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Z:\RPA_PROCESS\ROBOT14_ACCT_CompareManufacturingExpenseReport\Templates\"/>
    </mc:Choice>
  </mc:AlternateContent>
  <bookViews>
    <workbookView xWindow="-15" yWindow="165" windowWidth="12120" windowHeight="9540" tabRatio="654" firstSheet="11" activeTab="15"/>
  </bookViews>
  <sheets>
    <sheet name="Manual " sheetId="21" state="hidden" r:id="rId1"/>
    <sheet name="Test" sheetId="18" state="hidden" r:id="rId2"/>
    <sheet name="Amount" sheetId="19" state="hidden" r:id="rId3"/>
    <sheet name="Grand Total" sheetId="2" r:id="rId4"/>
    <sheet name="43 92" sheetId="9" r:id="rId5"/>
    <sheet name="Total Factory" sheetId="12" r:id="rId6"/>
    <sheet name="11 11" sheetId="5" r:id="rId7"/>
    <sheet name="43 11" sheetId="6" r:id="rId8"/>
    <sheet name="Coil" sheetId="23" r:id="rId9"/>
    <sheet name="11 12" sheetId="7" r:id="rId10"/>
    <sheet name="11 18" sheetId="22" r:id="rId11"/>
    <sheet name="Stabilizer" sheetId="13" r:id="rId12"/>
    <sheet name="11 13" sheetId="15" r:id="rId13"/>
    <sheet name="11 17" sheetId="14" r:id="rId14"/>
    <sheet name="11 14" sheetId="10" r:id="rId15"/>
    <sheet name="43 16" sheetId="8" r:id="rId16"/>
  </sheets>
  <externalReferences>
    <externalReference r:id="rId17"/>
    <externalReference r:id="rId18"/>
  </externalReferences>
  <definedNames>
    <definedName name="_xlnm._FilterDatabase" localSheetId="6" hidden="1">'11 11'!$A$1:$BI$55</definedName>
    <definedName name="_xlnm._FilterDatabase" localSheetId="9" hidden="1">'11 12'!$A$1:$BI$55</definedName>
    <definedName name="_xlnm._FilterDatabase" localSheetId="12" hidden="1">'11 13'!$A$1:$BI$55</definedName>
    <definedName name="_xlnm._FilterDatabase" localSheetId="14" hidden="1">'11 14'!$A$1:$BI$55</definedName>
    <definedName name="_xlnm._FilterDatabase" localSheetId="13" hidden="1">'11 17'!$A$1:$BI$55</definedName>
    <definedName name="_xlnm._FilterDatabase" localSheetId="10" hidden="1">'11 18'!$A$1:$BI$55</definedName>
    <definedName name="_xlnm._FilterDatabase" localSheetId="7" hidden="1">'43 11'!$A$1:$BI$55</definedName>
    <definedName name="_xlnm._FilterDatabase" localSheetId="15" hidden="1">'43 16'!$A$1:$BI$55</definedName>
    <definedName name="_xlnm._FilterDatabase" localSheetId="4" hidden="1">'43 92'!$A$1:$BI$69</definedName>
    <definedName name="_xlnm._FilterDatabase" localSheetId="8" hidden="1">Coil!$A$1:$BI$55</definedName>
    <definedName name="_xlnm._FilterDatabase" localSheetId="11" hidden="1">Stabilizer!$A$1:$BI$55</definedName>
    <definedName name="_xlnm.Print_Area" localSheetId="6">'11 11'!$A$1:$AZ$71</definedName>
    <definedName name="_xlnm.Print_Area" localSheetId="9">'11 12'!$A$1:$AZ$71</definedName>
    <definedName name="_xlnm.Print_Area" localSheetId="12">'11 13'!$A$1:$AZ$71</definedName>
    <definedName name="_xlnm.Print_Area" localSheetId="14">'11 14'!$A$1:$AZ$71</definedName>
    <definedName name="_xlnm.Print_Area" localSheetId="13">'11 17'!$A$1:$AZ$71</definedName>
    <definedName name="_xlnm.Print_Area" localSheetId="10">'11 18'!$A$1:$AZ$71</definedName>
    <definedName name="_xlnm.Print_Area" localSheetId="7">'43 11'!$A$1:$AZ$71</definedName>
    <definedName name="_xlnm.Print_Area" localSheetId="15">'43 16'!$A$1:$AZ$71</definedName>
    <definedName name="_xlnm.Print_Area" localSheetId="4">'43 92'!$A$1:$AZ$69</definedName>
    <definedName name="_xlnm.Print_Area" localSheetId="2">Amount!$A$1:$BK$15</definedName>
    <definedName name="_xlnm.Print_Area" localSheetId="8">Coil!$A$1:$AZ$71</definedName>
    <definedName name="_xlnm.Print_Area" localSheetId="3">'Grand Total'!$A$1:$AZ$69</definedName>
    <definedName name="_xlnm.Print_Area" localSheetId="11">Stabilizer!$A$1:$AZ$71</definedName>
    <definedName name="_xlnm.Print_Area" localSheetId="5">'Total Factory'!$A$1:$AZ$71</definedName>
    <definedName name="_xlnm.Print_Titles" localSheetId="6">'11 11'!$A:$C</definedName>
    <definedName name="_xlnm.Print_Titles" localSheetId="9">'11 12'!$A:$C</definedName>
    <definedName name="_xlnm.Print_Titles" localSheetId="12">'11 13'!$A:$C</definedName>
    <definedName name="_xlnm.Print_Titles" localSheetId="14">'11 14'!$A:$C</definedName>
    <definedName name="_xlnm.Print_Titles" localSheetId="13">'11 17'!$A:$C</definedName>
    <definedName name="_xlnm.Print_Titles" localSheetId="10">'11 18'!$A:$C</definedName>
    <definedName name="_xlnm.Print_Titles" localSheetId="7">'43 11'!$A:$C</definedName>
    <definedName name="_xlnm.Print_Titles" localSheetId="15">'43 16'!$A:$C</definedName>
    <definedName name="_xlnm.Print_Titles" localSheetId="4">'43 92'!$A:$C</definedName>
    <definedName name="_xlnm.Print_Titles" localSheetId="8">Coil!$A:$C</definedName>
    <definedName name="_xlnm.Print_Titles" localSheetId="3">'Grand Total'!$A:$C</definedName>
    <definedName name="_xlnm.Print_Titles" localSheetId="11">Stabilizer!$A:$C</definedName>
    <definedName name="_xlnm.Print_Titles" localSheetId="5">'Total Factory'!$A:$C</definedName>
  </definedNames>
  <calcPr calcId="162913"/>
</workbook>
</file>

<file path=xl/calcChain.xml><?xml version="1.0" encoding="utf-8"?>
<calcChain xmlns="http://schemas.openxmlformats.org/spreadsheetml/2006/main">
  <c r="BE52" i="9" l="1"/>
  <c r="BB52" i="9"/>
  <c r="AZ52" i="9"/>
  <c r="AW52" i="9"/>
  <c r="BA52" i="9"/>
  <c r="BC52" i="9" s="1"/>
  <c r="AT52" i="9"/>
  <c r="AP52" i="9"/>
  <c r="AN52" i="9"/>
  <c r="AK52" i="9"/>
  <c r="AD52" i="9"/>
  <c r="BH52" i="9" s="1"/>
  <c r="AA52" i="9"/>
  <c r="Y52" i="9"/>
  <c r="V52" i="9"/>
  <c r="O52" i="9"/>
  <c r="M52" i="9"/>
  <c r="J52" i="9"/>
  <c r="G52" i="9"/>
  <c r="BE52" i="5"/>
  <c r="BD52" i="5"/>
  <c r="BB52" i="5"/>
  <c r="AZ52" i="5"/>
  <c r="AW52" i="5"/>
  <c r="AT52" i="5"/>
  <c r="AP52" i="5"/>
  <c r="AO52" i="5"/>
  <c r="AQ52" i="5" s="1"/>
  <c r="AN52" i="5"/>
  <c r="AK52" i="5"/>
  <c r="AH52" i="5"/>
  <c r="AD52" i="5"/>
  <c r="BH52" i="5" s="1"/>
  <c r="AA52" i="5"/>
  <c r="Z52" i="5"/>
  <c r="AB52" i="5" s="1"/>
  <c r="Y52" i="5"/>
  <c r="S52" i="5"/>
  <c r="O52" i="5"/>
  <c r="M52" i="5"/>
  <c r="J52" i="5"/>
  <c r="N52" i="5"/>
  <c r="AC52" i="5"/>
  <c r="BE52" i="6"/>
  <c r="BB52" i="6"/>
  <c r="AZ52" i="6"/>
  <c r="AW52" i="6"/>
  <c r="AT52" i="6"/>
  <c r="AP52" i="6"/>
  <c r="AN52" i="6"/>
  <c r="AK52" i="6"/>
  <c r="AH52" i="6"/>
  <c r="BD52" i="6"/>
  <c r="BF52" i="6" s="1"/>
  <c r="AD52" i="6"/>
  <c r="AA52" i="6"/>
  <c r="Y52" i="6"/>
  <c r="V52" i="6"/>
  <c r="S52" i="6"/>
  <c r="Z52" i="6"/>
  <c r="O52" i="6"/>
  <c r="M52" i="6"/>
  <c r="J52" i="6"/>
  <c r="AY52" i="23"/>
  <c r="AY52" i="12" s="1"/>
  <c r="AY52" i="2" s="1"/>
  <c r="AX52" i="23"/>
  <c r="AZ52" i="23" s="1"/>
  <c r="AV52" i="23"/>
  <c r="AV52" i="12" s="1"/>
  <c r="AV52" i="2" s="1"/>
  <c r="AS52" i="23"/>
  <c r="BB52" i="23" s="1"/>
  <c r="AM52" i="23"/>
  <c r="AM52" i="12" s="1"/>
  <c r="AM52" i="2" s="1"/>
  <c r="AL52" i="23"/>
  <c r="AN52" i="23" s="1"/>
  <c r="AJ52" i="23"/>
  <c r="AG52" i="23"/>
  <c r="X52" i="23"/>
  <c r="X52" i="12" s="1"/>
  <c r="X52" i="2" s="1"/>
  <c r="U52" i="23"/>
  <c r="U52" i="12" s="1"/>
  <c r="U52" i="2" s="1"/>
  <c r="R52" i="23"/>
  <c r="L52" i="23"/>
  <c r="I52" i="23"/>
  <c r="F52" i="23"/>
  <c r="BE52" i="7"/>
  <c r="BB52" i="7"/>
  <c r="AZ52" i="7"/>
  <c r="AW52" i="7"/>
  <c r="AP52" i="7"/>
  <c r="AN52" i="7"/>
  <c r="AK52" i="7"/>
  <c r="AH52" i="7"/>
  <c r="AF52" i="23"/>
  <c r="AD52" i="7"/>
  <c r="BH52" i="7" s="1"/>
  <c r="AA52" i="7"/>
  <c r="Y52" i="7"/>
  <c r="W52" i="23"/>
  <c r="S52" i="7"/>
  <c r="Q52" i="23"/>
  <c r="S52" i="23" s="1"/>
  <c r="O52" i="7"/>
  <c r="M52" i="7"/>
  <c r="E52" i="23"/>
  <c r="BE52" i="22"/>
  <c r="BD52" i="22"/>
  <c r="BF52" i="22" s="1"/>
  <c r="BB52" i="22"/>
  <c r="AZ52" i="22"/>
  <c r="AW52" i="22"/>
  <c r="AT52" i="22"/>
  <c r="BA52" i="22"/>
  <c r="BC52" i="22" s="1"/>
  <c r="AP52" i="22"/>
  <c r="AO52" i="22"/>
  <c r="AQ52" i="22" s="1"/>
  <c r="AN52" i="22"/>
  <c r="AK52" i="22"/>
  <c r="AH52" i="22"/>
  <c r="AD52" i="22"/>
  <c r="BH52" i="22" s="1"/>
  <c r="AA52" i="22"/>
  <c r="Y52" i="22"/>
  <c r="V52" i="22"/>
  <c r="S52" i="22"/>
  <c r="O52" i="22"/>
  <c r="M52" i="22"/>
  <c r="J52" i="22"/>
  <c r="AY52" i="13"/>
  <c r="AV52" i="13"/>
  <c r="AS52" i="13"/>
  <c r="AM52" i="13"/>
  <c r="AJ52" i="13"/>
  <c r="BE52" i="13" s="1"/>
  <c r="AG52" i="13"/>
  <c r="X52" i="13"/>
  <c r="U52" i="13"/>
  <c r="R52" i="13"/>
  <c r="Q52" i="13"/>
  <c r="L52" i="13"/>
  <c r="I52" i="13"/>
  <c r="F52" i="13"/>
  <c r="O52" i="13" s="1"/>
  <c r="BE52" i="15"/>
  <c r="BB52" i="15"/>
  <c r="AZ52" i="15"/>
  <c r="AW52" i="15"/>
  <c r="BA52" i="15"/>
  <c r="AP52" i="15"/>
  <c r="AN52" i="15"/>
  <c r="AK52" i="15"/>
  <c r="AD52" i="15"/>
  <c r="BH52" i="15" s="1"/>
  <c r="AA52" i="15"/>
  <c r="Y52" i="15"/>
  <c r="V52" i="15"/>
  <c r="O52" i="15"/>
  <c r="M52" i="15"/>
  <c r="J52" i="15"/>
  <c r="G52" i="15"/>
  <c r="BE52" i="14"/>
  <c r="BB52" i="14"/>
  <c r="AW52" i="14"/>
  <c r="AP52" i="14"/>
  <c r="AN52" i="14"/>
  <c r="AL52" i="13"/>
  <c r="AK52" i="14"/>
  <c r="AI52" i="13"/>
  <c r="AK52" i="13" s="1"/>
  <c r="AH52" i="14"/>
  <c r="AD52" i="14"/>
  <c r="BH52" i="14" s="1"/>
  <c r="AA52" i="14"/>
  <c r="Y52" i="14"/>
  <c r="W52" i="13"/>
  <c r="T52" i="13"/>
  <c r="S52" i="14"/>
  <c r="O52" i="14"/>
  <c r="M52" i="14"/>
  <c r="K52" i="13"/>
  <c r="M52" i="13" s="1"/>
  <c r="J52" i="14"/>
  <c r="H52" i="13"/>
  <c r="G52" i="14"/>
  <c r="E52" i="13"/>
  <c r="BE52" i="10"/>
  <c r="BB52" i="10"/>
  <c r="AZ52" i="10"/>
  <c r="BA52" i="10"/>
  <c r="AT52" i="10"/>
  <c r="AP52" i="10"/>
  <c r="AN52" i="10"/>
  <c r="AK52" i="10"/>
  <c r="AH52" i="10"/>
  <c r="BD52" i="10"/>
  <c r="BF52" i="10" s="1"/>
  <c r="AD52" i="10"/>
  <c r="AA52" i="10"/>
  <c r="Y52" i="10"/>
  <c r="V52" i="10"/>
  <c r="S52" i="10"/>
  <c r="Z52" i="10"/>
  <c r="AB52" i="10" s="1"/>
  <c r="O52" i="10"/>
  <c r="M52" i="10"/>
  <c r="J52" i="10"/>
  <c r="AC52" i="10"/>
  <c r="BE52" i="8"/>
  <c r="BB52" i="8"/>
  <c r="AZ52" i="8"/>
  <c r="AW52" i="8"/>
  <c r="AT52" i="8"/>
  <c r="BA52" i="8"/>
  <c r="BC52" i="8" s="1"/>
  <c r="AP52" i="8"/>
  <c r="AN52" i="8"/>
  <c r="AK52" i="8"/>
  <c r="BD52" i="8"/>
  <c r="BF52" i="8" s="1"/>
  <c r="AD52" i="8"/>
  <c r="AA52" i="8"/>
  <c r="V52" i="8"/>
  <c r="Z52" i="8"/>
  <c r="AB52" i="8" s="1"/>
  <c r="O52" i="8"/>
  <c r="M52" i="8"/>
  <c r="J52" i="8"/>
  <c r="G52" i="8"/>
  <c r="AC52" i="8"/>
  <c r="BB52" i="13" l="1"/>
  <c r="BH52" i="8"/>
  <c r="BH52" i="10"/>
  <c r="Y52" i="13"/>
  <c r="BC52" i="15"/>
  <c r="AP52" i="13"/>
  <c r="Y52" i="23"/>
  <c r="AJ52" i="12"/>
  <c r="AJ52" i="2" s="1"/>
  <c r="AD52" i="23"/>
  <c r="BC52" i="10"/>
  <c r="V52" i="13"/>
  <c r="AN52" i="13"/>
  <c r="L52" i="12"/>
  <c r="L52" i="2" s="1"/>
  <c r="BE52" i="23"/>
  <c r="AP52" i="23"/>
  <c r="BF52" i="5"/>
  <c r="W52" i="12"/>
  <c r="W52" i="2" s="1"/>
  <c r="Y52" i="2" s="1"/>
  <c r="J52" i="13"/>
  <c r="G52" i="13"/>
  <c r="N52" i="13"/>
  <c r="P52" i="13" s="1"/>
  <c r="AC52" i="13"/>
  <c r="AE52" i="8"/>
  <c r="BG52" i="8"/>
  <c r="BI52" i="8" s="1"/>
  <c r="BG52" i="10"/>
  <c r="BI52" i="10" s="1"/>
  <c r="AE52" i="10"/>
  <c r="S52" i="13"/>
  <c r="Z52" i="13"/>
  <c r="H52" i="23"/>
  <c r="J52" i="7"/>
  <c r="Z52" i="9"/>
  <c r="AB52" i="9" s="1"/>
  <c r="S52" i="9"/>
  <c r="N52" i="8"/>
  <c r="P52" i="8" s="1"/>
  <c r="S52" i="8"/>
  <c r="Y52" i="8"/>
  <c r="AH52" i="8"/>
  <c r="G52" i="10"/>
  <c r="AW52" i="10"/>
  <c r="V52" i="14"/>
  <c r="AC52" i="14"/>
  <c r="AC52" i="15"/>
  <c r="AA52" i="13"/>
  <c r="V52" i="5"/>
  <c r="AC52" i="9"/>
  <c r="AO52" i="8"/>
  <c r="AQ52" i="8" s="1"/>
  <c r="N52" i="10"/>
  <c r="P52" i="10" s="1"/>
  <c r="AC52" i="22"/>
  <c r="Z52" i="22"/>
  <c r="AB52" i="22" s="1"/>
  <c r="F52" i="12"/>
  <c r="O52" i="23"/>
  <c r="AC52" i="6"/>
  <c r="N52" i="6"/>
  <c r="P52" i="6" s="1"/>
  <c r="G52" i="6"/>
  <c r="BH52" i="6"/>
  <c r="BA52" i="6"/>
  <c r="BC52" i="6" s="1"/>
  <c r="AL52" i="12"/>
  <c r="AN52" i="12" s="1"/>
  <c r="AX52" i="13"/>
  <c r="AZ52" i="13" s="1"/>
  <c r="AZ52" i="14"/>
  <c r="Z52" i="14"/>
  <c r="AB52" i="14" s="1"/>
  <c r="AR52" i="13"/>
  <c r="BA52" i="14"/>
  <c r="BC52" i="14" s="1"/>
  <c r="AT52" i="14"/>
  <c r="BD52" i="15"/>
  <c r="BF52" i="15" s="1"/>
  <c r="AO52" i="15"/>
  <c r="AQ52" i="15" s="1"/>
  <c r="AH52" i="15"/>
  <c r="N52" i="7"/>
  <c r="P52" i="7" s="1"/>
  <c r="T52" i="23"/>
  <c r="V52" i="23" s="1"/>
  <c r="AC52" i="7"/>
  <c r="AI52" i="23"/>
  <c r="AK52" i="23" s="1"/>
  <c r="AH52" i="23"/>
  <c r="BG52" i="5"/>
  <c r="BI52" i="5" s="1"/>
  <c r="AE52" i="5"/>
  <c r="AI52" i="12"/>
  <c r="AO52" i="10"/>
  <c r="AQ52" i="10" s="1"/>
  <c r="N52" i="14"/>
  <c r="P52" i="14" s="1"/>
  <c r="AF52" i="13"/>
  <c r="AF52" i="12" s="1"/>
  <c r="Z52" i="15"/>
  <c r="AB52" i="15" s="1"/>
  <c r="S52" i="15"/>
  <c r="G52" i="23"/>
  <c r="AR52" i="23"/>
  <c r="BA52" i="7"/>
  <c r="BC52" i="7" s="1"/>
  <c r="AT52" i="7"/>
  <c r="I52" i="12"/>
  <c r="I52" i="2" s="1"/>
  <c r="R52" i="12"/>
  <c r="AA52" i="23"/>
  <c r="AS52" i="12"/>
  <c r="AB52" i="6"/>
  <c r="P52" i="5"/>
  <c r="Q52" i="12"/>
  <c r="BD52" i="9"/>
  <c r="BF52" i="9" s="1"/>
  <c r="AO52" i="9"/>
  <c r="AQ52" i="9" s="1"/>
  <c r="AH52" i="9"/>
  <c r="AO52" i="14"/>
  <c r="AQ52" i="14" s="1"/>
  <c r="BD52" i="14"/>
  <c r="BF52" i="14" s="1"/>
  <c r="N52" i="15"/>
  <c r="P52" i="15" s="1"/>
  <c r="AD52" i="13"/>
  <c r="BH52" i="13" s="1"/>
  <c r="Z52" i="7"/>
  <c r="AB52" i="7" s="1"/>
  <c r="AO52" i="7"/>
  <c r="AQ52" i="7" s="1"/>
  <c r="BD52" i="7"/>
  <c r="BF52" i="7" s="1"/>
  <c r="K52" i="23"/>
  <c r="M52" i="23" s="1"/>
  <c r="AU52" i="23"/>
  <c r="AW52" i="23" s="1"/>
  <c r="BA52" i="5"/>
  <c r="BC52" i="5" s="1"/>
  <c r="N52" i="9"/>
  <c r="P52" i="9" s="1"/>
  <c r="AT52" i="15"/>
  <c r="AU52" i="13"/>
  <c r="AW52" i="13" s="1"/>
  <c r="G52" i="22"/>
  <c r="V52" i="7"/>
  <c r="G52" i="5"/>
  <c r="E52" i="12"/>
  <c r="AG52" i="12"/>
  <c r="N52" i="22"/>
  <c r="P52" i="22" s="1"/>
  <c r="G52" i="7"/>
  <c r="AO52" i="6"/>
  <c r="AQ52" i="6" s="1"/>
  <c r="Z52" i="23" l="1"/>
  <c r="AB52" i="23" s="1"/>
  <c r="Y52" i="12"/>
  <c r="BH52" i="23"/>
  <c r="AL52" i="2"/>
  <c r="AN52" i="2" s="1"/>
  <c r="K52" i="12"/>
  <c r="M52" i="12" s="1"/>
  <c r="G52" i="12"/>
  <c r="E52" i="2"/>
  <c r="BA52" i="23"/>
  <c r="BC52" i="23" s="1"/>
  <c r="AT52" i="23"/>
  <c r="AU52" i="12"/>
  <c r="K52" i="2"/>
  <c r="M52" i="2" s="1"/>
  <c r="N52" i="23"/>
  <c r="P52" i="23" s="1"/>
  <c r="J52" i="23"/>
  <c r="AH52" i="12"/>
  <c r="AO52" i="12"/>
  <c r="AF52" i="2"/>
  <c r="BB52" i="12"/>
  <c r="AS52" i="2"/>
  <c r="BB52" i="2" s="1"/>
  <c r="BD52" i="13"/>
  <c r="BF52" i="13" s="1"/>
  <c r="AH52" i="13"/>
  <c r="AO52" i="13"/>
  <c r="AQ52" i="13" s="1"/>
  <c r="AK52" i="12"/>
  <c r="AI52" i="2"/>
  <c r="AK52" i="2" s="1"/>
  <c r="AX52" i="12"/>
  <c r="AE52" i="15"/>
  <c r="BG52" i="15"/>
  <c r="BI52" i="15" s="1"/>
  <c r="BD52" i="23"/>
  <c r="BF52" i="23" s="1"/>
  <c r="AB52" i="13"/>
  <c r="AE52" i="13"/>
  <c r="R52" i="2"/>
  <c r="AA52" i="2" s="1"/>
  <c r="AA52" i="12"/>
  <c r="BG52" i="6"/>
  <c r="BI52" i="6" s="1"/>
  <c r="AE52" i="6"/>
  <c r="Q52" i="2"/>
  <c r="S52" i="12"/>
  <c r="AC52" i="23"/>
  <c r="AE52" i="7"/>
  <c r="BG52" i="7"/>
  <c r="BI52" i="7" s="1"/>
  <c r="AT52" i="13"/>
  <c r="BA52" i="13"/>
  <c r="BC52" i="13" s="1"/>
  <c r="AR52" i="12"/>
  <c r="AD52" i="12"/>
  <c r="F52" i="2"/>
  <c r="O52" i="12"/>
  <c r="AE52" i="14"/>
  <c r="BG52" i="14"/>
  <c r="BI52" i="14" s="1"/>
  <c r="AO52" i="23"/>
  <c r="AQ52" i="23" s="1"/>
  <c r="BG52" i="22"/>
  <c r="BI52" i="22" s="1"/>
  <c r="AE52" i="22"/>
  <c r="AP52" i="12"/>
  <c r="BE52" i="12"/>
  <c r="AG52" i="2"/>
  <c r="H52" i="12"/>
  <c r="AE52" i="9"/>
  <c r="BG52" i="9"/>
  <c r="BI52" i="9" s="1"/>
  <c r="T52" i="12"/>
  <c r="Z52" i="12" s="1"/>
  <c r="AB52" i="12" s="1"/>
  <c r="BG52" i="13" l="1"/>
  <c r="BI52" i="13" s="1"/>
  <c r="G52" i="2"/>
  <c r="BH52" i="12"/>
  <c r="S52" i="2"/>
  <c r="AZ52" i="12"/>
  <c r="AX52" i="2"/>
  <c r="AZ52" i="2" s="1"/>
  <c r="AH52" i="2"/>
  <c r="AO52" i="2"/>
  <c r="AQ52" i="2" s="1"/>
  <c r="AW52" i="12"/>
  <c r="AU52" i="2"/>
  <c r="AW52" i="2" s="1"/>
  <c r="AD52" i="2"/>
  <c r="O52" i="2"/>
  <c r="J52" i="12"/>
  <c r="H52" i="2"/>
  <c r="J52" i="2" s="1"/>
  <c r="AT52" i="12"/>
  <c r="BA52" i="12"/>
  <c r="BC52" i="12" s="1"/>
  <c r="AR52" i="2"/>
  <c r="BD52" i="12"/>
  <c r="BF52" i="12" s="1"/>
  <c r="AC52" i="12"/>
  <c r="V52" i="12"/>
  <c r="T52" i="2"/>
  <c r="V52" i="2" s="1"/>
  <c r="AP52" i="2"/>
  <c r="BE52" i="2"/>
  <c r="BG52" i="23"/>
  <c r="BI52" i="23" s="1"/>
  <c r="AE52" i="23"/>
  <c r="AQ52" i="12"/>
  <c r="N52" i="12"/>
  <c r="P52" i="12" s="1"/>
  <c r="BD52" i="2" l="1"/>
  <c r="BF52" i="2" s="1"/>
  <c r="AE52" i="12"/>
  <c r="BG52" i="12"/>
  <c r="BI52" i="12" s="1"/>
  <c r="BH52" i="2"/>
  <c r="AC52" i="2"/>
  <c r="AT52" i="2"/>
  <c r="BA52" i="2"/>
  <c r="BC52" i="2" s="1"/>
  <c r="Z52" i="2"/>
  <c r="AB52" i="2" s="1"/>
  <c r="N52" i="2"/>
  <c r="P52" i="2" s="1"/>
  <c r="BG52" i="2" l="1"/>
  <c r="BI52" i="2" s="1"/>
  <c r="AE52" i="2"/>
  <c r="E50" i="14" l="1"/>
  <c r="G50" i="14" s="1"/>
  <c r="AX53" i="8"/>
  <c r="AZ53" i="8" s="1"/>
  <c r="AU53" i="8"/>
  <c r="AW53" i="8" s="1"/>
  <c r="AR53" i="8"/>
  <c r="AT53" i="8" s="1"/>
  <c r="AP53" i="8"/>
  <c r="AL53" i="8"/>
  <c r="AN53" i="8" s="1"/>
  <c r="AI53" i="8"/>
  <c r="AK53" i="8" s="1"/>
  <c r="AF53" i="8"/>
  <c r="AA53" i="8"/>
  <c r="W53" i="8"/>
  <c r="Y53" i="8" s="1"/>
  <c r="T53" i="8"/>
  <c r="V53" i="8" s="1"/>
  <c r="Q53" i="8"/>
  <c r="K53" i="8"/>
  <c r="M53" i="8" s="1"/>
  <c r="H53" i="8"/>
  <c r="J53" i="8" s="1"/>
  <c r="E53" i="8"/>
  <c r="AX51" i="8"/>
  <c r="AZ51" i="8" s="1"/>
  <c r="AU51" i="8"/>
  <c r="AW51" i="8" s="1"/>
  <c r="AR51" i="8"/>
  <c r="AT51" i="8" s="1"/>
  <c r="AP51" i="8"/>
  <c r="AL51" i="8"/>
  <c r="AN51" i="8" s="1"/>
  <c r="AI51" i="8"/>
  <c r="AK51" i="8" s="1"/>
  <c r="AF51" i="8"/>
  <c r="AA51" i="8"/>
  <c r="W51" i="8"/>
  <c r="Y51" i="8" s="1"/>
  <c r="T51" i="8"/>
  <c r="V51" i="8" s="1"/>
  <c r="Q51" i="8"/>
  <c r="K51" i="8"/>
  <c r="M51" i="8" s="1"/>
  <c r="H51" i="8"/>
  <c r="J51" i="8" s="1"/>
  <c r="AD51" i="8"/>
  <c r="E51" i="8"/>
  <c r="G51" i="8" s="1"/>
  <c r="AX50" i="8"/>
  <c r="AZ50" i="8" s="1"/>
  <c r="AU50" i="8"/>
  <c r="AW50" i="8" s="1"/>
  <c r="AR50" i="8"/>
  <c r="AT50" i="8" s="1"/>
  <c r="AP50" i="8"/>
  <c r="AL50" i="8"/>
  <c r="AN50" i="8" s="1"/>
  <c r="AI50" i="8"/>
  <c r="AK50" i="8" s="1"/>
  <c r="AF50" i="8"/>
  <c r="AH50" i="8" s="1"/>
  <c r="AD50" i="8"/>
  <c r="AA50" i="8"/>
  <c r="W50" i="8"/>
  <c r="Y50" i="8" s="1"/>
  <c r="T50" i="8"/>
  <c r="V50" i="8" s="1"/>
  <c r="Q50" i="8"/>
  <c r="S50" i="8" s="1"/>
  <c r="O50" i="8"/>
  <c r="K50" i="8"/>
  <c r="M50" i="8" s="1"/>
  <c r="H50" i="8"/>
  <c r="J50" i="8" s="1"/>
  <c r="E50" i="8"/>
  <c r="G50" i="8" s="1"/>
  <c r="AX49" i="8"/>
  <c r="AZ49" i="8" s="1"/>
  <c r="AU49" i="8"/>
  <c r="AW49" i="8" s="1"/>
  <c r="AR49" i="8"/>
  <c r="AT49" i="8" s="1"/>
  <c r="AP49" i="8"/>
  <c r="AL49" i="8"/>
  <c r="AN49" i="8" s="1"/>
  <c r="AI49" i="8"/>
  <c r="AF49" i="8"/>
  <c r="AH49" i="8" s="1"/>
  <c r="AD49" i="8"/>
  <c r="AA49" i="8"/>
  <c r="W49" i="8"/>
  <c r="Y49" i="8" s="1"/>
  <c r="T49" i="8"/>
  <c r="Q49" i="8"/>
  <c r="S49" i="8" s="1"/>
  <c r="O49" i="8"/>
  <c r="K49" i="8"/>
  <c r="M49" i="8" s="1"/>
  <c r="H49" i="8"/>
  <c r="J49" i="8" s="1"/>
  <c r="E49" i="8"/>
  <c r="AX48" i="8"/>
  <c r="AZ48" i="8" s="1"/>
  <c r="AU48" i="8"/>
  <c r="AW48" i="8" s="1"/>
  <c r="AR48" i="8"/>
  <c r="AT48" i="8" s="1"/>
  <c r="AP48" i="8"/>
  <c r="AL48" i="8"/>
  <c r="AN48" i="8" s="1"/>
  <c r="AI48" i="8"/>
  <c r="AK48" i="8" s="1"/>
  <c r="AF48" i="8"/>
  <c r="AA48" i="8"/>
  <c r="W48" i="8"/>
  <c r="Y48" i="8" s="1"/>
  <c r="T48" i="8"/>
  <c r="V48" i="8" s="1"/>
  <c r="Q48" i="8"/>
  <c r="K48" i="8"/>
  <c r="M48" i="8" s="1"/>
  <c r="H48" i="8"/>
  <c r="J48" i="8" s="1"/>
  <c r="E48" i="8"/>
  <c r="AX47" i="8"/>
  <c r="AZ47" i="8" s="1"/>
  <c r="AU47" i="8"/>
  <c r="AW47" i="8" s="1"/>
  <c r="AR47" i="8"/>
  <c r="AT47" i="8" s="1"/>
  <c r="AP47" i="8"/>
  <c r="AL47" i="8"/>
  <c r="AN47" i="8" s="1"/>
  <c r="AI47" i="8"/>
  <c r="AK47" i="8" s="1"/>
  <c r="AF47" i="8"/>
  <c r="AA47" i="8"/>
  <c r="W47" i="8"/>
  <c r="Y47" i="8" s="1"/>
  <c r="T47" i="8"/>
  <c r="V47" i="8" s="1"/>
  <c r="Q47" i="8"/>
  <c r="K47" i="8"/>
  <c r="M47" i="8" s="1"/>
  <c r="H47" i="8"/>
  <c r="J47" i="8" s="1"/>
  <c r="AD47" i="8"/>
  <c r="E47" i="8"/>
  <c r="G47" i="8" s="1"/>
  <c r="AX46" i="8"/>
  <c r="AZ46" i="8" s="1"/>
  <c r="AU46" i="8"/>
  <c r="AW46" i="8" s="1"/>
  <c r="AR46" i="8"/>
  <c r="AT46" i="8" s="1"/>
  <c r="AP46" i="8"/>
  <c r="AL46" i="8"/>
  <c r="AN46" i="8" s="1"/>
  <c r="AI46" i="8"/>
  <c r="AK46" i="8" s="1"/>
  <c r="AF46" i="8"/>
  <c r="AH46" i="8" s="1"/>
  <c r="AD46" i="8"/>
  <c r="AA46" i="8"/>
  <c r="W46" i="8"/>
  <c r="Y46" i="8" s="1"/>
  <c r="T46" i="8"/>
  <c r="V46" i="8" s="1"/>
  <c r="Q46" i="8"/>
  <c r="S46" i="8" s="1"/>
  <c r="O46" i="8"/>
  <c r="K46" i="8"/>
  <c r="M46" i="8" s="1"/>
  <c r="H46" i="8"/>
  <c r="E46" i="8"/>
  <c r="G46" i="8" s="1"/>
  <c r="AX45" i="8"/>
  <c r="AZ45" i="8" s="1"/>
  <c r="AU45" i="8"/>
  <c r="AW45" i="8" s="1"/>
  <c r="AR45" i="8"/>
  <c r="AT45" i="8" s="1"/>
  <c r="AP45" i="8"/>
  <c r="AL45" i="8"/>
  <c r="AN45" i="8" s="1"/>
  <c r="AI45" i="8"/>
  <c r="AF45" i="8"/>
  <c r="AH45" i="8" s="1"/>
  <c r="AD45" i="8"/>
  <c r="AA45" i="8"/>
  <c r="W45" i="8"/>
  <c r="Y45" i="8" s="1"/>
  <c r="T45" i="8"/>
  <c r="Q45" i="8"/>
  <c r="S45" i="8" s="1"/>
  <c r="O45" i="8"/>
  <c r="K45" i="8"/>
  <c r="M45" i="8" s="1"/>
  <c r="H45" i="8"/>
  <c r="J45" i="8" s="1"/>
  <c r="E45" i="8"/>
  <c r="AX44" i="8"/>
  <c r="AZ44" i="8" s="1"/>
  <c r="AU44" i="8"/>
  <c r="AW44" i="8" s="1"/>
  <c r="AR44" i="8"/>
  <c r="AT44" i="8" s="1"/>
  <c r="AP44" i="8"/>
  <c r="AL44" i="8"/>
  <c r="AN44" i="8" s="1"/>
  <c r="AI44" i="8"/>
  <c r="AK44" i="8" s="1"/>
  <c r="AF44" i="8"/>
  <c r="AA44" i="8"/>
  <c r="W44" i="8"/>
  <c r="Y44" i="8" s="1"/>
  <c r="T44" i="8"/>
  <c r="V44" i="8" s="1"/>
  <c r="Q44" i="8"/>
  <c r="K44" i="8"/>
  <c r="M44" i="8" s="1"/>
  <c r="H44" i="8"/>
  <c r="J44" i="8" s="1"/>
  <c r="E44" i="8"/>
  <c r="AX43" i="8"/>
  <c r="AZ43" i="8" s="1"/>
  <c r="AU43" i="8"/>
  <c r="AW43" i="8" s="1"/>
  <c r="AR43" i="8"/>
  <c r="AT43" i="8" s="1"/>
  <c r="AP43" i="8"/>
  <c r="AL43" i="8"/>
  <c r="AN43" i="8" s="1"/>
  <c r="AI43" i="8"/>
  <c r="AK43" i="8" s="1"/>
  <c r="AF43" i="8"/>
  <c r="AA43" i="8"/>
  <c r="W43" i="8"/>
  <c r="Y43" i="8" s="1"/>
  <c r="T43" i="8"/>
  <c r="V43" i="8" s="1"/>
  <c r="Q43" i="8"/>
  <c r="K43" i="8"/>
  <c r="M43" i="8" s="1"/>
  <c r="H43" i="8"/>
  <c r="J43" i="8" s="1"/>
  <c r="AD43" i="8"/>
  <c r="E43" i="8"/>
  <c r="G43" i="8" s="1"/>
  <c r="AX42" i="8"/>
  <c r="AZ42" i="8" s="1"/>
  <c r="AU42" i="8"/>
  <c r="AW42" i="8" s="1"/>
  <c r="AR42" i="8"/>
  <c r="AT42" i="8" s="1"/>
  <c r="AP42" i="8"/>
  <c r="AL42" i="8"/>
  <c r="AN42" i="8" s="1"/>
  <c r="AI42" i="8"/>
  <c r="AK42" i="8" s="1"/>
  <c r="AF42" i="8"/>
  <c r="AH42" i="8" s="1"/>
  <c r="AD42" i="8"/>
  <c r="AA42" i="8"/>
  <c r="W42" i="8"/>
  <c r="Y42" i="8" s="1"/>
  <c r="T42" i="8"/>
  <c r="V42" i="8" s="1"/>
  <c r="Q42" i="8"/>
  <c r="O42" i="8"/>
  <c r="K42" i="8"/>
  <c r="M42" i="8" s="1"/>
  <c r="H42" i="8"/>
  <c r="J42" i="8" s="1"/>
  <c r="E42" i="8"/>
  <c r="G42" i="8" s="1"/>
  <c r="AX41" i="8"/>
  <c r="AZ41" i="8" s="1"/>
  <c r="AU41" i="8"/>
  <c r="AW41" i="8" s="1"/>
  <c r="AR41" i="8"/>
  <c r="AT41" i="8" s="1"/>
  <c r="AP41" i="8"/>
  <c r="AL41" i="8"/>
  <c r="AN41" i="8" s="1"/>
  <c r="AI41" i="8"/>
  <c r="AK41" i="8" s="1"/>
  <c r="AF41" i="8"/>
  <c r="AH41" i="8" s="1"/>
  <c r="AA41" i="8"/>
  <c r="W41" i="8"/>
  <c r="Y41" i="8" s="1"/>
  <c r="T41" i="8"/>
  <c r="Q41" i="8"/>
  <c r="S41" i="8" s="1"/>
  <c r="K41" i="8"/>
  <c r="M41" i="8" s="1"/>
  <c r="H41" i="8"/>
  <c r="J41" i="8" s="1"/>
  <c r="AD41" i="8"/>
  <c r="E41" i="8"/>
  <c r="AX40" i="8"/>
  <c r="AZ40" i="8" s="1"/>
  <c r="AU40" i="8"/>
  <c r="AW40" i="8" s="1"/>
  <c r="AR40" i="8"/>
  <c r="AT40" i="8" s="1"/>
  <c r="AP40" i="8"/>
  <c r="AL40" i="8"/>
  <c r="AN40" i="8" s="1"/>
  <c r="AI40" i="8"/>
  <c r="AK40" i="8" s="1"/>
  <c r="AF40" i="8"/>
  <c r="AA40" i="8"/>
  <c r="W40" i="8"/>
  <c r="Y40" i="8" s="1"/>
  <c r="T40" i="8"/>
  <c r="V40" i="8" s="1"/>
  <c r="Q40" i="8"/>
  <c r="K40" i="8"/>
  <c r="M40" i="8" s="1"/>
  <c r="H40" i="8"/>
  <c r="J40" i="8" s="1"/>
  <c r="E40" i="8"/>
  <c r="G40" i="8" s="1"/>
  <c r="AX39" i="8"/>
  <c r="AZ39" i="8" s="1"/>
  <c r="AU39" i="8"/>
  <c r="AW39" i="8" s="1"/>
  <c r="AR39" i="8"/>
  <c r="AT39" i="8" s="1"/>
  <c r="AP39" i="8"/>
  <c r="AL39" i="8"/>
  <c r="AN39" i="8" s="1"/>
  <c r="AI39" i="8"/>
  <c r="AK39" i="8" s="1"/>
  <c r="AF39" i="8"/>
  <c r="AA39" i="8"/>
  <c r="W39" i="8"/>
  <c r="Y39" i="8" s="1"/>
  <c r="T39" i="8"/>
  <c r="V39" i="8" s="1"/>
  <c r="Q39" i="8"/>
  <c r="K39" i="8"/>
  <c r="M39" i="8" s="1"/>
  <c r="H39" i="8"/>
  <c r="AD39" i="8"/>
  <c r="E39" i="8"/>
  <c r="G39" i="8" s="1"/>
  <c r="AX38" i="8"/>
  <c r="AZ38" i="8" s="1"/>
  <c r="AU38" i="8"/>
  <c r="AW38" i="8" s="1"/>
  <c r="AR38" i="8"/>
  <c r="AT38" i="8" s="1"/>
  <c r="AP38" i="8"/>
  <c r="AL38" i="8"/>
  <c r="AN38" i="8" s="1"/>
  <c r="AI38" i="8"/>
  <c r="AK38" i="8" s="1"/>
  <c r="AF38" i="8"/>
  <c r="AD38" i="8"/>
  <c r="AA38" i="8"/>
  <c r="W38" i="8"/>
  <c r="Y38" i="8" s="1"/>
  <c r="T38" i="8"/>
  <c r="V38" i="8" s="1"/>
  <c r="Q38" i="8"/>
  <c r="O38" i="8"/>
  <c r="K38" i="8"/>
  <c r="M38" i="8" s="1"/>
  <c r="H38" i="8"/>
  <c r="J38" i="8" s="1"/>
  <c r="E38" i="8"/>
  <c r="G38" i="8" s="1"/>
  <c r="AX37" i="8"/>
  <c r="AZ37" i="8" s="1"/>
  <c r="AU37" i="8"/>
  <c r="AW37" i="8" s="1"/>
  <c r="AR37" i="8"/>
  <c r="AT37" i="8" s="1"/>
  <c r="AP37" i="8"/>
  <c r="AL37" i="8"/>
  <c r="AN37" i="8" s="1"/>
  <c r="AI37" i="8"/>
  <c r="AK37" i="8" s="1"/>
  <c r="AF37" i="8"/>
  <c r="AH37" i="8" s="1"/>
  <c r="AD37" i="8"/>
  <c r="AA37" i="8"/>
  <c r="W37" i="8"/>
  <c r="Y37" i="8" s="1"/>
  <c r="T37" i="8"/>
  <c r="V37" i="8" s="1"/>
  <c r="Q37" i="8"/>
  <c r="S37" i="8" s="1"/>
  <c r="O37" i="8"/>
  <c r="K37" i="8"/>
  <c r="M37" i="8" s="1"/>
  <c r="H37" i="8"/>
  <c r="J37" i="8" s="1"/>
  <c r="E37" i="8"/>
  <c r="AX36" i="8"/>
  <c r="AZ36" i="8" s="1"/>
  <c r="AU36" i="8"/>
  <c r="AW36" i="8" s="1"/>
  <c r="AR36" i="8"/>
  <c r="AT36" i="8" s="1"/>
  <c r="AP36" i="8"/>
  <c r="AL36" i="8"/>
  <c r="AN36" i="8" s="1"/>
  <c r="AI36" i="8"/>
  <c r="AK36" i="8" s="1"/>
  <c r="AF36" i="8"/>
  <c r="AH36" i="8" s="1"/>
  <c r="AA36" i="8"/>
  <c r="W36" i="8"/>
  <c r="Y36" i="8" s="1"/>
  <c r="T36" i="8"/>
  <c r="V36" i="8" s="1"/>
  <c r="Q36" i="8"/>
  <c r="K36" i="8"/>
  <c r="M36" i="8" s="1"/>
  <c r="H36" i="8"/>
  <c r="J36" i="8" s="1"/>
  <c r="E36" i="8"/>
  <c r="AX35" i="8"/>
  <c r="AZ35" i="8" s="1"/>
  <c r="AU35" i="8"/>
  <c r="AW35" i="8" s="1"/>
  <c r="AR35" i="8"/>
  <c r="AT35" i="8" s="1"/>
  <c r="AP35" i="8"/>
  <c r="AL35" i="8"/>
  <c r="AN35" i="8" s="1"/>
  <c r="AI35" i="8"/>
  <c r="AK35" i="8" s="1"/>
  <c r="AF35" i="8"/>
  <c r="AD35" i="8"/>
  <c r="AA35" i="8"/>
  <c r="W35" i="8"/>
  <c r="T35" i="8"/>
  <c r="V35" i="8" s="1"/>
  <c r="Q35" i="8"/>
  <c r="S35" i="8" s="1"/>
  <c r="O35" i="8"/>
  <c r="K35" i="8"/>
  <c r="M35" i="8" s="1"/>
  <c r="H35" i="8"/>
  <c r="J35" i="8" s="1"/>
  <c r="E35" i="8"/>
  <c r="G35" i="8" s="1"/>
  <c r="AX34" i="8"/>
  <c r="AZ34" i="8" s="1"/>
  <c r="AU34" i="8"/>
  <c r="AW34" i="8" s="1"/>
  <c r="AR34" i="8"/>
  <c r="AT34" i="8" s="1"/>
  <c r="AP34" i="8"/>
  <c r="AL34" i="8"/>
  <c r="AN34" i="8" s="1"/>
  <c r="AI34" i="8"/>
  <c r="AK34" i="8" s="1"/>
  <c r="AF34" i="8"/>
  <c r="AH34" i="8" s="1"/>
  <c r="AA34" i="8"/>
  <c r="W34" i="8"/>
  <c r="Y34" i="8" s="1"/>
  <c r="T34" i="8"/>
  <c r="Q34" i="8"/>
  <c r="S34" i="8" s="1"/>
  <c r="K34" i="8"/>
  <c r="H34" i="8"/>
  <c r="J34" i="8" s="1"/>
  <c r="E34" i="8"/>
  <c r="G34" i="8" s="1"/>
  <c r="AX33" i="8"/>
  <c r="AZ33" i="8" s="1"/>
  <c r="AU33" i="8"/>
  <c r="AW33" i="8" s="1"/>
  <c r="AR33" i="8"/>
  <c r="AT33" i="8" s="1"/>
  <c r="AP33" i="8"/>
  <c r="AL33" i="8"/>
  <c r="AN33" i="8" s="1"/>
  <c r="AI33" i="8"/>
  <c r="AK33" i="8" s="1"/>
  <c r="AF33" i="8"/>
  <c r="AH33" i="8" s="1"/>
  <c r="AD33" i="8"/>
  <c r="AA33" i="8"/>
  <c r="W33" i="8"/>
  <c r="T33" i="8"/>
  <c r="V33" i="8" s="1"/>
  <c r="Q33" i="8"/>
  <c r="S33" i="8" s="1"/>
  <c r="O33" i="8"/>
  <c r="K33" i="8"/>
  <c r="M33" i="8" s="1"/>
  <c r="H33" i="8"/>
  <c r="J33" i="8" s="1"/>
  <c r="E33" i="8"/>
  <c r="G33" i="8" s="1"/>
  <c r="AX32" i="8"/>
  <c r="AZ32" i="8" s="1"/>
  <c r="AU32" i="8"/>
  <c r="AW32" i="8" s="1"/>
  <c r="AR32" i="8"/>
  <c r="AT32" i="8" s="1"/>
  <c r="AP32" i="8"/>
  <c r="AL32" i="8"/>
  <c r="AN32" i="8" s="1"/>
  <c r="AI32" i="8"/>
  <c r="AK32" i="8" s="1"/>
  <c r="AF32" i="8"/>
  <c r="AA32" i="8"/>
  <c r="W32" i="8"/>
  <c r="Y32" i="8" s="1"/>
  <c r="T32" i="8"/>
  <c r="V32" i="8" s="1"/>
  <c r="Q32" i="8"/>
  <c r="S32" i="8" s="1"/>
  <c r="K32" i="8"/>
  <c r="H32" i="8"/>
  <c r="J32" i="8" s="1"/>
  <c r="E32" i="8"/>
  <c r="AX31" i="8"/>
  <c r="AZ31" i="8" s="1"/>
  <c r="AU31" i="8"/>
  <c r="AW31" i="8" s="1"/>
  <c r="AR31" i="8"/>
  <c r="AT31" i="8" s="1"/>
  <c r="AP31" i="8"/>
  <c r="AL31" i="8"/>
  <c r="AN31" i="8" s="1"/>
  <c r="AI31" i="8"/>
  <c r="AK31" i="8" s="1"/>
  <c r="AF31" i="8"/>
  <c r="AD31" i="8"/>
  <c r="AA31" i="8"/>
  <c r="W31" i="8"/>
  <c r="T31" i="8"/>
  <c r="V31" i="8" s="1"/>
  <c r="Q31" i="8"/>
  <c r="S31" i="8" s="1"/>
  <c r="O31" i="8"/>
  <c r="K31" i="8"/>
  <c r="M31" i="8" s="1"/>
  <c r="H31" i="8"/>
  <c r="J31" i="8" s="1"/>
  <c r="E31" i="8"/>
  <c r="G31" i="8" s="1"/>
  <c r="AX30" i="8"/>
  <c r="AZ30" i="8" s="1"/>
  <c r="AU30" i="8"/>
  <c r="AW30" i="8" s="1"/>
  <c r="AR30" i="8"/>
  <c r="AT30" i="8" s="1"/>
  <c r="AP30" i="8"/>
  <c r="AL30" i="8"/>
  <c r="AN30" i="8" s="1"/>
  <c r="AI30" i="8"/>
  <c r="AF30" i="8"/>
  <c r="AH30" i="8" s="1"/>
  <c r="AA30" i="8"/>
  <c r="W30" i="8"/>
  <c r="Y30" i="8" s="1"/>
  <c r="T30" i="8"/>
  <c r="Q30" i="8"/>
  <c r="S30" i="8" s="1"/>
  <c r="K30" i="8"/>
  <c r="H30" i="8"/>
  <c r="J30" i="8" s="1"/>
  <c r="E30" i="8"/>
  <c r="G30" i="8" s="1"/>
  <c r="AX29" i="8"/>
  <c r="AZ29" i="8" s="1"/>
  <c r="AU29" i="8"/>
  <c r="AW29" i="8" s="1"/>
  <c r="AR29" i="8"/>
  <c r="AT29" i="8" s="1"/>
  <c r="AP29" i="8"/>
  <c r="AL29" i="8"/>
  <c r="AN29" i="8" s="1"/>
  <c r="AI29" i="8"/>
  <c r="AK29" i="8" s="1"/>
  <c r="AF29" i="8"/>
  <c r="AD29" i="8"/>
  <c r="AA29" i="8"/>
  <c r="W29" i="8"/>
  <c r="T29" i="8"/>
  <c r="V29" i="8" s="1"/>
  <c r="Q29" i="8"/>
  <c r="S29" i="8" s="1"/>
  <c r="O29" i="8"/>
  <c r="K29" i="8"/>
  <c r="M29" i="8" s="1"/>
  <c r="H29" i="8"/>
  <c r="J29" i="8" s="1"/>
  <c r="E29" i="8"/>
  <c r="G29" i="8" s="1"/>
  <c r="AX28" i="8"/>
  <c r="AZ28" i="8" s="1"/>
  <c r="AU28" i="8"/>
  <c r="AW28" i="8" s="1"/>
  <c r="AR28" i="8"/>
  <c r="AT28" i="8" s="1"/>
  <c r="AP28" i="8"/>
  <c r="AL28" i="8"/>
  <c r="AN28" i="8" s="1"/>
  <c r="AI28" i="8"/>
  <c r="AK28" i="8" s="1"/>
  <c r="AF28" i="8"/>
  <c r="AH28" i="8" s="1"/>
  <c r="AA28" i="8"/>
  <c r="W28" i="8"/>
  <c r="Y28" i="8" s="1"/>
  <c r="T28" i="8"/>
  <c r="V28" i="8" s="1"/>
  <c r="Q28" i="8"/>
  <c r="K28" i="8"/>
  <c r="H28" i="8"/>
  <c r="J28" i="8" s="1"/>
  <c r="E28" i="8"/>
  <c r="AX27" i="8"/>
  <c r="AZ27" i="8" s="1"/>
  <c r="AU27" i="8"/>
  <c r="AW27" i="8" s="1"/>
  <c r="AR27" i="8"/>
  <c r="AT27" i="8" s="1"/>
  <c r="AP27" i="8"/>
  <c r="AL27" i="8"/>
  <c r="AN27" i="8" s="1"/>
  <c r="AI27" i="8"/>
  <c r="AK27" i="8" s="1"/>
  <c r="AF27" i="8"/>
  <c r="AH27" i="8" s="1"/>
  <c r="AD27" i="8"/>
  <c r="AA27" i="8"/>
  <c r="W27" i="8"/>
  <c r="Y27" i="8" s="1"/>
  <c r="T27" i="8"/>
  <c r="Q27" i="8"/>
  <c r="S27" i="8" s="1"/>
  <c r="O27" i="8"/>
  <c r="K27" i="8"/>
  <c r="M27" i="8" s="1"/>
  <c r="H27" i="8"/>
  <c r="E27" i="8"/>
  <c r="G27" i="8" s="1"/>
  <c r="AX26" i="8"/>
  <c r="AZ26" i="8" s="1"/>
  <c r="AU26" i="8"/>
  <c r="AW26" i="8" s="1"/>
  <c r="AR26" i="8"/>
  <c r="AT26" i="8" s="1"/>
  <c r="AP26" i="8"/>
  <c r="AL26" i="8"/>
  <c r="AN26" i="8" s="1"/>
  <c r="AI26" i="8"/>
  <c r="AK26" i="8" s="1"/>
  <c r="AF26" i="8"/>
  <c r="AA26" i="8"/>
  <c r="W26" i="8"/>
  <c r="Y26" i="8" s="1"/>
  <c r="T26" i="8"/>
  <c r="V26" i="8" s="1"/>
  <c r="Q26" i="8"/>
  <c r="K26" i="8"/>
  <c r="M26" i="8" s="1"/>
  <c r="H26" i="8"/>
  <c r="J26" i="8" s="1"/>
  <c r="AD26" i="8"/>
  <c r="E26" i="8"/>
  <c r="G26" i="8" s="1"/>
  <c r="AX25" i="8"/>
  <c r="AZ25" i="8" s="1"/>
  <c r="AU25" i="8"/>
  <c r="AW25" i="8" s="1"/>
  <c r="AR25" i="8"/>
  <c r="AT25" i="8" s="1"/>
  <c r="AP25" i="8"/>
  <c r="AL25" i="8"/>
  <c r="AN25" i="8" s="1"/>
  <c r="AI25" i="8"/>
  <c r="AK25" i="8" s="1"/>
  <c r="AF25" i="8"/>
  <c r="AH25" i="8" s="1"/>
  <c r="AD25" i="8"/>
  <c r="AA25" i="8"/>
  <c r="W25" i="8"/>
  <c r="Y25" i="8" s="1"/>
  <c r="T25" i="8"/>
  <c r="V25" i="8" s="1"/>
  <c r="Q25" i="8"/>
  <c r="S25" i="8" s="1"/>
  <c r="O25" i="8"/>
  <c r="K25" i="8"/>
  <c r="M25" i="8" s="1"/>
  <c r="H25" i="8"/>
  <c r="J25" i="8" s="1"/>
  <c r="E25" i="8"/>
  <c r="G25" i="8" s="1"/>
  <c r="AX24" i="8"/>
  <c r="AZ24" i="8" s="1"/>
  <c r="AU24" i="8"/>
  <c r="AW24" i="8" s="1"/>
  <c r="AR24" i="8"/>
  <c r="AT24" i="8" s="1"/>
  <c r="AP24" i="8"/>
  <c r="AL24" i="8"/>
  <c r="AN24" i="8" s="1"/>
  <c r="AI24" i="8"/>
  <c r="AK24" i="8" s="1"/>
  <c r="AF24" i="8"/>
  <c r="AD24" i="8"/>
  <c r="AA24" i="8"/>
  <c r="W24" i="8"/>
  <c r="Y24" i="8" s="1"/>
  <c r="T24" i="8"/>
  <c r="V24" i="8" s="1"/>
  <c r="Q24" i="8"/>
  <c r="O24" i="8"/>
  <c r="K24" i="8"/>
  <c r="M24" i="8" s="1"/>
  <c r="H24" i="8"/>
  <c r="J24" i="8" s="1"/>
  <c r="E24" i="8"/>
  <c r="AX23" i="8"/>
  <c r="AZ23" i="8" s="1"/>
  <c r="AU23" i="8"/>
  <c r="AW23" i="8" s="1"/>
  <c r="AR23" i="8"/>
  <c r="AT23" i="8" s="1"/>
  <c r="AP23" i="8"/>
  <c r="AL23" i="8"/>
  <c r="AN23" i="8" s="1"/>
  <c r="AI23" i="8"/>
  <c r="AK23" i="8" s="1"/>
  <c r="AF23" i="8"/>
  <c r="AA23" i="8"/>
  <c r="W23" i="8"/>
  <c r="Y23" i="8" s="1"/>
  <c r="T23" i="8"/>
  <c r="V23" i="8" s="1"/>
  <c r="Q23" i="8"/>
  <c r="K23" i="8"/>
  <c r="M23" i="8" s="1"/>
  <c r="H23" i="8"/>
  <c r="J23" i="8" s="1"/>
  <c r="E23" i="8"/>
  <c r="AX22" i="8"/>
  <c r="AZ22" i="8" s="1"/>
  <c r="AU22" i="8"/>
  <c r="AW22" i="8" s="1"/>
  <c r="AR22" i="8"/>
  <c r="AT22" i="8" s="1"/>
  <c r="AP22" i="8"/>
  <c r="AL22" i="8"/>
  <c r="AN22" i="8" s="1"/>
  <c r="AI22" i="8"/>
  <c r="AK22" i="8" s="1"/>
  <c r="AF22" i="8"/>
  <c r="AA22" i="8"/>
  <c r="W22" i="8"/>
  <c r="Y22" i="8" s="1"/>
  <c r="T22" i="8"/>
  <c r="V22" i="8" s="1"/>
  <c r="Q22" i="8"/>
  <c r="K22" i="8"/>
  <c r="M22" i="8" s="1"/>
  <c r="H22" i="8"/>
  <c r="J22" i="8" s="1"/>
  <c r="AD22" i="8"/>
  <c r="E22" i="8"/>
  <c r="G22" i="8" s="1"/>
  <c r="AX21" i="8"/>
  <c r="AZ21" i="8" s="1"/>
  <c r="AU21" i="8"/>
  <c r="AW21" i="8" s="1"/>
  <c r="AR21" i="8"/>
  <c r="AT21" i="8" s="1"/>
  <c r="AP21" i="8"/>
  <c r="AL21" i="8"/>
  <c r="AN21" i="8" s="1"/>
  <c r="AI21" i="8"/>
  <c r="AK21" i="8" s="1"/>
  <c r="AF21" i="8"/>
  <c r="AH21" i="8" s="1"/>
  <c r="AD21" i="8"/>
  <c r="AA21" i="8"/>
  <c r="W21" i="8"/>
  <c r="Y21" i="8" s="1"/>
  <c r="T21" i="8"/>
  <c r="V21" i="8" s="1"/>
  <c r="Q21" i="8"/>
  <c r="S21" i="8" s="1"/>
  <c r="O21" i="8"/>
  <c r="K21" i="8"/>
  <c r="M21" i="8" s="1"/>
  <c r="H21" i="8"/>
  <c r="J21" i="8" s="1"/>
  <c r="E21" i="8"/>
  <c r="G21" i="8" s="1"/>
  <c r="AX20" i="8"/>
  <c r="AZ20" i="8" s="1"/>
  <c r="AU20" i="8"/>
  <c r="AW20" i="8" s="1"/>
  <c r="AR20" i="8"/>
  <c r="AT20" i="8" s="1"/>
  <c r="AP20" i="8"/>
  <c r="AL20" i="8"/>
  <c r="AN20" i="8" s="1"/>
  <c r="AI20" i="8"/>
  <c r="AK20" i="8" s="1"/>
  <c r="AF20" i="8"/>
  <c r="AD20" i="8"/>
  <c r="AA20" i="8"/>
  <c r="W20" i="8"/>
  <c r="Y20" i="8" s="1"/>
  <c r="T20" i="8"/>
  <c r="V20" i="8" s="1"/>
  <c r="Q20" i="8"/>
  <c r="O20" i="8"/>
  <c r="K20" i="8"/>
  <c r="M20" i="8" s="1"/>
  <c r="H20" i="8"/>
  <c r="J20" i="8" s="1"/>
  <c r="E20" i="8"/>
  <c r="AX19" i="8"/>
  <c r="AZ19" i="8" s="1"/>
  <c r="AU19" i="8"/>
  <c r="AW19" i="8" s="1"/>
  <c r="AR19" i="8"/>
  <c r="AT19" i="8" s="1"/>
  <c r="AP19" i="8"/>
  <c r="AL19" i="8"/>
  <c r="AN19" i="8" s="1"/>
  <c r="AI19" i="8"/>
  <c r="AK19" i="8" s="1"/>
  <c r="AF19" i="8"/>
  <c r="AA19" i="8"/>
  <c r="W19" i="8"/>
  <c r="Y19" i="8" s="1"/>
  <c r="T19" i="8"/>
  <c r="V19" i="8" s="1"/>
  <c r="Q19" i="8"/>
  <c r="K19" i="8"/>
  <c r="M19" i="8" s="1"/>
  <c r="H19" i="8"/>
  <c r="J19" i="8" s="1"/>
  <c r="E19" i="8"/>
  <c r="AX18" i="8"/>
  <c r="AZ18" i="8" s="1"/>
  <c r="AU18" i="8"/>
  <c r="AW18" i="8" s="1"/>
  <c r="AR18" i="8"/>
  <c r="AT18" i="8" s="1"/>
  <c r="AP18" i="8"/>
  <c r="AL18" i="8"/>
  <c r="AN18" i="8" s="1"/>
  <c r="AI18" i="8"/>
  <c r="AK18" i="8" s="1"/>
  <c r="AF18" i="8"/>
  <c r="AA18" i="8"/>
  <c r="W18" i="8"/>
  <c r="Y18" i="8" s="1"/>
  <c r="T18" i="8"/>
  <c r="V18" i="8" s="1"/>
  <c r="Q18" i="8"/>
  <c r="K18" i="8"/>
  <c r="M18" i="8" s="1"/>
  <c r="H18" i="8"/>
  <c r="J18" i="8" s="1"/>
  <c r="AD18" i="8"/>
  <c r="E18" i="8"/>
  <c r="G18" i="8" s="1"/>
  <c r="AX17" i="8"/>
  <c r="AZ17" i="8" s="1"/>
  <c r="AU17" i="8"/>
  <c r="AW17" i="8" s="1"/>
  <c r="AR17" i="8"/>
  <c r="AT17" i="8" s="1"/>
  <c r="AP17" i="8"/>
  <c r="AL17" i="8"/>
  <c r="AN17" i="8" s="1"/>
  <c r="AI17" i="8"/>
  <c r="AK17" i="8" s="1"/>
  <c r="AF17" i="8"/>
  <c r="AH17" i="8" s="1"/>
  <c r="AD17" i="8"/>
  <c r="AA17" i="8"/>
  <c r="W17" i="8"/>
  <c r="Y17" i="8" s="1"/>
  <c r="T17" i="8"/>
  <c r="V17" i="8" s="1"/>
  <c r="Q17" i="8"/>
  <c r="S17" i="8" s="1"/>
  <c r="O17" i="8"/>
  <c r="K17" i="8"/>
  <c r="M17" i="8" s="1"/>
  <c r="H17" i="8"/>
  <c r="J17" i="8" s="1"/>
  <c r="E17" i="8"/>
  <c r="G17" i="8" s="1"/>
  <c r="AX16" i="8"/>
  <c r="AZ16" i="8" s="1"/>
  <c r="AU16" i="8"/>
  <c r="AW16" i="8" s="1"/>
  <c r="AR16" i="8"/>
  <c r="AT16" i="8" s="1"/>
  <c r="AP16" i="8"/>
  <c r="AL16" i="8"/>
  <c r="AN16" i="8" s="1"/>
  <c r="AI16" i="8"/>
  <c r="AK16" i="8" s="1"/>
  <c r="AF16" i="8"/>
  <c r="AH16" i="8" s="1"/>
  <c r="AD16" i="8"/>
  <c r="AA16" i="8"/>
  <c r="W16" i="8"/>
  <c r="Y16" i="8" s="1"/>
  <c r="T16" i="8"/>
  <c r="V16" i="8" s="1"/>
  <c r="Q16" i="8"/>
  <c r="S16" i="8" s="1"/>
  <c r="K16" i="8"/>
  <c r="M16" i="8" s="1"/>
  <c r="H16" i="8"/>
  <c r="J16" i="8" s="1"/>
  <c r="O16" i="8"/>
  <c r="E16" i="8"/>
  <c r="AX15" i="8"/>
  <c r="AZ15" i="8" s="1"/>
  <c r="AU15" i="8"/>
  <c r="AW15" i="8" s="1"/>
  <c r="AR15" i="8"/>
  <c r="AT15" i="8" s="1"/>
  <c r="AP15" i="8"/>
  <c r="AL15" i="8"/>
  <c r="AN15" i="8" s="1"/>
  <c r="AI15" i="8"/>
  <c r="AK15" i="8" s="1"/>
  <c r="AF15" i="8"/>
  <c r="AA15" i="8"/>
  <c r="W15" i="8"/>
  <c r="Y15" i="8" s="1"/>
  <c r="T15" i="8"/>
  <c r="V15" i="8" s="1"/>
  <c r="Q15" i="8"/>
  <c r="K15" i="8"/>
  <c r="M15" i="8" s="1"/>
  <c r="H15" i="8"/>
  <c r="J15" i="8" s="1"/>
  <c r="E15" i="8"/>
  <c r="G15" i="8" s="1"/>
  <c r="AX14" i="8"/>
  <c r="AZ14" i="8" s="1"/>
  <c r="AU14" i="8"/>
  <c r="AW14" i="8" s="1"/>
  <c r="AR14" i="8"/>
  <c r="AT14" i="8" s="1"/>
  <c r="AP14" i="8"/>
  <c r="AL14" i="8"/>
  <c r="AN14" i="8" s="1"/>
  <c r="AI14" i="8"/>
  <c r="AK14" i="8" s="1"/>
  <c r="AF14" i="8"/>
  <c r="AH14" i="8" s="1"/>
  <c r="AA14" i="8"/>
  <c r="W14" i="8"/>
  <c r="Y14" i="8" s="1"/>
  <c r="T14" i="8"/>
  <c r="V14" i="8" s="1"/>
  <c r="Q14" i="8"/>
  <c r="K14" i="8"/>
  <c r="M14" i="8" s="1"/>
  <c r="H14" i="8"/>
  <c r="AD14" i="8"/>
  <c r="E14" i="8"/>
  <c r="G14" i="8" s="1"/>
  <c r="AX13" i="8"/>
  <c r="AZ13" i="8" s="1"/>
  <c r="AU13" i="8"/>
  <c r="AW13" i="8" s="1"/>
  <c r="AR13" i="8"/>
  <c r="AT13" i="8" s="1"/>
  <c r="AP13" i="8"/>
  <c r="AL13" i="8"/>
  <c r="AN13" i="8" s="1"/>
  <c r="AI13" i="8"/>
  <c r="AK13" i="8" s="1"/>
  <c r="AF13" i="8"/>
  <c r="AH13" i="8" s="1"/>
  <c r="AD13" i="8"/>
  <c r="AA13" i="8"/>
  <c r="W13" i="8"/>
  <c r="Y13" i="8" s="1"/>
  <c r="T13" i="8"/>
  <c r="V13" i="8" s="1"/>
  <c r="Q13" i="8"/>
  <c r="S13" i="8" s="1"/>
  <c r="O13" i="8"/>
  <c r="K13" i="8"/>
  <c r="M13" i="8" s="1"/>
  <c r="H13" i="8"/>
  <c r="J13" i="8" s="1"/>
  <c r="E13" i="8"/>
  <c r="AX12" i="8"/>
  <c r="AZ12" i="8" s="1"/>
  <c r="AU12" i="8"/>
  <c r="AW12" i="8" s="1"/>
  <c r="AR12" i="8"/>
  <c r="AT12" i="8" s="1"/>
  <c r="AP12" i="8"/>
  <c r="AL12" i="8"/>
  <c r="AN12" i="8" s="1"/>
  <c r="AI12" i="8"/>
  <c r="AK12" i="8" s="1"/>
  <c r="AF12" i="8"/>
  <c r="AH12" i="8" s="1"/>
  <c r="AD12" i="8"/>
  <c r="AA12" i="8"/>
  <c r="W12" i="8"/>
  <c r="Y12" i="8" s="1"/>
  <c r="T12" i="8"/>
  <c r="Q12" i="8"/>
  <c r="S12" i="8" s="1"/>
  <c r="K12" i="8"/>
  <c r="M12" i="8" s="1"/>
  <c r="H12" i="8"/>
  <c r="J12" i="8" s="1"/>
  <c r="O12" i="8"/>
  <c r="E12" i="8"/>
  <c r="AX11" i="8"/>
  <c r="AZ11" i="8" s="1"/>
  <c r="AU11" i="8"/>
  <c r="AW11" i="8" s="1"/>
  <c r="AR11" i="8"/>
  <c r="AT11" i="8" s="1"/>
  <c r="AP11" i="8"/>
  <c r="AL11" i="8"/>
  <c r="AN11" i="8" s="1"/>
  <c r="AI11" i="8"/>
  <c r="AK11" i="8" s="1"/>
  <c r="AF11" i="8"/>
  <c r="AA11" i="8"/>
  <c r="W11" i="8"/>
  <c r="Y11" i="8" s="1"/>
  <c r="T11" i="8"/>
  <c r="V11" i="8" s="1"/>
  <c r="Q11" i="8"/>
  <c r="K11" i="8"/>
  <c r="M11" i="8" s="1"/>
  <c r="H11" i="8"/>
  <c r="J11" i="8" s="1"/>
  <c r="E11" i="8"/>
  <c r="AX10" i="8"/>
  <c r="AZ10" i="8" s="1"/>
  <c r="AU10" i="8"/>
  <c r="AW10" i="8" s="1"/>
  <c r="AR10" i="8"/>
  <c r="AT10" i="8" s="1"/>
  <c r="AP10" i="8"/>
  <c r="AL10" i="8"/>
  <c r="AN10" i="8" s="1"/>
  <c r="AI10" i="8"/>
  <c r="AK10" i="8" s="1"/>
  <c r="AF10" i="8"/>
  <c r="AH10" i="8" s="1"/>
  <c r="AA10" i="8"/>
  <c r="W10" i="8"/>
  <c r="Y10" i="8" s="1"/>
  <c r="T10" i="8"/>
  <c r="V10" i="8" s="1"/>
  <c r="Q10" i="8"/>
  <c r="S10" i="8" s="1"/>
  <c r="K10" i="8"/>
  <c r="M10" i="8" s="1"/>
  <c r="H10" i="8"/>
  <c r="J10" i="8" s="1"/>
  <c r="AD10" i="8"/>
  <c r="E10" i="8"/>
  <c r="AX9" i="8"/>
  <c r="AZ9" i="8" s="1"/>
  <c r="AU9" i="8"/>
  <c r="AW9" i="8" s="1"/>
  <c r="AR9" i="8"/>
  <c r="AT9" i="8" s="1"/>
  <c r="AP9" i="8"/>
  <c r="AL9" i="8"/>
  <c r="AN9" i="8" s="1"/>
  <c r="AI9" i="8"/>
  <c r="AF9" i="8"/>
  <c r="AH9" i="8" s="1"/>
  <c r="AD9" i="8"/>
  <c r="AA9" i="8"/>
  <c r="W9" i="8"/>
  <c r="Y9" i="8" s="1"/>
  <c r="T9" i="8"/>
  <c r="V9" i="8" s="1"/>
  <c r="Q9" i="8"/>
  <c r="S9" i="8" s="1"/>
  <c r="O9" i="8"/>
  <c r="K9" i="8"/>
  <c r="M9" i="8" s="1"/>
  <c r="H9" i="8"/>
  <c r="J9" i="8" s="1"/>
  <c r="E9" i="8"/>
  <c r="G9" i="8" s="1"/>
  <c r="AX8" i="8"/>
  <c r="AZ8" i="8" s="1"/>
  <c r="AU8" i="8"/>
  <c r="AW8" i="8" s="1"/>
  <c r="AR8" i="8"/>
  <c r="AT8" i="8" s="1"/>
  <c r="AP8" i="8"/>
  <c r="AL8" i="8"/>
  <c r="AN8" i="8" s="1"/>
  <c r="AI8" i="8"/>
  <c r="AF8" i="8"/>
  <c r="AH8" i="8" s="1"/>
  <c r="AA8" i="8"/>
  <c r="W8" i="8"/>
  <c r="Y8" i="8" s="1"/>
  <c r="T8" i="8"/>
  <c r="V8" i="8" s="1"/>
  <c r="Q8" i="8"/>
  <c r="K8" i="8"/>
  <c r="M8" i="8" s="1"/>
  <c r="H8" i="8"/>
  <c r="J8" i="8" s="1"/>
  <c r="AD8" i="8"/>
  <c r="E8" i="8"/>
  <c r="AX7" i="8"/>
  <c r="AZ7" i="8" s="1"/>
  <c r="AU7" i="8"/>
  <c r="AW7" i="8" s="1"/>
  <c r="AR7" i="8"/>
  <c r="AT7" i="8" s="1"/>
  <c r="AP7" i="8"/>
  <c r="AL7" i="8"/>
  <c r="AN7" i="8" s="1"/>
  <c r="AI7" i="8"/>
  <c r="AK7" i="8" s="1"/>
  <c r="AF7" i="8"/>
  <c r="AA7" i="8"/>
  <c r="W7" i="8"/>
  <c r="Y7" i="8" s="1"/>
  <c r="T7" i="8"/>
  <c r="V7" i="8" s="1"/>
  <c r="Q7" i="8"/>
  <c r="K7" i="8"/>
  <c r="M7" i="8" s="1"/>
  <c r="H7" i="8"/>
  <c r="J7" i="8" s="1"/>
  <c r="E7" i="8"/>
  <c r="AX53" i="10"/>
  <c r="AZ53" i="10" s="1"/>
  <c r="AU53" i="10"/>
  <c r="AW53" i="10" s="1"/>
  <c r="AR53" i="10"/>
  <c r="AT53" i="10" s="1"/>
  <c r="AP53" i="10"/>
  <c r="AL53" i="10"/>
  <c r="AN53" i="10" s="1"/>
  <c r="AI53" i="10"/>
  <c r="AK53" i="10" s="1"/>
  <c r="AF53" i="10"/>
  <c r="AA53" i="10"/>
  <c r="W53" i="10"/>
  <c r="Y53" i="10" s="1"/>
  <c r="T53" i="10"/>
  <c r="V53" i="10" s="1"/>
  <c r="Q53" i="10"/>
  <c r="K53" i="10"/>
  <c r="M53" i="10" s="1"/>
  <c r="H53" i="10"/>
  <c r="J53" i="10" s="1"/>
  <c r="AD53" i="10"/>
  <c r="E53" i="10"/>
  <c r="G53" i="10" s="1"/>
  <c r="AX51" i="10"/>
  <c r="AZ51" i="10" s="1"/>
  <c r="AU51" i="10"/>
  <c r="AW51" i="10" s="1"/>
  <c r="AR51" i="10"/>
  <c r="AT51" i="10" s="1"/>
  <c r="AP51" i="10"/>
  <c r="AL51" i="10"/>
  <c r="AN51" i="10" s="1"/>
  <c r="AI51" i="10"/>
  <c r="AK51" i="10" s="1"/>
  <c r="AF51" i="10"/>
  <c r="AD51" i="10"/>
  <c r="AA51" i="10"/>
  <c r="W51" i="10"/>
  <c r="Y51" i="10" s="1"/>
  <c r="T51" i="10"/>
  <c r="V51" i="10" s="1"/>
  <c r="Q51" i="10"/>
  <c r="O51" i="10"/>
  <c r="K51" i="10"/>
  <c r="M51" i="10" s="1"/>
  <c r="H51" i="10"/>
  <c r="J51" i="10" s="1"/>
  <c r="E51" i="10"/>
  <c r="AX50" i="10"/>
  <c r="AZ50" i="10" s="1"/>
  <c r="AU50" i="10"/>
  <c r="AW50" i="10" s="1"/>
  <c r="AR50" i="10"/>
  <c r="AT50" i="10" s="1"/>
  <c r="AP50" i="10"/>
  <c r="AL50" i="10"/>
  <c r="AN50" i="10" s="1"/>
  <c r="AI50" i="10"/>
  <c r="AK50" i="10" s="1"/>
  <c r="AF50" i="10"/>
  <c r="AH50" i="10" s="1"/>
  <c r="AA50" i="10"/>
  <c r="W50" i="10"/>
  <c r="Y50" i="10" s="1"/>
  <c r="T50" i="10"/>
  <c r="Q50" i="10"/>
  <c r="S50" i="10" s="1"/>
  <c r="K50" i="10"/>
  <c r="M50" i="10" s="1"/>
  <c r="H50" i="10"/>
  <c r="J50" i="10" s="1"/>
  <c r="O50" i="10"/>
  <c r="E50" i="10"/>
  <c r="AX49" i="10"/>
  <c r="AZ49" i="10" s="1"/>
  <c r="AU49" i="10"/>
  <c r="AW49" i="10" s="1"/>
  <c r="AR49" i="10"/>
  <c r="AT49" i="10" s="1"/>
  <c r="AP49" i="10"/>
  <c r="AL49" i="10"/>
  <c r="AN49" i="10" s="1"/>
  <c r="AI49" i="10"/>
  <c r="AK49" i="10" s="1"/>
  <c r="AF49" i="10"/>
  <c r="AH49" i="10" s="1"/>
  <c r="AD49" i="10"/>
  <c r="AA49" i="10"/>
  <c r="W49" i="10"/>
  <c r="Y49" i="10" s="1"/>
  <c r="T49" i="10"/>
  <c r="V49" i="10" s="1"/>
  <c r="Q49" i="10"/>
  <c r="S49" i="10" s="1"/>
  <c r="O49" i="10"/>
  <c r="K49" i="10"/>
  <c r="M49" i="10" s="1"/>
  <c r="H49" i="10"/>
  <c r="J49" i="10" s="1"/>
  <c r="E49" i="10"/>
  <c r="G49" i="10" s="1"/>
  <c r="AX48" i="10"/>
  <c r="AZ48" i="10" s="1"/>
  <c r="AU48" i="10"/>
  <c r="AW48" i="10" s="1"/>
  <c r="AR48" i="10"/>
  <c r="AT48" i="10" s="1"/>
  <c r="AP48" i="10"/>
  <c r="AL48" i="10"/>
  <c r="AN48" i="10" s="1"/>
  <c r="AI48" i="10"/>
  <c r="AK48" i="10" s="1"/>
  <c r="AF48" i="10"/>
  <c r="AA48" i="10"/>
  <c r="W48" i="10"/>
  <c r="Y48" i="10" s="1"/>
  <c r="T48" i="10"/>
  <c r="V48" i="10" s="1"/>
  <c r="Q48" i="10"/>
  <c r="S48" i="10" s="1"/>
  <c r="K48" i="10"/>
  <c r="H48" i="10"/>
  <c r="J48" i="10" s="1"/>
  <c r="E48" i="10"/>
  <c r="AX47" i="10"/>
  <c r="AZ47" i="10" s="1"/>
  <c r="AU47" i="10"/>
  <c r="AW47" i="10" s="1"/>
  <c r="AR47" i="10"/>
  <c r="AT47" i="10" s="1"/>
  <c r="AP47" i="10"/>
  <c r="AL47" i="10"/>
  <c r="AN47" i="10" s="1"/>
  <c r="AI47" i="10"/>
  <c r="AK47" i="10" s="1"/>
  <c r="AF47" i="10"/>
  <c r="AD47" i="10"/>
  <c r="AA47" i="10"/>
  <c r="W47" i="10"/>
  <c r="T47" i="10"/>
  <c r="V47" i="10" s="1"/>
  <c r="Q47" i="10"/>
  <c r="S47" i="10" s="1"/>
  <c r="O47" i="10"/>
  <c r="K47" i="10"/>
  <c r="M47" i="10" s="1"/>
  <c r="H47" i="10"/>
  <c r="J47" i="10" s="1"/>
  <c r="E47" i="10"/>
  <c r="G47" i="10" s="1"/>
  <c r="AX46" i="10"/>
  <c r="AZ46" i="10" s="1"/>
  <c r="AU46" i="10"/>
  <c r="AW46" i="10" s="1"/>
  <c r="AR46" i="10"/>
  <c r="AT46" i="10" s="1"/>
  <c r="AP46" i="10"/>
  <c r="AL46" i="10"/>
  <c r="AN46" i="10" s="1"/>
  <c r="AI46" i="10"/>
  <c r="AF46" i="10"/>
  <c r="AH46" i="10" s="1"/>
  <c r="AA46" i="10"/>
  <c r="W46" i="10"/>
  <c r="Y46" i="10" s="1"/>
  <c r="T46" i="10"/>
  <c r="V46" i="10" s="1"/>
  <c r="Q46" i="10"/>
  <c r="S46" i="10" s="1"/>
  <c r="O46" i="10"/>
  <c r="K46" i="10"/>
  <c r="M46" i="10" s="1"/>
  <c r="H46" i="10"/>
  <c r="AD46" i="10"/>
  <c r="E46" i="10"/>
  <c r="AX45" i="10"/>
  <c r="AZ45" i="10" s="1"/>
  <c r="AU45" i="10"/>
  <c r="AW45" i="10" s="1"/>
  <c r="AR45" i="10"/>
  <c r="AT45" i="10" s="1"/>
  <c r="AP45" i="10"/>
  <c r="AL45" i="10"/>
  <c r="AN45" i="10" s="1"/>
  <c r="AI45" i="10"/>
  <c r="AK45" i="10" s="1"/>
  <c r="AF45" i="10"/>
  <c r="AH45" i="10" s="1"/>
  <c r="AD45" i="10"/>
  <c r="AA45" i="10"/>
  <c r="W45" i="10"/>
  <c r="Y45" i="10" s="1"/>
  <c r="T45" i="10"/>
  <c r="V45" i="10" s="1"/>
  <c r="Q45" i="10"/>
  <c r="S45" i="10" s="1"/>
  <c r="O45" i="10"/>
  <c r="K45" i="10"/>
  <c r="M45" i="10" s="1"/>
  <c r="H45" i="10"/>
  <c r="J45" i="10" s="1"/>
  <c r="E45" i="10"/>
  <c r="AX44" i="10"/>
  <c r="AZ44" i="10" s="1"/>
  <c r="AU44" i="10"/>
  <c r="AW44" i="10" s="1"/>
  <c r="AR44" i="10"/>
  <c r="AT44" i="10" s="1"/>
  <c r="AP44" i="10"/>
  <c r="AL44" i="10"/>
  <c r="AN44" i="10" s="1"/>
  <c r="AI44" i="10"/>
  <c r="AK44" i="10" s="1"/>
  <c r="AF44" i="10"/>
  <c r="AH44" i="10" s="1"/>
  <c r="AD44" i="10"/>
  <c r="AA44" i="10"/>
  <c r="W44" i="10"/>
  <c r="Y44" i="10" s="1"/>
  <c r="T44" i="10"/>
  <c r="V44" i="10" s="1"/>
  <c r="Q44" i="10"/>
  <c r="S44" i="10" s="1"/>
  <c r="O44" i="10"/>
  <c r="K44" i="10"/>
  <c r="M44" i="10" s="1"/>
  <c r="H44" i="10"/>
  <c r="J44" i="10" s="1"/>
  <c r="E44" i="10"/>
  <c r="AX43" i="10"/>
  <c r="AZ43" i="10" s="1"/>
  <c r="AU43" i="10"/>
  <c r="AW43" i="10" s="1"/>
  <c r="AR43" i="10"/>
  <c r="AT43" i="10" s="1"/>
  <c r="AP43" i="10"/>
  <c r="AL43" i="10"/>
  <c r="AN43" i="10" s="1"/>
  <c r="AI43" i="10"/>
  <c r="AK43" i="10" s="1"/>
  <c r="AF43" i="10"/>
  <c r="AH43" i="10" s="1"/>
  <c r="AA43" i="10"/>
  <c r="W43" i="10"/>
  <c r="Y43" i="10" s="1"/>
  <c r="T43" i="10"/>
  <c r="V43" i="10" s="1"/>
  <c r="Q43" i="10"/>
  <c r="S43" i="10" s="1"/>
  <c r="K43" i="10"/>
  <c r="M43" i="10" s="1"/>
  <c r="H43" i="10"/>
  <c r="J43" i="10" s="1"/>
  <c r="E43" i="10"/>
  <c r="AX42" i="10"/>
  <c r="AZ42" i="10" s="1"/>
  <c r="AU42" i="10"/>
  <c r="AW42" i="10" s="1"/>
  <c r="AR42" i="10"/>
  <c r="AT42" i="10" s="1"/>
  <c r="AP42" i="10"/>
  <c r="AL42" i="10"/>
  <c r="AN42" i="10" s="1"/>
  <c r="AI42" i="10"/>
  <c r="AK42" i="10" s="1"/>
  <c r="AF42" i="10"/>
  <c r="AA42" i="10"/>
  <c r="W42" i="10"/>
  <c r="Y42" i="10" s="1"/>
  <c r="T42" i="10"/>
  <c r="V42" i="10" s="1"/>
  <c r="Q42" i="10"/>
  <c r="K42" i="10"/>
  <c r="M42" i="10" s="1"/>
  <c r="H42" i="10"/>
  <c r="J42" i="10" s="1"/>
  <c r="AD42" i="10"/>
  <c r="E42" i="10"/>
  <c r="G42" i="10" s="1"/>
  <c r="AX41" i="10"/>
  <c r="AZ41" i="10" s="1"/>
  <c r="AU41" i="10"/>
  <c r="AW41" i="10" s="1"/>
  <c r="AR41" i="10"/>
  <c r="AT41" i="10" s="1"/>
  <c r="AP41" i="10"/>
  <c r="AL41" i="10"/>
  <c r="AN41" i="10" s="1"/>
  <c r="AI41" i="10"/>
  <c r="AK41" i="10" s="1"/>
  <c r="AF41" i="10"/>
  <c r="AH41" i="10" s="1"/>
  <c r="AD41" i="10"/>
  <c r="AA41" i="10"/>
  <c r="W41" i="10"/>
  <c r="Y41" i="10" s="1"/>
  <c r="T41" i="10"/>
  <c r="V41" i="10" s="1"/>
  <c r="Q41" i="10"/>
  <c r="O41" i="10"/>
  <c r="K41" i="10"/>
  <c r="M41" i="10" s="1"/>
  <c r="H41" i="10"/>
  <c r="J41" i="10" s="1"/>
  <c r="E41" i="10"/>
  <c r="AX40" i="10"/>
  <c r="AZ40" i="10" s="1"/>
  <c r="AU40" i="10"/>
  <c r="AW40" i="10" s="1"/>
  <c r="AR40" i="10"/>
  <c r="AT40" i="10" s="1"/>
  <c r="AP40" i="10"/>
  <c r="AL40" i="10"/>
  <c r="AN40" i="10" s="1"/>
  <c r="AI40" i="10"/>
  <c r="AK40" i="10" s="1"/>
  <c r="AF40" i="10"/>
  <c r="AH40" i="10" s="1"/>
  <c r="AD40" i="10"/>
  <c r="AA40" i="10"/>
  <c r="W40" i="10"/>
  <c r="Y40" i="10" s="1"/>
  <c r="T40" i="10"/>
  <c r="V40" i="10" s="1"/>
  <c r="Q40" i="10"/>
  <c r="S40" i="10" s="1"/>
  <c r="O40" i="10"/>
  <c r="K40" i="10"/>
  <c r="M40" i="10" s="1"/>
  <c r="H40" i="10"/>
  <c r="J40" i="10" s="1"/>
  <c r="E40" i="10"/>
  <c r="AX39" i="10"/>
  <c r="AZ39" i="10" s="1"/>
  <c r="AU39" i="10"/>
  <c r="AW39" i="10" s="1"/>
  <c r="AR39" i="10"/>
  <c r="AT39" i="10" s="1"/>
  <c r="AP39" i="10"/>
  <c r="AL39" i="10"/>
  <c r="AN39" i="10" s="1"/>
  <c r="AI39" i="10"/>
  <c r="AF39" i="10"/>
  <c r="AH39" i="10" s="1"/>
  <c r="AA39" i="10"/>
  <c r="W39" i="10"/>
  <c r="Y39" i="10" s="1"/>
  <c r="T39" i="10"/>
  <c r="V39" i="10" s="1"/>
  <c r="Q39" i="10"/>
  <c r="S39" i="10" s="1"/>
  <c r="K39" i="10"/>
  <c r="M39" i="10" s="1"/>
  <c r="H39" i="10"/>
  <c r="J39" i="10" s="1"/>
  <c r="E39" i="10"/>
  <c r="AX38" i="10"/>
  <c r="AZ38" i="10" s="1"/>
  <c r="AU38" i="10"/>
  <c r="AW38" i="10" s="1"/>
  <c r="AR38" i="10"/>
  <c r="AT38" i="10" s="1"/>
  <c r="AP38" i="10"/>
  <c r="AL38" i="10"/>
  <c r="AN38" i="10" s="1"/>
  <c r="AI38" i="10"/>
  <c r="AK38" i="10" s="1"/>
  <c r="AF38" i="10"/>
  <c r="AA38" i="10"/>
  <c r="W38" i="10"/>
  <c r="Y38" i="10" s="1"/>
  <c r="T38" i="10"/>
  <c r="V38" i="10" s="1"/>
  <c r="Q38" i="10"/>
  <c r="K38" i="10"/>
  <c r="M38" i="10" s="1"/>
  <c r="H38" i="10"/>
  <c r="J38" i="10" s="1"/>
  <c r="AD38" i="10"/>
  <c r="E38" i="10"/>
  <c r="G38" i="10" s="1"/>
  <c r="AX37" i="10"/>
  <c r="AZ37" i="10" s="1"/>
  <c r="AU37" i="10"/>
  <c r="AW37" i="10" s="1"/>
  <c r="AR37" i="10"/>
  <c r="AT37" i="10" s="1"/>
  <c r="AP37" i="10"/>
  <c r="AL37" i="10"/>
  <c r="AN37" i="10" s="1"/>
  <c r="AI37" i="10"/>
  <c r="AK37" i="10" s="1"/>
  <c r="AF37" i="10"/>
  <c r="AD37" i="10"/>
  <c r="AA37" i="10"/>
  <c r="W37" i="10"/>
  <c r="Y37" i="10" s="1"/>
  <c r="T37" i="10"/>
  <c r="V37" i="10" s="1"/>
  <c r="Q37" i="10"/>
  <c r="S37" i="10" s="1"/>
  <c r="O37" i="10"/>
  <c r="K37" i="10"/>
  <c r="M37" i="10" s="1"/>
  <c r="H37" i="10"/>
  <c r="J37" i="10" s="1"/>
  <c r="E37" i="10"/>
  <c r="G37" i="10" s="1"/>
  <c r="AX36" i="10"/>
  <c r="AZ36" i="10" s="1"/>
  <c r="AU36" i="10"/>
  <c r="AW36" i="10" s="1"/>
  <c r="AR36" i="10"/>
  <c r="AT36" i="10" s="1"/>
  <c r="AP36" i="10"/>
  <c r="AL36" i="10"/>
  <c r="AN36" i="10" s="1"/>
  <c r="AI36" i="10"/>
  <c r="AK36" i="10" s="1"/>
  <c r="AF36" i="10"/>
  <c r="AH36" i="10" s="1"/>
  <c r="AD36" i="10"/>
  <c r="AA36" i="10"/>
  <c r="W36" i="10"/>
  <c r="Y36" i="10" s="1"/>
  <c r="T36" i="10"/>
  <c r="V36" i="10" s="1"/>
  <c r="Q36" i="10"/>
  <c r="S36" i="10" s="1"/>
  <c r="O36" i="10"/>
  <c r="K36" i="10"/>
  <c r="M36" i="10" s="1"/>
  <c r="H36" i="10"/>
  <c r="J36" i="10" s="1"/>
  <c r="E36" i="10"/>
  <c r="AX35" i="10"/>
  <c r="AZ35" i="10" s="1"/>
  <c r="AU35" i="10"/>
  <c r="AW35" i="10" s="1"/>
  <c r="AR35" i="10"/>
  <c r="AT35" i="10" s="1"/>
  <c r="AP35" i="10"/>
  <c r="AL35" i="10"/>
  <c r="AN35" i="10" s="1"/>
  <c r="AI35" i="10"/>
  <c r="AK35" i="10" s="1"/>
  <c r="AF35" i="10"/>
  <c r="AH35" i="10" s="1"/>
  <c r="AA35" i="10"/>
  <c r="W35" i="10"/>
  <c r="Y35" i="10" s="1"/>
  <c r="T35" i="10"/>
  <c r="V35" i="10" s="1"/>
  <c r="Q35" i="10"/>
  <c r="S35" i="10" s="1"/>
  <c r="K35" i="10"/>
  <c r="M35" i="10" s="1"/>
  <c r="H35" i="10"/>
  <c r="J35" i="10" s="1"/>
  <c r="AD35" i="10"/>
  <c r="E35" i="10"/>
  <c r="G35" i="10" s="1"/>
  <c r="AX34" i="10"/>
  <c r="AZ34" i="10" s="1"/>
  <c r="AU34" i="10"/>
  <c r="AW34" i="10" s="1"/>
  <c r="AR34" i="10"/>
  <c r="AT34" i="10" s="1"/>
  <c r="AP34" i="10"/>
  <c r="AL34" i="10"/>
  <c r="AN34" i="10" s="1"/>
  <c r="AI34" i="10"/>
  <c r="AK34" i="10" s="1"/>
  <c r="AF34" i="10"/>
  <c r="AA34" i="10"/>
  <c r="W34" i="10"/>
  <c r="Y34" i="10" s="1"/>
  <c r="T34" i="10"/>
  <c r="V34" i="10" s="1"/>
  <c r="Q34" i="10"/>
  <c r="K34" i="10"/>
  <c r="H34" i="10"/>
  <c r="J34" i="10" s="1"/>
  <c r="E34" i="10"/>
  <c r="G34" i="10" s="1"/>
  <c r="AX33" i="10"/>
  <c r="AZ33" i="10" s="1"/>
  <c r="AU33" i="10"/>
  <c r="AW33" i="10" s="1"/>
  <c r="AR33" i="10"/>
  <c r="AT33" i="10" s="1"/>
  <c r="AP33" i="10"/>
  <c r="AL33" i="10"/>
  <c r="AN33" i="10" s="1"/>
  <c r="AI33" i="10"/>
  <c r="AK33" i="10" s="1"/>
  <c r="AF33" i="10"/>
  <c r="AD33" i="10"/>
  <c r="AA33" i="10"/>
  <c r="W33" i="10"/>
  <c r="Y33" i="10" s="1"/>
  <c r="T33" i="10"/>
  <c r="V33" i="10" s="1"/>
  <c r="Q33" i="10"/>
  <c r="O33" i="10"/>
  <c r="K33" i="10"/>
  <c r="M33" i="10" s="1"/>
  <c r="H33" i="10"/>
  <c r="J33" i="10" s="1"/>
  <c r="E33" i="10"/>
  <c r="G33" i="10" s="1"/>
  <c r="AX32" i="10"/>
  <c r="AZ32" i="10" s="1"/>
  <c r="AU32" i="10"/>
  <c r="AW32" i="10" s="1"/>
  <c r="AR32" i="10"/>
  <c r="AT32" i="10" s="1"/>
  <c r="AP32" i="10"/>
  <c r="AL32" i="10"/>
  <c r="AN32" i="10" s="1"/>
  <c r="AI32" i="10"/>
  <c r="AK32" i="10" s="1"/>
  <c r="AF32" i="10"/>
  <c r="AH32" i="10" s="1"/>
  <c r="AA32" i="10"/>
  <c r="W32" i="10"/>
  <c r="Y32" i="10" s="1"/>
  <c r="T32" i="10"/>
  <c r="V32" i="10" s="1"/>
  <c r="Q32" i="10"/>
  <c r="S32" i="10" s="1"/>
  <c r="K32" i="10"/>
  <c r="M32" i="10" s="1"/>
  <c r="H32" i="10"/>
  <c r="J32" i="10" s="1"/>
  <c r="AD32" i="10"/>
  <c r="E32" i="10"/>
  <c r="AX31" i="10"/>
  <c r="AZ31" i="10" s="1"/>
  <c r="AU31" i="10"/>
  <c r="AW31" i="10" s="1"/>
  <c r="AR31" i="10"/>
  <c r="AT31" i="10" s="1"/>
  <c r="AP31" i="10"/>
  <c r="AL31" i="10"/>
  <c r="AN31" i="10" s="1"/>
  <c r="AI31" i="10"/>
  <c r="AK31" i="10" s="1"/>
  <c r="AF31" i="10"/>
  <c r="AH31" i="10" s="1"/>
  <c r="AD31" i="10"/>
  <c r="AA31" i="10"/>
  <c r="W31" i="10"/>
  <c r="Y31" i="10" s="1"/>
  <c r="T31" i="10"/>
  <c r="V31" i="10" s="1"/>
  <c r="Q31" i="10"/>
  <c r="S31" i="10" s="1"/>
  <c r="O31" i="10"/>
  <c r="K31" i="10"/>
  <c r="M31" i="10" s="1"/>
  <c r="H31" i="10"/>
  <c r="J31" i="10" s="1"/>
  <c r="E31" i="10"/>
  <c r="AX30" i="10"/>
  <c r="AZ30" i="10" s="1"/>
  <c r="AU30" i="10"/>
  <c r="AW30" i="10" s="1"/>
  <c r="AR30" i="10"/>
  <c r="AT30" i="10" s="1"/>
  <c r="AP30" i="10"/>
  <c r="AL30" i="10"/>
  <c r="AN30" i="10" s="1"/>
  <c r="AI30" i="10"/>
  <c r="AK30" i="10" s="1"/>
  <c r="AF30" i="10"/>
  <c r="AA30" i="10"/>
  <c r="W30" i="10"/>
  <c r="Y30" i="10" s="1"/>
  <c r="T30" i="10"/>
  <c r="V30" i="10" s="1"/>
  <c r="Q30" i="10"/>
  <c r="K30" i="10"/>
  <c r="M30" i="10" s="1"/>
  <c r="H30" i="10"/>
  <c r="J30" i="10" s="1"/>
  <c r="E30" i="10"/>
  <c r="G30" i="10" s="1"/>
  <c r="AX29" i="10"/>
  <c r="AZ29" i="10" s="1"/>
  <c r="AU29" i="10"/>
  <c r="AW29" i="10" s="1"/>
  <c r="AR29" i="10"/>
  <c r="AT29" i="10" s="1"/>
  <c r="AP29" i="10"/>
  <c r="AL29" i="10"/>
  <c r="AN29" i="10" s="1"/>
  <c r="AI29" i="10"/>
  <c r="AK29" i="10" s="1"/>
  <c r="AF29" i="10"/>
  <c r="AD29" i="10"/>
  <c r="AA29" i="10"/>
  <c r="W29" i="10"/>
  <c r="Y29" i="10" s="1"/>
  <c r="T29" i="10"/>
  <c r="V29" i="10" s="1"/>
  <c r="Q29" i="10"/>
  <c r="O29" i="10"/>
  <c r="K29" i="10"/>
  <c r="M29" i="10" s="1"/>
  <c r="H29" i="10"/>
  <c r="E29" i="10"/>
  <c r="G29" i="10" s="1"/>
  <c r="AX28" i="10"/>
  <c r="AZ28" i="10" s="1"/>
  <c r="AU28" i="10"/>
  <c r="AW28" i="10" s="1"/>
  <c r="AR28" i="10"/>
  <c r="AT28" i="10" s="1"/>
  <c r="AP28" i="10"/>
  <c r="AL28" i="10"/>
  <c r="AN28" i="10" s="1"/>
  <c r="AI28" i="10"/>
  <c r="AK28" i="10" s="1"/>
  <c r="AF28" i="10"/>
  <c r="AH28" i="10" s="1"/>
  <c r="AA28" i="10"/>
  <c r="W28" i="10"/>
  <c r="Y28" i="10" s="1"/>
  <c r="T28" i="10"/>
  <c r="Q28" i="10"/>
  <c r="S28" i="10" s="1"/>
  <c r="K28" i="10"/>
  <c r="M28" i="10" s="1"/>
  <c r="H28" i="10"/>
  <c r="J28" i="10" s="1"/>
  <c r="O28" i="10"/>
  <c r="E28" i="10"/>
  <c r="AX27" i="10"/>
  <c r="AZ27" i="10" s="1"/>
  <c r="AU27" i="10"/>
  <c r="AW27" i="10" s="1"/>
  <c r="AR27" i="10"/>
  <c r="AT27" i="10" s="1"/>
  <c r="AP27" i="10"/>
  <c r="AL27" i="10"/>
  <c r="AN27" i="10" s="1"/>
  <c r="AI27" i="10"/>
  <c r="AK27" i="10" s="1"/>
  <c r="AF27" i="10"/>
  <c r="AH27" i="10" s="1"/>
  <c r="AD27" i="10"/>
  <c r="AA27" i="10"/>
  <c r="W27" i="10"/>
  <c r="Y27" i="10" s="1"/>
  <c r="T27" i="10"/>
  <c r="V27" i="10" s="1"/>
  <c r="Q27" i="10"/>
  <c r="S27" i="10" s="1"/>
  <c r="K27" i="10"/>
  <c r="M27" i="10" s="1"/>
  <c r="H27" i="10"/>
  <c r="J27" i="10" s="1"/>
  <c r="O27" i="10"/>
  <c r="E27" i="10"/>
  <c r="G27" i="10" s="1"/>
  <c r="AX26" i="10"/>
  <c r="AZ26" i="10" s="1"/>
  <c r="AU26" i="10"/>
  <c r="AW26" i="10" s="1"/>
  <c r="AR26" i="10"/>
  <c r="AT26" i="10" s="1"/>
  <c r="AP26" i="10"/>
  <c r="AL26" i="10"/>
  <c r="AN26" i="10" s="1"/>
  <c r="AI26" i="10"/>
  <c r="AK26" i="10" s="1"/>
  <c r="AF26" i="10"/>
  <c r="AA26" i="10"/>
  <c r="W26" i="10"/>
  <c r="Y26" i="10" s="1"/>
  <c r="T26" i="10"/>
  <c r="V26" i="10" s="1"/>
  <c r="Q26" i="10"/>
  <c r="K26" i="10"/>
  <c r="H26" i="10"/>
  <c r="J26" i="10" s="1"/>
  <c r="E26" i="10"/>
  <c r="G26" i="10" s="1"/>
  <c r="AX25" i="10"/>
  <c r="AZ25" i="10" s="1"/>
  <c r="AU25" i="10"/>
  <c r="AW25" i="10" s="1"/>
  <c r="AR25" i="10"/>
  <c r="AT25" i="10" s="1"/>
  <c r="AP25" i="10"/>
  <c r="AL25" i="10"/>
  <c r="AN25" i="10" s="1"/>
  <c r="AI25" i="10"/>
  <c r="AK25" i="10" s="1"/>
  <c r="AF25" i="10"/>
  <c r="AD25" i="10"/>
  <c r="AA25" i="10"/>
  <c r="W25" i="10"/>
  <c r="Y25" i="10" s="1"/>
  <c r="T25" i="10"/>
  <c r="V25" i="10" s="1"/>
  <c r="Q25" i="10"/>
  <c r="O25" i="10"/>
  <c r="K25" i="10"/>
  <c r="M25" i="10" s="1"/>
  <c r="H25" i="10"/>
  <c r="J25" i="10" s="1"/>
  <c r="E25" i="10"/>
  <c r="G25" i="10" s="1"/>
  <c r="AX24" i="10"/>
  <c r="AZ24" i="10" s="1"/>
  <c r="AU24" i="10"/>
  <c r="AW24" i="10" s="1"/>
  <c r="AR24" i="10"/>
  <c r="AT24" i="10" s="1"/>
  <c r="AP24" i="10"/>
  <c r="AL24" i="10"/>
  <c r="AN24" i="10" s="1"/>
  <c r="AI24" i="10"/>
  <c r="AK24" i="10" s="1"/>
  <c r="AF24" i="10"/>
  <c r="AD24" i="10"/>
  <c r="AA24" i="10"/>
  <c r="W24" i="10"/>
  <c r="Y24" i="10" s="1"/>
  <c r="T24" i="10"/>
  <c r="V24" i="10" s="1"/>
  <c r="Q24" i="10"/>
  <c r="O24" i="10"/>
  <c r="K24" i="10"/>
  <c r="M24" i="10" s="1"/>
  <c r="H24" i="10"/>
  <c r="J24" i="10" s="1"/>
  <c r="E24" i="10"/>
  <c r="AX23" i="10"/>
  <c r="AZ23" i="10" s="1"/>
  <c r="AU23" i="10"/>
  <c r="AW23" i="10" s="1"/>
  <c r="AR23" i="10"/>
  <c r="AT23" i="10" s="1"/>
  <c r="AP23" i="10"/>
  <c r="AL23" i="10"/>
  <c r="AN23" i="10" s="1"/>
  <c r="AI23" i="10"/>
  <c r="AK23" i="10" s="1"/>
  <c r="AF23" i="10"/>
  <c r="AH23" i="10" s="1"/>
  <c r="AA23" i="10"/>
  <c r="W23" i="10"/>
  <c r="Y23" i="10" s="1"/>
  <c r="T23" i="10"/>
  <c r="V23" i="10" s="1"/>
  <c r="Q23" i="10"/>
  <c r="S23" i="10" s="1"/>
  <c r="K23" i="10"/>
  <c r="M23" i="10" s="1"/>
  <c r="H23" i="10"/>
  <c r="J23" i="10" s="1"/>
  <c r="E23" i="10"/>
  <c r="AX22" i="10"/>
  <c r="AZ22" i="10" s="1"/>
  <c r="AU22" i="10"/>
  <c r="AW22" i="10" s="1"/>
  <c r="AR22" i="10"/>
  <c r="AT22" i="10" s="1"/>
  <c r="AP22" i="10"/>
  <c r="AL22" i="10"/>
  <c r="AN22" i="10" s="1"/>
  <c r="AI22" i="10"/>
  <c r="AK22" i="10" s="1"/>
  <c r="AF22" i="10"/>
  <c r="AD22" i="10"/>
  <c r="AA22" i="10"/>
  <c r="W22" i="10"/>
  <c r="Y22" i="10" s="1"/>
  <c r="T22" i="10"/>
  <c r="V22" i="10" s="1"/>
  <c r="Q22" i="10"/>
  <c r="O22" i="10"/>
  <c r="K22" i="10"/>
  <c r="M22" i="10" s="1"/>
  <c r="H22" i="10"/>
  <c r="J22" i="10" s="1"/>
  <c r="E22" i="10"/>
  <c r="G22" i="10" s="1"/>
  <c r="AX21" i="10"/>
  <c r="AZ21" i="10" s="1"/>
  <c r="AU21" i="10"/>
  <c r="AW21" i="10" s="1"/>
  <c r="AR21" i="10"/>
  <c r="AT21" i="10" s="1"/>
  <c r="AP21" i="10"/>
  <c r="AL21" i="10"/>
  <c r="AN21" i="10" s="1"/>
  <c r="AI21" i="10"/>
  <c r="AK21" i="10" s="1"/>
  <c r="AF21" i="10"/>
  <c r="AH21" i="10" s="1"/>
  <c r="AA21" i="10"/>
  <c r="W21" i="10"/>
  <c r="Y21" i="10" s="1"/>
  <c r="T21" i="10"/>
  <c r="V21" i="10" s="1"/>
  <c r="Q21" i="10"/>
  <c r="K21" i="10"/>
  <c r="M21" i="10" s="1"/>
  <c r="H21" i="10"/>
  <c r="J21" i="10" s="1"/>
  <c r="AD21" i="10"/>
  <c r="E21" i="10"/>
  <c r="G21" i="10" s="1"/>
  <c r="AX20" i="10"/>
  <c r="AZ20" i="10" s="1"/>
  <c r="AU20" i="10"/>
  <c r="AW20" i="10" s="1"/>
  <c r="AR20" i="10"/>
  <c r="AT20" i="10" s="1"/>
  <c r="AP20" i="10"/>
  <c r="AL20" i="10"/>
  <c r="AN20" i="10" s="1"/>
  <c r="AI20" i="10"/>
  <c r="AK20" i="10" s="1"/>
  <c r="AF20" i="10"/>
  <c r="AH20" i="10" s="1"/>
  <c r="AD20" i="10"/>
  <c r="AA20" i="10"/>
  <c r="W20" i="10"/>
  <c r="Y20" i="10" s="1"/>
  <c r="T20" i="10"/>
  <c r="V20" i="10" s="1"/>
  <c r="Q20" i="10"/>
  <c r="S20" i="10" s="1"/>
  <c r="O20" i="10"/>
  <c r="K20" i="10"/>
  <c r="M20" i="10" s="1"/>
  <c r="H20" i="10"/>
  <c r="J20" i="10" s="1"/>
  <c r="E20" i="10"/>
  <c r="AX19" i="10"/>
  <c r="AZ19" i="10" s="1"/>
  <c r="AU19" i="10"/>
  <c r="AW19" i="10" s="1"/>
  <c r="AR19" i="10"/>
  <c r="AT19" i="10" s="1"/>
  <c r="AP19" i="10"/>
  <c r="AL19" i="10"/>
  <c r="AN19" i="10" s="1"/>
  <c r="AI19" i="10"/>
  <c r="AK19" i="10" s="1"/>
  <c r="AF19" i="10"/>
  <c r="AH19" i="10" s="1"/>
  <c r="AA19" i="10"/>
  <c r="W19" i="10"/>
  <c r="Y19" i="10" s="1"/>
  <c r="T19" i="10"/>
  <c r="V19" i="10" s="1"/>
  <c r="Q19" i="10"/>
  <c r="K19" i="10"/>
  <c r="M19" i="10" s="1"/>
  <c r="H19" i="10"/>
  <c r="J19" i="10" s="1"/>
  <c r="E19" i="10"/>
  <c r="G19" i="10" s="1"/>
  <c r="AX18" i="10"/>
  <c r="AZ18" i="10" s="1"/>
  <c r="AU18" i="10"/>
  <c r="AW18" i="10" s="1"/>
  <c r="AR18" i="10"/>
  <c r="AT18" i="10" s="1"/>
  <c r="AP18" i="10"/>
  <c r="AL18" i="10"/>
  <c r="AN18" i="10" s="1"/>
  <c r="AI18" i="10"/>
  <c r="AK18" i="10" s="1"/>
  <c r="AF18" i="10"/>
  <c r="AD18" i="10"/>
  <c r="AA18" i="10"/>
  <c r="W18" i="10"/>
  <c r="Y18" i="10" s="1"/>
  <c r="T18" i="10"/>
  <c r="V18" i="10" s="1"/>
  <c r="Q18" i="10"/>
  <c r="O18" i="10"/>
  <c r="K18" i="10"/>
  <c r="M18" i="10" s="1"/>
  <c r="H18" i="10"/>
  <c r="J18" i="10" s="1"/>
  <c r="E18" i="10"/>
  <c r="G18" i="10" s="1"/>
  <c r="AX17" i="10"/>
  <c r="AZ17" i="10" s="1"/>
  <c r="AU17" i="10"/>
  <c r="AW17" i="10" s="1"/>
  <c r="AR17" i="10"/>
  <c r="AT17" i="10" s="1"/>
  <c r="AP17" i="10"/>
  <c r="AL17" i="10"/>
  <c r="AN17" i="10" s="1"/>
  <c r="AI17" i="10"/>
  <c r="AK17" i="10" s="1"/>
  <c r="AF17" i="10"/>
  <c r="AA17" i="10"/>
  <c r="W17" i="10"/>
  <c r="Y17" i="10" s="1"/>
  <c r="T17" i="10"/>
  <c r="V17" i="10" s="1"/>
  <c r="Q17" i="10"/>
  <c r="K17" i="10"/>
  <c r="M17" i="10" s="1"/>
  <c r="H17" i="10"/>
  <c r="J17" i="10" s="1"/>
  <c r="AD17" i="10"/>
  <c r="E17" i="10"/>
  <c r="G17" i="10" s="1"/>
  <c r="AX16" i="10"/>
  <c r="AZ16" i="10" s="1"/>
  <c r="AU16" i="10"/>
  <c r="AW16" i="10" s="1"/>
  <c r="AR16" i="10"/>
  <c r="AT16" i="10" s="1"/>
  <c r="AP16" i="10"/>
  <c r="AL16" i="10"/>
  <c r="AN16" i="10" s="1"/>
  <c r="AI16" i="10"/>
  <c r="AK16" i="10" s="1"/>
  <c r="AF16" i="10"/>
  <c r="AH16" i="10" s="1"/>
  <c r="AD16" i="10"/>
  <c r="AA16" i="10"/>
  <c r="W16" i="10"/>
  <c r="Y16" i="10" s="1"/>
  <c r="T16" i="10"/>
  <c r="V16" i="10" s="1"/>
  <c r="Q16" i="10"/>
  <c r="S16" i="10" s="1"/>
  <c r="O16" i="10"/>
  <c r="K16" i="10"/>
  <c r="M16" i="10" s="1"/>
  <c r="H16" i="10"/>
  <c r="J16" i="10" s="1"/>
  <c r="E16" i="10"/>
  <c r="AX15" i="10"/>
  <c r="AZ15" i="10" s="1"/>
  <c r="AU15" i="10"/>
  <c r="AW15" i="10" s="1"/>
  <c r="AR15" i="10"/>
  <c r="AT15" i="10" s="1"/>
  <c r="AP15" i="10"/>
  <c r="AL15" i="10"/>
  <c r="AN15" i="10" s="1"/>
  <c r="AI15" i="10"/>
  <c r="AK15" i="10" s="1"/>
  <c r="AF15" i="10"/>
  <c r="AA15" i="10"/>
  <c r="W15" i="10"/>
  <c r="Y15" i="10" s="1"/>
  <c r="T15" i="10"/>
  <c r="V15" i="10" s="1"/>
  <c r="Q15" i="10"/>
  <c r="K15" i="10"/>
  <c r="M15" i="10" s="1"/>
  <c r="H15" i="10"/>
  <c r="J15" i="10" s="1"/>
  <c r="E15" i="10"/>
  <c r="AX14" i="10"/>
  <c r="AZ14" i="10" s="1"/>
  <c r="AU14" i="10"/>
  <c r="AW14" i="10" s="1"/>
  <c r="AR14" i="10"/>
  <c r="AT14" i="10" s="1"/>
  <c r="AP14" i="10"/>
  <c r="AL14" i="10"/>
  <c r="AN14" i="10" s="1"/>
  <c r="AI14" i="10"/>
  <c r="AK14" i="10" s="1"/>
  <c r="AF14" i="10"/>
  <c r="AD14" i="10"/>
  <c r="AA14" i="10"/>
  <c r="W14" i="10"/>
  <c r="Y14" i="10" s="1"/>
  <c r="T14" i="10"/>
  <c r="V14" i="10" s="1"/>
  <c r="Q14" i="10"/>
  <c r="O14" i="10"/>
  <c r="K14" i="10"/>
  <c r="M14" i="10" s="1"/>
  <c r="H14" i="10"/>
  <c r="J14" i="10" s="1"/>
  <c r="E14" i="10"/>
  <c r="AX13" i="10"/>
  <c r="AZ13" i="10" s="1"/>
  <c r="AU13" i="10"/>
  <c r="AW13" i="10" s="1"/>
  <c r="AR13" i="10"/>
  <c r="AT13" i="10" s="1"/>
  <c r="AP13" i="10"/>
  <c r="AL13" i="10"/>
  <c r="AN13" i="10" s="1"/>
  <c r="AI13" i="10"/>
  <c r="AK13" i="10" s="1"/>
  <c r="AF13" i="10"/>
  <c r="AH13" i="10" s="1"/>
  <c r="AA13" i="10"/>
  <c r="W13" i="10"/>
  <c r="Y13" i="10" s="1"/>
  <c r="T13" i="10"/>
  <c r="V13" i="10" s="1"/>
  <c r="Q13" i="10"/>
  <c r="S13" i="10" s="1"/>
  <c r="K13" i="10"/>
  <c r="M13" i="10" s="1"/>
  <c r="H13" i="10"/>
  <c r="J13" i="10" s="1"/>
  <c r="AD13" i="10"/>
  <c r="E13" i="10"/>
  <c r="G13" i="10" s="1"/>
  <c r="AX12" i="10"/>
  <c r="AZ12" i="10" s="1"/>
  <c r="AU12" i="10"/>
  <c r="AW12" i="10" s="1"/>
  <c r="AR12" i="10"/>
  <c r="AT12" i="10" s="1"/>
  <c r="AP12" i="10"/>
  <c r="AL12" i="10"/>
  <c r="AN12" i="10" s="1"/>
  <c r="AI12" i="10"/>
  <c r="AK12" i="10" s="1"/>
  <c r="AF12" i="10"/>
  <c r="AH12" i="10" s="1"/>
  <c r="AD12" i="10"/>
  <c r="AA12" i="10"/>
  <c r="W12" i="10"/>
  <c r="Y12" i="10" s="1"/>
  <c r="T12" i="10"/>
  <c r="V12" i="10" s="1"/>
  <c r="Q12" i="10"/>
  <c r="S12" i="10" s="1"/>
  <c r="O12" i="10"/>
  <c r="K12" i="10"/>
  <c r="M12" i="10" s="1"/>
  <c r="H12" i="10"/>
  <c r="J12" i="10" s="1"/>
  <c r="E12" i="10"/>
  <c r="AX11" i="10"/>
  <c r="AZ11" i="10" s="1"/>
  <c r="AU11" i="10"/>
  <c r="AW11" i="10" s="1"/>
  <c r="AR11" i="10"/>
  <c r="AT11" i="10" s="1"/>
  <c r="AP11" i="10"/>
  <c r="AL11" i="10"/>
  <c r="AN11" i="10" s="1"/>
  <c r="AI11" i="10"/>
  <c r="AK11" i="10" s="1"/>
  <c r="AF11" i="10"/>
  <c r="AA11" i="10"/>
  <c r="W11" i="10"/>
  <c r="Y11" i="10" s="1"/>
  <c r="T11" i="10"/>
  <c r="V11" i="10" s="1"/>
  <c r="Q11" i="10"/>
  <c r="S11" i="10" s="1"/>
  <c r="K11" i="10"/>
  <c r="M11" i="10" s="1"/>
  <c r="H11" i="10"/>
  <c r="J11" i="10" s="1"/>
  <c r="E11" i="10"/>
  <c r="AX10" i="10"/>
  <c r="AZ10" i="10" s="1"/>
  <c r="AU10" i="10"/>
  <c r="AW10" i="10" s="1"/>
  <c r="AR10" i="10"/>
  <c r="AT10" i="10" s="1"/>
  <c r="AP10" i="10"/>
  <c r="AL10" i="10"/>
  <c r="AN10" i="10" s="1"/>
  <c r="AI10" i="10"/>
  <c r="AK10" i="10" s="1"/>
  <c r="AF10" i="10"/>
  <c r="AD10" i="10"/>
  <c r="AA10" i="10"/>
  <c r="W10" i="10"/>
  <c r="Y10" i="10" s="1"/>
  <c r="T10" i="10"/>
  <c r="V10" i="10" s="1"/>
  <c r="Q10" i="10"/>
  <c r="O10" i="10"/>
  <c r="K10" i="10"/>
  <c r="M10" i="10" s="1"/>
  <c r="H10" i="10"/>
  <c r="J10" i="10" s="1"/>
  <c r="E10" i="10"/>
  <c r="AX9" i="10"/>
  <c r="AZ9" i="10" s="1"/>
  <c r="AU9" i="10"/>
  <c r="AW9" i="10" s="1"/>
  <c r="AR9" i="10"/>
  <c r="AT9" i="10" s="1"/>
  <c r="AP9" i="10"/>
  <c r="AL9" i="10"/>
  <c r="AN9" i="10" s="1"/>
  <c r="AI9" i="10"/>
  <c r="AK9" i="10" s="1"/>
  <c r="AF9" i="10"/>
  <c r="AA9" i="10"/>
  <c r="W9" i="10"/>
  <c r="Y9" i="10" s="1"/>
  <c r="T9" i="10"/>
  <c r="V9" i="10" s="1"/>
  <c r="Q9" i="10"/>
  <c r="K9" i="10"/>
  <c r="M9" i="10" s="1"/>
  <c r="H9" i="10"/>
  <c r="J9" i="10" s="1"/>
  <c r="AD9" i="10"/>
  <c r="E9" i="10"/>
  <c r="G9" i="10" s="1"/>
  <c r="AX8" i="10"/>
  <c r="AZ8" i="10" s="1"/>
  <c r="AU8" i="10"/>
  <c r="AW8" i="10" s="1"/>
  <c r="AR8" i="10"/>
  <c r="AT8" i="10" s="1"/>
  <c r="AP8" i="10"/>
  <c r="AL8" i="10"/>
  <c r="AN8" i="10" s="1"/>
  <c r="AI8" i="10"/>
  <c r="AK8" i="10" s="1"/>
  <c r="AF8" i="10"/>
  <c r="AH8" i="10" s="1"/>
  <c r="AD8" i="10"/>
  <c r="AA8" i="10"/>
  <c r="W8" i="10"/>
  <c r="Y8" i="10" s="1"/>
  <c r="T8" i="10"/>
  <c r="V8" i="10" s="1"/>
  <c r="Q8" i="10"/>
  <c r="O8" i="10"/>
  <c r="K8" i="10"/>
  <c r="M8" i="10" s="1"/>
  <c r="H8" i="10"/>
  <c r="J8" i="10" s="1"/>
  <c r="E8" i="10"/>
  <c r="AX7" i="10"/>
  <c r="AZ7" i="10" s="1"/>
  <c r="AU7" i="10"/>
  <c r="AW7" i="10" s="1"/>
  <c r="AR7" i="10"/>
  <c r="AT7" i="10" s="1"/>
  <c r="AP7" i="10"/>
  <c r="AL7" i="10"/>
  <c r="AN7" i="10" s="1"/>
  <c r="AI7" i="10"/>
  <c r="AK7" i="10" s="1"/>
  <c r="AF7" i="10"/>
  <c r="AA7" i="10"/>
  <c r="W7" i="10"/>
  <c r="Y7" i="10" s="1"/>
  <c r="T7" i="10"/>
  <c r="V7" i="10" s="1"/>
  <c r="Q7" i="10"/>
  <c r="K7" i="10"/>
  <c r="M7" i="10" s="1"/>
  <c r="H7" i="10"/>
  <c r="J7" i="10" s="1"/>
  <c r="E7" i="10"/>
  <c r="AX53" i="14"/>
  <c r="AZ53" i="14" s="1"/>
  <c r="AU53" i="14"/>
  <c r="AW53" i="14" s="1"/>
  <c r="AR53" i="14"/>
  <c r="AT53" i="14" s="1"/>
  <c r="AP53" i="14"/>
  <c r="AL53" i="14"/>
  <c r="AN53" i="14" s="1"/>
  <c r="AI53" i="14"/>
  <c r="AK53" i="14" s="1"/>
  <c r="AF53" i="14"/>
  <c r="AH53" i="14" s="1"/>
  <c r="AD53" i="14"/>
  <c r="AA53" i="14"/>
  <c r="W53" i="14"/>
  <c r="Y53" i="14" s="1"/>
  <c r="T53" i="14"/>
  <c r="Q53" i="14"/>
  <c r="S53" i="14" s="1"/>
  <c r="O53" i="14"/>
  <c r="K53" i="14"/>
  <c r="M53" i="14" s="1"/>
  <c r="H53" i="14"/>
  <c r="J53" i="14" s="1"/>
  <c r="E53" i="14"/>
  <c r="AX51" i="14"/>
  <c r="AZ51" i="14" s="1"/>
  <c r="AU51" i="14"/>
  <c r="AW51" i="14" s="1"/>
  <c r="AR51" i="14"/>
  <c r="AT51" i="14" s="1"/>
  <c r="AP51" i="14"/>
  <c r="AL51" i="14"/>
  <c r="AN51" i="14" s="1"/>
  <c r="AI51" i="14"/>
  <c r="AK51" i="14" s="1"/>
  <c r="AF51" i="14"/>
  <c r="AA51" i="14"/>
  <c r="W51" i="14"/>
  <c r="Y51" i="14" s="1"/>
  <c r="T51" i="14"/>
  <c r="V51" i="14" s="1"/>
  <c r="Q51" i="14"/>
  <c r="S51" i="14" s="1"/>
  <c r="K51" i="14"/>
  <c r="M51" i="14" s="1"/>
  <c r="H51" i="14"/>
  <c r="J51" i="14" s="1"/>
  <c r="E51" i="14"/>
  <c r="AX50" i="14"/>
  <c r="AZ50" i="14" s="1"/>
  <c r="AU50" i="14"/>
  <c r="AW50" i="14" s="1"/>
  <c r="AR50" i="14"/>
  <c r="AT50" i="14" s="1"/>
  <c r="AP50" i="14"/>
  <c r="AL50" i="14"/>
  <c r="AN50" i="14" s="1"/>
  <c r="AI50" i="14"/>
  <c r="AK50" i="14" s="1"/>
  <c r="AF50" i="14"/>
  <c r="AD50" i="14"/>
  <c r="AA50" i="14"/>
  <c r="W50" i="14"/>
  <c r="Y50" i="14" s="1"/>
  <c r="T50" i="14"/>
  <c r="V50" i="14" s="1"/>
  <c r="Q50" i="14"/>
  <c r="O50" i="14"/>
  <c r="K50" i="14"/>
  <c r="M50" i="14" s="1"/>
  <c r="H50" i="14"/>
  <c r="J50" i="14" s="1"/>
  <c r="AX49" i="14"/>
  <c r="AZ49" i="14" s="1"/>
  <c r="AU49" i="14"/>
  <c r="AW49" i="14" s="1"/>
  <c r="AR49" i="14"/>
  <c r="AT49" i="14" s="1"/>
  <c r="AP49" i="14"/>
  <c r="AL49" i="14"/>
  <c r="AN49" i="14" s="1"/>
  <c r="AI49" i="14"/>
  <c r="AK49" i="14" s="1"/>
  <c r="AF49" i="14"/>
  <c r="AH49" i="14" s="1"/>
  <c r="AA49" i="14"/>
  <c r="W49" i="14"/>
  <c r="Y49" i="14" s="1"/>
  <c r="T49" i="14"/>
  <c r="V49" i="14" s="1"/>
  <c r="Q49" i="14"/>
  <c r="S49" i="14" s="1"/>
  <c r="K49" i="14"/>
  <c r="M49" i="14" s="1"/>
  <c r="H49" i="14"/>
  <c r="J49" i="14" s="1"/>
  <c r="AD49" i="14"/>
  <c r="E49" i="14"/>
  <c r="G49" i="14" s="1"/>
  <c r="AX48" i="14"/>
  <c r="AZ48" i="14" s="1"/>
  <c r="AU48" i="14"/>
  <c r="AW48" i="14" s="1"/>
  <c r="AR48" i="14"/>
  <c r="AT48" i="14" s="1"/>
  <c r="AP48" i="14"/>
  <c r="AL48" i="14"/>
  <c r="AN48" i="14" s="1"/>
  <c r="AI48" i="14"/>
  <c r="AK48" i="14" s="1"/>
  <c r="AF48" i="14"/>
  <c r="AD48" i="14"/>
  <c r="AA48" i="14"/>
  <c r="W48" i="14"/>
  <c r="Y48" i="14" s="1"/>
  <c r="T48" i="14"/>
  <c r="V48" i="14" s="1"/>
  <c r="Q48" i="14"/>
  <c r="S48" i="14" s="1"/>
  <c r="O48" i="14"/>
  <c r="K48" i="14"/>
  <c r="M48" i="14" s="1"/>
  <c r="H48" i="14"/>
  <c r="J48" i="14" s="1"/>
  <c r="E48" i="14"/>
  <c r="AX47" i="14"/>
  <c r="AZ47" i="14" s="1"/>
  <c r="AU47" i="14"/>
  <c r="AW47" i="14" s="1"/>
  <c r="AR47" i="14"/>
  <c r="AT47" i="14" s="1"/>
  <c r="AP47" i="14"/>
  <c r="AL47" i="14"/>
  <c r="AN47" i="14" s="1"/>
  <c r="AI47" i="14"/>
  <c r="AK47" i="14" s="1"/>
  <c r="AF47" i="14"/>
  <c r="AA47" i="14"/>
  <c r="W47" i="14"/>
  <c r="Y47" i="14" s="1"/>
  <c r="T47" i="14"/>
  <c r="V47" i="14" s="1"/>
  <c r="Q47" i="14"/>
  <c r="K47" i="14"/>
  <c r="H47" i="14"/>
  <c r="E47" i="14"/>
  <c r="AX46" i="14"/>
  <c r="AZ46" i="14" s="1"/>
  <c r="AU46" i="14"/>
  <c r="AW46" i="14" s="1"/>
  <c r="AR46" i="14"/>
  <c r="AT46" i="14" s="1"/>
  <c r="AP46" i="14"/>
  <c r="AL46" i="14"/>
  <c r="AN46" i="14" s="1"/>
  <c r="AI46" i="14"/>
  <c r="AK46" i="14" s="1"/>
  <c r="AF46" i="14"/>
  <c r="AH46" i="14" s="1"/>
  <c r="AD46" i="14"/>
  <c r="AA46" i="14"/>
  <c r="W46" i="14"/>
  <c r="Y46" i="14" s="1"/>
  <c r="T46" i="14"/>
  <c r="V46" i="14" s="1"/>
  <c r="Q46" i="14"/>
  <c r="O46" i="14"/>
  <c r="K46" i="14"/>
  <c r="M46" i="14" s="1"/>
  <c r="H46" i="14"/>
  <c r="J46" i="14" s="1"/>
  <c r="E46" i="14"/>
  <c r="AX45" i="14"/>
  <c r="AZ45" i="14" s="1"/>
  <c r="AU45" i="14"/>
  <c r="AW45" i="14" s="1"/>
  <c r="AR45" i="14"/>
  <c r="AT45" i="14" s="1"/>
  <c r="AP45" i="14"/>
  <c r="AL45" i="14"/>
  <c r="AN45" i="14" s="1"/>
  <c r="AI45" i="14"/>
  <c r="AK45" i="14" s="1"/>
  <c r="AF45" i="14"/>
  <c r="AH45" i="14" s="1"/>
  <c r="AA45" i="14"/>
  <c r="W45" i="14"/>
  <c r="Y45" i="14" s="1"/>
  <c r="T45" i="14"/>
  <c r="Q45" i="14"/>
  <c r="S45" i="14" s="1"/>
  <c r="O45" i="14"/>
  <c r="K45" i="14"/>
  <c r="M45" i="14" s="1"/>
  <c r="H45" i="14"/>
  <c r="J45" i="14" s="1"/>
  <c r="AD45" i="14"/>
  <c r="E45" i="14"/>
  <c r="AX44" i="14"/>
  <c r="AZ44" i="14" s="1"/>
  <c r="AU44" i="14"/>
  <c r="AW44" i="14" s="1"/>
  <c r="AR44" i="14"/>
  <c r="AT44" i="14" s="1"/>
  <c r="AP44" i="14"/>
  <c r="AL44" i="14"/>
  <c r="AN44" i="14" s="1"/>
  <c r="AI44" i="14"/>
  <c r="AK44" i="14" s="1"/>
  <c r="AF44" i="14"/>
  <c r="AH44" i="14" s="1"/>
  <c r="AA44" i="14"/>
  <c r="W44" i="14"/>
  <c r="Y44" i="14" s="1"/>
  <c r="T44" i="14"/>
  <c r="V44" i="14" s="1"/>
  <c r="Q44" i="14"/>
  <c r="S44" i="14" s="1"/>
  <c r="K44" i="14"/>
  <c r="M44" i="14" s="1"/>
  <c r="H44" i="14"/>
  <c r="J44" i="14" s="1"/>
  <c r="E44" i="14"/>
  <c r="AX43" i="14"/>
  <c r="AZ43" i="14" s="1"/>
  <c r="AU43" i="14"/>
  <c r="AW43" i="14" s="1"/>
  <c r="AR43" i="14"/>
  <c r="AT43" i="14" s="1"/>
  <c r="AP43" i="14"/>
  <c r="AL43" i="14"/>
  <c r="AN43" i="14" s="1"/>
  <c r="AI43" i="14"/>
  <c r="AK43" i="14" s="1"/>
  <c r="AF43" i="14"/>
  <c r="AA43" i="14"/>
  <c r="W43" i="14"/>
  <c r="Y43" i="14" s="1"/>
  <c r="T43" i="14"/>
  <c r="V43" i="14" s="1"/>
  <c r="Q43" i="14"/>
  <c r="K43" i="14"/>
  <c r="M43" i="14" s="1"/>
  <c r="H43" i="14"/>
  <c r="E43" i="14"/>
  <c r="AX42" i="14"/>
  <c r="AZ42" i="14" s="1"/>
  <c r="AU42" i="14"/>
  <c r="AW42" i="14" s="1"/>
  <c r="AR42" i="14"/>
  <c r="AT42" i="14" s="1"/>
  <c r="AP42" i="14"/>
  <c r="AL42" i="14"/>
  <c r="AI42" i="14"/>
  <c r="AK42" i="14" s="1"/>
  <c r="AF42" i="14"/>
  <c r="AH42" i="14" s="1"/>
  <c r="AD42" i="14"/>
  <c r="AA42" i="14"/>
  <c r="W42" i="14"/>
  <c r="T42" i="14"/>
  <c r="V42" i="14" s="1"/>
  <c r="Q42" i="14"/>
  <c r="S42" i="14" s="1"/>
  <c r="O42" i="14"/>
  <c r="K42" i="14"/>
  <c r="M42" i="14" s="1"/>
  <c r="H42" i="14"/>
  <c r="J42" i="14" s="1"/>
  <c r="E42" i="14"/>
  <c r="AX41" i="14"/>
  <c r="AZ41" i="14" s="1"/>
  <c r="AU41" i="14"/>
  <c r="AW41" i="14" s="1"/>
  <c r="AR41" i="14"/>
  <c r="AT41" i="14" s="1"/>
  <c r="AP41" i="14"/>
  <c r="AL41" i="14"/>
  <c r="AN41" i="14" s="1"/>
  <c r="AI41" i="14"/>
  <c r="AF41" i="14"/>
  <c r="AH41" i="14" s="1"/>
  <c r="AA41" i="14"/>
  <c r="W41" i="14"/>
  <c r="Y41" i="14" s="1"/>
  <c r="T41" i="14"/>
  <c r="V41" i="14" s="1"/>
  <c r="Q41" i="14"/>
  <c r="S41" i="14" s="1"/>
  <c r="O41" i="14"/>
  <c r="K41" i="14"/>
  <c r="M41" i="14" s="1"/>
  <c r="H41" i="14"/>
  <c r="AD41" i="14"/>
  <c r="E41" i="14"/>
  <c r="AX40" i="14"/>
  <c r="AZ40" i="14" s="1"/>
  <c r="AU40" i="14"/>
  <c r="AW40" i="14" s="1"/>
  <c r="AR40" i="14"/>
  <c r="AT40" i="14" s="1"/>
  <c r="AP40" i="14"/>
  <c r="AL40" i="14"/>
  <c r="AN40" i="14" s="1"/>
  <c r="AI40" i="14"/>
  <c r="AK40" i="14" s="1"/>
  <c r="AF40" i="14"/>
  <c r="AH40" i="14" s="1"/>
  <c r="AA40" i="14"/>
  <c r="W40" i="14"/>
  <c r="Y40" i="14" s="1"/>
  <c r="T40" i="14"/>
  <c r="V40" i="14" s="1"/>
  <c r="Q40" i="14"/>
  <c r="S40" i="14" s="1"/>
  <c r="K40" i="14"/>
  <c r="M40" i="14" s="1"/>
  <c r="H40" i="14"/>
  <c r="J40" i="14" s="1"/>
  <c r="AD40" i="14"/>
  <c r="E40" i="14"/>
  <c r="AX39" i="14"/>
  <c r="AZ39" i="14" s="1"/>
  <c r="AU39" i="14"/>
  <c r="AW39" i="14" s="1"/>
  <c r="AR39" i="14"/>
  <c r="AT39" i="14" s="1"/>
  <c r="AP39" i="14"/>
  <c r="AL39" i="14"/>
  <c r="AN39" i="14" s="1"/>
  <c r="AI39" i="14"/>
  <c r="AK39" i="14" s="1"/>
  <c r="AF39" i="14"/>
  <c r="AA39" i="14"/>
  <c r="W39" i="14"/>
  <c r="Y39" i="14" s="1"/>
  <c r="T39" i="14"/>
  <c r="V39" i="14" s="1"/>
  <c r="Q39" i="14"/>
  <c r="K39" i="14"/>
  <c r="M39" i="14" s="1"/>
  <c r="H39" i="14"/>
  <c r="E39" i="14"/>
  <c r="AX38" i="14"/>
  <c r="AZ38" i="14" s="1"/>
  <c r="AU38" i="14"/>
  <c r="AW38" i="14" s="1"/>
  <c r="AR38" i="14"/>
  <c r="AT38" i="14" s="1"/>
  <c r="AP38" i="14"/>
  <c r="AL38" i="14"/>
  <c r="AN38" i="14" s="1"/>
  <c r="AI38" i="14"/>
  <c r="AK38" i="14" s="1"/>
  <c r="AF38" i="14"/>
  <c r="AH38" i="14" s="1"/>
  <c r="AD38" i="14"/>
  <c r="AA38" i="14"/>
  <c r="W38" i="14"/>
  <c r="Y38" i="14" s="1"/>
  <c r="T38" i="14"/>
  <c r="V38" i="14" s="1"/>
  <c r="Q38" i="14"/>
  <c r="S38" i="14" s="1"/>
  <c r="O38" i="14"/>
  <c r="K38" i="14"/>
  <c r="M38" i="14" s="1"/>
  <c r="H38" i="14"/>
  <c r="J38" i="14" s="1"/>
  <c r="E38" i="14"/>
  <c r="G38" i="14" s="1"/>
  <c r="AX37" i="14"/>
  <c r="AZ37" i="14" s="1"/>
  <c r="AU37" i="14"/>
  <c r="AW37" i="14" s="1"/>
  <c r="AR37" i="14"/>
  <c r="AT37" i="14" s="1"/>
  <c r="AP37" i="14"/>
  <c r="AL37" i="14"/>
  <c r="AN37" i="14" s="1"/>
  <c r="AI37" i="14"/>
  <c r="AK37" i="14" s="1"/>
  <c r="AF37" i="14"/>
  <c r="AA37" i="14"/>
  <c r="W37" i="14"/>
  <c r="Y37" i="14" s="1"/>
  <c r="T37" i="14"/>
  <c r="V37" i="14" s="1"/>
  <c r="Q37" i="14"/>
  <c r="K37" i="14"/>
  <c r="M37" i="14" s="1"/>
  <c r="H37" i="14"/>
  <c r="J37" i="14" s="1"/>
  <c r="E37" i="14"/>
  <c r="AX36" i="14"/>
  <c r="AZ36" i="14" s="1"/>
  <c r="AU36" i="14"/>
  <c r="AW36" i="14" s="1"/>
  <c r="AR36" i="14"/>
  <c r="AT36" i="14" s="1"/>
  <c r="AP36" i="14"/>
  <c r="AL36" i="14"/>
  <c r="AN36" i="14" s="1"/>
  <c r="AI36" i="14"/>
  <c r="AK36" i="14" s="1"/>
  <c r="AF36" i="14"/>
  <c r="AD36" i="14"/>
  <c r="AA36" i="14"/>
  <c r="W36" i="14"/>
  <c r="Y36" i="14" s="1"/>
  <c r="T36" i="14"/>
  <c r="V36" i="14" s="1"/>
  <c r="Q36" i="14"/>
  <c r="S36" i="14" s="1"/>
  <c r="O36" i="14"/>
  <c r="K36" i="14"/>
  <c r="M36" i="14" s="1"/>
  <c r="H36" i="14"/>
  <c r="J36" i="14" s="1"/>
  <c r="E36" i="14"/>
  <c r="AX35" i="14"/>
  <c r="AZ35" i="14" s="1"/>
  <c r="AU35" i="14"/>
  <c r="AW35" i="14" s="1"/>
  <c r="AR35" i="14"/>
  <c r="AT35" i="14" s="1"/>
  <c r="AP35" i="14"/>
  <c r="AL35" i="14"/>
  <c r="AN35" i="14" s="1"/>
  <c r="AI35" i="14"/>
  <c r="AF35" i="14"/>
  <c r="AH35" i="14" s="1"/>
  <c r="AA35" i="14"/>
  <c r="W35" i="14"/>
  <c r="Y35" i="14" s="1"/>
  <c r="T35" i="14"/>
  <c r="Q35" i="14"/>
  <c r="S35" i="14" s="1"/>
  <c r="K35" i="14"/>
  <c r="M35" i="14" s="1"/>
  <c r="H35" i="14"/>
  <c r="E35" i="14"/>
  <c r="G35" i="14" s="1"/>
  <c r="AX34" i="14"/>
  <c r="AZ34" i="14" s="1"/>
  <c r="AU34" i="14"/>
  <c r="AW34" i="14" s="1"/>
  <c r="AR34" i="14"/>
  <c r="AT34" i="14" s="1"/>
  <c r="AP34" i="14"/>
  <c r="AL34" i="14"/>
  <c r="AN34" i="14" s="1"/>
  <c r="AI34" i="14"/>
  <c r="AK34" i="14" s="1"/>
  <c r="AF34" i="14"/>
  <c r="AD34" i="14"/>
  <c r="AA34" i="14"/>
  <c r="W34" i="14"/>
  <c r="Y34" i="14" s="1"/>
  <c r="T34" i="14"/>
  <c r="V34" i="14" s="1"/>
  <c r="Q34" i="14"/>
  <c r="O34" i="14"/>
  <c r="K34" i="14"/>
  <c r="M34" i="14" s="1"/>
  <c r="H34" i="14"/>
  <c r="J34" i="14" s="1"/>
  <c r="E34" i="14"/>
  <c r="AX33" i="14"/>
  <c r="AZ33" i="14" s="1"/>
  <c r="AU33" i="14"/>
  <c r="AW33" i="14" s="1"/>
  <c r="AR33" i="14"/>
  <c r="AT33" i="14" s="1"/>
  <c r="AP33" i="14"/>
  <c r="AL33" i="14"/>
  <c r="AN33" i="14" s="1"/>
  <c r="AI33" i="14"/>
  <c r="AK33" i="14" s="1"/>
  <c r="AF33" i="14"/>
  <c r="AA33" i="14"/>
  <c r="W33" i="14"/>
  <c r="Y33" i="14" s="1"/>
  <c r="T33" i="14"/>
  <c r="V33" i="14" s="1"/>
  <c r="Q33" i="14"/>
  <c r="K33" i="14"/>
  <c r="H33" i="14"/>
  <c r="J33" i="14" s="1"/>
  <c r="E33" i="14"/>
  <c r="AX32" i="14"/>
  <c r="AZ32" i="14" s="1"/>
  <c r="AU32" i="14"/>
  <c r="AW32" i="14" s="1"/>
  <c r="AR32" i="14"/>
  <c r="AT32" i="14" s="1"/>
  <c r="AP32" i="14"/>
  <c r="AL32" i="14"/>
  <c r="AN32" i="14" s="1"/>
  <c r="AI32" i="14"/>
  <c r="AK32" i="14" s="1"/>
  <c r="AF32" i="14"/>
  <c r="AD32" i="14"/>
  <c r="AA32" i="14"/>
  <c r="W32" i="14"/>
  <c r="T32" i="14"/>
  <c r="V32" i="14" s="1"/>
  <c r="Q32" i="14"/>
  <c r="S32" i="14" s="1"/>
  <c r="O32" i="14"/>
  <c r="K32" i="14"/>
  <c r="M32" i="14" s="1"/>
  <c r="H32" i="14"/>
  <c r="J32" i="14" s="1"/>
  <c r="E32" i="14"/>
  <c r="AX31" i="14"/>
  <c r="AZ31" i="14" s="1"/>
  <c r="AU31" i="14"/>
  <c r="AW31" i="14" s="1"/>
  <c r="AR31" i="14"/>
  <c r="AT31" i="14" s="1"/>
  <c r="AP31" i="14"/>
  <c r="AL31" i="14"/>
  <c r="AN31" i="14" s="1"/>
  <c r="AI31" i="14"/>
  <c r="AK31" i="14" s="1"/>
  <c r="AF31" i="14"/>
  <c r="AH31" i="14" s="1"/>
  <c r="AA31" i="14"/>
  <c r="W31" i="14"/>
  <c r="Y31" i="14" s="1"/>
  <c r="T31" i="14"/>
  <c r="Q31" i="14"/>
  <c r="S31" i="14" s="1"/>
  <c r="O31" i="14"/>
  <c r="K31" i="14"/>
  <c r="M31" i="14" s="1"/>
  <c r="H31" i="14"/>
  <c r="AD31" i="14"/>
  <c r="E31" i="14"/>
  <c r="AX30" i="14"/>
  <c r="AZ30" i="14" s="1"/>
  <c r="AU30" i="14"/>
  <c r="AW30" i="14" s="1"/>
  <c r="AR30" i="14"/>
  <c r="AT30" i="14" s="1"/>
  <c r="AP30" i="14"/>
  <c r="AL30" i="14"/>
  <c r="AN30" i="14" s="1"/>
  <c r="AI30" i="14"/>
  <c r="AK30" i="14" s="1"/>
  <c r="AF30" i="14"/>
  <c r="AH30" i="14" s="1"/>
  <c r="AA30" i="14"/>
  <c r="W30" i="14"/>
  <c r="T30" i="14"/>
  <c r="V30" i="14" s="1"/>
  <c r="Q30" i="14"/>
  <c r="S30" i="14" s="1"/>
  <c r="K30" i="14"/>
  <c r="M30" i="14" s="1"/>
  <c r="H30" i="14"/>
  <c r="J30" i="14" s="1"/>
  <c r="E30" i="14"/>
  <c r="G30" i="14" s="1"/>
  <c r="AX29" i="14"/>
  <c r="AZ29" i="14" s="1"/>
  <c r="AU29" i="14"/>
  <c r="AW29" i="14" s="1"/>
  <c r="AR29" i="14"/>
  <c r="AT29" i="14" s="1"/>
  <c r="AP29" i="14"/>
  <c r="AL29" i="14"/>
  <c r="AN29" i="14" s="1"/>
  <c r="AI29" i="14"/>
  <c r="AK29" i="14" s="1"/>
  <c r="AF29" i="14"/>
  <c r="AA29" i="14"/>
  <c r="W29" i="14"/>
  <c r="Y29" i="14" s="1"/>
  <c r="T29" i="14"/>
  <c r="V29" i="14" s="1"/>
  <c r="Q29" i="14"/>
  <c r="K29" i="14"/>
  <c r="M29" i="14" s="1"/>
  <c r="H29" i="14"/>
  <c r="E29" i="14"/>
  <c r="G29" i="14" s="1"/>
  <c r="AX28" i="14"/>
  <c r="AZ28" i="14" s="1"/>
  <c r="AU28" i="14"/>
  <c r="AW28" i="14" s="1"/>
  <c r="AR28" i="14"/>
  <c r="AT28" i="14" s="1"/>
  <c r="AP28" i="14"/>
  <c r="AL28" i="14"/>
  <c r="AN28" i="14" s="1"/>
  <c r="AI28" i="14"/>
  <c r="AK28" i="14" s="1"/>
  <c r="AF28" i="14"/>
  <c r="AD28" i="14"/>
  <c r="AA28" i="14"/>
  <c r="W28" i="14"/>
  <c r="Y28" i="14" s="1"/>
  <c r="T28" i="14"/>
  <c r="V28" i="14" s="1"/>
  <c r="Q28" i="14"/>
  <c r="O28" i="14"/>
  <c r="K28" i="14"/>
  <c r="M28" i="14" s="1"/>
  <c r="H28" i="14"/>
  <c r="J28" i="14" s="1"/>
  <c r="E28" i="14"/>
  <c r="AX27" i="14"/>
  <c r="AZ27" i="14" s="1"/>
  <c r="AU27" i="14"/>
  <c r="AW27" i="14" s="1"/>
  <c r="AR27" i="14"/>
  <c r="AT27" i="14" s="1"/>
  <c r="AP27" i="14"/>
  <c r="AL27" i="14"/>
  <c r="AN27" i="14" s="1"/>
  <c r="AI27" i="14"/>
  <c r="AK27" i="14" s="1"/>
  <c r="AF27" i="14"/>
  <c r="AH27" i="14" s="1"/>
  <c r="AA27" i="14"/>
  <c r="W27" i="14"/>
  <c r="Y27" i="14" s="1"/>
  <c r="T27" i="14"/>
  <c r="Q27" i="14"/>
  <c r="S27" i="14" s="1"/>
  <c r="K27" i="14"/>
  <c r="M27" i="14" s="1"/>
  <c r="H27" i="14"/>
  <c r="J27" i="14" s="1"/>
  <c r="E27" i="14"/>
  <c r="AX26" i="14"/>
  <c r="AZ26" i="14" s="1"/>
  <c r="AU26" i="14"/>
  <c r="AW26" i="14" s="1"/>
  <c r="AR26" i="14"/>
  <c r="AT26" i="14" s="1"/>
  <c r="AP26" i="14"/>
  <c r="AL26" i="14"/>
  <c r="AN26" i="14" s="1"/>
  <c r="AI26" i="14"/>
  <c r="AK26" i="14" s="1"/>
  <c r="AF26" i="14"/>
  <c r="AA26" i="14"/>
  <c r="W26" i="14"/>
  <c r="Y26" i="14" s="1"/>
  <c r="T26" i="14"/>
  <c r="V26" i="14" s="1"/>
  <c r="Q26" i="14"/>
  <c r="K26" i="14"/>
  <c r="M26" i="14" s="1"/>
  <c r="H26" i="14"/>
  <c r="J26" i="14" s="1"/>
  <c r="AD26" i="14"/>
  <c r="E26" i="14"/>
  <c r="G26" i="14" s="1"/>
  <c r="AX25" i="14"/>
  <c r="AZ25" i="14" s="1"/>
  <c r="AU25" i="14"/>
  <c r="AW25" i="14" s="1"/>
  <c r="AR25" i="14"/>
  <c r="AT25" i="14" s="1"/>
  <c r="AP25" i="14"/>
  <c r="AL25" i="14"/>
  <c r="AN25" i="14" s="1"/>
  <c r="AI25" i="14"/>
  <c r="AK25" i="14" s="1"/>
  <c r="AF25" i="14"/>
  <c r="AD25" i="14"/>
  <c r="AA25" i="14"/>
  <c r="W25" i="14"/>
  <c r="Y25" i="14" s="1"/>
  <c r="T25" i="14"/>
  <c r="V25" i="14" s="1"/>
  <c r="Q25" i="14"/>
  <c r="S25" i="14" s="1"/>
  <c r="O25" i="14"/>
  <c r="K25" i="14"/>
  <c r="M25" i="14" s="1"/>
  <c r="H25" i="14"/>
  <c r="J25" i="14" s="1"/>
  <c r="E25" i="14"/>
  <c r="G25" i="14" s="1"/>
  <c r="AX24" i="14"/>
  <c r="AZ24" i="14" s="1"/>
  <c r="AU24" i="14"/>
  <c r="AW24" i="14" s="1"/>
  <c r="AR24" i="14"/>
  <c r="AT24" i="14" s="1"/>
  <c r="AP24" i="14"/>
  <c r="AL24" i="14"/>
  <c r="AN24" i="14" s="1"/>
  <c r="AI24" i="14"/>
  <c r="AK24" i="14" s="1"/>
  <c r="AF24" i="14"/>
  <c r="AD24" i="14"/>
  <c r="AA24" i="14"/>
  <c r="W24" i="14"/>
  <c r="Y24" i="14" s="1"/>
  <c r="T24" i="14"/>
  <c r="V24" i="14" s="1"/>
  <c r="Q24" i="14"/>
  <c r="O24" i="14"/>
  <c r="K24" i="14"/>
  <c r="M24" i="14" s="1"/>
  <c r="H24" i="14"/>
  <c r="J24" i="14" s="1"/>
  <c r="E24" i="14"/>
  <c r="AX23" i="14"/>
  <c r="AZ23" i="14" s="1"/>
  <c r="AU23" i="14"/>
  <c r="AW23" i="14" s="1"/>
  <c r="AR23" i="14"/>
  <c r="AT23" i="14" s="1"/>
  <c r="AP23" i="14"/>
  <c r="AL23" i="14"/>
  <c r="AN23" i="14" s="1"/>
  <c r="AI23" i="14"/>
  <c r="AF23" i="14"/>
  <c r="AH23" i="14" s="1"/>
  <c r="AA23" i="14"/>
  <c r="W23" i="14"/>
  <c r="Y23" i="14" s="1"/>
  <c r="T23" i="14"/>
  <c r="Q23" i="14"/>
  <c r="S23" i="14" s="1"/>
  <c r="K23" i="14"/>
  <c r="M23" i="14" s="1"/>
  <c r="H23" i="14"/>
  <c r="J23" i="14" s="1"/>
  <c r="E23" i="14"/>
  <c r="AX22" i="14"/>
  <c r="AZ22" i="14" s="1"/>
  <c r="AU22" i="14"/>
  <c r="AW22" i="14" s="1"/>
  <c r="AR22" i="14"/>
  <c r="AT22" i="14" s="1"/>
  <c r="AP22" i="14"/>
  <c r="AL22" i="14"/>
  <c r="AN22" i="14" s="1"/>
  <c r="AI22" i="14"/>
  <c r="AK22" i="14" s="1"/>
  <c r="AF22" i="14"/>
  <c r="AA22" i="14"/>
  <c r="W22" i="14"/>
  <c r="Y22" i="14" s="1"/>
  <c r="T22" i="14"/>
  <c r="V22" i="14" s="1"/>
  <c r="Q22" i="14"/>
  <c r="K22" i="14"/>
  <c r="M22" i="14" s="1"/>
  <c r="H22" i="14"/>
  <c r="J22" i="14" s="1"/>
  <c r="AD22" i="14"/>
  <c r="E22" i="14"/>
  <c r="G22" i="14" s="1"/>
  <c r="AX21" i="14"/>
  <c r="AZ21" i="14" s="1"/>
  <c r="AU21" i="14"/>
  <c r="AW21" i="14" s="1"/>
  <c r="AR21" i="14"/>
  <c r="AT21" i="14" s="1"/>
  <c r="AP21" i="14"/>
  <c r="AL21" i="14"/>
  <c r="AN21" i="14" s="1"/>
  <c r="AI21" i="14"/>
  <c r="AK21" i="14" s="1"/>
  <c r="AF21" i="14"/>
  <c r="AH21" i="14" s="1"/>
  <c r="AD21" i="14"/>
  <c r="AA21" i="14"/>
  <c r="W21" i="14"/>
  <c r="Y21" i="14" s="1"/>
  <c r="T21" i="14"/>
  <c r="V21" i="14" s="1"/>
  <c r="Q21" i="14"/>
  <c r="S21" i="14" s="1"/>
  <c r="O21" i="14"/>
  <c r="K21" i="14"/>
  <c r="M21" i="14" s="1"/>
  <c r="H21" i="14"/>
  <c r="J21" i="14" s="1"/>
  <c r="E21" i="14"/>
  <c r="G21" i="14" s="1"/>
  <c r="AX20" i="14"/>
  <c r="AZ20" i="14" s="1"/>
  <c r="AU20" i="14"/>
  <c r="AW20" i="14" s="1"/>
  <c r="AR20" i="14"/>
  <c r="AT20" i="14" s="1"/>
  <c r="AP20" i="14"/>
  <c r="AL20" i="14"/>
  <c r="AN20" i="14" s="1"/>
  <c r="AI20" i="14"/>
  <c r="AK20" i="14" s="1"/>
  <c r="AF20" i="14"/>
  <c r="AD20" i="14"/>
  <c r="AA20" i="14"/>
  <c r="W20" i="14"/>
  <c r="Y20" i="14" s="1"/>
  <c r="T20" i="14"/>
  <c r="V20" i="14" s="1"/>
  <c r="Q20" i="14"/>
  <c r="O20" i="14"/>
  <c r="K20" i="14"/>
  <c r="M20" i="14" s="1"/>
  <c r="H20" i="14"/>
  <c r="J20" i="14" s="1"/>
  <c r="E20" i="14"/>
  <c r="AX19" i="14"/>
  <c r="AZ19" i="14" s="1"/>
  <c r="AU19" i="14"/>
  <c r="AW19" i="14" s="1"/>
  <c r="AR19" i="14"/>
  <c r="AT19" i="14" s="1"/>
  <c r="AP19" i="14"/>
  <c r="AL19" i="14"/>
  <c r="AN19" i="14" s="1"/>
  <c r="AI19" i="14"/>
  <c r="AF19" i="14"/>
  <c r="AH19" i="14" s="1"/>
  <c r="AA19" i="14"/>
  <c r="W19" i="14"/>
  <c r="Y19" i="14" s="1"/>
  <c r="T19" i="14"/>
  <c r="V19" i="14" s="1"/>
  <c r="Q19" i="14"/>
  <c r="S19" i="14" s="1"/>
  <c r="K19" i="14"/>
  <c r="M19" i="14" s="1"/>
  <c r="H19" i="14"/>
  <c r="J19" i="14" s="1"/>
  <c r="E19" i="14"/>
  <c r="AX18" i="14"/>
  <c r="AZ18" i="14" s="1"/>
  <c r="AU18" i="14"/>
  <c r="AW18" i="14" s="1"/>
  <c r="AR18" i="14"/>
  <c r="AT18" i="14" s="1"/>
  <c r="AP18" i="14"/>
  <c r="AL18" i="14"/>
  <c r="AN18" i="14" s="1"/>
  <c r="AI18" i="14"/>
  <c r="AK18" i="14" s="1"/>
  <c r="AF18" i="14"/>
  <c r="AA18" i="14"/>
  <c r="W18" i="14"/>
  <c r="Y18" i="14" s="1"/>
  <c r="T18" i="14"/>
  <c r="V18" i="14" s="1"/>
  <c r="Q18" i="14"/>
  <c r="K18" i="14"/>
  <c r="M18" i="14" s="1"/>
  <c r="H18" i="14"/>
  <c r="J18" i="14" s="1"/>
  <c r="E18" i="14"/>
  <c r="G18" i="14" s="1"/>
  <c r="AX17" i="14"/>
  <c r="AZ17" i="14" s="1"/>
  <c r="AU17" i="14"/>
  <c r="AW17" i="14" s="1"/>
  <c r="AR17" i="14"/>
  <c r="AT17" i="14" s="1"/>
  <c r="AP17" i="14"/>
  <c r="AL17" i="14"/>
  <c r="AN17" i="14" s="1"/>
  <c r="AI17" i="14"/>
  <c r="AK17" i="14" s="1"/>
  <c r="AF17" i="14"/>
  <c r="AH17" i="14" s="1"/>
  <c r="AD17" i="14"/>
  <c r="AA17" i="14"/>
  <c r="W17" i="14"/>
  <c r="Y17" i="14" s="1"/>
  <c r="T17" i="14"/>
  <c r="V17" i="14" s="1"/>
  <c r="Q17" i="14"/>
  <c r="O17" i="14"/>
  <c r="K17" i="14"/>
  <c r="M17" i="14" s="1"/>
  <c r="H17" i="14"/>
  <c r="E17" i="14"/>
  <c r="G17" i="14" s="1"/>
  <c r="AX16" i="14"/>
  <c r="AZ16" i="14" s="1"/>
  <c r="AU16" i="14"/>
  <c r="AW16" i="14" s="1"/>
  <c r="AR16" i="14"/>
  <c r="AT16" i="14" s="1"/>
  <c r="AP16" i="14"/>
  <c r="AL16" i="14"/>
  <c r="AN16" i="14" s="1"/>
  <c r="AI16" i="14"/>
  <c r="AK16" i="14" s="1"/>
  <c r="AF16" i="14"/>
  <c r="AH16" i="14" s="1"/>
  <c r="AD16" i="14"/>
  <c r="AA16" i="14"/>
  <c r="W16" i="14"/>
  <c r="Y16" i="14" s="1"/>
  <c r="T16" i="14"/>
  <c r="V16" i="14" s="1"/>
  <c r="Q16" i="14"/>
  <c r="K16" i="14"/>
  <c r="M16" i="14" s="1"/>
  <c r="H16" i="14"/>
  <c r="J16" i="14" s="1"/>
  <c r="O16" i="14"/>
  <c r="E16" i="14"/>
  <c r="AX15" i="14"/>
  <c r="AZ15" i="14" s="1"/>
  <c r="AU15" i="14"/>
  <c r="AW15" i="14" s="1"/>
  <c r="AR15" i="14"/>
  <c r="AT15" i="14" s="1"/>
  <c r="AP15" i="14"/>
  <c r="AL15" i="14"/>
  <c r="AN15" i="14" s="1"/>
  <c r="AI15" i="14"/>
  <c r="AK15" i="14" s="1"/>
  <c r="AF15" i="14"/>
  <c r="AH15" i="14" s="1"/>
  <c r="AD15" i="14"/>
  <c r="AA15" i="14"/>
  <c r="W15" i="14"/>
  <c r="Y15" i="14" s="1"/>
  <c r="T15" i="14"/>
  <c r="V15" i="14" s="1"/>
  <c r="Q15" i="14"/>
  <c r="S15" i="14" s="1"/>
  <c r="O15" i="14"/>
  <c r="K15" i="14"/>
  <c r="M15" i="14" s="1"/>
  <c r="H15" i="14"/>
  <c r="J15" i="14" s="1"/>
  <c r="E15" i="14"/>
  <c r="AX14" i="14"/>
  <c r="AZ14" i="14" s="1"/>
  <c r="AU14" i="14"/>
  <c r="AW14" i="14" s="1"/>
  <c r="AR14" i="14"/>
  <c r="AT14" i="14" s="1"/>
  <c r="AP14" i="14"/>
  <c r="AL14" i="14"/>
  <c r="AN14" i="14" s="1"/>
  <c r="AI14" i="14"/>
  <c r="AK14" i="14" s="1"/>
  <c r="AF14" i="14"/>
  <c r="AA14" i="14"/>
  <c r="W14" i="14"/>
  <c r="Y14" i="14" s="1"/>
  <c r="T14" i="14"/>
  <c r="V14" i="14" s="1"/>
  <c r="Q14" i="14"/>
  <c r="S14" i="14" s="1"/>
  <c r="K14" i="14"/>
  <c r="M14" i="14" s="1"/>
  <c r="H14" i="14"/>
  <c r="J14" i="14" s="1"/>
  <c r="E14" i="14"/>
  <c r="AX13" i="14"/>
  <c r="AZ13" i="14" s="1"/>
  <c r="AU13" i="14"/>
  <c r="AW13" i="14" s="1"/>
  <c r="AR13" i="14"/>
  <c r="AT13" i="14" s="1"/>
  <c r="AP13" i="14"/>
  <c r="AL13" i="14"/>
  <c r="AN13" i="14" s="1"/>
  <c r="AI13" i="14"/>
  <c r="AK13" i="14" s="1"/>
  <c r="AF13" i="14"/>
  <c r="AD13" i="14"/>
  <c r="AA13" i="14"/>
  <c r="W13" i="14"/>
  <c r="Y13" i="14" s="1"/>
  <c r="T13" i="14"/>
  <c r="V13" i="14" s="1"/>
  <c r="Q13" i="14"/>
  <c r="O13" i="14"/>
  <c r="K13" i="14"/>
  <c r="M13" i="14" s="1"/>
  <c r="H13" i="14"/>
  <c r="E13" i="14"/>
  <c r="G13" i="14" s="1"/>
  <c r="AX12" i="14"/>
  <c r="AZ12" i="14" s="1"/>
  <c r="AU12" i="14"/>
  <c r="AW12" i="14" s="1"/>
  <c r="AR12" i="14"/>
  <c r="AT12" i="14" s="1"/>
  <c r="AP12" i="14"/>
  <c r="AL12" i="14"/>
  <c r="AN12" i="14" s="1"/>
  <c r="AI12" i="14"/>
  <c r="AK12" i="14" s="1"/>
  <c r="AF12" i="14"/>
  <c r="AH12" i="14" s="1"/>
  <c r="AA12" i="14"/>
  <c r="W12" i="14"/>
  <c r="Y12" i="14" s="1"/>
  <c r="T12" i="14"/>
  <c r="Q12" i="14"/>
  <c r="S12" i="14" s="1"/>
  <c r="O12" i="14"/>
  <c r="K12" i="14"/>
  <c r="M12" i="14" s="1"/>
  <c r="H12" i="14"/>
  <c r="AD12" i="14"/>
  <c r="E12" i="14"/>
  <c r="AX11" i="14"/>
  <c r="AZ11" i="14" s="1"/>
  <c r="AU11" i="14"/>
  <c r="AW11" i="14" s="1"/>
  <c r="AR11" i="14"/>
  <c r="AT11" i="14" s="1"/>
  <c r="AP11" i="14"/>
  <c r="AL11" i="14"/>
  <c r="AN11" i="14" s="1"/>
  <c r="AI11" i="14"/>
  <c r="AK11" i="14" s="1"/>
  <c r="AF11" i="14"/>
  <c r="AH11" i="14" s="1"/>
  <c r="AA11" i="14"/>
  <c r="W11" i="14"/>
  <c r="Y11" i="14" s="1"/>
  <c r="T11" i="14"/>
  <c r="V11" i="14" s="1"/>
  <c r="Q11" i="14"/>
  <c r="S11" i="14" s="1"/>
  <c r="K11" i="14"/>
  <c r="M11" i="14" s="1"/>
  <c r="H11" i="14"/>
  <c r="J11" i="14" s="1"/>
  <c r="E11" i="14"/>
  <c r="G11" i="14" s="1"/>
  <c r="AX10" i="14"/>
  <c r="AZ10" i="14" s="1"/>
  <c r="AU10" i="14"/>
  <c r="AW10" i="14" s="1"/>
  <c r="AR10" i="14"/>
  <c r="AT10" i="14" s="1"/>
  <c r="AP10" i="14"/>
  <c r="AL10" i="14"/>
  <c r="AN10" i="14" s="1"/>
  <c r="AI10" i="14"/>
  <c r="AK10" i="14" s="1"/>
  <c r="AF10" i="14"/>
  <c r="AA10" i="14"/>
  <c r="W10" i="14"/>
  <c r="Y10" i="14" s="1"/>
  <c r="T10" i="14"/>
  <c r="V10" i="14" s="1"/>
  <c r="Q10" i="14"/>
  <c r="K10" i="14"/>
  <c r="M10" i="14" s="1"/>
  <c r="H10" i="14"/>
  <c r="E10" i="14"/>
  <c r="G10" i="14" s="1"/>
  <c r="AX9" i="14"/>
  <c r="AZ9" i="14" s="1"/>
  <c r="AU9" i="14"/>
  <c r="AW9" i="14" s="1"/>
  <c r="AR9" i="14"/>
  <c r="AT9" i="14" s="1"/>
  <c r="AP9" i="14"/>
  <c r="AL9" i="14"/>
  <c r="AN9" i="14" s="1"/>
  <c r="AI9" i="14"/>
  <c r="AK9" i="14" s="1"/>
  <c r="AF9" i="14"/>
  <c r="AD9" i="14"/>
  <c r="AA9" i="14"/>
  <c r="W9" i="14"/>
  <c r="Y9" i="14" s="1"/>
  <c r="T9" i="14"/>
  <c r="V9" i="14" s="1"/>
  <c r="Q9" i="14"/>
  <c r="O9" i="14"/>
  <c r="K9" i="14"/>
  <c r="M9" i="14" s="1"/>
  <c r="H9" i="14"/>
  <c r="J9" i="14" s="1"/>
  <c r="E9" i="14"/>
  <c r="AX8" i="14"/>
  <c r="AZ8" i="14" s="1"/>
  <c r="AU8" i="14"/>
  <c r="AW8" i="14" s="1"/>
  <c r="AR8" i="14"/>
  <c r="AT8" i="14" s="1"/>
  <c r="AP8" i="14"/>
  <c r="AL8" i="14"/>
  <c r="AN8" i="14" s="1"/>
  <c r="AI8" i="14"/>
  <c r="AK8" i="14" s="1"/>
  <c r="AF8" i="14"/>
  <c r="AH8" i="14" s="1"/>
  <c r="AA8" i="14"/>
  <c r="W8" i="14"/>
  <c r="Y8" i="14" s="1"/>
  <c r="T8" i="14"/>
  <c r="Q8" i="14"/>
  <c r="S8" i="14" s="1"/>
  <c r="K8" i="14"/>
  <c r="M8" i="14" s="1"/>
  <c r="H8" i="14"/>
  <c r="J8" i="14" s="1"/>
  <c r="O8" i="14"/>
  <c r="E8" i="14"/>
  <c r="AX7" i="14"/>
  <c r="AZ7" i="14" s="1"/>
  <c r="AU7" i="14"/>
  <c r="AW7" i="14" s="1"/>
  <c r="AR7" i="14"/>
  <c r="AT7" i="14" s="1"/>
  <c r="AP7" i="14"/>
  <c r="AL7" i="14"/>
  <c r="AN7" i="14" s="1"/>
  <c r="AI7" i="14"/>
  <c r="AK7" i="14" s="1"/>
  <c r="AF7" i="14"/>
  <c r="AH7" i="14" s="1"/>
  <c r="AD7" i="14"/>
  <c r="AA7" i="14"/>
  <c r="W7" i="14"/>
  <c r="Y7" i="14" s="1"/>
  <c r="T7" i="14"/>
  <c r="V7" i="14" s="1"/>
  <c r="Q7" i="14"/>
  <c r="S7" i="14" s="1"/>
  <c r="O7" i="14"/>
  <c r="K7" i="14"/>
  <c r="M7" i="14" s="1"/>
  <c r="H7" i="14"/>
  <c r="J7" i="14" s="1"/>
  <c r="E7" i="14"/>
  <c r="G7" i="14" s="1"/>
  <c r="AX53" i="15"/>
  <c r="AZ53" i="15" s="1"/>
  <c r="AU53" i="15"/>
  <c r="AW53" i="15" s="1"/>
  <c r="AR53" i="15"/>
  <c r="AT53" i="15" s="1"/>
  <c r="AP53" i="15"/>
  <c r="AL53" i="15"/>
  <c r="AN53" i="15" s="1"/>
  <c r="AI53" i="15"/>
  <c r="AK53" i="15" s="1"/>
  <c r="AF53" i="15"/>
  <c r="AA53" i="15"/>
  <c r="W53" i="15"/>
  <c r="Y53" i="15" s="1"/>
  <c r="T53" i="15"/>
  <c r="V53" i="15" s="1"/>
  <c r="Q53" i="15"/>
  <c r="K53" i="15"/>
  <c r="H53" i="15"/>
  <c r="J53" i="15" s="1"/>
  <c r="E53" i="15"/>
  <c r="AX51" i="15"/>
  <c r="AZ51" i="15" s="1"/>
  <c r="AU51" i="15"/>
  <c r="AW51" i="15" s="1"/>
  <c r="AR51" i="15"/>
  <c r="AT51" i="15" s="1"/>
  <c r="AP51" i="15"/>
  <c r="AL51" i="15"/>
  <c r="AN51" i="15" s="1"/>
  <c r="AI51" i="15"/>
  <c r="AK51" i="15" s="1"/>
  <c r="AF51" i="15"/>
  <c r="AD51" i="15"/>
  <c r="AA51" i="15"/>
  <c r="W51" i="15"/>
  <c r="Y51" i="15" s="1"/>
  <c r="T51" i="15"/>
  <c r="V51" i="15" s="1"/>
  <c r="Q51" i="15"/>
  <c r="O51" i="15"/>
  <c r="K51" i="15"/>
  <c r="M51" i="15" s="1"/>
  <c r="H51" i="15"/>
  <c r="E51" i="15"/>
  <c r="G51" i="15" s="1"/>
  <c r="AX50" i="15"/>
  <c r="AZ50" i="15" s="1"/>
  <c r="AU50" i="15"/>
  <c r="AW50" i="15" s="1"/>
  <c r="AR50" i="15"/>
  <c r="AT50" i="15" s="1"/>
  <c r="AP50" i="15"/>
  <c r="AL50" i="15"/>
  <c r="AN50" i="15" s="1"/>
  <c r="AI50" i="15"/>
  <c r="AF50" i="15"/>
  <c r="AH50" i="15" s="1"/>
  <c r="AA50" i="15"/>
  <c r="W50" i="15"/>
  <c r="Y50" i="15" s="1"/>
  <c r="T50" i="15"/>
  <c r="V50" i="15" s="1"/>
  <c r="Q50" i="15"/>
  <c r="O50" i="15"/>
  <c r="K50" i="15"/>
  <c r="M50" i="15" s="1"/>
  <c r="H50" i="15"/>
  <c r="AD50" i="15"/>
  <c r="E50" i="15"/>
  <c r="AX49" i="15"/>
  <c r="AZ49" i="15" s="1"/>
  <c r="AU49" i="15"/>
  <c r="AW49" i="15" s="1"/>
  <c r="AR49" i="15"/>
  <c r="AT49" i="15" s="1"/>
  <c r="AP49" i="15"/>
  <c r="AL49" i="15"/>
  <c r="AN49" i="15" s="1"/>
  <c r="AI49" i="15"/>
  <c r="AK49" i="15" s="1"/>
  <c r="AF49" i="15"/>
  <c r="AH49" i="15" s="1"/>
  <c r="AA49" i="15"/>
  <c r="W49" i="15"/>
  <c r="Y49" i="15" s="1"/>
  <c r="T49" i="15"/>
  <c r="V49" i="15" s="1"/>
  <c r="Q49" i="15"/>
  <c r="S49" i="15" s="1"/>
  <c r="K49" i="15"/>
  <c r="M49" i="15" s="1"/>
  <c r="H49" i="15"/>
  <c r="J49" i="15" s="1"/>
  <c r="E49" i="15"/>
  <c r="G49" i="15" s="1"/>
  <c r="AX48" i="15"/>
  <c r="AZ48" i="15" s="1"/>
  <c r="AU48" i="15"/>
  <c r="AW48" i="15" s="1"/>
  <c r="AR48" i="15"/>
  <c r="AT48" i="15" s="1"/>
  <c r="AP48" i="15"/>
  <c r="AL48" i="15"/>
  <c r="AN48" i="15" s="1"/>
  <c r="AI48" i="15"/>
  <c r="AK48" i="15" s="1"/>
  <c r="AF48" i="15"/>
  <c r="AH48" i="15" s="1"/>
  <c r="AD48" i="15"/>
  <c r="AA48" i="15"/>
  <c r="W48" i="15"/>
  <c r="Y48" i="15" s="1"/>
  <c r="T48" i="15"/>
  <c r="V48" i="15" s="1"/>
  <c r="Q48" i="15"/>
  <c r="O48" i="15"/>
  <c r="K48" i="15"/>
  <c r="M48" i="15" s="1"/>
  <c r="H48" i="15"/>
  <c r="E48" i="15"/>
  <c r="G48" i="15" s="1"/>
  <c r="AX47" i="15"/>
  <c r="AZ47" i="15" s="1"/>
  <c r="AU47" i="15"/>
  <c r="AW47" i="15" s="1"/>
  <c r="AR47" i="15"/>
  <c r="AT47" i="15" s="1"/>
  <c r="AP47" i="15"/>
  <c r="AL47" i="15"/>
  <c r="AN47" i="15" s="1"/>
  <c r="AI47" i="15"/>
  <c r="AK47" i="15" s="1"/>
  <c r="AF47" i="15"/>
  <c r="AD47" i="15"/>
  <c r="AA47" i="15"/>
  <c r="W47" i="15"/>
  <c r="Y47" i="15" s="1"/>
  <c r="T47" i="15"/>
  <c r="V47" i="15" s="1"/>
  <c r="Q47" i="15"/>
  <c r="S47" i="15" s="1"/>
  <c r="O47" i="15"/>
  <c r="K47" i="15"/>
  <c r="M47" i="15" s="1"/>
  <c r="H47" i="15"/>
  <c r="J47" i="15" s="1"/>
  <c r="E47" i="15"/>
  <c r="G47" i="15" s="1"/>
  <c r="AX46" i="15"/>
  <c r="AZ46" i="15" s="1"/>
  <c r="AU46" i="15"/>
  <c r="AW46" i="15" s="1"/>
  <c r="AR46" i="15"/>
  <c r="AT46" i="15" s="1"/>
  <c r="AP46" i="15"/>
  <c r="AL46" i="15"/>
  <c r="AN46" i="15" s="1"/>
  <c r="AI46" i="15"/>
  <c r="AK46" i="15" s="1"/>
  <c r="AF46" i="15"/>
  <c r="AH46" i="15" s="1"/>
  <c r="AD46" i="15"/>
  <c r="AA46" i="15"/>
  <c r="W46" i="15"/>
  <c r="Y46" i="15" s="1"/>
  <c r="T46" i="15"/>
  <c r="V46" i="15" s="1"/>
  <c r="Q46" i="15"/>
  <c r="S46" i="15" s="1"/>
  <c r="O46" i="15"/>
  <c r="K46" i="15"/>
  <c r="M46" i="15" s="1"/>
  <c r="H46" i="15"/>
  <c r="J46" i="15" s="1"/>
  <c r="E46" i="15"/>
  <c r="G46" i="15" s="1"/>
  <c r="AX45" i="15"/>
  <c r="AZ45" i="15" s="1"/>
  <c r="AU45" i="15"/>
  <c r="AW45" i="15" s="1"/>
  <c r="AR45" i="15"/>
  <c r="AT45" i="15" s="1"/>
  <c r="AP45" i="15"/>
  <c r="AL45" i="15"/>
  <c r="AN45" i="15" s="1"/>
  <c r="AI45" i="15"/>
  <c r="AK45" i="15" s="1"/>
  <c r="AF45" i="15"/>
  <c r="AA45" i="15"/>
  <c r="W45" i="15"/>
  <c r="Y45" i="15" s="1"/>
  <c r="T45" i="15"/>
  <c r="V45" i="15" s="1"/>
  <c r="Q45" i="15"/>
  <c r="K45" i="15"/>
  <c r="H45" i="15"/>
  <c r="J45" i="15" s="1"/>
  <c r="E45" i="15"/>
  <c r="G45" i="15" s="1"/>
  <c r="AX44" i="15"/>
  <c r="AZ44" i="15" s="1"/>
  <c r="AU44" i="15"/>
  <c r="AW44" i="15" s="1"/>
  <c r="AR44" i="15"/>
  <c r="AT44" i="15" s="1"/>
  <c r="AP44" i="15"/>
  <c r="AL44" i="15"/>
  <c r="AN44" i="15" s="1"/>
  <c r="AI44" i="15"/>
  <c r="AK44" i="15" s="1"/>
  <c r="AF44" i="15"/>
  <c r="AD44" i="15"/>
  <c r="AA44" i="15"/>
  <c r="W44" i="15"/>
  <c r="Y44" i="15" s="1"/>
  <c r="T44" i="15"/>
  <c r="V44" i="15" s="1"/>
  <c r="Q44" i="15"/>
  <c r="O44" i="15"/>
  <c r="K44" i="15"/>
  <c r="H44" i="15"/>
  <c r="J44" i="15" s="1"/>
  <c r="E44" i="15"/>
  <c r="G44" i="15" s="1"/>
  <c r="AX43" i="15"/>
  <c r="AZ43" i="15" s="1"/>
  <c r="AU43" i="15"/>
  <c r="AW43" i="15" s="1"/>
  <c r="AR43" i="15"/>
  <c r="AT43" i="15" s="1"/>
  <c r="AP43" i="15"/>
  <c r="AL43" i="15"/>
  <c r="AN43" i="15" s="1"/>
  <c r="AI43" i="15"/>
  <c r="AK43" i="15" s="1"/>
  <c r="AF43" i="15"/>
  <c r="AH43" i="15" s="1"/>
  <c r="AA43" i="15"/>
  <c r="W43" i="15"/>
  <c r="Y43" i="15" s="1"/>
  <c r="T43" i="15"/>
  <c r="Q43" i="15"/>
  <c r="S43" i="15" s="1"/>
  <c r="K43" i="15"/>
  <c r="M43" i="15" s="1"/>
  <c r="H43" i="15"/>
  <c r="J43" i="15" s="1"/>
  <c r="O43" i="15"/>
  <c r="E43" i="15"/>
  <c r="AX42" i="15"/>
  <c r="AZ42" i="15" s="1"/>
  <c r="AU42" i="15"/>
  <c r="AW42" i="15" s="1"/>
  <c r="AR42" i="15"/>
  <c r="AT42" i="15" s="1"/>
  <c r="AP42" i="15"/>
  <c r="AL42" i="15"/>
  <c r="AN42" i="15" s="1"/>
  <c r="AI42" i="15"/>
  <c r="AK42" i="15" s="1"/>
  <c r="AF42" i="15"/>
  <c r="AH42" i="15" s="1"/>
  <c r="AD42" i="15"/>
  <c r="AA42" i="15"/>
  <c r="W42" i="15"/>
  <c r="Y42" i="15" s="1"/>
  <c r="T42" i="15"/>
  <c r="V42" i="15" s="1"/>
  <c r="Q42" i="15"/>
  <c r="S42" i="15" s="1"/>
  <c r="K42" i="15"/>
  <c r="M42" i="15" s="1"/>
  <c r="H42" i="15"/>
  <c r="J42" i="15" s="1"/>
  <c r="O42" i="15"/>
  <c r="E42" i="15"/>
  <c r="AX41" i="15"/>
  <c r="AZ41" i="15" s="1"/>
  <c r="AU41" i="15"/>
  <c r="AW41" i="15" s="1"/>
  <c r="AR41" i="15"/>
  <c r="AT41" i="15" s="1"/>
  <c r="AP41" i="15"/>
  <c r="AL41" i="15"/>
  <c r="AN41" i="15" s="1"/>
  <c r="AI41" i="15"/>
  <c r="AK41" i="15" s="1"/>
  <c r="AF41" i="15"/>
  <c r="AA41" i="15"/>
  <c r="W41" i="15"/>
  <c r="Y41" i="15" s="1"/>
  <c r="T41" i="15"/>
  <c r="V41" i="15" s="1"/>
  <c r="Q41" i="15"/>
  <c r="K41" i="15"/>
  <c r="M41" i="15" s="1"/>
  <c r="H41" i="15"/>
  <c r="J41" i="15" s="1"/>
  <c r="E41" i="15"/>
  <c r="G41" i="15" s="1"/>
  <c r="AX40" i="15"/>
  <c r="AZ40" i="15" s="1"/>
  <c r="AU40" i="15"/>
  <c r="AW40" i="15" s="1"/>
  <c r="AR40" i="15"/>
  <c r="AT40" i="15" s="1"/>
  <c r="AP40" i="15"/>
  <c r="AL40" i="15"/>
  <c r="AN40" i="15" s="1"/>
  <c r="AI40" i="15"/>
  <c r="AK40" i="15" s="1"/>
  <c r="AF40" i="15"/>
  <c r="AD40" i="15"/>
  <c r="AA40" i="15"/>
  <c r="W40" i="15"/>
  <c r="Y40" i="15" s="1"/>
  <c r="T40" i="15"/>
  <c r="V40" i="15" s="1"/>
  <c r="Q40" i="15"/>
  <c r="O40" i="15"/>
  <c r="K40" i="15"/>
  <c r="M40" i="15" s="1"/>
  <c r="H40" i="15"/>
  <c r="E40" i="15"/>
  <c r="G40" i="15" s="1"/>
  <c r="AX39" i="15"/>
  <c r="AZ39" i="15" s="1"/>
  <c r="AU39" i="15"/>
  <c r="AW39" i="15" s="1"/>
  <c r="AR39" i="15"/>
  <c r="AT39" i="15" s="1"/>
  <c r="AP39" i="15"/>
  <c r="AL39" i="15"/>
  <c r="AN39" i="15" s="1"/>
  <c r="AI39" i="15"/>
  <c r="AK39" i="15" s="1"/>
  <c r="AF39" i="15"/>
  <c r="AH39" i="15" s="1"/>
  <c r="AA39" i="15"/>
  <c r="W39" i="15"/>
  <c r="Y39" i="15" s="1"/>
  <c r="T39" i="15"/>
  <c r="Q39" i="15"/>
  <c r="S39" i="15" s="1"/>
  <c r="K39" i="15"/>
  <c r="M39" i="15" s="1"/>
  <c r="H39" i="15"/>
  <c r="J39" i="15" s="1"/>
  <c r="O39" i="15"/>
  <c r="E39" i="15"/>
  <c r="AX38" i="15"/>
  <c r="AZ38" i="15" s="1"/>
  <c r="AU38" i="15"/>
  <c r="AW38" i="15" s="1"/>
  <c r="AR38" i="15"/>
  <c r="AT38" i="15" s="1"/>
  <c r="AP38" i="15"/>
  <c r="AL38" i="15"/>
  <c r="AN38" i="15" s="1"/>
  <c r="AI38" i="15"/>
  <c r="AK38" i="15" s="1"/>
  <c r="AF38" i="15"/>
  <c r="AH38" i="15" s="1"/>
  <c r="AD38" i="15"/>
  <c r="AA38" i="15"/>
  <c r="W38" i="15"/>
  <c r="Y38" i="15" s="1"/>
  <c r="T38" i="15"/>
  <c r="V38" i="15" s="1"/>
  <c r="Q38" i="15"/>
  <c r="S38" i="15" s="1"/>
  <c r="O38" i="15"/>
  <c r="K38" i="15"/>
  <c r="M38" i="15" s="1"/>
  <c r="H38" i="15"/>
  <c r="J38" i="15" s="1"/>
  <c r="E38" i="15"/>
  <c r="AX37" i="15"/>
  <c r="AZ37" i="15" s="1"/>
  <c r="AU37" i="15"/>
  <c r="AW37" i="15" s="1"/>
  <c r="AR37" i="15"/>
  <c r="AT37" i="15" s="1"/>
  <c r="AP37" i="15"/>
  <c r="AL37" i="15"/>
  <c r="AN37" i="15" s="1"/>
  <c r="AI37" i="15"/>
  <c r="AK37" i="15" s="1"/>
  <c r="AF37" i="15"/>
  <c r="AA37" i="15"/>
  <c r="W37" i="15"/>
  <c r="Y37" i="15" s="1"/>
  <c r="T37" i="15"/>
  <c r="V37" i="15" s="1"/>
  <c r="Q37" i="15"/>
  <c r="K37" i="15"/>
  <c r="M37" i="15" s="1"/>
  <c r="H37" i="15"/>
  <c r="J37" i="15" s="1"/>
  <c r="E37" i="15"/>
  <c r="AX36" i="15"/>
  <c r="AZ36" i="15" s="1"/>
  <c r="AU36" i="15"/>
  <c r="AW36" i="15" s="1"/>
  <c r="AR36" i="15"/>
  <c r="AT36" i="15" s="1"/>
  <c r="AP36" i="15"/>
  <c r="AL36" i="15"/>
  <c r="AN36" i="15" s="1"/>
  <c r="AI36" i="15"/>
  <c r="AK36" i="15" s="1"/>
  <c r="AF36" i="15"/>
  <c r="AD36" i="15"/>
  <c r="AA36" i="15"/>
  <c r="W36" i="15"/>
  <c r="Y36" i="15" s="1"/>
  <c r="T36" i="15"/>
  <c r="V36" i="15" s="1"/>
  <c r="Q36" i="15"/>
  <c r="O36" i="15"/>
  <c r="K36" i="15"/>
  <c r="M36" i="15" s="1"/>
  <c r="H36" i="15"/>
  <c r="J36" i="15" s="1"/>
  <c r="E36" i="15"/>
  <c r="G36" i="15" s="1"/>
  <c r="AX35" i="15"/>
  <c r="AZ35" i="15" s="1"/>
  <c r="AU35" i="15"/>
  <c r="AW35" i="15" s="1"/>
  <c r="AR35" i="15"/>
  <c r="AT35" i="15" s="1"/>
  <c r="AP35" i="15"/>
  <c r="AL35" i="15"/>
  <c r="AN35" i="15" s="1"/>
  <c r="AI35" i="15"/>
  <c r="AK35" i="15" s="1"/>
  <c r="AF35" i="15"/>
  <c r="AH35" i="15" s="1"/>
  <c r="AA35" i="15"/>
  <c r="W35" i="15"/>
  <c r="Y35" i="15" s="1"/>
  <c r="T35" i="15"/>
  <c r="Q35" i="15"/>
  <c r="S35" i="15" s="1"/>
  <c r="K35" i="15"/>
  <c r="M35" i="15" s="1"/>
  <c r="H35" i="15"/>
  <c r="J35" i="15" s="1"/>
  <c r="O35" i="15"/>
  <c r="E35" i="15"/>
  <c r="AX34" i="15"/>
  <c r="AZ34" i="15" s="1"/>
  <c r="AU34" i="15"/>
  <c r="AW34" i="15" s="1"/>
  <c r="AR34" i="15"/>
  <c r="AT34" i="15" s="1"/>
  <c r="AP34" i="15"/>
  <c r="AL34" i="15"/>
  <c r="AN34" i="15" s="1"/>
  <c r="AI34" i="15"/>
  <c r="AK34" i="15" s="1"/>
  <c r="AF34" i="15"/>
  <c r="AH34" i="15" s="1"/>
  <c r="AD34" i="15"/>
  <c r="AA34" i="15"/>
  <c r="W34" i="15"/>
  <c r="Y34" i="15" s="1"/>
  <c r="T34" i="15"/>
  <c r="V34" i="15" s="1"/>
  <c r="Q34" i="15"/>
  <c r="S34" i="15" s="1"/>
  <c r="K34" i="15"/>
  <c r="M34" i="15" s="1"/>
  <c r="H34" i="15"/>
  <c r="J34" i="15" s="1"/>
  <c r="O34" i="15"/>
  <c r="E34" i="15"/>
  <c r="G34" i="15" s="1"/>
  <c r="AX33" i="15"/>
  <c r="AZ33" i="15" s="1"/>
  <c r="AU33" i="15"/>
  <c r="AW33" i="15" s="1"/>
  <c r="AR33" i="15"/>
  <c r="AT33" i="15" s="1"/>
  <c r="AP33" i="15"/>
  <c r="AL33" i="15"/>
  <c r="AN33" i="15" s="1"/>
  <c r="AI33" i="15"/>
  <c r="AK33" i="15" s="1"/>
  <c r="AF33" i="15"/>
  <c r="AA33" i="15"/>
  <c r="W33" i="15"/>
  <c r="Y33" i="15" s="1"/>
  <c r="T33" i="15"/>
  <c r="V33" i="15" s="1"/>
  <c r="Q33" i="15"/>
  <c r="K33" i="15"/>
  <c r="M33" i="15" s="1"/>
  <c r="H33" i="15"/>
  <c r="J33" i="15" s="1"/>
  <c r="E33" i="15"/>
  <c r="G33" i="15" s="1"/>
  <c r="AX32" i="15"/>
  <c r="AZ32" i="15" s="1"/>
  <c r="AU32" i="15"/>
  <c r="AW32" i="15" s="1"/>
  <c r="AR32" i="15"/>
  <c r="AT32" i="15" s="1"/>
  <c r="AP32" i="15"/>
  <c r="AL32" i="15"/>
  <c r="AN32" i="15" s="1"/>
  <c r="AI32" i="15"/>
  <c r="AK32" i="15" s="1"/>
  <c r="AF32" i="15"/>
  <c r="AD32" i="15"/>
  <c r="AA32" i="15"/>
  <c r="W32" i="15"/>
  <c r="Y32" i="15" s="1"/>
  <c r="T32" i="15"/>
  <c r="V32" i="15" s="1"/>
  <c r="Q32" i="15"/>
  <c r="O32" i="15"/>
  <c r="K32" i="15"/>
  <c r="M32" i="15" s="1"/>
  <c r="H32" i="15"/>
  <c r="J32" i="15" s="1"/>
  <c r="E32" i="15"/>
  <c r="G32" i="15" s="1"/>
  <c r="AX31" i="15"/>
  <c r="AZ31" i="15" s="1"/>
  <c r="AU31" i="15"/>
  <c r="AW31" i="15" s="1"/>
  <c r="AR31" i="15"/>
  <c r="AT31" i="15" s="1"/>
  <c r="AP31" i="15"/>
  <c r="AL31" i="15"/>
  <c r="AN31" i="15" s="1"/>
  <c r="AI31" i="15"/>
  <c r="AK31" i="15" s="1"/>
  <c r="AF31" i="15"/>
  <c r="AH31" i="15" s="1"/>
  <c r="AA31" i="15"/>
  <c r="W31" i="15"/>
  <c r="Y31" i="15" s="1"/>
  <c r="T31" i="15"/>
  <c r="Q31" i="15"/>
  <c r="S31" i="15" s="1"/>
  <c r="K31" i="15"/>
  <c r="M31" i="15" s="1"/>
  <c r="H31" i="15"/>
  <c r="J31" i="15" s="1"/>
  <c r="O31" i="15"/>
  <c r="E31" i="15"/>
  <c r="AX30" i="15"/>
  <c r="AZ30" i="15" s="1"/>
  <c r="AU30" i="15"/>
  <c r="AW30" i="15" s="1"/>
  <c r="AR30" i="15"/>
  <c r="AT30" i="15" s="1"/>
  <c r="AP30" i="15"/>
  <c r="AL30" i="15"/>
  <c r="AN30" i="15" s="1"/>
  <c r="AI30" i="15"/>
  <c r="AK30" i="15" s="1"/>
  <c r="AF30" i="15"/>
  <c r="AH30" i="15" s="1"/>
  <c r="AD30" i="15"/>
  <c r="AA30" i="15"/>
  <c r="W30" i="15"/>
  <c r="Y30" i="15" s="1"/>
  <c r="T30" i="15"/>
  <c r="V30" i="15" s="1"/>
  <c r="Q30" i="15"/>
  <c r="S30" i="15" s="1"/>
  <c r="O30" i="15"/>
  <c r="K30" i="15"/>
  <c r="M30" i="15" s="1"/>
  <c r="H30" i="15"/>
  <c r="J30" i="15" s="1"/>
  <c r="E30" i="15"/>
  <c r="G30" i="15" s="1"/>
  <c r="AX29" i="15"/>
  <c r="AZ29" i="15" s="1"/>
  <c r="AU29" i="15"/>
  <c r="AW29" i="15" s="1"/>
  <c r="AR29" i="15"/>
  <c r="AT29" i="15" s="1"/>
  <c r="AP29" i="15"/>
  <c r="AL29" i="15"/>
  <c r="AN29" i="15" s="1"/>
  <c r="AI29" i="15"/>
  <c r="AK29" i="15" s="1"/>
  <c r="AF29" i="15"/>
  <c r="AH29" i="15" s="1"/>
  <c r="AD29" i="15"/>
  <c r="AA29" i="15"/>
  <c r="W29" i="15"/>
  <c r="Y29" i="15" s="1"/>
  <c r="T29" i="15"/>
  <c r="V29" i="15" s="1"/>
  <c r="Q29" i="15"/>
  <c r="S29" i="15" s="1"/>
  <c r="O29" i="15"/>
  <c r="K29" i="15"/>
  <c r="M29" i="15" s="1"/>
  <c r="H29" i="15"/>
  <c r="J29" i="15" s="1"/>
  <c r="E29" i="15"/>
  <c r="AX28" i="15"/>
  <c r="AZ28" i="15" s="1"/>
  <c r="AU28" i="15"/>
  <c r="AW28" i="15" s="1"/>
  <c r="AR28" i="15"/>
  <c r="AT28" i="15" s="1"/>
  <c r="AP28" i="15"/>
  <c r="AL28" i="15"/>
  <c r="AN28" i="15" s="1"/>
  <c r="AI28" i="15"/>
  <c r="AK28" i="15" s="1"/>
  <c r="AF28" i="15"/>
  <c r="AH28" i="15" s="1"/>
  <c r="AA28" i="15"/>
  <c r="W28" i="15"/>
  <c r="Y28" i="15" s="1"/>
  <c r="T28" i="15"/>
  <c r="V28" i="15" s="1"/>
  <c r="Q28" i="15"/>
  <c r="S28" i="15" s="1"/>
  <c r="K28" i="15"/>
  <c r="M28" i="15" s="1"/>
  <c r="H28" i="15"/>
  <c r="J28" i="15" s="1"/>
  <c r="E28" i="15"/>
  <c r="AX27" i="15"/>
  <c r="AZ27" i="15" s="1"/>
  <c r="AU27" i="15"/>
  <c r="AW27" i="15" s="1"/>
  <c r="AR27" i="15"/>
  <c r="AT27" i="15" s="1"/>
  <c r="AP27" i="15"/>
  <c r="AL27" i="15"/>
  <c r="AN27" i="15" s="1"/>
  <c r="AI27" i="15"/>
  <c r="AK27" i="15" s="1"/>
  <c r="AF27" i="15"/>
  <c r="AH27" i="15" s="1"/>
  <c r="AD27" i="15"/>
  <c r="AA27" i="15"/>
  <c r="W27" i="15"/>
  <c r="Y27" i="15" s="1"/>
  <c r="T27" i="15"/>
  <c r="V27" i="15" s="1"/>
  <c r="Q27" i="15"/>
  <c r="S27" i="15" s="1"/>
  <c r="O27" i="15"/>
  <c r="K27" i="15"/>
  <c r="M27" i="15" s="1"/>
  <c r="H27" i="15"/>
  <c r="J27" i="15" s="1"/>
  <c r="E27" i="15"/>
  <c r="AX26" i="15"/>
  <c r="AZ26" i="15" s="1"/>
  <c r="AU26" i="15"/>
  <c r="AW26" i="15" s="1"/>
  <c r="AR26" i="15"/>
  <c r="AT26" i="15" s="1"/>
  <c r="AP26" i="15"/>
  <c r="AL26" i="15"/>
  <c r="AN26" i="15" s="1"/>
  <c r="AI26" i="15"/>
  <c r="AK26" i="15" s="1"/>
  <c r="AF26" i="15"/>
  <c r="AA26" i="15"/>
  <c r="W26" i="15"/>
  <c r="Y26" i="15" s="1"/>
  <c r="T26" i="15"/>
  <c r="V26" i="15" s="1"/>
  <c r="Q26" i="15"/>
  <c r="K26" i="15"/>
  <c r="M26" i="15" s="1"/>
  <c r="H26" i="15"/>
  <c r="J26" i="15" s="1"/>
  <c r="E26" i="15"/>
  <c r="AX25" i="15"/>
  <c r="AZ25" i="15" s="1"/>
  <c r="AU25" i="15"/>
  <c r="AW25" i="15" s="1"/>
  <c r="AR25" i="15"/>
  <c r="AT25" i="15" s="1"/>
  <c r="AP25" i="15"/>
  <c r="AL25" i="15"/>
  <c r="AN25" i="15" s="1"/>
  <c r="AI25" i="15"/>
  <c r="AK25" i="15" s="1"/>
  <c r="AF25" i="15"/>
  <c r="AD25" i="15"/>
  <c r="AA25" i="15"/>
  <c r="W25" i="15"/>
  <c r="Y25" i="15" s="1"/>
  <c r="T25" i="15"/>
  <c r="V25" i="15" s="1"/>
  <c r="Q25" i="15"/>
  <c r="O25" i="15"/>
  <c r="K25" i="15"/>
  <c r="M25" i="15" s="1"/>
  <c r="H25" i="15"/>
  <c r="E25" i="15"/>
  <c r="G25" i="15" s="1"/>
  <c r="AX24" i="15"/>
  <c r="AZ24" i="15" s="1"/>
  <c r="AU24" i="15"/>
  <c r="AW24" i="15" s="1"/>
  <c r="AR24" i="15"/>
  <c r="AT24" i="15" s="1"/>
  <c r="AP24" i="15"/>
  <c r="AL24" i="15"/>
  <c r="AN24" i="15" s="1"/>
  <c r="AI24" i="15"/>
  <c r="AK24" i="15" s="1"/>
  <c r="AF24" i="15"/>
  <c r="AH24" i="15" s="1"/>
  <c r="AA24" i="15"/>
  <c r="W24" i="15"/>
  <c r="Y24" i="15" s="1"/>
  <c r="T24" i="15"/>
  <c r="Q24" i="15"/>
  <c r="S24" i="15" s="1"/>
  <c r="K24" i="15"/>
  <c r="M24" i="15" s="1"/>
  <c r="H24" i="15"/>
  <c r="J24" i="15" s="1"/>
  <c r="O24" i="15"/>
  <c r="E24" i="15"/>
  <c r="AX23" i="15"/>
  <c r="AZ23" i="15" s="1"/>
  <c r="AU23" i="15"/>
  <c r="AW23" i="15" s="1"/>
  <c r="AR23" i="15"/>
  <c r="AT23" i="15" s="1"/>
  <c r="AP23" i="15"/>
  <c r="AL23" i="15"/>
  <c r="AN23" i="15" s="1"/>
  <c r="AI23" i="15"/>
  <c r="AK23" i="15" s="1"/>
  <c r="AF23" i="15"/>
  <c r="AH23" i="15" s="1"/>
  <c r="AD23" i="15"/>
  <c r="AA23" i="15"/>
  <c r="W23" i="15"/>
  <c r="Y23" i="15" s="1"/>
  <c r="T23" i="15"/>
  <c r="V23" i="15" s="1"/>
  <c r="Q23" i="15"/>
  <c r="S23" i="15" s="1"/>
  <c r="K23" i="15"/>
  <c r="M23" i="15" s="1"/>
  <c r="H23" i="15"/>
  <c r="J23" i="15" s="1"/>
  <c r="O23" i="15"/>
  <c r="E23" i="15"/>
  <c r="G23" i="15" s="1"/>
  <c r="AX22" i="15"/>
  <c r="AZ22" i="15" s="1"/>
  <c r="AU22" i="15"/>
  <c r="AW22" i="15" s="1"/>
  <c r="AR22" i="15"/>
  <c r="AT22" i="15" s="1"/>
  <c r="AP22" i="15"/>
  <c r="AL22" i="15"/>
  <c r="AN22" i="15" s="1"/>
  <c r="AI22" i="15"/>
  <c r="AK22" i="15" s="1"/>
  <c r="AF22" i="15"/>
  <c r="AA22" i="15"/>
  <c r="W22" i="15"/>
  <c r="Y22" i="15" s="1"/>
  <c r="T22" i="15"/>
  <c r="V22" i="15" s="1"/>
  <c r="Q22" i="15"/>
  <c r="K22" i="15"/>
  <c r="H22" i="15"/>
  <c r="J22" i="15" s="1"/>
  <c r="E22" i="15"/>
  <c r="G22" i="15" s="1"/>
  <c r="AX21" i="15"/>
  <c r="AZ21" i="15" s="1"/>
  <c r="AU21" i="15"/>
  <c r="AW21" i="15" s="1"/>
  <c r="AR21" i="15"/>
  <c r="AT21" i="15" s="1"/>
  <c r="AP21" i="15"/>
  <c r="AL21" i="15"/>
  <c r="AN21" i="15" s="1"/>
  <c r="AI21" i="15"/>
  <c r="AK21" i="15" s="1"/>
  <c r="AF21" i="15"/>
  <c r="AD21" i="15"/>
  <c r="AA21" i="15"/>
  <c r="W21" i="15"/>
  <c r="Y21" i="15" s="1"/>
  <c r="T21" i="15"/>
  <c r="V21" i="15" s="1"/>
  <c r="Q21" i="15"/>
  <c r="O21" i="15"/>
  <c r="K21" i="15"/>
  <c r="M21" i="15" s="1"/>
  <c r="H21" i="15"/>
  <c r="J21" i="15" s="1"/>
  <c r="E21" i="15"/>
  <c r="G21" i="15" s="1"/>
  <c r="AX20" i="15"/>
  <c r="AZ20" i="15" s="1"/>
  <c r="AU20" i="15"/>
  <c r="AW20" i="15" s="1"/>
  <c r="AR20" i="15"/>
  <c r="AT20" i="15" s="1"/>
  <c r="AP20" i="15"/>
  <c r="AL20" i="15"/>
  <c r="AN20" i="15" s="1"/>
  <c r="AI20" i="15"/>
  <c r="AF20" i="15"/>
  <c r="AH20" i="15" s="1"/>
  <c r="AA20" i="15"/>
  <c r="W20" i="15"/>
  <c r="Y20" i="15" s="1"/>
  <c r="T20" i="15"/>
  <c r="Q20" i="15"/>
  <c r="S20" i="15" s="1"/>
  <c r="K20" i="15"/>
  <c r="M20" i="15" s="1"/>
  <c r="H20" i="15"/>
  <c r="J20" i="15" s="1"/>
  <c r="AD20" i="15"/>
  <c r="E20" i="15"/>
  <c r="AX19" i="15"/>
  <c r="AZ19" i="15" s="1"/>
  <c r="AU19" i="15"/>
  <c r="AW19" i="15" s="1"/>
  <c r="AR19" i="15"/>
  <c r="AT19" i="15" s="1"/>
  <c r="AP19" i="15"/>
  <c r="AL19" i="15"/>
  <c r="AN19" i="15" s="1"/>
  <c r="AI19" i="15"/>
  <c r="AK19" i="15" s="1"/>
  <c r="AF19" i="15"/>
  <c r="AH19" i="15" s="1"/>
  <c r="AD19" i="15"/>
  <c r="AA19" i="15"/>
  <c r="W19" i="15"/>
  <c r="Y19" i="15" s="1"/>
  <c r="T19" i="15"/>
  <c r="V19" i="15" s="1"/>
  <c r="Q19" i="15"/>
  <c r="S19" i="15" s="1"/>
  <c r="O19" i="15"/>
  <c r="K19" i="15"/>
  <c r="M19" i="15" s="1"/>
  <c r="H19" i="15"/>
  <c r="J19" i="15" s="1"/>
  <c r="E19" i="15"/>
  <c r="AX18" i="15"/>
  <c r="AZ18" i="15" s="1"/>
  <c r="AU18" i="15"/>
  <c r="AW18" i="15" s="1"/>
  <c r="AR18" i="15"/>
  <c r="AT18" i="15" s="1"/>
  <c r="AP18" i="15"/>
  <c r="AL18" i="15"/>
  <c r="AN18" i="15" s="1"/>
  <c r="AI18" i="15"/>
  <c r="AK18" i="15" s="1"/>
  <c r="AF18" i="15"/>
  <c r="AA18" i="15"/>
  <c r="W18" i="15"/>
  <c r="Y18" i="15" s="1"/>
  <c r="T18" i="15"/>
  <c r="V18" i="15" s="1"/>
  <c r="Q18" i="15"/>
  <c r="S18" i="15" s="1"/>
  <c r="K18" i="15"/>
  <c r="M18" i="15" s="1"/>
  <c r="H18" i="15"/>
  <c r="J18" i="15" s="1"/>
  <c r="E18" i="15"/>
  <c r="AX17" i="15"/>
  <c r="AZ17" i="15" s="1"/>
  <c r="AU17" i="15"/>
  <c r="AW17" i="15" s="1"/>
  <c r="AR17" i="15"/>
  <c r="AT17" i="15" s="1"/>
  <c r="AP17" i="15"/>
  <c r="AL17" i="15"/>
  <c r="AN17" i="15" s="1"/>
  <c r="AI17" i="15"/>
  <c r="AK17" i="15" s="1"/>
  <c r="AF17" i="15"/>
  <c r="AD17" i="15"/>
  <c r="AA17" i="15"/>
  <c r="W17" i="15"/>
  <c r="Y17" i="15" s="1"/>
  <c r="T17" i="15"/>
  <c r="V17" i="15" s="1"/>
  <c r="Q17" i="15"/>
  <c r="S17" i="15" s="1"/>
  <c r="O17" i="15"/>
  <c r="K17" i="15"/>
  <c r="M17" i="15" s="1"/>
  <c r="H17" i="15"/>
  <c r="E17" i="15"/>
  <c r="G17" i="15" s="1"/>
  <c r="AX16" i="15"/>
  <c r="AZ16" i="15" s="1"/>
  <c r="AU16" i="15"/>
  <c r="AW16" i="15" s="1"/>
  <c r="AR16" i="15"/>
  <c r="AT16" i="15" s="1"/>
  <c r="AP16" i="15"/>
  <c r="AL16" i="15"/>
  <c r="AN16" i="15" s="1"/>
  <c r="AI16" i="15"/>
  <c r="AF16" i="15"/>
  <c r="AH16" i="15" s="1"/>
  <c r="AA16" i="15"/>
  <c r="W16" i="15"/>
  <c r="Y16" i="15" s="1"/>
  <c r="T16" i="15"/>
  <c r="Q16" i="15"/>
  <c r="S16" i="15" s="1"/>
  <c r="O16" i="15"/>
  <c r="K16" i="15"/>
  <c r="M16" i="15" s="1"/>
  <c r="H16" i="15"/>
  <c r="AD16" i="15"/>
  <c r="E16" i="15"/>
  <c r="AX15" i="15"/>
  <c r="AZ15" i="15" s="1"/>
  <c r="AU15" i="15"/>
  <c r="AW15" i="15" s="1"/>
  <c r="AR15" i="15"/>
  <c r="AT15" i="15" s="1"/>
  <c r="AP15" i="15"/>
  <c r="AL15" i="15"/>
  <c r="AN15" i="15" s="1"/>
  <c r="AI15" i="15"/>
  <c r="AK15" i="15" s="1"/>
  <c r="AF15" i="15"/>
  <c r="AH15" i="15" s="1"/>
  <c r="AA15" i="15"/>
  <c r="W15" i="15"/>
  <c r="Y15" i="15" s="1"/>
  <c r="T15" i="15"/>
  <c r="V15" i="15" s="1"/>
  <c r="Q15" i="15"/>
  <c r="S15" i="15" s="1"/>
  <c r="K15" i="15"/>
  <c r="M15" i="15" s="1"/>
  <c r="H15" i="15"/>
  <c r="J15" i="15" s="1"/>
  <c r="AD15" i="15"/>
  <c r="E15" i="15"/>
  <c r="G15" i="15" s="1"/>
  <c r="AX14" i="15"/>
  <c r="AZ14" i="15" s="1"/>
  <c r="AU14" i="15"/>
  <c r="AW14" i="15" s="1"/>
  <c r="AR14" i="15"/>
  <c r="AT14" i="15" s="1"/>
  <c r="AP14" i="15"/>
  <c r="AL14" i="15"/>
  <c r="AN14" i="15" s="1"/>
  <c r="AI14" i="15"/>
  <c r="AK14" i="15" s="1"/>
  <c r="AF14" i="15"/>
  <c r="AA14" i="15"/>
  <c r="W14" i="15"/>
  <c r="Y14" i="15" s="1"/>
  <c r="T14" i="15"/>
  <c r="V14" i="15" s="1"/>
  <c r="Q14" i="15"/>
  <c r="K14" i="15"/>
  <c r="M14" i="15" s="1"/>
  <c r="H14" i="15"/>
  <c r="J14" i="15" s="1"/>
  <c r="E14" i="15"/>
  <c r="G14" i="15" s="1"/>
  <c r="AX13" i="15"/>
  <c r="AZ13" i="15" s="1"/>
  <c r="AU13" i="15"/>
  <c r="AW13" i="15" s="1"/>
  <c r="AR13" i="15"/>
  <c r="AT13" i="15" s="1"/>
  <c r="AP13" i="15"/>
  <c r="AL13" i="15"/>
  <c r="AN13" i="15" s="1"/>
  <c r="AI13" i="15"/>
  <c r="AK13" i="15" s="1"/>
  <c r="AF13" i="15"/>
  <c r="AH13" i="15" s="1"/>
  <c r="AD13" i="15"/>
  <c r="AA13" i="15"/>
  <c r="W13" i="15"/>
  <c r="Y13" i="15" s="1"/>
  <c r="T13" i="15"/>
  <c r="V13" i="15" s="1"/>
  <c r="Q13" i="15"/>
  <c r="O13" i="15"/>
  <c r="K13" i="15"/>
  <c r="M13" i="15" s="1"/>
  <c r="H13" i="15"/>
  <c r="J13" i="15" s="1"/>
  <c r="E13" i="15"/>
  <c r="AX12" i="15"/>
  <c r="AZ12" i="15" s="1"/>
  <c r="AU12" i="15"/>
  <c r="AW12" i="15" s="1"/>
  <c r="AR12" i="15"/>
  <c r="AT12" i="15" s="1"/>
  <c r="AP12" i="15"/>
  <c r="AL12" i="15"/>
  <c r="AN12" i="15" s="1"/>
  <c r="AI12" i="15"/>
  <c r="AK12" i="15" s="1"/>
  <c r="AF12" i="15"/>
  <c r="AH12" i="15" s="1"/>
  <c r="AD12" i="15"/>
  <c r="AA12" i="15"/>
  <c r="W12" i="15"/>
  <c r="Y12" i="15" s="1"/>
  <c r="T12" i="15"/>
  <c r="V12" i="15" s="1"/>
  <c r="Q12" i="15"/>
  <c r="S12" i="15" s="1"/>
  <c r="O12" i="15"/>
  <c r="K12" i="15"/>
  <c r="M12" i="15" s="1"/>
  <c r="H12" i="15"/>
  <c r="J12" i="15" s="1"/>
  <c r="E12" i="15"/>
  <c r="AX11" i="15"/>
  <c r="AZ11" i="15" s="1"/>
  <c r="AU11" i="15"/>
  <c r="AW11" i="15" s="1"/>
  <c r="AR11" i="15"/>
  <c r="AT11" i="15" s="1"/>
  <c r="AP11" i="15"/>
  <c r="AL11" i="15"/>
  <c r="AN11" i="15" s="1"/>
  <c r="AI11" i="15"/>
  <c r="AF11" i="15"/>
  <c r="AH11" i="15" s="1"/>
  <c r="AA11" i="15"/>
  <c r="W11" i="15"/>
  <c r="Y11" i="15" s="1"/>
  <c r="T11" i="15"/>
  <c r="Q11" i="15"/>
  <c r="S11" i="15" s="1"/>
  <c r="K11" i="15"/>
  <c r="M11" i="15" s="1"/>
  <c r="H11" i="15"/>
  <c r="J11" i="15" s="1"/>
  <c r="AD11" i="15"/>
  <c r="E11" i="15"/>
  <c r="AX10" i="15"/>
  <c r="AZ10" i="15" s="1"/>
  <c r="AU10" i="15"/>
  <c r="AW10" i="15" s="1"/>
  <c r="AR10" i="15"/>
  <c r="AT10" i="15" s="1"/>
  <c r="AP10" i="15"/>
  <c r="AL10" i="15"/>
  <c r="AN10" i="15" s="1"/>
  <c r="AI10" i="15"/>
  <c r="AK10" i="15" s="1"/>
  <c r="AF10" i="15"/>
  <c r="AA10" i="15"/>
  <c r="W10" i="15"/>
  <c r="Y10" i="15" s="1"/>
  <c r="T10" i="15"/>
  <c r="V10" i="15" s="1"/>
  <c r="Q10" i="15"/>
  <c r="K10" i="15"/>
  <c r="M10" i="15" s="1"/>
  <c r="H10" i="15"/>
  <c r="J10" i="15" s="1"/>
  <c r="AD10" i="15"/>
  <c r="E10" i="15"/>
  <c r="G10" i="15" s="1"/>
  <c r="AX9" i="15"/>
  <c r="AZ9" i="15" s="1"/>
  <c r="AU9" i="15"/>
  <c r="AW9" i="15" s="1"/>
  <c r="AR9" i="15"/>
  <c r="AT9" i="15" s="1"/>
  <c r="AP9" i="15"/>
  <c r="AL9" i="15"/>
  <c r="AN9" i="15" s="1"/>
  <c r="AI9" i="15"/>
  <c r="AK9" i="15" s="1"/>
  <c r="AF9" i="15"/>
  <c r="AD9" i="15"/>
  <c r="AA9" i="15"/>
  <c r="W9" i="15"/>
  <c r="Y9" i="15" s="1"/>
  <c r="T9" i="15"/>
  <c r="V9" i="15" s="1"/>
  <c r="Q9" i="15"/>
  <c r="O9" i="15"/>
  <c r="K9" i="15"/>
  <c r="M9" i="15" s="1"/>
  <c r="H9" i="15"/>
  <c r="E9" i="15"/>
  <c r="G9" i="15" s="1"/>
  <c r="AX8" i="15"/>
  <c r="AZ8" i="15" s="1"/>
  <c r="AU8" i="15"/>
  <c r="AW8" i="15" s="1"/>
  <c r="AR8" i="15"/>
  <c r="AT8" i="15" s="1"/>
  <c r="AP8" i="15"/>
  <c r="AL8" i="15"/>
  <c r="AN8" i="15" s="1"/>
  <c r="AI8" i="15"/>
  <c r="AF8" i="15"/>
  <c r="AH8" i="15" s="1"/>
  <c r="AD8" i="15"/>
  <c r="AA8" i="15"/>
  <c r="W8" i="15"/>
  <c r="Y8" i="15" s="1"/>
  <c r="T8" i="15"/>
  <c r="V8" i="15" s="1"/>
  <c r="Q8" i="15"/>
  <c r="S8" i="15" s="1"/>
  <c r="O8" i="15"/>
  <c r="K8" i="15"/>
  <c r="M8" i="15" s="1"/>
  <c r="H8" i="15"/>
  <c r="J8" i="15" s="1"/>
  <c r="E8" i="15"/>
  <c r="AX7" i="15"/>
  <c r="AZ7" i="15" s="1"/>
  <c r="AU7" i="15"/>
  <c r="AW7" i="15" s="1"/>
  <c r="AR7" i="15"/>
  <c r="AT7" i="15" s="1"/>
  <c r="AP7" i="15"/>
  <c r="AL7" i="15"/>
  <c r="AN7" i="15" s="1"/>
  <c r="AI7" i="15"/>
  <c r="AF7" i="15"/>
  <c r="AH7" i="15" s="1"/>
  <c r="AA7" i="15"/>
  <c r="W7" i="15"/>
  <c r="Y7" i="15" s="1"/>
  <c r="T7" i="15"/>
  <c r="V7" i="15" s="1"/>
  <c r="Q7" i="15"/>
  <c r="S7" i="15" s="1"/>
  <c r="K7" i="15"/>
  <c r="M7" i="15" s="1"/>
  <c r="H7" i="15"/>
  <c r="J7" i="15" s="1"/>
  <c r="AD7" i="15"/>
  <c r="E7" i="15"/>
  <c r="AX53" i="22"/>
  <c r="AZ53" i="22" s="1"/>
  <c r="AU53" i="22"/>
  <c r="AW53" i="22" s="1"/>
  <c r="AR53" i="22"/>
  <c r="AT53" i="22" s="1"/>
  <c r="AP53" i="22"/>
  <c r="AL53" i="22"/>
  <c r="AN53" i="22" s="1"/>
  <c r="AI53" i="22"/>
  <c r="AK53" i="22" s="1"/>
  <c r="AF53" i="22"/>
  <c r="AA53" i="22"/>
  <c r="W53" i="22"/>
  <c r="Y53" i="22" s="1"/>
  <c r="T53" i="22"/>
  <c r="V53" i="22" s="1"/>
  <c r="Q53" i="22"/>
  <c r="K53" i="22"/>
  <c r="M53" i="22" s="1"/>
  <c r="H53" i="22"/>
  <c r="J53" i="22" s="1"/>
  <c r="E53" i="22"/>
  <c r="AX51" i="22"/>
  <c r="AZ51" i="22" s="1"/>
  <c r="AU51" i="22"/>
  <c r="AW51" i="22" s="1"/>
  <c r="AR51" i="22"/>
  <c r="AT51" i="22" s="1"/>
  <c r="AP51" i="22"/>
  <c r="AL51" i="22"/>
  <c r="AN51" i="22" s="1"/>
  <c r="AI51" i="22"/>
  <c r="AK51" i="22" s="1"/>
  <c r="AF51" i="22"/>
  <c r="AA51" i="22"/>
  <c r="W51" i="22"/>
  <c r="Y51" i="22" s="1"/>
  <c r="T51" i="22"/>
  <c r="V51" i="22" s="1"/>
  <c r="Q51" i="22"/>
  <c r="K51" i="22"/>
  <c r="M51" i="22" s="1"/>
  <c r="H51" i="22"/>
  <c r="J51" i="22" s="1"/>
  <c r="AD51" i="22"/>
  <c r="E51" i="22"/>
  <c r="G51" i="22" s="1"/>
  <c r="AX50" i="22"/>
  <c r="AZ50" i="22" s="1"/>
  <c r="AU50" i="22"/>
  <c r="AW50" i="22" s="1"/>
  <c r="AR50" i="22"/>
  <c r="AT50" i="22" s="1"/>
  <c r="AP50" i="22"/>
  <c r="AL50" i="22"/>
  <c r="AN50" i="22" s="1"/>
  <c r="AI50" i="22"/>
  <c r="AK50" i="22" s="1"/>
  <c r="AF50" i="22"/>
  <c r="AH50" i="22" s="1"/>
  <c r="AD50" i="22"/>
  <c r="AA50" i="22"/>
  <c r="W50" i="22"/>
  <c r="Y50" i="22" s="1"/>
  <c r="T50" i="22"/>
  <c r="V50" i="22" s="1"/>
  <c r="Q50" i="22"/>
  <c r="S50" i="22" s="1"/>
  <c r="O50" i="22"/>
  <c r="K50" i="22"/>
  <c r="M50" i="22" s="1"/>
  <c r="H50" i="22"/>
  <c r="E50" i="22"/>
  <c r="G50" i="22" s="1"/>
  <c r="AX49" i="22"/>
  <c r="AZ49" i="22" s="1"/>
  <c r="AU49" i="22"/>
  <c r="AW49" i="22" s="1"/>
  <c r="AR49" i="22"/>
  <c r="AT49" i="22" s="1"/>
  <c r="AP49" i="22"/>
  <c r="AL49" i="22"/>
  <c r="AN49" i="22" s="1"/>
  <c r="AI49" i="22"/>
  <c r="AF49" i="22"/>
  <c r="AH49" i="22" s="1"/>
  <c r="AD49" i="22"/>
  <c r="AA49" i="22"/>
  <c r="W49" i="22"/>
  <c r="Y49" i="22" s="1"/>
  <c r="T49" i="22"/>
  <c r="Q49" i="22"/>
  <c r="S49" i="22" s="1"/>
  <c r="O49" i="22"/>
  <c r="K49" i="22"/>
  <c r="M49" i="22" s="1"/>
  <c r="H49" i="22"/>
  <c r="J49" i="22" s="1"/>
  <c r="E49" i="22"/>
  <c r="AX48" i="22"/>
  <c r="AZ48" i="22" s="1"/>
  <c r="AU48" i="22"/>
  <c r="AW48" i="22" s="1"/>
  <c r="AR48" i="22"/>
  <c r="AT48" i="22" s="1"/>
  <c r="AP48" i="22"/>
  <c r="AL48" i="22"/>
  <c r="AN48" i="22" s="1"/>
  <c r="AI48" i="22"/>
  <c r="AK48" i="22" s="1"/>
  <c r="AF48" i="22"/>
  <c r="AA48" i="22"/>
  <c r="W48" i="22"/>
  <c r="Y48" i="22" s="1"/>
  <c r="T48" i="22"/>
  <c r="V48" i="22" s="1"/>
  <c r="Q48" i="22"/>
  <c r="K48" i="22"/>
  <c r="M48" i="22" s="1"/>
  <c r="H48" i="22"/>
  <c r="J48" i="22" s="1"/>
  <c r="E48" i="22"/>
  <c r="AX47" i="22"/>
  <c r="AZ47" i="22" s="1"/>
  <c r="AU47" i="22"/>
  <c r="AW47" i="22" s="1"/>
  <c r="AR47" i="22"/>
  <c r="AT47" i="22" s="1"/>
  <c r="AP47" i="22"/>
  <c r="AL47" i="22"/>
  <c r="AN47" i="22" s="1"/>
  <c r="AI47" i="22"/>
  <c r="AK47" i="22" s="1"/>
  <c r="AF47" i="22"/>
  <c r="AA47" i="22"/>
  <c r="W47" i="22"/>
  <c r="Y47" i="22" s="1"/>
  <c r="T47" i="22"/>
  <c r="V47" i="22" s="1"/>
  <c r="Q47" i="22"/>
  <c r="K47" i="22"/>
  <c r="M47" i="22" s="1"/>
  <c r="H47" i="22"/>
  <c r="J47" i="22" s="1"/>
  <c r="AD47" i="22"/>
  <c r="E47" i="22"/>
  <c r="G47" i="22" s="1"/>
  <c r="AX46" i="22"/>
  <c r="AZ46" i="22" s="1"/>
  <c r="AU46" i="22"/>
  <c r="AW46" i="22" s="1"/>
  <c r="AR46" i="22"/>
  <c r="AT46" i="22" s="1"/>
  <c r="AP46" i="22"/>
  <c r="AL46" i="22"/>
  <c r="AN46" i="22" s="1"/>
  <c r="AI46" i="22"/>
  <c r="AK46" i="22" s="1"/>
  <c r="AF46" i="22"/>
  <c r="AH46" i="22" s="1"/>
  <c r="AD46" i="22"/>
  <c r="AA46" i="22"/>
  <c r="W46" i="22"/>
  <c r="Y46" i="22" s="1"/>
  <c r="T46" i="22"/>
  <c r="V46" i="22" s="1"/>
  <c r="Q46" i="22"/>
  <c r="S46" i="22" s="1"/>
  <c r="O46" i="22"/>
  <c r="K46" i="22"/>
  <c r="M46" i="22" s="1"/>
  <c r="H46" i="22"/>
  <c r="J46" i="22" s="1"/>
  <c r="E46" i="22"/>
  <c r="G46" i="22" s="1"/>
  <c r="AX45" i="22"/>
  <c r="AZ45" i="22" s="1"/>
  <c r="AU45" i="22"/>
  <c r="AW45" i="22" s="1"/>
  <c r="AR45" i="22"/>
  <c r="AT45" i="22" s="1"/>
  <c r="AP45" i="22"/>
  <c r="AL45" i="22"/>
  <c r="AN45" i="22" s="1"/>
  <c r="AI45" i="22"/>
  <c r="AF45" i="22"/>
  <c r="AH45" i="22" s="1"/>
  <c r="AD45" i="22"/>
  <c r="AA45" i="22"/>
  <c r="W45" i="22"/>
  <c r="Y45" i="22" s="1"/>
  <c r="T45" i="22"/>
  <c r="Q45" i="22"/>
  <c r="S45" i="22" s="1"/>
  <c r="O45" i="22"/>
  <c r="K45" i="22"/>
  <c r="M45" i="22" s="1"/>
  <c r="H45" i="22"/>
  <c r="J45" i="22" s="1"/>
  <c r="E45" i="22"/>
  <c r="AX44" i="22"/>
  <c r="AZ44" i="22" s="1"/>
  <c r="AU44" i="22"/>
  <c r="AW44" i="22" s="1"/>
  <c r="AR44" i="22"/>
  <c r="AT44" i="22" s="1"/>
  <c r="AP44" i="22"/>
  <c r="AL44" i="22"/>
  <c r="AN44" i="22" s="1"/>
  <c r="AI44" i="22"/>
  <c r="AK44" i="22" s="1"/>
  <c r="AF44" i="22"/>
  <c r="AA44" i="22"/>
  <c r="W44" i="22"/>
  <c r="Y44" i="22" s="1"/>
  <c r="T44" i="22"/>
  <c r="V44" i="22" s="1"/>
  <c r="Q44" i="22"/>
  <c r="K44" i="22"/>
  <c r="M44" i="22" s="1"/>
  <c r="H44" i="22"/>
  <c r="J44" i="22" s="1"/>
  <c r="E44" i="22"/>
  <c r="AX43" i="22"/>
  <c r="AZ43" i="22" s="1"/>
  <c r="AU43" i="22"/>
  <c r="AW43" i="22" s="1"/>
  <c r="AR43" i="22"/>
  <c r="AT43" i="22" s="1"/>
  <c r="AP43" i="22"/>
  <c r="AL43" i="22"/>
  <c r="AN43" i="22" s="1"/>
  <c r="AI43" i="22"/>
  <c r="AK43" i="22" s="1"/>
  <c r="AF43" i="22"/>
  <c r="AA43" i="22"/>
  <c r="W43" i="22"/>
  <c r="Y43" i="22" s="1"/>
  <c r="T43" i="22"/>
  <c r="V43" i="22" s="1"/>
  <c r="Q43" i="22"/>
  <c r="K43" i="22"/>
  <c r="M43" i="22" s="1"/>
  <c r="H43" i="22"/>
  <c r="J43" i="22" s="1"/>
  <c r="AD43" i="22"/>
  <c r="E43" i="22"/>
  <c r="G43" i="22" s="1"/>
  <c r="AX42" i="22"/>
  <c r="AZ42" i="22" s="1"/>
  <c r="AU42" i="22"/>
  <c r="AW42" i="22" s="1"/>
  <c r="AR42" i="22"/>
  <c r="AT42" i="22" s="1"/>
  <c r="AP42" i="22"/>
  <c r="AL42" i="22"/>
  <c r="AN42" i="22" s="1"/>
  <c r="AI42" i="22"/>
  <c r="AK42" i="22" s="1"/>
  <c r="AF42" i="22"/>
  <c r="AH42" i="22" s="1"/>
  <c r="AD42" i="22"/>
  <c r="AA42" i="22"/>
  <c r="W42" i="22"/>
  <c r="Y42" i="22" s="1"/>
  <c r="T42" i="22"/>
  <c r="V42" i="22" s="1"/>
  <c r="Q42" i="22"/>
  <c r="S42" i="22" s="1"/>
  <c r="O42" i="22"/>
  <c r="K42" i="22"/>
  <c r="M42" i="22" s="1"/>
  <c r="H42" i="22"/>
  <c r="E42" i="22"/>
  <c r="G42" i="22" s="1"/>
  <c r="AX41" i="22"/>
  <c r="AZ41" i="22" s="1"/>
  <c r="AU41" i="22"/>
  <c r="AW41" i="22" s="1"/>
  <c r="AR41" i="22"/>
  <c r="AT41" i="22" s="1"/>
  <c r="AP41" i="22"/>
  <c r="AL41" i="22"/>
  <c r="AN41" i="22" s="1"/>
  <c r="AI41" i="22"/>
  <c r="AF41" i="22"/>
  <c r="AH41" i="22" s="1"/>
  <c r="AD41" i="22"/>
  <c r="AA41" i="22"/>
  <c r="W41" i="22"/>
  <c r="Y41" i="22" s="1"/>
  <c r="T41" i="22"/>
  <c r="V41" i="22" s="1"/>
  <c r="Q41" i="22"/>
  <c r="S41" i="22" s="1"/>
  <c r="K41" i="22"/>
  <c r="M41" i="22" s="1"/>
  <c r="H41" i="22"/>
  <c r="J41" i="22" s="1"/>
  <c r="O41" i="22"/>
  <c r="E41" i="22"/>
  <c r="AX40" i="22"/>
  <c r="AZ40" i="22" s="1"/>
  <c r="AU40" i="22"/>
  <c r="AW40" i="22" s="1"/>
  <c r="AR40" i="22"/>
  <c r="AT40" i="22" s="1"/>
  <c r="AP40" i="22"/>
  <c r="AL40" i="22"/>
  <c r="AN40" i="22" s="1"/>
  <c r="AI40" i="22"/>
  <c r="AK40" i="22" s="1"/>
  <c r="AF40" i="22"/>
  <c r="AA40" i="22"/>
  <c r="W40" i="22"/>
  <c r="Y40" i="22" s="1"/>
  <c r="T40" i="22"/>
  <c r="V40" i="22" s="1"/>
  <c r="Q40" i="22"/>
  <c r="K40" i="22"/>
  <c r="M40" i="22" s="1"/>
  <c r="H40" i="22"/>
  <c r="J40" i="22" s="1"/>
  <c r="E40" i="22"/>
  <c r="G40" i="22" s="1"/>
  <c r="AX39" i="22"/>
  <c r="AZ39" i="22" s="1"/>
  <c r="AU39" i="22"/>
  <c r="AW39" i="22" s="1"/>
  <c r="AR39" i="22"/>
  <c r="AT39" i="22" s="1"/>
  <c r="AP39" i="22"/>
  <c r="AL39" i="22"/>
  <c r="AN39" i="22" s="1"/>
  <c r="AI39" i="22"/>
  <c r="AK39" i="22" s="1"/>
  <c r="AF39" i="22"/>
  <c r="AA39" i="22"/>
  <c r="W39" i="22"/>
  <c r="Y39" i="22" s="1"/>
  <c r="T39" i="22"/>
  <c r="Q39" i="22"/>
  <c r="K39" i="22"/>
  <c r="H39" i="22"/>
  <c r="J39" i="22" s="1"/>
  <c r="E39" i="22"/>
  <c r="G39" i="22" s="1"/>
  <c r="AX38" i="22"/>
  <c r="AZ38" i="22" s="1"/>
  <c r="AU38" i="22"/>
  <c r="AW38" i="22" s="1"/>
  <c r="AR38" i="22"/>
  <c r="AT38" i="22" s="1"/>
  <c r="AP38" i="22"/>
  <c r="AL38" i="22"/>
  <c r="AN38" i="22" s="1"/>
  <c r="AI38" i="22"/>
  <c r="AK38" i="22" s="1"/>
  <c r="AF38" i="22"/>
  <c r="AD38" i="22"/>
  <c r="AA38" i="22"/>
  <c r="W38" i="22"/>
  <c r="Y38" i="22" s="1"/>
  <c r="T38" i="22"/>
  <c r="V38" i="22" s="1"/>
  <c r="Q38" i="22"/>
  <c r="O38" i="22"/>
  <c r="K38" i="22"/>
  <c r="M38" i="22" s="1"/>
  <c r="H38" i="22"/>
  <c r="J38" i="22" s="1"/>
  <c r="E38" i="22"/>
  <c r="G38" i="22" s="1"/>
  <c r="AX37" i="22"/>
  <c r="AZ37" i="22" s="1"/>
  <c r="AU37" i="22"/>
  <c r="AW37" i="22" s="1"/>
  <c r="AR37" i="22"/>
  <c r="AT37" i="22" s="1"/>
  <c r="AP37" i="22"/>
  <c r="AL37" i="22"/>
  <c r="AN37" i="22" s="1"/>
  <c r="AI37" i="22"/>
  <c r="AK37" i="22" s="1"/>
  <c r="AF37" i="22"/>
  <c r="AH37" i="22" s="1"/>
  <c r="AD37" i="22"/>
  <c r="AA37" i="22"/>
  <c r="W37" i="22"/>
  <c r="Y37" i="22" s="1"/>
  <c r="T37" i="22"/>
  <c r="V37" i="22" s="1"/>
  <c r="Q37" i="22"/>
  <c r="S37" i="22" s="1"/>
  <c r="O37" i="22"/>
  <c r="K37" i="22"/>
  <c r="M37" i="22" s="1"/>
  <c r="H37" i="22"/>
  <c r="J37" i="22" s="1"/>
  <c r="E37" i="22"/>
  <c r="AX36" i="22"/>
  <c r="AZ36" i="22" s="1"/>
  <c r="AU36" i="22"/>
  <c r="AW36" i="22" s="1"/>
  <c r="AR36" i="22"/>
  <c r="AT36" i="22" s="1"/>
  <c r="AP36" i="22"/>
  <c r="AL36" i="22"/>
  <c r="AN36" i="22" s="1"/>
  <c r="AI36" i="22"/>
  <c r="AK36" i="22" s="1"/>
  <c r="AF36" i="22"/>
  <c r="AA36" i="22"/>
  <c r="W36" i="22"/>
  <c r="Y36" i="22" s="1"/>
  <c r="T36" i="22"/>
  <c r="V36" i="22" s="1"/>
  <c r="Q36" i="22"/>
  <c r="S36" i="22" s="1"/>
  <c r="K36" i="22"/>
  <c r="H36" i="22"/>
  <c r="J36" i="22" s="1"/>
  <c r="E36" i="22"/>
  <c r="AX35" i="22"/>
  <c r="AZ35" i="22" s="1"/>
  <c r="AU35" i="22"/>
  <c r="AW35" i="22" s="1"/>
  <c r="AR35" i="22"/>
  <c r="AT35" i="22" s="1"/>
  <c r="AP35" i="22"/>
  <c r="AL35" i="22"/>
  <c r="AN35" i="22" s="1"/>
  <c r="AI35" i="22"/>
  <c r="AK35" i="22" s="1"/>
  <c r="AF35" i="22"/>
  <c r="AD35" i="22"/>
  <c r="AA35" i="22"/>
  <c r="W35" i="22"/>
  <c r="T35" i="22"/>
  <c r="V35" i="22" s="1"/>
  <c r="Q35" i="22"/>
  <c r="S35" i="22" s="1"/>
  <c r="O35" i="22"/>
  <c r="K35" i="22"/>
  <c r="M35" i="22" s="1"/>
  <c r="H35" i="22"/>
  <c r="J35" i="22" s="1"/>
  <c r="E35" i="22"/>
  <c r="AX34" i="22"/>
  <c r="AZ34" i="22" s="1"/>
  <c r="AU34" i="22"/>
  <c r="AW34" i="22" s="1"/>
  <c r="AR34" i="22"/>
  <c r="AT34" i="22" s="1"/>
  <c r="AP34" i="22"/>
  <c r="AL34" i="22"/>
  <c r="AN34" i="22" s="1"/>
  <c r="AI34" i="22"/>
  <c r="AF34" i="22"/>
  <c r="AH34" i="22" s="1"/>
  <c r="AA34" i="22"/>
  <c r="W34" i="22"/>
  <c r="Y34" i="22" s="1"/>
  <c r="T34" i="22"/>
  <c r="Q34" i="22"/>
  <c r="S34" i="22" s="1"/>
  <c r="K34" i="22"/>
  <c r="M34" i="22" s="1"/>
  <c r="H34" i="22"/>
  <c r="J34" i="22" s="1"/>
  <c r="E34" i="22"/>
  <c r="G34" i="22" s="1"/>
  <c r="AX33" i="22"/>
  <c r="AZ33" i="22" s="1"/>
  <c r="AU33" i="22"/>
  <c r="AW33" i="22" s="1"/>
  <c r="AR33" i="22"/>
  <c r="AT33" i="22" s="1"/>
  <c r="AP33" i="22"/>
  <c r="AL33" i="22"/>
  <c r="AN33" i="22" s="1"/>
  <c r="AI33" i="22"/>
  <c r="AK33" i="22" s="1"/>
  <c r="AF33" i="22"/>
  <c r="AD33" i="22"/>
  <c r="AA33" i="22"/>
  <c r="W33" i="22"/>
  <c r="Y33" i="22" s="1"/>
  <c r="T33" i="22"/>
  <c r="V33" i="22" s="1"/>
  <c r="Q33" i="22"/>
  <c r="S33" i="22" s="1"/>
  <c r="O33" i="22"/>
  <c r="K33" i="22"/>
  <c r="M33" i="22" s="1"/>
  <c r="H33" i="22"/>
  <c r="J33" i="22" s="1"/>
  <c r="E33" i="22"/>
  <c r="AX32" i="22"/>
  <c r="AZ32" i="22" s="1"/>
  <c r="AU32" i="22"/>
  <c r="AW32" i="22" s="1"/>
  <c r="AR32" i="22"/>
  <c r="AT32" i="22" s="1"/>
  <c r="AP32" i="22"/>
  <c r="AL32" i="22"/>
  <c r="AN32" i="22" s="1"/>
  <c r="AI32" i="22"/>
  <c r="AK32" i="22" s="1"/>
  <c r="AF32" i="22"/>
  <c r="AH32" i="22" s="1"/>
  <c r="AA32" i="22"/>
  <c r="W32" i="22"/>
  <c r="Y32" i="22" s="1"/>
  <c r="T32" i="22"/>
  <c r="V32" i="22" s="1"/>
  <c r="Q32" i="22"/>
  <c r="K32" i="22"/>
  <c r="M32" i="22" s="1"/>
  <c r="H32" i="22"/>
  <c r="J32" i="22" s="1"/>
  <c r="E32" i="22"/>
  <c r="AX31" i="22"/>
  <c r="AZ31" i="22" s="1"/>
  <c r="AU31" i="22"/>
  <c r="AW31" i="22" s="1"/>
  <c r="AR31" i="22"/>
  <c r="AT31" i="22" s="1"/>
  <c r="AP31" i="22"/>
  <c r="AL31" i="22"/>
  <c r="AN31" i="22" s="1"/>
  <c r="AI31" i="22"/>
  <c r="AK31" i="22" s="1"/>
  <c r="AF31" i="22"/>
  <c r="AD31" i="22"/>
  <c r="AA31" i="22"/>
  <c r="W31" i="22"/>
  <c r="Y31" i="22" s="1"/>
  <c r="T31" i="22"/>
  <c r="V31" i="22" s="1"/>
  <c r="Q31" i="22"/>
  <c r="S31" i="22" s="1"/>
  <c r="O31" i="22"/>
  <c r="K31" i="22"/>
  <c r="M31" i="22" s="1"/>
  <c r="H31" i="22"/>
  <c r="J31" i="22" s="1"/>
  <c r="E31" i="22"/>
  <c r="AX30" i="22"/>
  <c r="AZ30" i="22" s="1"/>
  <c r="AU30" i="22"/>
  <c r="AW30" i="22" s="1"/>
  <c r="AR30" i="22"/>
  <c r="AT30" i="22" s="1"/>
  <c r="AP30" i="22"/>
  <c r="AL30" i="22"/>
  <c r="AN30" i="22" s="1"/>
  <c r="AI30" i="22"/>
  <c r="AK30" i="22" s="1"/>
  <c r="AF30" i="22"/>
  <c r="AH30" i="22" s="1"/>
  <c r="AA30" i="22"/>
  <c r="W30" i="22"/>
  <c r="Y30" i="22" s="1"/>
  <c r="T30" i="22"/>
  <c r="Q30" i="22"/>
  <c r="S30" i="22" s="1"/>
  <c r="K30" i="22"/>
  <c r="M30" i="22" s="1"/>
  <c r="H30" i="22"/>
  <c r="E30" i="22"/>
  <c r="G30" i="22" s="1"/>
  <c r="AX29" i="22"/>
  <c r="AZ29" i="22" s="1"/>
  <c r="AU29" i="22"/>
  <c r="AW29" i="22" s="1"/>
  <c r="AR29" i="22"/>
  <c r="AT29" i="22" s="1"/>
  <c r="AP29" i="22"/>
  <c r="AL29" i="22"/>
  <c r="AN29" i="22" s="1"/>
  <c r="AI29" i="22"/>
  <c r="AK29" i="22" s="1"/>
  <c r="AF29" i="22"/>
  <c r="AD29" i="22"/>
  <c r="AA29" i="22"/>
  <c r="W29" i="22"/>
  <c r="Y29" i="22" s="1"/>
  <c r="T29" i="22"/>
  <c r="V29" i="22" s="1"/>
  <c r="Q29" i="22"/>
  <c r="S29" i="22" s="1"/>
  <c r="O29" i="22"/>
  <c r="K29" i="22"/>
  <c r="M29" i="22" s="1"/>
  <c r="H29" i="22"/>
  <c r="J29" i="22" s="1"/>
  <c r="E29" i="22"/>
  <c r="AX28" i="22"/>
  <c r="AZ28" i="22" s="1"/>
  <c r="AU28" i="22"/>
  <c r="AW28" i="22" s="1"/>
  <c r="AR28" i="22"/>
  <c r="AT28" i="22" s="1"/>
  <c r="AP28" i="22"/>
  <c r="AL28" i="22"/>
  <c r="AN28" i="22" s="1"/>
  <c r="AI28" i="22"/>
  <c r="AK28" i="22" s="1"/>
  <c r="AF28" i="22"/>
  <c r="AH28" i="22" s="1"/>
  <c r="AA28" i="22"/>
  <c r="W28" i="22"/>
  <c r="Y28" i="22" s="1"/>
  <c r="T28" i="22"/>
  <c r="V28" i="22" s="1"/>
  <c r="Q28" i="22"/>
  <c r="S28" i="22" s="1"/>
  <c r="K28" i="22"/>
  <c r="M28" i="22" s="1"/>
  <c r="H28" i="22"/>
  <c r="E28" i="22"/>
  <c r="AX27" i="22"/>
  <c r="AZ27" i="22" s="1"/>
  <c r="AU27" i="22"/>
  <c r="AW27" i="22" s="1"/>
  <c r="AR27" i="22"/>
  <c r="AT27" i="22" s="1"/>
  <c r="AP27" i="22"/>
  <c r="AL27" i="22"/>
  <c r="AN27" i="22" s="1"/>
  <c r="AI27" i="22"/>
  <c r="AK27" i="22" s="1"/>
  <c r="AF27" i="22"/>
  <c r="AH27" i="22" s="1"/>
  <c r="AD27" i="22"/>
  <c r="AA27" i="22"/>
  <c r="W27" i="22"/>
  <c r="Y27" i="22" s="1"/>
  <c r="T27" i="22"/>
  <c r="V27" i="22" s="1"/>
  <c r="Q27" i="22"/>
  <c r="S27" i="22" s="1"/>
  <c r="O27" i="22"/>
  <c r="K27" i="22"/>
  <c r="M27" i="22" s="1"/>
  <c r="H27" i="22"/>
  <c r="J27" i="22" s="1"/>
  <c r="E27" i="22"/>
  <c r="AX26" i="22"/>
  <c r="AZ26" i="22" s="1"/>
  <c r="AU26" i="22"/>
  <c r="AW26" i="22" s="1"/>
  <c r="AR26" i="22"/>
  <c r="AT26" i="22" s="1"/>
  <c r="AP26" i="22"/>
  <c r="AL26" i="22"/>
  <c r="AN26" i="22" s="1"/>
  <c r="AI26" i="22"/>
  <c r="AF26" i="22"/>
  <c r="AH26" i="22" s="1"/>
  <c r="AA26" i="22"/>
  <c r="W26" i="22"/>
  <c r="Y26" i="22" s="1"/>
  <c r="T26" i="22"/>
  <c r="V26" i="22" s="1"/>
  <c r="Q26" i="22"/>
  <c r="S26" i="22" s="1"/>
  <c r="K26" i="22"/>
  <c r="M26" i="22" s="1"/>
  <c r="H26" i="22"/>
  <c r="E26" i="22"/>
  <c r="G26" i="22" s="1"/>
  <c r="AX25" i="22"/>
  <c r="AZ25" i="22" s="1"/>
  <c r="AU25" i="22"/>
  <c r="AW25" i="22" s="1"/>
  <c r="AR25" i="22"/>
  <c r="AT25" i="22" s="1"/>
  <c r="AP25" i="22"/>
  <c r="AL25" i="22"/>
  <c r="AN25" i="22" s="1"/>
  <c r="AI25" i="22"/>
  <c r="AK25" i="22" s="1"/>
  <c r="AF25" i="22"/>
  <c r="AH25" i="22" s="1"/>
  <c r="AD25" i="22"/>
  <c r="AA25" i="22"/>
  <c r="W25" i="22"/>
  <c r="Y25" i="22" s="1"/>
  <c r="T25" i="22"/>
  <c r="Q25" i="22"/>
  <c r="S25" i="22" s="1"/>
  <c r="O25" i="22"/>
  <c r="K25" i="22"/>
  <c r="M25" i="22" s="1"/>
  <c r="H25" i="22"/>
  <c r="J25" i="22" s="1"/>
  <c r="E25" i="22"/>
  <c r="G25" i="22" s="1"/>
  <c r="AX24" i="22"/>
  <c r="AZ24" i="22" s="1"/>
  <c r="AU24" i="22"/>
  <c r="AW24" i="22" s="1"/>
  <c r="AR24" i="22"/>
  <c r="AT24" i="22" s="1"/>
  <c r="AP24" i="22"/>
  <c r="AL24" i="22"/>
  <c r="AN24" i="22" s="1"/>
  <c r="AI24" i="22"/>
  <c r="AK24" i="22" s="1"/>
  <c r="AF24" i="22"/>
  <c r="AA24" i="22"/>
  <c r="W24" i="22"/>
  <c r="Y24" i="22" s="1"/>
  <c r="T24" i="22"/>
  <c r="V24" i="22" s="1"/>
  <c r="Q24" i="22"/>
  <c r="S24" i="22" s="1"/>
  <c r="K24" i="22"/>
  <c r="M24" i="22" s="1"/>
  <c r="H24" i="22"/>
  <c r="E24" i="22"/>
  <c r="AX23" i="22"/>
  <c r="AZ23" i="22" s="1"/>
  <c r="AU23" i="22"/>
  <c r="AW23" i="22" s="1"/>
  <c r="AR23" i="22"/>
  <c r="AT23" i="22" s="1"/>
  <c r="AP23" i="22"/>
  <c r="AL23" i="22"/>
  <c r="AN23" i="22" s="1"/>
  <c r="AI23" i="22"/>
  <c r="AK23" i="22" s="1"/>
  <c r="AF23" i="22"/>
  <c r="AH23" i="22" s="1"/>
  <c r="AD23" i="22"/>
  <c r="AA23" i="22"/>
  <c r="W23" i="22"/>
  <c r="Y23" i="22" s="1"/>
  <c r="T23" i="22"/>
  <c r="Q23" i="22"/>
  <c r="S23" i="22" s="1"/>
  <c r="O23" i="22"/>
  <c r="K23" i="22"/>
  <c r="M23" i="22" s="1"/>
  <c r="H23" i="22"/>
  <c r="J23" i="22" s="1"/>
  <c r="E23" i="22"/>
  <c r="G23" i="22" s="1"/>
  <c r="AX22" i="22"/>
  <c r="AZ22" i="22" s="1"/>
  <c r="AU22" i="22"/>
  <c r="AW22" i="22" s="1"/>
  <c r="AR22" i="22"/>
  <c r="AT22" i="22" s="1"/>
  <c r="AP22" i="22"/>
  <c r="AL22" i="22"/>
  <c r="AN22" i="22" s="1"/>
  <c r="AI22" i="22"/>
  <c r="AF22" i="22"/>
  <c r="AH22" i="22" s="1"/>
  <c r="AA22" i="22"/>
  <c r="W22" i="22"/>
  <c r="Y22" i="22" s="1"/>
  <c r="T22" i="22"/>
  <c r="V22" i="22" s="1"/>
  <c r="Q22" i="22"/>
  <c r="S22" i="22" s="1"/>
  <c r="K22" i="22"/>
  <c r="M22" i="22" s="1"/>
  <c r="H22" i="22"/>
  <c r="E22" i="22"/>
  <c r="G22" i="22" s="1"/>
  <c r="AX21" i="22"/>
  <c r="AZ21" i="22" s="1"/>
  <c r="AU21" i="22"/>
  <c r="AW21" i="22" s="1"/>
  <c r="AR21" i="22"/>
  <c r="AT21" i="22" s="1"/>
  <c r="AP21" i="22"/>
  <c r="AL21" i="22"/>
  <c r="AN21" i="22" s="1"/>
  <c r="AI21" i="22"/>
  <c r="AK21" i="22" s="1"/>
  <c r="AF21" i="22"/>
  <c r="AH21" i="22" s="1"/>
  <c r="AD21" i="22"/>
  <c r="AA21" i="22"/>
  <c r="W21" i="22"/>
  <c r="Y21" i="22" s="1"/>
  <c r="T21" i="22"/>
  <c r="Q21" i="22"/>
  <c r="S21" i="22" s="1"/>
  <c r="O21" i="22"/>
  <c r="K21" i="22"/>
  <c r="M21" i="22" s="1"/>
  <c r="H21" i="22"/>
  <c r="J21" i="22" s="1"/>
  <c r="E21" i="22"/>
  <c r="G21" i="22" s="1"/>
  <c r="AX20" i="22"/>
  <c r="AZ20" i="22" s="1"/>
  <c r="AU20" i="22"/>
  <c r="AW20" i="22" s="1"/>
  <c r="AR20" i="22"/>
  <c r="AT20" i="22" s="1"/>
  <c r="AP20" i="22"/>
  <c r="AL20" i="22"/>
  <c r="AN20" i="22" s="1"/>
  <c r="AI20" i="22"/>
  <c r="AK20" i="22" s="1"/>
  <c r="AF20" i="22"/>
  <c r="AA20" i="22"/>
  <c r="W20" i="22"/>
  <c r="Y20" i="22" s="1"/>
  <c r="T20" i="22"/>
  <c r="V20" i="22" s="1"/>
  <c r="Q20" i="22"/>
  <c r="S20" i="22" s="1"/>
  <c r="K20" i="22"/>
  <c r="M20" i="22" s="1"/>
  <c r="H20" i="22"/>
  <c r="E20" i="22"/>
  <c r="AX19" i="22"/>
  <c r="AZ19" i="22" s="1"/>
  <c r="AU19" i="22"/>
  <c r="AW19" i="22" s="1"/>
  <c r="AR19" i="22"/>
  <c r="AT19" i="22" s="1"/>
  <c r="AP19" i="22"/>
  <c r="AL19" i="22"/>
  <c r="AN19" i="22" s="1"/>
  <c r="AI19" i="22"/>
  <c r="AK19" i="22" s="1"/>
  <c r="AF19" i="22"/>
  <c r="AH19" i="22" s="1"/>
  <c r="AD19" i="22"/>
  <c r="AA19" i="22"/>
  <c r="W19" i="22"/>
  <c r="Y19" i="22" s="1"/>
  <c r="T19" i="22"/>
  <c r="Q19" i="22"/>
  <c r="S19" i="22" s="1"/>
  <c r="O19" i="22"/>
  <c r="K19" i="22"/>
  <c r="M19" i="22" s="1"/>
  <c r="H19" i="22"/>
  <c r="J19" i="22" s="1"/>
  <c r="E19" i="22"/>
  <c r="G19" i="22" s="1"/>
  <c r="AX18" i="22"/>
  <c r="AZ18" i="22" s="1"/>
  <c r="AU18" i="22"/>
  <c r="AW18" i="22" s="1"/>
  <c r="AR18" i="22"/>
  <c r="AT18" i="22" s="1"/>
  <c r="AP18" i="22"/>
  <c r="AL18" i="22"/>
  <c r="AN18" i="22" s="1"/>
  <c r="AI18" i="22"/>
  <c r="AF18" i="22"/>
  <c r="AH18" i="22" s="1"/>
  <c r="AA18" i="22"/>
  <c r="W18" i="22"/>
  <c r="Y18" i="22" s="1"/>
  <c r="T18" i="22"/>
  <c r="V18" i="22" s="1"/>
  <c r="Q18" i="22"/>
  <c r="S18" i="22" s="1"/>
  <c r="K18" i="22"/>
  <c r="M18" i="22" s="1"/>
  <c r="H18" i="22"/>
  <c r="E18" i="22"/>
  <c r="G18" i="22" s="1"/>
  <c r="AX17" i="22"/>
  <c r="AZ17" i="22" s="1"/>
  <c r="AU17" i="22"/>
  <c r="AW17" i="22" s="1"/>
  <c r="AR17" i="22"/>
  <c r="AT17" i="22" s="1"/>
  <c r="AP17" i="22"/>
  <c r="AL17" i="22"/>
  <c r="AN17" i="22" s="1"/>
  <c r="AI17" i="22"/>
  <c r="AK17" i="22" s="1"/>
  <c r="AF17" i="22"/>
  <c r="AH17" i="22" s="1"/>
  <c r="AD17" i="22"/>
  <c r="AA17" i="22"/>
  <c r="W17" i="22"/>
  <c r="Y17" i="22" s="1"/>
  <c r="T17" i="22"/>
  <c r="Q17" i="22"/>
  <c r="S17" i="22" s="1"/>
  <c r="O17" i="22"/>
  <c r="K17" i="22"/>
  <c r="M17" i="22" s="1"/>
  <c r="H17" i="22"/>
  <c r="J17" i="22" s="1"/>
  <c r="E17" i="22"/>
  <c r="G17" i="22" s="1"/>
  <c r="AX16" i="22"/>
  <c r="AZ16" i="22" s="1"/>
  <c r="AU16" i="22"/>
  <c r="AW16" i="22" s="1"/>
  <c r="AR16" i="22"/>
  <c r="AT16" i="22" s="1"/>
  <c r="AP16" i="22"/>
  <c r="AL16" i="22"/>
  <c r="AN16" i="22" s="1"/>
  <c r="AI16" i="22"/>
  <c r="AK16" i="22" s="1"/>
  <c r="AF16" i="22"/>
  <c r="AA16" i="22"/>
  <c r="W16" i="22"/>
  <c r="Y16" i="22" s="1"/>
  <c r="T16" i="22"/>
  <c r="V16" i="22" s="1"/>
  <c r="Q16" i="22"/>
  <c r="S16" i="22" s="1"/>
  <c r="K16" i="22"/>
  <c r="M16" i="22" s="1"/>
  <c r="H16" i="22"/>
  <c r="E16" i="22"/>
  <c r="AX15" i="22"/>
  <c r="AZ15" i="22" s="1"/>
  <c r="AU15" i="22"/>
  <c r="AW15" i="22" s="1"/>
  <c r="AR15" i="22"/>
  <c r="AT15" i="22" s="1"/>
  <c r="AP15" i="22"/>
  <c r="AL15" i="22"/>
  <c r="AN15" i="22" s="1"/>
  <c r="AI15" i="22"/>
  <c r="AK15" i="22" s="1"/>
  <c r="AF15" i="22"/>
  <c r="AH15" i="22" s="1"/>
  <c r="AD15" i="22"/>
  <c r="AA15" i="22"/>
  <c r="W15" i="22"/>
  <c r="Y15" i="22" s="1"/>
  <c r="T15" i="22"/>
  <c r="Q15" i="22"/>
  <c r="S15" i="22" s="1"/>
  <c r="O15" i="22"/>
  <c r="K15" i="22"/>
  <c r="M15" i="22" s="1"/>
  <c r="H15" i="22"/>
  <c r="J15" i="22" s="1"/>
  <c r="E15" i="22"/>
  <c r="G15" i="22" s="1"/>
  <c r="AX14" i="22"/>
  <c r="AZ14" i="22" s="1"/>
  <c r="AU14" i="22"/>
  <c r="AW14" i="22" s="1"/>
  <c r="AR14" i="22"/>
  <c r="AT14" i="22" s="1"/>
  <c r="AP14" i="22"/>
  <c r="AL14" i="22"/>
  <c r="AI14" i="22"/>
  <c r="AK14" i="22" s="1"/>
  <c r="AF14" i="22"/>
  <c r="AH14" i="22" s="1"/>
  <c r="AA14" i="22"/>
  <c r="W14" i="22"/>
  <c r="Y14" i="22" s="1"/>
  <c r="T14" i="22"/>
  <c r="V14" i="22" s="1"/>
  <c r="Q14" i="22"/>
  <c r="S14" i="22" s="1"/>
  <c r="K14" i="22"/>
  <c r="M14" i="22" s="1"/>
  <c r="H14" i="22"/>
  <c r="O14" i="22"/>
  <c r="E14" i="22"/>
  <c r="AX13" i="22"/>
  <c r="AZ13" i="22" s="1"/>
  <c r="AU13" i="22"/>
  <c r="AW13" i="22" s="1"/>
  <c r="AR13" i="22"/>
  <c r="AT13" i="22" s="1"/>
  <c r="AP13" i="22"/>
  <c r="AL13" i="22"/>
  <c r="AN13" i="22" s="1"/>
  <c r="AI13" i="22"/>
  <c r="AK13" i="22" s="1"/>
  <c r="AF13" i="22"/>
  <c r="AH13" i="22" s="1"/>
  <c r="AD13" i="22"/>
  <c r="AA13" i="22"/>
  <c r="W13" i="22"/>
  <c r="Y13" i="22" s="1"/>
  <c r="T13" i="22"/>
  <c r="V13" i="22" s="1"/>
  <c r="Q13" i="22"/>
  <c r="S13" i="22" s="1"/>
  <c r="K13" i="22"/>
  <c r="M13" i="22" s="1"/>
  <c r="H13" i="22"/>
  <c r="J13" i="22" s="1"/>
  <c r="O13" i="22"/>
  <c r="E13" i="22"/>
  <c r="AX12" i="22"/>
  <c r="AZ12" i="22" s="1"/>
  <c r="AU12" i="22"/>
  <c r="AW12" i="22" s="1"/>
  <c r="AR12" i="22"/>
  <c r="AT12" i="22" s="1"/>
  <c r="AP12" i="22"/>
  <c r="AL12" i="22"/>
  <c r="AN12" i="22" s="1"/>
  <c r="AI12" i="22"/>
  <c r="AF12" i="22"/>
  <c r="AH12" i="22" s="1"/>
  <c r="AD12" i="22"/>
  <c r="AA12" i="22"/>
  <c r="W12" i="22"/>
  <c r="Y12" i="22" s="1"/>
  <c r="T12" i="22"/>
  <c r="V12" i="22" s="1"/>
  <c r="Q12" i="22"/>
  <c r="O12" i="22"/>
  <c r="K12" i="22"/>
  <c r="M12" i="22" s="1"/>
  <c r="H12" i="22"/>
  <c r="J12" i="22" s="1"/>
  <c r="E12" i="22"/>
  <c r="AX11" i="22"/>
  <c r="AZ11" i="22" s="1"/>
  <c r="AU11" i="22"/>
  <c r="AW11" i="22" s="1"/>
  <c r="AR11" i="22"/>
  <c r="AT11" i="22" s="1"/>
  <c r="AP11" i="22"/>
  <c r="AL11" i="22"/>
  <c r="AN11" i="22" s="1"/>
  <c r="AI11" i="22"/>
  <c r="AK11" i="22" s="1"/>
  <c r="AF11" i="22"/>
  <c r="AA11" i="22"/>
  <c r="W11" i="22"/>
  <c r="Y11" i="22" s="1"/>
  <c r="T11" i="22"/>
  <c r="V11" i="22" s="1"/>
  <c r="Q11" i="22"/>
  <c r="S11" i="22" s="1"/>
  <c r="K11" i="22"/>
  <c r="M11" i="22" s="1"/>
  <c r="H11" i="22"/>
  <c r="E11" i="22"/>
  <c r="AX10" i="22"/>
  <c r="AZ10" i="22" s="1"/>
  <c r="AU10" i="22"/>
  <c r="AW10" i="22" s="1"/>
  <c r="AR10" i="22"/>
  <c r="AT10" i="22" s="1"/>
  <c r="AP10" i="22"/>
  <c r="AL10" i="22"/>
  <c r="AI10" i="22"/>
  <c r="AK10" i="22" s="1"/>
  <c r="AF10" i="22"/>
  <c r="AH10" i="22" s="1"/>
  <c r="AD10" i="22"/>
  <c r="AA10" i="22"/>
  <c r="W10" i="22"/>
  <c r="Y10" i="22" s="1"/>
  <c r="T10" i="22"/>
  <c r="Q10" i="22"/>
  <c r="S10" i="22" s="1"/>
  <c r="O10" i="22"/>
  <c r="K10" i="22"/>
  <c r="M10" i="22" s="1"/>
  <c r="H10" i="22"/>
  <c r="J10" i="22" s="1"/>
  <c r="E10" i="22"/>
  <c r="G10" i="22" s="1"/>
  <c r="AX9" i="22"/>
  <c r="AZ9" i="22" s="1"/>
  <c r="AU9" i="22"/>
  <c r="AW9" i="22" s="1"/>
  <c r="AR9" i="22"/>
  <c r="AT9" i="22" s="1"/>
  <c r="AP9" i="22"/>
  <c r="AL9" i="22"/>
  <c r="AN9" i="22" s="1"/>
  <c r="AI9" i="22"/>
  <c r="AF9" i="22"/>
  <c r="AH9" i="22" s="1"/>
  <c r="AA9" i="22"/>
  <c r="W9" i="22"/>
  <c r="Y9" i="22" s="1"/>
  <c r="T9" i="22"/>
  <c r="V9" i="22" s="1"/>
  <c r="Q9" i="22"/>
  <c r="S9" i="22" s="1"/>
  <c r="K9" i="22"/>
  <c r="M9" i="22" s="1"/>
  <c r="H9" i="22"/>
  <c r="E9" i="22"/>
  <c r="G9" i="22" s="1"/>
  <c r="AX8" i="22"/>
  <c r="AZ8" i="22" s="1"/>
  <c r="AU8" i="22"/>
  <c r="AW8" i="22" s="1"/>
  <c r="AR8" i="22"/>
  <c r="AT8" i="22" s="1"/>
  <c r="AP8" i="22"/>
  <c r="AL8" i="22"/>
  <c r="AI8" i="22"/>
  <c r="AK8" i="22" s="1"/>
  <c r="AF8" i="22"/>
  <c r="AH8" i="22" s="1"/>
  <c r="AD8" i="22"/>
  <c r="AA8" i="22"/>
  <c r="W8" i="22"/>
  <c r="Y8" i="22" s="1"/>
  <c r="T8" i="22"/>
  <c r="V8" i="22" s="1"/>
  <c r="Q8" i="22"/>
  <c r="S8" i="22" s="1"/>
  <c r="O8" i="22"/>
  <c r="K8" i="22"/>
  <c r="M8" i="22" s="1"/>
  <c r="H8" i="22"/>
  <c r="J8" i="22" s="1"/>
  <c r="E8" i="22"/>
  <c r="G8" i="22" s="1"/>
  <c r="AX7" i="22"/>
  <c r="AZ7" i="22" s="1"/>
  <c r="AU7" i="22"/>
  <c r="AW7" i="22" s="1"/>
  <c r="AR7" i="22"/>
  <c r="AT7" i="22" s="1"/>
  <c r="AP7" i="22"/>
  <c r="AL7" i="22"/>
  <c r="AN7" i="22" s="1"/>
  <c r="AI7" i="22"/>
  <c r="AK7" i="22" s="1"/>
  <c r="AF7" i="22"/>
  <c r="AA7" i="22"/>
  <c r="W7" i="22"/>
  <c r="Y7" i="22" s="1"/>
  <c r="T7" i="22"/>
  <c r="V7" i="22" s="1"/>
  <c r="Q7" i="22"/>
  <c r="S7" i="22" s="1"/>
  <c r="K7" i="22"/>
  <c r="M7" i="22" s="1"/>
  <c r="H7" i="22"/>
  <c r="E7" i="22"/>
  <c r="AX53" i="7"/>
  <c r="AZ53" i="7" s="1"/>
  <c r="AU53" i="7"/>
  <c r="AW53" i="7" s="1"/>
  <c r="AR53" i="7"/>
  <c r="AT53" i="7" s="1"/>
  <c r="AP53" i="7"/>
  <c r="AL53" i="7"/>
  <c r="AI53" i="7"/>
  <c r="AK53" i="7" s="1"/>
  <c r="AF53" i="7"/>
  <c r="AH53" i="7" s="1"/>
  <c r="AD53" i="7"/>
  <c r="AA53" i="7"/>
  <c r="W53" i="7"/>
  <c r="Y53" i="7" s="1"/>
  <c r="T53" i="7"/>
  <c r="V53" i="7" s="1"/>
  <c r="Q53" i="7"/>
  <c r="S53" i="7" s="1"/>
  <c r="O53" i="7"/>
  <c r="K53" i="7"/>
  <c r="M53" i="7" s="1"/>
  <c r="H53" i="7"/>
  <c r="J53" i="7" s="1"/>
  <c r="E53" i="7"/>
  <c r="G53" i="7" s="1"/>
  <c r="AX51" i="7"/>
  <c r="AZ51" i="7" s="1"/>
  <c r="AU51" i="7"/>
  <c r="AW51" i="7" s="1"/>
  <c r="AR51" i="7"/>
  <c r="AT51" i="7" s="1"/>
  <c r="AP51" i="7"/>
  <c r="AL51" i="7"/>
  <c r="AN51" i="7" s="1"/>
  <c r="AI51" i="7"/>
  <c r="AF51" i="7"/>
  <c r="AH51" i="7" s="1"/>
  <c r="AA51" i="7"/>
  <c r="W51" i="7"/>
  <c r="Y51" i="7" s="1"/>
  <c r="T51" i="7"/>
  <c r="V51" i="7" s="1"/>
  <c r="Q51" i="7"/>
  <c r="S51" i="7" s="1"/>
  <c r="K51" i="7"/>
  <c r="M51" i="7" s="1"/>
  <c r="H51" i="7"/>
  <c r="E51" i="7"/>
  <c r="AX50" i="7"/>
  <c r="AZ50" i="7" s="1"/>
  <c r="AU50" i="7"/>
  <c r="AW50" i="7" s="1"/>
  <c r="AR50" i="7"/>
  <c r="AT50" i="7" s="1"/>
  <c r="AP50" i="7"/>
  <c r="AL50" i="7"/>
  <c r="AI50" i="7"/>
  <c r="AK50" i="7" s="1"/>
  <c r="AF50" i="7"/>
  <c r="AH50" i="7" s="1"/>
  <c r="AD50" i="7"/>
  <c r="AA50" i="7"/>
  <c r="W50" i="7"/>
  <c r="Y50" i="7" s="1"/>
  <c r="T50" i="7"/>
  <c r="V50" i="7" s="1"/>
  <c r="Q50" i="7"/>
  <c r="S50" i="7" s="1"/>
  <c r="O50" i="7"/>
  <c r="K50" i="7"/>
  <c r="M50" i="7" s="1"/>
  <c r="H50" i="7"/>
  <c r="J50" i="7" s="1"/>
  <c r="E50" i="7"/>
  <c r="G50" i="7" s="1"/>
  <c r="AX49" i="7"/>
  <c r="AZ49" i="7" s="1"/>
  <c r="AU49" i="7"/>
  <c r="AW49" i="7" s="1"/>
  <c r="AR49" i="7"/>
  <c r="AT49" i="7" s="1"/>
  <c r="AP49" i="7"/>
  <c r="AL49" i="7"/>
  <c r="AN49" i="7" s="1"/>
  <c r="AI49" i="7"/>
  <c r="AK49" i="7" s="1"/>
  <c r="AF49" i="7"/>
  <c r="AA49" i="7"/>
  <c r="W49" i="7"/>
  <c r="Y49" i="7" s="1"/>
  <c r="T49" i="7"/>
  <c r="V49" i="7" s="1"/>
  <c r="Q49" i="7"/>
  <c r="S49" i="7" s="1"/>
  <c r="K49" i="7"/>
  <c r="M49" i="7" s="1"/>
  <c r="H49" i="7"/>
  <c r="E49" i="7"/>
  <c r="AX48" i="7"/>
  <c r="AZ48" i="7" s="1"/>
  <c r="AU48" i="7"/>
  <c r="AW48" i="7" s="1"/>
  <c r="AR48" i="7"/>
  <c r="AT48" i="7" s="1"/>
  <c r="AP48" i="7"/>
  <c r="AL48" i="7"/>
  <c r="AI48" i="7"/>
  <c r="AK48" i="7" s="1"/>
  <c r="AF48" i="7"/>
  <c r="AH48" i="7" s="1"/>
  <c r="AD48" i="7"/>
  <c r="AA48" i="7"/>
  <c r="W48" i="7"/>
  <c r="Y48" i="7" s="1"/>
  <c r="T48" i="7"/>
  <c r="V48" i="7" s="1"/>
  <c r="Q48" i="7"/>
  <c r="S48" i="7" s="1"/>
  <c r="O48" i="7"/>
  <c r="K48" i="7"/>
  <c r="M48" i="7" s="1"/>
  <c r="H48" i="7"/>
  <c r="J48" i="7" s="1"/>
  <c r="E48" i="7"/>
  <c r="G48" i="7" s="1"/>
  <c r="AX47" i="7"/>
  <c r="AZ47" i="7" s="1"/>
  <c r="AU47" i="7"/>
  <c r="AW47" i="7" s="1"/>
  <c r="AR47" i="7"/>
  <c r="AT47" i="7" s="1"/>
  <c r="AP47" i="7"/>
  <c r="AL47" i="7"/>
  <c r="AN47" i="7" s="1"/>
  <c r="AI47" i="7"/>
  <c r="AF47" i="7"/>
  <c r="AH47" i="7" s="1"/>
  <c r="AA47" i="7"/>
  <c r="W47" i="7"/>
  <c r="Y47" i="7" s="1"/>
  <c r="T47" i="7"/>
  <c r="V47" i="7" s="1"/>
  <c r="Q47" i="7"/>
  <c r="S47" i="7" s="1"/>
  <c r="K47" i="7"/>
  <c r="M47" i="7" s="1"/>
  <c r="H47" i="7"/>
  <c r="E47" i="7"/>
  <c r="AX46" i="7"/>
  <c r="AZ46" i="7" s="1"/>
  <c r="AU46" i="7"/>
  <c r="AW46" i="7" s="1"/>
  <c r="AR46" i="7"/>
  <c r="AT46" i="7" s="1"/>
  <c r="AP46" i="7"/>
  <c r="AL46" i="7"/>
  <c r="AI46" i="7"/>
  <c r="AK46" i="7" s="1"/>
  <c r="AF46" i="7"/>
  <c r="AH46" i="7" s="1"/>
  <c r="AD46" i="7"/>
  <c r="AA46" i="7"/>
  <c r="W46" i="7"/>
  <c r="Y46" i="7" s="1"/>
  <c r="T46" i="7"/>
  <c r="V46" i="7" s="1"/>
  <c r="Q46" i="7"/>
  <c r="S46" i="7" s="1"/>
  <c r="O46" i="7"/>
  <c r="K46" i="7"/>
  <c r="M46" i="7" s="1"/>
  <c r="H46" i="7"/>
  <c r="J46" i="7" s="1"/>
  <c r="E46" i="7"/>
  <c r="G46" i="7" s="1"/>
  <c r="AX45" i="7"/>
  <c r="AZ45" i="7" s="1"/>
  <c r="AU45" i="7"/>
  <c r="AW45" i="7" s="1"/>
  <c r="AR45" i="7"/>
  <c r="AT45" i="7" s="1"/>
  <c r="AP45" i="7"/>
  <c r="AL45" i="7"/>
  <c r="AN45" i="7" s="1"/>
  <c r="AI45" i="7"/>
  <c r="AK45" i="7" s="1"/>
  <c r="AF45" i="7"/>
  <c r="AA45" i="7"/>
  <c r="W45" i="7"/>
  <c r="Y45" i="7" s="1"/>
  <c r="T45" i="7"/>
  <c r="V45" i="7" s="1"/>
  <c r="Q45" i="7"/>
  <c r="S45" i="7" s="1"/>
  <c r="K45" i="7"/>
  <c r="M45" i="7" s="1"/>
  <c r="H45" i="7"/>
  <c r="E45" i="7"/>
  <c r="AX44" i="7"/>
  <c r="AZ44" i="7" s="1"/>
  <c r="AU44" i="7"/>
  <c r="AW44" i="7" s="1"/>
  <c r="AR44" i="7"/>
  <c r="AT44" i="7" s="1"/>
  <c r="AP44" i="7"/>
  <c r="AL44" i="7"/>
  <c r="AI44" i="7"/>
  <c r="AK44" i="7" s="1"/>
  <c r="AF44" i="7"/>
  <c r="AH44" i="7" s="1"/>
  <c r="AD44" i="7"/>
  <c r="AA44" i="7"/>
  <c r="W44" i="7"/>
  <c r="Y44" i="7" s="1"/>
  <c r="T44" i="7"/>
  <c r="V44" i="7" s="1"/>
  <c r="Q44" i="7"/>
  <c r="S44" i="7" s="1"/>
  <c r="O44" i="7"/>
  <c r="K44" i="7"/>
  <c r="M44" i="7" s="1"/>
  <c r="H44" i="7"/>
  <c r="J44" i="7" s="1"/>
  <c r="E44" i="7"/>
  <c r="G44" i="7" s="1"/>
  <c r="AX43" i="7"/>
  <c r="AZ43" i="7" s="1"/>
  <c r="AU43" i="7"/>
  <c r="AW43" i="7" s="1"/>
  <c r="AR43" i="7"/>
  <c r="AT43" i="7" s="1"/>
  <c r="AP43" i="7"/>
  <c r="AL43" i="7"/>
  <c r="AN43" i="7" s="1"/>
  <c r="AI43" i="7"/>
  <c r="AF43" i="7"/>
  <c r="AH43" i="7" s="1"/>
  <c r="AA43" i="7"/>
  <c r="W43" i="7"/>
  <c r="Y43" i="7" s="1"/>
  <c r="T43" i="7"/>
  <c r="V43" i="7" s="1"/>
  <c r="Q43" i="7"/>
  <c r="S43" i="7" s="1"/>
  <c r="K43" i="7"/>
  <c r="M43" i="7" s="1"/>
  <c r="H43" i="7"/>
  <c r="E43" i="7"/>
  <c r="AX42" i="7"/>
  <c r="AZ42" i="7" s="1"/>
  <c r="AU42" i="7"/>
  <c r="AW42" i="7" s="1"/>
  <c r="AR42" i="7"/>
  <c r="AT42" i="7" s="1"/>
  <c r="AP42" i="7"/>
  <c r="AL42" i="7"/>
  <c r="AI42" i="7"/>
  <c r="AK42" i="7" s="1"/>
  <c r="AF42" i="7"/>
  <c r="AH42" i="7" s="1"/>
  <c r="AD42" i="7"/>
  <c r="AA42" i="7"/>
  <c r="W42" i="7"/>
  <c r="Y42" i="7" s="1"/>
  <c r="T42" i="7"/>
  <c r="V42" i="7" s="1"/>
  <c r="Q42" i="7"/>
  <c r="S42" i="7" s="1"/>
  <c r="O42" i="7"/>
  <c r="K42" i="7"/>
  <c r="M42" i="7" s="1"/>
  <c r="H42" i="7"/>
  <c r="J42" i="7" s="1"/>
  <c r="E42" i="7"/>
  <c r="G42" i="7" s="1"/>
  <c r="AX41" i="7"/>
  <c r="AZ41" i="7" s="1"/>
  <c r="AU41" i="7"/>
  <c r="AW41" i="7" s="1"/>
  <c r="AR41" i="7"/>
  <c r="AT41" i="7" s="1"/>
  <c r="AP41" i="7"/>
  <c r="AL41" i="7"/>
  <c r="AN41" i="7" s="1"/>
  <c r="AI41" i="7"/>
  <c r="AK41" i="7" s="1"/>
  <c r="AF41" i="7"/>
  <c r="AA41" i="7"/>
  <c r="W41" i="7"/>
  <c r="Y41" i="7" s="1"/>
  <c r="T41" i="7"/>
  <c r="V41" i="7" s="1"/>
  <c r="Q41" i="7"/>
  <c r="S41" i="7" s="1"/>
  <c r="K41" i="7"/>
  <c r="M41" i="7" s="1"/>
  <c r="H41" i="7"/>
  <c r="J41" i="7" s="1"/>
  <c r="E41" i="7"/>
  <c r="AX40" i="7"/>
  <c r="AZ40" i="7" s="1"/>
  <c r="AU40" i="7"/>
  <c r="AW40" i="7" s="1"/>
  <c r="AR40" i="7"/>
  <c r="AT40" i="7" s="1"/>
  <c r="AP40" i="7"/>
  <c r="AL40" i="7"/>
  <c r="AN40" i="7" s="1"/>
  <c r="AI40" i="7"/>
  <c r="AK40" i="7" s="1"/>
  <c r="AF40" i="7"/>
  <c r="AD40" i="7"/>
  <c r="AA40" i="7"/>
  <c r="W40" i="7"/>
  <c r="Y40" i="7" s="1"/>
  <c r="T40" i="7"/>
  <c r="V40" i="7" s="1"/>
  <c r="Q40" i="7"/>
  <c r="O40" i="7"/>
  <c r="K40" i="7"/>
  <c r="M40" i="7" s="1"/>
  <c r="H40" i="7"/>
  <c r="E40" i="7"/>
  <c r="G40" i="7" s="1"/>
  <c r="AX39" i="7"/>
  <c r="AZ39" i="7" s="1"/>
  <c r="AU39" i="7"/>
  <c r="AW39" i="7" s="1"/>
  <c r="AR39" i="7"/>
  <c r="AT39" i="7" s="1"/>
  <c r="AP39" i="7"/>
  <c r="AL39" i="7"/>
  <c r="AN39" i="7" s="1"/>
  <c r="AI39" i="7"/>
  <c r="AK39" i="7" s="1"/>
  <c r="AF39" i="7"/>
  <c r="AH39" i="7" s="1"/>
  <c r="AA39" i="7"/>
  <c r="W39" i="7"/>
  <c r="Y39" i="7" s="1"/>
  <c r="T39" i="7"/>
  <c r="V39" i="7" s="1"/>
  <c r="Q39" i="7"/>
  <c r="S39" i="7" s="1"/>
  <c r="O39" i="7"/>
  <c r="K39" i="7"/>
  <c r="M39" i="7" s="1"/>
  <c r="H39" i="7"/>
  <c r="AD39" i="7"/>
  <c r="E39" i="7"/>
  <c r="AX38" i="7"/>
  <c r="AZ38" i="7" s="1"/>
  <c r="AU38" i="7"/>
  <c r="AW38" i="7" s="1"/>
  <c r="AR38" i="7"/>
  <c r="AT38" i="7" s="1"/>
  <c r="AP38" i="7"/>
  <c r="AL38" i="7"/>
  <c r="AN38" i="7" s="1"/>
  <c r="AI38" i="7"/>
  <c r="AK38" i="7" s="1"/>
  <c r="AF38" i="7"/>
  <c r="AH38" i="7" s="1"/>
  <c r="AA38" i="7"/>
  <c r="W38" i="7"/>
  <c r="Y38" i="7" s="1"/>
  <c r="T38" i="7"/>
  <c r="V38" i="7" s="1"/>
  <c r="Q38" i="7"/>
  <c r="S38" i="7" s="1"/>
  <c r="K38" i="7"/>
  <c r="M38" i="7" s="1"/>
  <c r="H38" i="7"/>
  <c r="J38" i="7" s="1"/>
  <c r="E38" i="7"/>
  <c r="AX37" i="7"/>
  <c r="AZ37" i="7" s="1"/>
  <c r="AU37" i="7"/>
  <c r="AW37" i="7" s="1"/>
  <c r="AR37" i="7"/>
  <c r="AT37" i="7" s="1"/>
  <c r="AP37" i="7"/>
  <c r="AL37" i="7"/>
  <c r="AN37" i="7" s="1"/>
  <c r="AI37" i="7"/>
  <c r="AK37" i="7" s="1"/>
  <c r="AF37" i="7"/>
  <c r="AA37" i="7"/>
  <c r="W37" i="7"/>
  <c r="Y37" i="7" s="1"/>
  <c r="T37" i="7"/>
  <c r="V37" i="7" s="1"/>
  <c r="Q37" i="7"/>
  <c r="K37" i="7"/>
  <c r="M37" i="7" s="1"/>
  <c r="H37" i="7"/>
  <c r="E37" i="7"/>
  <c r="G37" i="7" s="1"/>
  <c r="AX36" i="7"/>
  <c r="AZ36" i="7" s="1"/>
  <c r="AU36" i="7"/>
  <c r="AW36" i="7" s="1"/>
  <c r="AR36" i="7"/>
  <c r="AT36" i="7" s="1"/>
  <c r="AP36" i="7"/>
  <c r="AL36" i="7"/>
  <c r="AN36" i="7" s="1"/>
  <c r="AI36" i="7"/>
  <c r="AF36" i="7"/>
  <c r="AH36" i="7" s="1"/>
  <c r="AD36" i="7"/>
  <c r="AA36" i="7"/>
  <c r="W36" i="7"/>
  <c r="Y36" i="7" s="1"/>
  <c r="T36" i="7"/>
  <c r="V36" i="7" s="1"/>
  <c r="Q36" i="7"/>
  <c r="O36" i="7"/>
  <c r="K36" i="7"/>
  <c r="M36" i="7" s="1"/>
  <c r="H36" i="7"/>
  <c r="J36" i="7" s="1"/>
  <c r="E36" i="7"/>
  <c r="AX35" i="7"/>
  <c r="AZ35" i="7" s="1"/>
  <c r="AU35" i="7"/>
  <c r="AW35" i="7" s="1"/>
  <c r="AR35" i="7"/>
  <c r="AT35" i="7" s="1"/>
  <c r="AP35" i="7"/>
  <c r="AL35" i="7"/>
  <c r="AN35" i="7" s="1"/>
  <c r="AI35" i="7"/>
  <c r="AK35" i="7" s="1"/>
  <c r="AF35" i="7"/>
  <c r="AH35" i="7" s="1"/>
  <c r="AA35" i="7"/>
  <c r="W35" i="7"/>
  <c r="Y35" i="7" s="1"/>
  <c r="T35" i="7"/>
  <c r="V35" i="7" s="1"/>
  <c r="Q35" i="7"/>
  <c r="S35" i="7" s="1"/>
  <c r="K35" i="7"/>
  <c r="M35" i="7" s="1"/>
  <c r="H35" i="7"/>
  <c r="J35" i="7" s="1"/>
  <c r="O35" i="7"/>
  <c r="E35" i="7"/>
  <c r="AX34" i="7"/>
  <c r="AZ34" i="7" s="1"/>
  <c r="AU34" i="7"/>
  <c r="AW34" i="7" s="1"/>
  <c r="AR34" i="7"/>
  <c r="AT34" i="7" s="1"/>
  <c r="AP34" i="7"/>
  <c r="AL34" i="7"/>
  <c r="AN34" i="7" s="1"/>
  <c r="AI34" i="7"/>
  <c r="AK34" i="7" s="1"/>
  <c r="AF34" i="7"/>
  <c r="AH34" i="7" s="1"/>
  <c r="AD34" i="7"/>
  <c r="AA34" i="7"/>
  <c r="W34" i="7"/>
  <c r="Y34" i="7" s="1"/>
  <c r="T34" i="7"/>
  <c r="V34" i="7" s="1"/>
  <c r="Q34" i="7"/>
  <c r="S34" i="7" s="1"/>
  <c r="O34" i="7"/>
  <c r="K34" i="7"/>
  <c r="M34" i="7" s="1"/>
  <c r="H34" i="7"/>
  <c r="J34" i="7" s="1"/>
  <c r="E34" i="7"/>
  <c r="AX33" i="7"/>
  <c r="AZ33" i="7" s="1"/>
  <c r="AU33" i="7"/>
  <c r="AW33" i="7" s="1"/>
  <c r="AR33" i="7"/>
  <c r="AT33" i="7" s="1"/>
  <c r="AP33" i="7"/>
  <c r="AL33" i="7"/>
  <c r="AN33" i="7" s="1"/>
  <c r="AI33" i="7"/>
  <c r="AK33" i="7" s="1"/>
  <c r="AF33" i="7"/>
  <c r="AH33" i="7" s="1"/>
  <c r="AD33" i="7"/>
  <c r="AA33" i="7"/>
  <c r="W33" i="7"/>
  <c r="Y33" i="7" s="1"/>
  <c r="T33" i="7"/>
  <c r="V33" i="7" s="1"/>
  <c r="Q33" i="7"/>
  <c r="S33" i="7" s="1"/>
  <c r="O33" i="7"/>
  <c r="K33" i="7"/>
  <c r="M33" i="7" s="1"/>
  <c r="H33" i="7"/>
  <c r="J33" i="7" s="1"/>
  <c r="E33" i="7"/>
  <c r="AX32" i="7"/>
  <c r="AZ32" i="7" s="1"/>
  <c r="AU32" i="7"/>
  <c r="AW32" i="7" s="1"/>
  <c r="AR32" i="7"/>
  <c r="AT32" i="7" s="1"/>
  <c r="AP32" i="7"/>
  <c r="AL32" i="7"/>
  <c r="AN32" i="7" s="1"/>
  <c r="AI32" i="7"/>
  <c r="AK32" i="7" s="1"/>
  <c r="AF32" i="7"/>
  <c r="AA32" i="7"/>
  <c r="W32" i="7"/>
  <c r="Y32" i="7" s="1"/>
  <c r="T32" i="7"/>
  <c r="V32" i="7" s="1"/>
  <c r="Q32" i="7"/>
  <c r="K32" i="7"/>
  <c r="M32" i="7" s="1"/>
  <c r="H32" i="7"/>
  <c r="J32" i="7" s="1"/>
  <c r="E32" i="7"/>
  <c r="AX31" i="7"/>
  <c r="AZ31" i="7" s="1"/>
  <c r="AU31" i="7"/>
  <c r="AW31" i="7" s="1"/>
  <c r="AR31" i="7"/>
  <c r="AT31" i="7" s="1"/>
  <c r="AP31" i="7"/>
  <c r="AL31" i="7"/>
  <c r="AN31" i="7" s="1"/>
  <c r="AI31" i="7"/>
  <c r="AK31" i="7" s="1"/>
  <c r="AF31" i="7"/>
  <c r="AA31" i="7"/>
  <c r="W31" i="7"/>
  <c r="Y31" i="7" s="1"/>
  <c r="T31" i="7"/>
  <c r="V31" i="7" s="1"/>
  <c r="Q31" i="7"/>
  <c r="K31" i="7"/>
  <c r="M31" i="7" s="1"/>
  <c r="H31" i="7"/>
  <c r="J31" i="7" s="1"/>
  <c r="AD31" i="7"/>
  <c r="E31" i="7"/>
  <c r="G31" i="7" s="1"/>
  <c r="AX30" i="7"/>
  <c r="AZ30" i="7" s="1"/>
  <c r="AU30" i="7"/>
  <c r="AW30" i="7" s="1"/>
  <c r="AR30" i="7"/>
  <c r="AT30" i="7" s="1"/>
  <c r="AP30" i="7"/>
  <c r="AL30" i="7"/>
  <c r="AN30" i="7" s="1"/>
  <c r="AI30" i="7"/>
  <c r="AK30" i="7" s="1"/>
  <c r="AF30" i="7"/>
  <c r="AD30" i="7"/>
  <c r="AA30" i="7"/>
  <c r="W30" i="7"/>
  <c r="Y30" i="7" s="1"/>
  <c r="T30" i="7"/>
  <c r="V30" i="7" s="1"/>
  <c r="Q30" i="7"/>
  <c r="S30" i="7" s="1"/>
  <c r="O30" i="7"/>
  <c r="K30" i="7"/>
  <c r="M30" i="7" s="1"/>
  <c r="H30" i="7"/>
  <c r="E30" i="7"/>
  <c r="G30" i="7" s="1"/>
  <c r="AX29" i="7"/>
  <c r="AZ29" i="7" s="1"/>
  <c r="AU29" i="7"/>
  <c r="AW29" i="7" s="1"/>
  <c r="AR29" i="7"/>
  <c r="AT29" i="7" s="1"/>
  <c r="AP29" i="7"/>
  <c r="AL29" i="7"/>
  <c r="AN29" i="7" s="1"/>
  <c r="AI29" i="7"/>
  <c r="AK29" i="7" s="1"/>
  <c r="AF29" i="7"/>
  <c r="AH29" i="7" s="1"/>
  <c r="AA29" i="7"/>
  <c r="W29" i="7"/>
  <c r="Y29" i="7" s="1"/>
  <c r="T29" i="7"/>
  <c r="Q29" i="7"/>
  <c r="S29" i="7" s="1"/>
  <c r="O29" i="7"/>
  <c r="K29" i="7"/>
  <c r="M29" i="7" s="1"/>
  <c r="H29" i="7"/>
  <c r="AD29" i="7"/>
  <c r="E29" i="7"/>
  <c r="AX28" i="7"/>
  <c r="AZ28" i="7" s="1"/>
  <c r="AU28" i="7"/>
  <c r="AW28" i="7" s="1"/>
  <c r="AR28" i="7"/>
  <c r="AT28" i="7" s="1"/>
  <c r="AP28" i="7"/>
  <c r="AL28" i="7"/>
  <c r="AN28" i="7" s="1"/>
  <c r="AI28" i="7"/>
  <c r="AK28" i="7" s="1"/>
  <c r="AF28" i="7"/>
  <c r="AH28" i="7" s="1"/>
  <c r="AA28" i="7"/>
  <c r="W28" i="7"/>
  <c r="Y28" i="7" s="1"/>
  <c r="T28" i="7"/>
  <c r="V28" i="7" s="1"/>
  <c r="Q28" i="7"/>
  <c r="S28" i="7" s="1"/>
  <c r="K28" i="7"/>
  <c r="M28" i="7" s="1"/>
  <c r="H28" i="7"/>
  <c r="J28" i="7" s="1"/>
  <c r="AD28" i="7"/>
  <c r="E28" i="7"/>
  <c r="G28" i="7" s="1"/>
  <c r="AX27" i="7"/>
  <c r="AZ27" i="7" s="1"/>
  <c r="AU27" i="7"/>
  <c r="AW27" i="7" s="1"/>
  <c r="AR27" i="7"/>
  <c r="AT27" i="7" s="1"/>
  <c r="AP27" i="7"/>
  <c r="AL27" i="7"/>
  <c r="AN27" i="7" s="1"/>
  <c r="AI27" i="7"/>
  <c r="AK27" i="7" s="1"/>
  <c r="AF27" i="7"/>
  <c r="AH27" i="7" s="1"/>
  <c r="AA27" i="7"/>
  <c r="W27" i="7"/>
  <c r="Y27" i="7" s="1"/>
  <c r="T27" i="7"/>
  <c r="V27" i="7" s="1"/>
  <c r="Q27" i="7"/>
  <c r="K27" i="7"/>
  <c r="M27" i="7" s="1"/>
  <c r="H27" i="7"/>
  <c r="J27" i="7" s="1"/>
  <c r="E27" i="7"/>
  <c r="G27" i="7" s="1"/>
  <c r="AX26" i="7"/>
  <c r="AZ26" i="7" s="1"/>
  <c r="AU26" i="7"/>
  <c r="AW26" i="7" s="1"/>
  <c r="AR26" i="7"/>
  <c r="AT26" i="7" s="1"/>
  <c r="AP26" i="7"/>
  <c r="AL26" i="7"/>
  <c r="AN26" i="7" s="1"/>
  <c r="AI26" i="7"/>
  <c r="AK26" i="7" s="1"/>
  <c r="AF26" i="7"/>
  <c r="AD26" i="7"/>
  <c r="AA26" i="7"/>
  <c r="W26" i="7"/>
  <c r="Y26" i="7" s="1"/>
  <c r="T26" i="7"/>
  <c r="V26" i="7" s="1"/>
  <c r="Q26" i="7"/>
  <c r="O26" i="7"/>
  <c r="K26" i="7"/>
  <c r="M26" i="7" s="1"/>
  <c r="H26" i="7"/>
  <c r="J26" i="7" s="1"/>
  <c r="E26" i="7"/>
  <c r="AX25" i="7"/>
  <c r="AZ25" i="7" s="1"/>
  <c r="AU25" i="7"/>
  <c r="AW25" i="7" s="1"/>
  <c r="AR25" i="7"/>
  <c r="AT25" i="7" s="1"/>
  <c r="AP25" i="7"/>
  <c r="AL25" i="7"/>
  <c r="AN25" i="7" s="1"/>
  <c r="AI25" i="7"/>
  <c r="AK25" i="7" s="1"/>
  <c r="AF25" i="7"/>
  <c r="AH25" i="7" s="1"/>
  <c r="AA25" i="7"/>
  <c r="W25" i="7"/>
  <c r="Y25" i="7" s="1"/>
  <c r="T25" i="7"/>
  <c r="Q25" i="7"/>
  <c r="S25" i="7" s="1"/>
  <c r="K25" i="7"/>
  <c r="M25" i="7" s="1"/>
  <c r="H25" i="7"/>
  <c r="J25" i="7" s="1"/>
  <c r="O25" i="7"/>
  <c r="E25" i="7"/>
  <c r="G25" i="7" s="1"/>
  <c r="AX24" i="7"/>
  <c r="AZ24" i="7" s="1"/>
  <c r="AU24" i="7"/>
  <c r="AW24" i="7" s="1"/>
  <c r="AR24" i="7"/>
  <c r="AT24" i="7" s="1"/>
  <c r="AP24" i="7"/>
  <c r="AL24" i="7"/>
  <c r="AN24" i="7" s="1"/>
  <c r="AI24" i="7"/>
  <c r="AK24" i="7" s="1"/>
  <c r="AF24" i="7"/>
  <c r="AH24" i="7" s="1"/>
  <c r="AD24" i="7"/>
  <c r="AA24" i="7"/>
  <c r="W24" i="7"/>
  <c r="Y24" i="7" s="1"/>
  <c r="T24" i="7"/>
  <c r="V24" i="7" s="1"/>
  <c r="Q24" i="7"/>
  <c r="S24" i="7" s="1"/>
  <c r="O24" i="7"/>
  <c r="K24" i="7"/>
  <c r="M24" i="7" s="1"/>
  <c r="H24" i="7"/>
  <c r="J24" i="7" s="1"/>
  <c r="E24" i="7"/>
  <c r="G24" i="7" s="1"/>
  <c r="AX23" i="7"/>
  <c r="AZ23" i="7" s="1"/>
  <c r="AU23" i="7"/>
  <c r="AW23" i="7" s="1"/>
  <c r="AR23" i="7"/>
  <c r="AT23" i="7" s="1"/>
  <c r="AP23" i="7"/>
  <c r="AL23" i="7"/>
  <c r="AN23" i="7" s="1"/>
  <c r="AI23" i="7"/>
  <c r="AK23" i="7" s="1"/>
  <c r="AF23" i="7"/>
  <c r="AA23" i="7"/>
  <c r="W23" i="7"/>
  <c r="Y23" i="7" s="1"/>
  <c r="T23" i="7"/>
  <c r="V23" i="7" s="1"/>
  <c r="Q23" i="7"/>
  <c r="K23" i="7"/>
  <c r="H23" i="7"/>
  <c r="J23" i="7" s="1"/>
  <c r="E23" i="7"/>
  <c r="G23" i="7" s="1"/>
  <c r="AX22" i="7"/>
  <c r="AZ22" i="7" s="1"/>
  <c r="AU22" i="7"/>
  <c r="AW22" i="7" s="1"/>
  <c r="AR22" i="7"/>
  <c r="AT22" i="7" s="1"/>
  <c r="AP22" i="7"/>
  <c r="AL22" i="7"/>
  <c r="AN22" i="7" s="1"/>
  <c r="AI22" i="7"/>
  <c r="AK22" i="7" s="1"/>
  <c r="AF22" i="7"/>
  <c r="AD22" i="7"/>
  <c r="AA22" i="7"/>
  <c r="W22" i="7"/>
  <c r="Y22" i="7" s="1"/>
  <c r="T22" i="7"/>
  <c r="Q22" i="7"/>
  <c r="S22" i="7" s="1"/>
  <c r="O22" i="7"/>
  <c r="K22" i="7"/>
  <c r="M22" i="7" s="1"/>
  <c r="H22" i="7"/>
  <c r="E22" i="7"/>
  <c r="G22" i="7" s="1"/>
  <c r="AX21" i="7"/>
  <c r="AZ21" i="7" s="1"/>
  <c r="AU21" i="7"/>
  <c r="AW21" i="7" s="1"/>
  <c r="AR21" i="7"/>
  <c r="AT21" i="7" s="1"/>
  <c r="AP21" i="7"/>
  <c r="AL21" i="7"/>
  <c r="AN21" i="7" s="1"/>
  <c r="AI21" i="7"/>
  <c r="AF21" i="7"/>
  <c r="AH21" i="7" s="1"/>
  <c r="AA21" i="7"/>
  <c r="W21" i="7"/>
  <c r="Y21" i="7" s="1"/>
  <c r="T21" i="7"/>
  <c r="Q21" i="7"/>
  <c r="S21" i="7" s="1"/>
  <c r="O21" i="7"/>
  <c r="K21" i="7"/>
  <c r="M21" i="7" s="1"/>
  <c r="H21" i="7"/>
  <c r="AD21" i="7"/>
  <c r="E21" i="7"/>
  <c r="AX20" i="7"/>
  <c r="AZ20" i="7" s="1"/>
  <c r="AU20" i="7"/>
  <c r="AW20" i="7" s="1"/>
  <c r="AR20" i="7"/>
  <c r="AT20" i="7" s="1"/>
  <c r="AP20" i="7"/>
  <c r="AL20" i="7"/>
  <c r="AN20" i="7" s="1"/>
  <c r="AI20" i="7"/>
  <c r="AK20" i="7" s="1"/>
  <c r="AF20" i="7"/>
  <c r="AH20" i="7" s="1"/>
  <c r="AA20" i="7"/>
  <c r="W20" i="7"/>
  <c r="Y20" i="7" s="1"/>
  <c r="T20" i="7"/>
  <c r="V20" i="7" s="1"/>
  <c r="Q20" i="7"/>
  <c r="S20" i="7" s="1"/>
  <c r="K20" i="7"/>
  <c r="M20" i="7" s="1"/>
  <c r="H20" i="7"/>
  <c r="J20" i="7" s="1"/>
  <c r="AD20" i="7"/>
  <c r="E20" i="7"/>
  <c r="G20" i="7" s="1"/>
  <c r="AX19" i="7"/>
  <c r="AZ19" i="7" s="1"/>
  <c r="AU19" i="7"/>
  <c r="AW19" i="7" s="1"/>
  <c r="AR19" i="7"/>
  <c r="AT19" i="7" s="1"/>
  <c r="AP19" i="7"/>
  <c r="AL19" i="7"/>
  <c r="AN19" i="7" s="1"/>
  <c r="AI19" i="7"/>
  <c r="AK19" i="7" s="1"/>
  <c r="AF19" i="7"/>
  <c r="AA19" i="7"/>
  <c r="W19" i="7"/>
  <c r="Y19" i="7" s="1"/>
  <c r="T19" i="7"/>
  <c r="V19" i="7" s="1"/>
  <c r="Q19" i="7"/>
  <c r="K19" i="7"/>
  <c r="M19" i="7" s="1"/>
  <c r="H19" i="7"/>
  <c r="J19" i="7" s="1"/>
  <c r="E19" i="7"/>
  <c r="G19" i="7" s="1"/>
  <c r="AX18" i="7"/>
  <c r="AZ18" i="7" s="1"/>
  <c r="AU18" i="7"/>
  <c r="AW18" i="7" s="1"/>
  <c r="AR18" i="7"/>
  <c r="AT18" i="7" s="1"/>
  <c r="AP18" i="7"/>
  <c r="AL18" i="7"/>
  <c r="AN18" i="7" s="1"/>
  <c r="AI18" i="7"/>
  <c r="AK18" i="7" s="1"/>
  <c r="AF18" i="7"/>
  <c r="AD18" i="7"/>
  <c r="AA18" i="7"/>
  <c r="W18" i="7"/>
  <c r="Y18" i="7" s="1"/>
  <c r="T18" i="7"/>
  <c r="V18" i="7" s="1"/>
  <c r="Q18" i="7"/>
  <c r="O18" i="7"/>
  <c r="K18" i="7"/>
  <c r="M18" i="7" s="1"/>
  <c r="H18" i="7"/>
  <c r="J18" i="7" s="1"/>
  <c r="E18" i="7"/>
  <c r="AX17" i="7"/>
  <c r="AZ17" i="7" s="1"/>
  <c r="AU17" i="7"/>
  <c r="AW17" i="7" s="1"/>
  <c r="AR17" i="7"/>
  <c r="AT17" i="7" s="1"/>
  <c r="AP17" i="7"/>
  <c r="AL17" i="7"/>
  <c r="AN17" i="7" s="1"/>
  <c r="AI17" i="7"/>
  <c r="AK17" i="7" s="1"/>
  <c r="AF17" i="7"/>
  <c r="AH17" i="7" s="1"/>
  <c r="AA17" i="7"/>
  <c r="W17" i="7"/>
  <c r="Y17" i="7" s="1"/>
  <c r="T17" i="7"/>
  <c r="V17" i="7" s="1"/>
  <c r="Q17" i="7"/>
  <c r="S17" i="7" s="1"/>
  <c r="K17" i="7"/>
  <c r="M17" i="7" s="1"/>
  <c r="H17" i="7"/>
  <c r="J17" i="7" s="1"/>
  <c r="O17" i="7"/>
  <c r="E17" i="7"/>
  <c r="G17" i="7" s="1"/>
  <c r="AX16" i="7"/>
  <c r="AZ16" i="7" s="1"/>
  <c r="AU16" i="7"/>
  <c r="AW16" i="7" s="1"/>
  <c r="AR16" i="7"/>
  <c r="AT16" i="7" s="1"/>
  <c r="AP16" i="7"/>
  <c r="AL16" i="7"/>
  <c r="AN16" i="7" s="1"/>
  <c r="AI16" i="7"/>
  <c r="AK16" i="7" s="1"/>
  <c r="AF16" i="7"/>
  <c r="AH16" i="7" s="1"/>
  <c r="AD16" i="7"/>
  <c r="AA16" i="7"/>
  <c r="W16" i="7"/>
  <c r="Y16" i="7" s="1"/>
  <c r="T16" i="7"/>
  <c r="V16" i="7" s="1"/>
  <c r="Q16" i="7"/>
  <c r="S16" i="7" s="1"/>
  <c r="O16" i="7"/>
  <c r="K16" i="7"/>
  <c r="M16" i="7" s="1"/>
  <c r="H16" i="7"/>
  <c r="J16" i="7" s="1"/>
  <c r="E16" i="7"/>
  <c r="G16" i="7" s="1"/>
  <c r="AX15" i="7"/>
  <c r="AZ15" i="7" s="1"/>
  <c r="AU15" i="7"/>
  <c r="AW15" i="7" s="1"/>
  <c r="AR15" i="7"/>
  <c r="AT15" i="7" s="1"/>
  <c r="AP15" i="7"/>
  <c r="AL15" i="7"/>
  <c r="AN15" i="7" s="1"/>
  <c r="AI15" i="7"/>
  <c r="AK15" i="7" s="1"/>
  <c r="AF15" i="7"/>
  <c r="AA15" i="7"/>
  <c r="W15" i="7"/>
  <c r="Y15" i="7" s="1"/>
  <c r="T15" i="7"/>
  <c r="V15" i="7" s="1"/>
  <c r="Q15" i="7"/>
  <c r="K15" i="7"/>
  <c r="M15" i="7" s="1"/>
  <c r="H15" i="7"/>
  <c r="J15" i="7" s="1"/>
  <c r="E15" i="7"/>
  <c r="G15" i="7" s="1"/>
  <c r="AX14" i="7"/>
  <c r="AZ14" i="7" s="1"/>
  <c r="AU14" i="7"/>
  <c r="AW14" i="7" s="1"/>
  <c r="AR14" i="7"/>
  <c r="AT14" i="7" s="1"/>
  <c r="AP14" i="7"/>
  <c r="AL14" i="7"/>
  <c r="AN14" i="7" s="1"/>
  <c r="AI14" i="7"/>
  <c r="AK14" i="7" s="1"/>
  <c r="AF14" i="7"/>
  <c r="AD14" i="7"/>
  <c r="AA14" i="7"/>
  <c r="W14" i="7"/>
  <c r="Y14" i="7" s="1"/>
  <c r="T14" i="7"/>
  <c r="V14" i="7" s="1"/>
  <c r="Q14" i="7"/>
  <c r="O14" i="7"/>
  <c r="K14" i="7"/>
  <c r="M14" i="7" s="1"/>
  <c r="H14" i="7"/>
  <c r="J14" i="7" s="1"/>
  <c r="E14" i="7"/>
  <c r="G14" i="7" s="1"/>
  <c r="AX13" i="7"/>
  <c r="AZ13" i="7" s="1"/>
  <c r="AU13" i="7"/>
  <c r="AW13" i="7" s="1"/>
  <c r="AR13" i="7"/>
  <c r="AT13" i="7" s="1"/>
  <c r="AP13" i="7"/>
  <c r="AL13" i="7"/>
  <c r="AN13" i="7" s="1"/>
  <c r="AI13" i="7"/>
  <c r="AF13" i="7"/>
  <c r="AH13" i="7" s="1"/>
  <c r="AD13" i="7"/>
  <c r="AA13" i="7"/>
  <c r="W13" i="7"/>
  <c r="Y13" i="7" s="1"/>
  <c r="T13" i="7"/>
  <c r="Q13" i="7"/>
  <c r="S13" i="7" s="1"/>
  <c r="O13" i="7"/>
  <c r="K13" i="7"/>
  <c r="M13" i="7" s="1"/>
  <c r="H13" i="7"/>
  <c r="J13" i="7" s="1"/>
  <c r="E13" i="7"/>
  <c r="AX12" i="7"/>
  <c r="AZ12" i="7" s="1"/>
  <c r="AU12" i="7"/>
  <c r="AW12" i="7" s="1"/>
  <c r="AR12" i="7"/>
  <c r="AT12" i="7" s="1"/>
  <c r="AP12" i="7"/>
  <c r="AL12" i="7"/>
  <c r="AN12" i="7" s="1"/>
  <c r="AI12" i="7"/>
  <c r="AK12" i="7" s="1"/>
  <c r="AF12" i="7"/>
  <c r="AH12" i="7" s="1"/>
  <c r="AA12" i="7"/>
  <c r="W12" i="7"/>
  <c r="Y12" i="7" s="1"/>
  <c r="T12" i="7"/>
  <c r="Q12" i="7"/>
  <c r="S12" i="7" s="1"/>
  <c r="K12" i="7"/>
  <c r="M12" i="7" s="1"/>
  <c r="H12" i="7"/>
  <c r="J12" i="7" s="1"/>
  <c r="AD12" i="7"/>
  <c r="E12" i="7"/>
  <c r="AX11" i="7"/>
  <c r="AZ11" i="7" s="1"/>
  <c r="AU11" i="7"/>
  <c r="AW11" i="7" s="1"/>
  <c r="AR11" i="7"/>
  <c r="AT11" i="7" s="1"/>
  <c r="AP11" i="7"/>
  <c r="AL11" i="7"/>
  <c r="AN11" i="7" s="1"/>
  <c r="AI11" i="7"/>
  <c r="AK11" i="7" s="1"/>
  <c r="AF11" i="7"/>
  <c r="AA11" i="7"/>
  <c r="W11" i="7"/>
  <c r="Y11" i="7" s="1"/>
  <c r="T11" i="7"/>
  <c r="V11" i="7" s="1"/>
  <c r="Q11" i="7"/>
  <c r="K11" i="7"/>
  <c r="M11" i="7" s="1"/>
  <c r="H11" i="7"/>
  <c r="J11" i="7" s="1"/>
  <c r="AD11" i="7"/>
  <c r="E11" i="7"/>
  <c r="G11" i="7" s="1"/>
  <c r="AX10" i="7"/>
  <c r="AZ10" i="7" s="1"/>
  <c r="AU10" i="7"/>
  <c r="AW10" i="7" s="1"/>
  <c r="AR10" i="7"/>
  <c r="AT10" i="7" s="1"/>
  <c r="AP10" i="7"/>
  <c r="AL10" i="7"/>
  <c r="AN10" i="7" s="1"/>
  <c r="AI10" i="7"/>
  <c r="AK10" i="7" s="1"/>
  <c r="AF10" i="7"/>
  <c r="AD10" i="7"/>
  <c r="AA10" i="7"/>
  <c r="W10" i="7"/>
  <c r="Y10" i="7" s="1"/>
  <c r="T10" i="7"/>
  <c r="V10" i="7" s="1"/>
  <c r="Q10" i="7"/>
  <c r="S10" i="7" s="1"/>
  <c r="O10" i="7"/>
  <c r="K10" i="7"/>
  <c r="M10" i="7" s="1"/>
  <c r="H10" i="7"/>
  <c r="E10" i="7"/>
  <c r="G10" i="7" s="1"/>
  <c r="AX9" i="7"/>
  <c r="AZ9" i="7" s="1"/>
  <c r="AU9" i="7"/>
  <c r="AW9" i="7" s="1"/>
  <c r="AR9" i="7"/>
  <c r="AT9" i="7" s="1"/>
  <c r="AP9" i="7"/>
  <c r="AL9" i="7"/>
  <c r="AN9" i="7" s="1"/>
  <c r="AI9" i="7"/>
  <c r="AF9" i="7"/>
  <c r="AH9" i="7" s="1"/>
  <c r="AD9" i="7"/>
  <c r="AA9" i="7"/>
  <c r="W9" i="7"/>
  <c r="Y9" i="7" s="1"/>
  <c r="T9" i="7"/>
  <c r="V9" i="7" s="1"/>
  <c r="Q9" i="7"/>
  <c r="O9" i="7"/>
  <c r="K9" i="7"/>
  <c r="M9" i="7" s="1"/>
  <c r="H9" i="7"/>
  <c r="J9" i="7" s="1"/>
  <c r="E9" i="7"/>
  <c r="AX8" i="7"/>
  <c r="AZ8" i="7" s="1"/>
  <c r="AU8" i="7"/>
  <c r="AW8" i="7" s="1"/>
  <c r="AR8" i="7"/>
  <c r="AT8" i="7" s="1"/>
  <c r="AP8" i="7"/>
  <c r="AL8" i="7"/>
  <c r="AN8" i="7" s="1"/>
  <c r="AI8" i="7"/>
  <c r="AK8" i="7" s="1"/>
  <c r="AF8" i="7"/>
  <c r="AH8" i="7" s="1"/>
  <c r="AA8" i="7"/>
  <c r="W8" i="7"/>
  <c r="Y8" i="7" s="1"/>
  <c r="T8" i="7"/>
  <c r="V8" i="7" s="1"/>
  <c r="Q8" i="7"/>
  <c r="S8" i="7" s="1"/>
  <c r="K8" i="7"/>
  <c r="M8" i="7" s="1"/>
  <c r="H8" i="7"/>
  <c r="J8" i="7" s="1"/>
  <c r="AD8" i="7"/>
  <c r="E8" i="7"/>
  <c r="AX7" i="7"/>
  <c r="AZ7" i="7" s="1"/>
  <c r="AU7" i="7"/>
  <c r="AW7" i="7" s="1"/>
  <c r="AR7" i="7"/>
  <c r="AT7" i="7" s="1"/>
  <c r="AP7" i="7"/>
  <c r="AL7" i="7"/>
  <c r="AN7" i="7" s="1"/>
  <c r="AI7" i="7"/>
  <c r="AK7" i="7" s="1"/>
  <c r="AF7" i="7"/>
  <c r="AA7" i="7"/>
  <c r="W7" i="7"/>
  <c r="Y7" i="7" s="1"/>
  <c r="T7" i="7"/>
  <c r="V7" i="7" s="1"/>
  <c r="Q7" i="7"/>
  <c r="K7" i="7"/>
  <c r="M7" i="7" s="1"/>
  <c r="H7" i="7"/>
  <c r="J7" i="7" s="1"/>
  <c r="AD7" i="7"/>
  <c r="E7" i="7"/>
  <c r="G7" i="7" s="1"/>
  <c r="AX53" i="5"/>
  <c r="AZ53" i="5" s="1"/>
  <c r="AU53" i="5"/>
  <c r="AW53" i="5" s="1"/>
  <c r="AR53" i="5"/>
  <c r="AT53" i="5" s="1"/>
  <c r="AP53" i="5"/>
  <c r="AL53" i="5"/>
  <c r="AN53" i="5" s="1"/>
  <c r="AI53" i="5"/>
  <c r="AK53" i="5" s="1"/>
  <c r="AF53" i="5"/>
  <c r="AH53" i="5" s="1"/>
  <c r="AA53" i="5"/>
  <c r="W53" i="5"/>
  <c r="Y53" i="5" s="1"/>
  <c r="T53" i="5"/>
  <c r="V53" i="5" s="1"/>
  <c r="Q53" i="5"/>
  <c r="S53" i="5" s="1"/>
  <c r="K53" i="5"/>
  <c r="M53" i="5" s="1"/>
  <c r="H53" i="5"/>
  <c r="J53" i="5" s="1"/>
  <c r="E53" i="5"/>
  <c r="AX51" i="5"/>
  <c r="AZ51" i="5" s="1"/>
  <c r="AU51" i="5"/>
  <c r="AW51" i="5" s="1"/>
  <c r="AR51" i="5"/>
  <c r="AT51" i="5" s="1"/>
  <c r="AP51" i="5"/>
  <c r="AL51" i="5"/>
  <c r="AN51" i="5" s="1"/>
  <c r="AI51" i="5"/>
  <c r="AK51" i="5" s="1"/>
  <c r="AF51" i="5"/>
  <c r="AD51" i="5"/>
  <c r="AA51" i="5"/>
  <c r="W51" i="5"/>
  <c r="Y51" i="5" s="1"/>
  <c r="T51" i="5"/>
  <c r="V51" i="5" s="1"/>
  <c r="Q51" i="5"/>
  <c r="O51" i="5"/>
  <c r="K51" i="5"/>
  <c r="M51" i="5" s="1"/>
  <c r="H51" i="5"/>
  <c r="J51" i="5" s="1"/>
  <c r="E51" i="5"/>
  <c r="G51" i="5" s="1"/>
  <c r="AX50" i="5"/>
  <c r="AZ50" i="5" s="1"/>
  <c r="AU50" i="5"/>
  <c r="AW50" i="5" s="1"/>
  <c r="AR50" i="5"/>
  <c r="AT50" i="5" s="1"/>
  <c r="AP50" i="5"/>
  <c r="AL50" i="5"/>
  <c r="AN50" i="5" s="1"/>
  <c r="AI50" i="5"/>
  <c r="AK50" i="5" s="1"/>
  <c r="AF50" i="5"/>
  <c r="AA50" i="5"/>
  <c r="W50" i="5"/>
  <c r="Y50" i="5" s="1"/>
  <c r="T50" i="5"/>
  <c r="V50" i="5" s="1"/>
  <c r="Q50" i="5"/>
  <c r="K50" i="5"/>
  <c r="M50" i="5" s="1"/>
  <c r="H50" i="5"/>
  <c r="J50" i="5" s="1"/>
  <c r="E50" i="5"/>
  <c r="G50" i="5" s="1"/>
  <c r="AX49" i="5"/>
  <c r="AZ49" i="5" s="1"/>
  <c r="AU49" i="5"/>
  <c r="AW49" i="5" s="1"/>
  <c r="AR49" i="5"/>
  <c r="AT49" i="5" s="1"/>
  <c r="AP49" i="5"/>
  <c r="AL49" i="5"/>
  <c r="AN49" i="5" s="1"/>
  <c r="AI49" i="5"/>
  <c r="AK49" i="5" s="1"/>
  <c r="AF49" i="5"/>
  <c r="AH49" i="5" s="1"/>
  <c r="AD49" i="5"/>
  <c r="AA49" i="5"/>
  <c r="W49" i="5"/>
  <c r="Y49" i="5" s="1"/>
  <c r="T49" i="5"/>
  <c r="V49" i="5" s="1"/>
  <c r="Q49" i="5"/>
  <c r="S49" i="5" s="1"/>
  <c r="O49" i="5"/>
  <c r="K49" i="5"/>
  <c r="M49" i="5" s="1"/>
  <c r="H49" i="5"/>
  <c r="J49" i="5" s="1"/>
  <c r="E49" i="5"/>
  <c r="AX48" i="5"/>
  <c r="AZ48" i="5" s="1"/>
  <c r="AU48" i="5"/>
  <c r="AW48" i="5" s="1"/>
  <c r="AR48" i="5"/>
  <c r="AT48" i="5" s="1"/>
  <c r="AP48" i="5"/>
  <c r="AL48" i="5"/>
  <c r="AN48" i="5" s="1"/>
  <c r="AI48" i="5"/>
  <c r="AK48" i="5" s="1"/>
  <c r="AF48" i="5"/>
  <c r="AH48" i="5" s="1"/>
  <c r="AA48" i="5"/>
  <c r="W48" i="5"/>
  <c r="Y48" i="5" s="1"/>
  <c r="T48" i="5"/>
  <c r="V48" i="5" s="1"/>
  <c r="Q48" i="5"/>
  <c r="S48" i="5" s="1"/>
  <c r="K48" i="5"/>
  <c r="M48" i="5" s="1"/>
  <c r="H48" i="5"/>
  <c r="J48" i="5" s="1"/>
  <c r="E48" i="5"/>
  <c r="G48" i="5" s="1"/>
  <c r="AX47" i="5"/>
  <c r="AZ47" i="5" s="1"/>
  <c r="AU47" i="5"/>
  <c r="AW47" i="5" s="1"/>
  <c r="AR47" i="5"/>
  <c r="AT47" i="5" s="1"/>
  <c r="AP47" i="5"/>
  <c r="AL47" i="5"/>
  <c r="AN47" i="5" s="1"/>
  <c r="AI47" i="5"/>
  <c r="AK47" i="5" s="1"/>
  <c r="AF47" i="5"/>
  <c r="AD47" i="5"/>
  <c r="AA47" i="5"/>
  <c r="W47" i="5"/>
  <c r="Y47" i="5" s="1"/>
  <c r="T47" i="5"/>
  <c r="V47" i="5" s="1"/>
  <c r="Q47" i="5"/>
  <c r="O47" i="5"/>
  <c r="K47" i="5"/>
  <c r="M47" i="5" s="1"/>
  <c r="H47" i="5"/>
  <c r="J47" i="5" s="1"/>
  <c r="E47" i="5"/>
  <c r="G47" i="5" s="1"/>
  <c r="AX46" i="5"/>
  <c r="AZ46" i="5" s="1"/>
  <c r="AU46" i="5"/>
  <c r="AW46" i="5" s="1"/>
  <c r="AR46" i="5"/>
  <c r="AT46" i="5" s="1"/>
  <c r="AP46" i="5"/>
  <c r="AL46" i="5"/>
  <c r="AN46" i="5" s="1"/>
  <c r="AI46" i="5"/>
  <c r="AK46" i="5" s="1"/>
  <c r="AF46" i="5"/>
  <c r="AA46" i="5"/>
  <c r="W46" i="5"/>
  <c r="Y46" i="5" s="1"/>
  <c r="T46" i="5"/>
  <c r="V46" i="5" s="1"/>
  <c r="Q46" i="5"/>
  <c r="K46" i="5"/>
  <c r="M46" i="5" s="1"/>
  <c r="H46" i="5"/>
  <c r="AD46" i="5"/>
  <c r="E46" i="5"/>
  <c r="G46" i="5" s="1"/>
  <c r="AX45" i="5"/>
  <c r="AZ45" i="5" s="1"/>
  <c r="AU45" i="5"/>
  <c r="AW45" i="5" s="1"/>
  <c r="AR45" i="5"/>
  <c r="AT45" i="5" s="1"/>
  <c r="AP45" i="5"/>
  <c r="AL45" i="5"/>
  <c r="AN45" i="5" s="1"/>
  <c r="AI45" i="5"/>
  <c r="AF45" i="5"/>
  <c r="AH45" i="5" s="1"/>
  <c r="AD45" i="5"/>
  <c r="AA45" i="5"/>
  <c r="W45" i="5"/>
  <c r="Y45" i="5" s="1"/>
  <c r="T45" i="5"/>
  <c r="V45" i="5" s="1"/>
  <c r="Q45" i="5"/>
  <c r="S45" i="5" s="1"/>
  <c r="O45" i="5"/>
  <c r="K45" i="5"/>
  <c r="M45" i="5" s="1"/>
  <c r="H45" i="5"/>
  <c r="J45" i="5" s="1"/>
  <c r="E45" i="5"/>
  <c r="AX44" i="5"/>
  <c r="AZ44" i="5" s="1"/>
  <c r="AU44" i="5"/>
  <c r="AW44" i="5" s="1"/>
  <c r="AR44" i="5"/>
  <c r="AT44" i="5" s="1"/>
  <c r="AP44" i="5"/>
  <c r="AL44" i="5"/>
  <c r="AN44" i="5" s="1"/>
  <c r="AI44" i="5"/>
  <c r="AK44" i="5" s="1"/>
  <c r="AF44" i="5"/>
  <c r="AA44" i="5"/>
  <c r="W44" i="5"/>
  <c r="Y44" i="5" s="1"/>
  <c r="T44" i="5"/>
  <c r="V44" i="5" s="1"/>
  <c r="Q44" i="5"/>
  <c r="S44" i="5" s="1"/>
  <c r="K44" i="5"/>
  <c r="M44" i="5" s="1"/>
  <c r="H44" i="5"/>
  <c r="J44" i="5" s="1"/>
  <c r="E44" i="5"/>
  <c r="AX43" i="5"/>
  <c r="AZ43" i="5" s="1"/>
  <c r="AU43" i="5"/>
  <c r="AW43" i="5" s="1"/>
  <c r="AR43" i="5"/>
  <c r="AT43" i="5" s="1"/>
  <c r="AP43" i="5"/>
  <c r="AL43" i="5"/>
  <c r="AN43" i="5" s="1"/>
  <c r="AI43" i="5"/>
  <c r="AK43" i="5" s="1"/>
  <c r="AF43" i="5"/>
  <c r="AD43" i="5"/>
  <c r="AA43" i="5"/>
  <c r="W43" i="5"/>
  <c r="Y43" i="5" s="1"/>
  <c r="T43" i="5"/>
  <c r="V43" i="5" s="1"/>
  <c r="Q43" i="5"/>
  <c r="O43" i="5"/>
  <c r="K43" i="5"/>
  <c r="M43" i="5" s="1"/>
  <c r="H43" i="5"/>
  <c r="J43" i="5" s="1"/>
  <c r="E43" i="5"/>
  <c r="G43" i="5" s="1"/>
  <c r="AX42" i="5"/>
  <c r="AZ42" i="5" s="1"/>
  <c r="AU42" i="5"/>
  <c r="AW42" i="5" s="1"/>
  <c r="AR42" i="5"/>
  <c r="AT42" i="5" s="1"/>
  <c r="AP42" i="5"/>
  <c r="AL42" i="5"/>
  <c r="AN42" i="5" s="1"/>
  <c r="AI42" i="5"/>
  <c r="AK42" i="5" s="1"/>
  <c r="AF42" i="5"/>
  <c r="AH42" i="5" s="1"/>
  <c r="AA42" i="5"/>
  <c r="W42" i="5"/>
  <c r="Y42" i="5" s="1"/>
  <c r="T42" i="5"/>
  <c r="V42" i="5" s="1"/>
  <c r="Q42" i="5"/>
  <c r="S42" i="5" s="1"/>
  <c r="K42" i="5"/>
  <c r="M42" i="5" s="1"/>
  <c r="H42" i="5"/>
  <c r="J42" i="5" s="1"/>
  <c r="E42" i="5"/>
  <c r="G42" i="5" s="1"/>
  <c r="AX41" i="5"/>
  <c r="AZ41" i="5" s="1"/>
  <c r="AU41" i="5"/>
  <c r="AW41" i="5" s="1"/>
  <c r="AR41" i="5"/>
  <c r="AT41" i="5" s="1"/>
  <c r="AP41" i="5"/>
  <c r="AL41" i="5"/>
  <c r="AN41" i="5" s="1"/>
  <c r="AI41" i="5"/>
  <c r="AK41" i="5" s="1"/>
  <c r="AF41" i="5"/>
  <c r="AH41" i="5" s="1"/>
  <c r="AD41" i="5"/>
  <c r="AA41" i="5"/>
  <c r="W41" i="5"/>
  <c r="Y41" i="5" s="1"/>
  <c r="T41" i="5"/>
  <c r="V41" i="5" s="1"/>
  <c r="Q41" i="5"/>
  <c r="S41" i="5" s="1"/>
  <c r="O41" i="5"/>
  <c r="K41" i="5"/>
  <c r="M41" i="5" s="1"/>
  <c r="H41" i="5"/>
  <c r="J41" i="5" s="1"/>
  <c r="E41" i="5"/>
  <c r="AX40" i="5"/>
  <c r="AZ40" i="5" s="1"/>
  <c r="AU40" i="5"/>
  <c r="AW40" i="5" s="1"/>
  <c r="AR40" i="5"/>
  <c r="AT40" i="5" s="1"/>
  <c r="AP40" i="5"/>
  <c r="AL40" i="5"/>
  <c r="AN40" i="5" s="1"/>
  <c r="AI40" i="5"/>
  <c r="AK40" i="5" s="1"/>
  <c r="AF40" i="5"/>
  <c r="AH40" i="5" s="1"/>
  <c r="AA40" i="5"/>
  <c r="W40" i="5"/>
  <c r="Y40" i="5" s="1"/>
  <c r="T40" i="5"/>
  <c r="V40" i="5" s="1"/>
  <c r="Q40" i="5"/>
  <c r="S40" i="5" s="1"/>
  <c r="K40" i="5"/>
  <c r="M40" i="5" s="1"/>
  <c r="H40" i="5"/>
  <c r="E40" i="5"/>
  <c r="G40" i="5" s="1"/>
  <c r="AX39" i="5"/>
  <c r="AZ39" i="5" s="1"/>
  <c r="AU39" i="5"/>
  <c r="AW39" i="5" s="1"/>
  <c r="AR39" i="5"/>
  <c r="AT39" i="5" s="1"/>
  <c r="AP39" i="5"/>
  <c r="AL39" i="5"/>
  <c r="AN39" i="5" s="1"/>
  <c r="AI39" i="5"/>
  <c r="AK39" i="5" s="1"/>
  <c r="AF39" i="5"/>
  <c r="AH39" i="5" s="1"/>
  <c r="AD39" i="5"/>
  <c r="AA39" i="5"/>
  <c r="W39" i="5"/>
  <c r="Y39" i="5" s="1"/>
  <c r="T39" i="5"/>
  <c r="Q39" i="5"/>
  <c r="S39" i="5" s="1"/>
  <c r="O39" i="5"/>
  <c r="K39" i="5"/>
  <c r="M39" i="5" s="1"/>
  <c r="H39" i="5"/>
  <c r="J39" i="5" s="1"/>
  <c r="E39" i="5"/>
  <c r="G39" i="5" s="1"/>
  <c r="AX38" i="5"/>
  <c r="AZ38" i="5" s="1"/>
  <c r="AU38" i="5"/>
  <c r="AW38" i="5" s="1"/>
  <c r="AR38" i="5"/>
  <c r="AT38" i="5" s="1"/>
  <c r="AP38" i="5"/>
  <c r="AL38" i="5"/>
  <c r="AN38" i="5" s="1"/>
  <c r="AI38" i="5"/>
  <c r="AK38" i="5" s="1"/>
  <c r="AF38" i="5"/>
  <c r="AA38" i="5"/>
  <c r="W38" i="5"/>
  <c r="Y38" i="5" s="1"/>
  <c r="T38" i="5"/>
  <c r="V38" i="5" s="1"/>
  <c r="Q38" i="5"/>
  <c r="S38" i="5" s="1"/>
  <c r="K38" i="5"/>
  <c r="M38" i="5" s="1"/>
  <c r="H38" i="5"/>
  <c r="E38" i="5"/>
  <c r="AX37" i="5"/>
  <c r="AZ37" i="5" s="1"/>
  <c r="AU37" i="5"/>
  <c r="AW37" i="5" s="1"/>
  <c r="AR37" i="5"/>
  <c r="AT37" i="5" s="1"/>
  <c r="AP37" i="5"/>
  <c r="AL37" i="5"/>
  <c r="AN37" i="5" s="1"/>
  <c r="AI37" i="5"/>
  <c r="AK37" i="5" s="1"/>
  <c r="AF37" i="5"/>
  <c r="AH37" i="5" s="1"/>
  <c r="AA37" i="5"/>
  <c r="W37" i="5"/>
  <c r="Y37" i="5" s="1"/>
  <c r="T37" i="5"/>
  <c r="V37" i="5" s="1"/>
  <c r="Q37" i="5"/>
  <c r="S37" i="5" s="1"/>
  <c r="K37" i="5"/>
  <c r="M37" i="5" s="1"/>
  <c r="H37" i="5"/>
  <c r="J37" i="5" s="1"/>
  <c r="E37" i="5"/>
  <c r="G37" i="5" s="1"/>
  <c r="AX36" i="5"/>
  <c r="AZ36" i="5" s="1"/>
  <c r="AU36" i="5"/>
  <c r="AW36" i="5" s="1"/>
  <c r="AR36" i="5"/>
  <c r="AT36" i="5" s="1"/>
  <c r="AP36" i="5"/>
  <c r="AL36" i="5"/>
  <c r="AN36" i="5" s="1"/>
  <c r="AI36" i="5"/>
  <c r="AK36" i="5" s="1"/>
  <c r="AF36" i="5"/>
  <c r="AD36" i="5"/>
  <c r="AA36" i="5"/>
  <c r="W36" i="5"/>
  <c r="Y36" i="5" s="1"/>
  <c r="T36" i="5"/>
  <c r="V36" i="5" s="1"/>
  <c r="Q36" i="5"/>
  <c r="O36" i="5"/>
  <c r="K36" i="5"/>
  <c r="M36" i="5" s="1"/>
  <c r="H36" i="5"/>
  <c r="J36" i="5" s="1"/>
  <c r="E36" i="5"/>
  <c r="AX35" i="5"/>
  <c r="AZ35" i="5" s="1"/>
  <c r="AU35" i="5"/>
  <c r="AW35" i="5" s="1"/>
  <c r="AR35" i="5"/>
  <c r="AT35" i="5" s="1"/>
  <c r="AP35" i="5"/>
  <c r="AL35" i="5"/>
  <c r="AN35" i="5" s="1"/>
  <c r="AI35" i="5"/>
  <c r="AK35" i="5" s="1"/>
  <c r="AF35" i="5"/>
  <c r="AH35" i="5" s="1"/>
  <c r="AA35" i="5"/>
  <c r="W35" i="5"/>
  <c r="Y35" i="5" s="1"/>
  <c r="T35" i="5"/>
  <c r="V35" i="5" s="1"/>
  <c r="Q35" i="5"/>
  <c r="S35" i="5" s="1"/>
  <c r="K35" i="5"/>
  <c r="M35" i="5" s="1"/>
  <c r="H35" i="5"/>
  <c r="E35" i="5"/>
  <c r="G35" i="5" s="1"/>
  <c r="AX34" i="5"/>
  <c r="AZ34" i="5" s="1"/>
  <c r="AU34" i="5"/>
  <c r="AW34" i="5" s="1"/>
  <c r="AR34" i="5"/>
  <c r="AT34" i="5" s="1"/>
  <c r="AP34" i="5"/>
  <c r="AL34" i="5"/>
  <c r="AN34" i="5" s="1"/>
  <c r="AI34" i="5"/>
  <c r="AF34" i="5"/>
  <c r="AH34" i="5" s="1"/>
  <c r="AD34" i="5"/>
  <c r="AA34" i="5"/>
  <c r="W34" i="5"/>
  <c r="Y34" i="5" s="1"/>
  <c r="T34" i="5"/>
  <c r="V34" i="5" s="1"/>
  <c r="Q34" i="5"/>
  <c r="S34" i="5" s="1"/>
  <c r="O34" i="5"/>
  <c r="K34" i="5"/>
  <c r="M34" i="5" s="1"/>
  <c r="H34" i="5"/>
  <c r="J34" i="5" s="1"/>
  <c r="E34" i="5"/>
  <c r="AX33" i="5"/>
  <c r="AZ33" i="5" s="1"/>
  <c r="AU33" i="5"/>
  <c r="AW33" i="5" s="1"/>
  <c r="AR33" i="5"/>
  <c r="AT33" i="5" s="1"/>
  <c r="AP33" i="5"/>
  <c r="AL33" i="5"/>
  <c r="AN33" i="5" s="1"/>
  <c r="AI33" i="5"/>
  <c r="AF33" i="5"/>
  <c r="AH33" i="5" s="1"/>
  <c r="AA33" i="5"/>
  <c r="W33" i="5"/>
  <c r="Y33" i="5" s="1"/>
  <c r="T33" i="5"/>
  <c r="V33" i="5" s="1"/>
  <c r="Q33" i="5"/>
  <c r="S33" i="5" s="1"/>
  <c r="K33" i="5"/>
  <c r="M33" i="5" s="1"/>
  <c r="H33" i="5"/>
  <c r="J33" i="5" s="1"/>
  <c r="E33" i="5"/>
  <c r="AX32" i="5"/>
  <c r="AZ32" i="5" s="1"/>
  <c r="AU32" i="5"/>
  <c r="AW32" i="5" s="1"/>
  <c r="AR32" i="5"/>
  <c r="AT32" i="5" s="1"/>
  <c r="AP32" i="5"/>
  <c r="AL32" i="5"/>
  <c r="AN32" i="5" s="1"/>
  <c r="AI32" i="5"/>
  <c r="AK32" i="5" s="1"/>
  <c r="AF32" i="5"/>
  <c r="AD32" i="5"/>
  <c r="AA32" i="5"/>
  <c r="W32" i="5"/>
  <c r="Y32" i="5" s="1"/>
  <c r="T32" i="5"/>
  <c r="V32" i="5" s="1"/>
  <c r="Q32" i="5"/>
  <c r="O32" i="5"/>
  <c r="K32" i="5"/>
  <c r="M32" i="5" s="1"/>
  <c r="H32" i="5"/>
  <c r="J32" i="5" s="1"/>
  <c r="E32" i="5"/>
  <c r="G32" i="5" s="1"/>
  <c r="AX31" i="5"/>
  <c r="AZ31" i="5" s="1"/>
  <c r="AU31" i="5"/>
  <c r="AW31" i="5" s="1"/>
  <c r="AR31" i="5"/>
  <c r="AT31" i="5" s="1"/>
  <c r="AP31" i="5"/>
  <c r="AL31" i="5"/>
  <c r="AN31" i="5" s="1"/>
  <c r="AI31" i="5"/>
  <c r="AK31" i="5" s="1"/>
  <c r="AF31" i="5"/>
  <c r="AA31" i="5"/>
  <c r="W31" i="5"/>
  <c r="Y31" i="5" s="1"/>
  <c r="T31" i="5"/>
  <c r="V31" i="5" s="1"/>
  <c r="Q31" i="5"/>
  <c r="S31" i="5" s="1"/>
  <c r="K31" i="5"/>
  <c r="M31" i="5" s="1"/>
  <c r="H31" i="5"/>
  <c r="J31" i="5" s="1"/>
  <c r="E31" i="5"/>
  <c r="G31" i="5" s="1"/>
  <c r="AX30" i="5"/>
  <c r="AZ30" i="5" s="1"/>
  <c r="AU30" i="5"/>
  <c r="AW30" i="5" s="1"/>
  <c r="AR30" i="5"/>
  <c r="AT30" i="5" s="1"/>
  <c r="AP30" i="5"/>
  <c r="AL30" i="5"/>
  <c r="AN30" i="5" s="1"/>
  <c r="AI30" i="5"/>
  <c r="AK30" i="5" s="1"/>
  <c r="AF30" i="5"/>
  <c r="AH30" i="5" s="1"/>
  <c r="AD30" i="5"/>
  <c r="AA30" i="5"/>
  <c r="W30" i="5"/>
  <c r="T30" i="5"/>
  <c r="V30" i="5" s="1"/>
  <c r="Q30" i="5"/>
  <c r="S30" i="5" s="1"/>
  <c r="O30" i="5"/>
  <c r="K30" i="5"/>
  <c r="M30" i="5" s="1"/>
  <c r="H30" i="5"/>
  <c r="J30" i="5" s="1"/>
  <c r="E30" i="5"/>
  <c r="AX29" i="5"/>
  <c r="AZ29" i="5" s="1"/>
  <c r="AU29" i="5"/>
  <c r="AW29" i="5" s="1"/>
  <c r="AR29" i="5"/>
  <c r="AT29" i="5" s="1"/>
  <c r="AP29" i="5"/>
  <c r="AL29" i="5"/>
  <c r="AN29" i="5" s="1"/>
  <c r="AI29" i="5"/>
  <c r="AK29" i="5" s="1"/>
  <c r="AF29" i="5"/>
  <c r="AH29" i="5" s="1"/>
  <c r="AA29" i="5"/>
  <c r="W29" i="5"/>
  <c r="Y29" i="5" s="1"/>
  <c r="T29" i="5"/>
  <c r="V29" i="5" s="1"/>
  <c r="Q29" i="5"/>
  <c r="S29" i="5" s="1"/>
  <c r="K29" i="5"/>
  <c r="M29" i="5" s="1"/>
  <c r="H29" i="5"/>
  <c r="J29" i="5" s="1"/>
  <c r="E29" i="5"/>
  <c r="G29" i="5" s="1"/>
  <c r="AX28" i="5"/>
  <c r="AZ28" i="5" s="1"/>
  <c r="AU28" i="5"/>
  <c r="AW28" i="5" s="1"/>
  <c r="AR28" i="5"/>
  <c r="AT28" i="5" s="1"/>
  <c r="AP28" i="5"/>
  <c r="AL28" i="5"/>
  <c r="AN28" i="5" s="1"/>
  <c r="AI28" i="5"/>
  <c r="AK28" i="5" s="1"/>
  <c r="AF28" i="5"/>
  <c r="AD28" i="5"/>
  <c r="AA28" i="5"/>
  <c r="W28" i="5"/>
  <c r="Y28" i="5" s="1"/>
  <c r="T28" i="5"/>
  <c r="V28" i="5" s="1"/>
  <c r="Q28" i="5"/>
  <c r="O28" i="5"/>
  <c r="K28" i="5"/>
  <c r="M28" i="5" s="1"/>
  <c r="H28" i="5"/>
  <c r="J28" i="5" s="1"/>
  <c r="E28" i="5"/>
  <c r="G28" i="5" s="1"/>
  <c r="AX27" i="5"/>
  <c r="AZ27" i="5" s="1"/>
  <c r="AU27" i="5"/>
  <c r="AW27" i="5" s="1"/>
  <c r="AR27" i="5"/>
  <c r="AT27" i="5" s="1"/>
  <c r="AP27" i="5"/>
  <c r="AL27" i="5"/>
  <c r="AN27" i="5" s="1"/>
  <c r="AI27" i="5"/>
  <c r="AK27" i="5" s="1"/>
  <c r="AF27" i="5"/>
  <c r="AA27" i="5"/>
  <c r="W27" i="5"/>
  <c r="Y27" i="5" s="1"/>
  <c r="T27" i="5"/>
  <c r="V27" i="5" s="1"/>
  <c r="Q27" i="5"/>
  <c r="K27" i="5"/>
  <c r="M27" i="5" s="1"/>
  <c r="H27" i="5"/>
  <c r="J27" i="5" s="1"/>
  <c r="E27" i="5"/>
  <c r="AX26" i="5"/>
  <c r="AZ26" i="5" s="1"/>
  <c r="AU26" i="5"/>
  <c r="AW26" i="5" s="1"/>
  <c r="AR26" i="5"/>
  <c r="AT26" i="5" s="1"/>
  <c r="AP26" i="5"/>
  <c r="AL26" i="5"/>
  <c r="AN26" i="5" s="1"/>
  <c r="AI26" i="5"/>
  <c r="AK26" i="5" s="1"/>
  <c r="AF26" i="5"/>
  <c r="AD26" i="5"/>
  <c r="AA26" i="5"/>
  <c r="W26" i="5"/>
  <c r="Y26" i="5" s="1"/>
  <c r="T26" i="5"/>
  <c r="V26" i="5" s="1"/>
  <c r="Q26" i="5"/>
  <c r="O26" i="5"/>
  <c r="K26" i="5"/>
  <c r="M26" i="5" s="1"/>
  <c r="H26" i="5"/>
  <c r="J26" i="5" s="1"/>
  <c r="E26" i="5"/>
  <c r="AX25" i="5"/>
  <c r="AZ25" i="5" s="1"/>
  <c r="AU25" i="5"/>
  <c r="AW25" i="5" s="1"/>
  <c r="AR25" i="5"/>
  <c r="AT25" i="5" s="1"/>
  <c r="AP25" i="5"/>
  <c r="AL25" i="5"/>
  <c r="AN25" i="5" s="1"/>
  <c r="AI25" i="5"/>
  <c r="AK25" i="5" s="1"/>
  <c r="AF25" i="5"/>
  <c r="AH25" i="5" s="1"/>
  <c r="AA25" i="5"/>
  <c r="W25" i="5"/>
  <c r="Y25" i="5" s="1"/>
  <c r="T25" i="5"/>
  <c r="V25" i="5" s="1"/>
  <c r="Q25" i="5"/>
  <c r="S25" i="5" s="1"/>
  <c r="K25" i="5"/>
  <c r="M25" i="5" s="1"/>
  <c r="H25" i="5"/>
  <c r="J25" i="5" s="1"/>
  <c r="E25" i="5"/>
  <c r="AX24" i="5"/>
  <c r="AZ24" i="5" s="1"/>
  <c r="AU24" i="5"/>
  <c r="AW24" i="5" s="1"/>
  <c r="AR24" i="5"/>
  <c r="AT24" i="5" s="1"/>
  <c r="AP24" i="5"/>
  <c r="AL24" i="5"/>
  <c r="AN24" i="5" s="1"/>
  <c r="AI24" i="5"/>
  <c r="AK24" i="5" s="1"/>
  <c r="AF24" i="5"/>
  <c r="AH24" i="5" s="1"/>
  <c r="AA24" i="5"/>
  <c r="W24" i="5"/>
  <c r="Y24" i="5" s="1"/>
  <c r="T24" i="5"/>
  <c r="V24" i="5" s="1"/>
  <c r="Q24" i="5"/>
  <c r="S24" i="5" s="1"/>
  <c r="K24" i="5"/>
  <c r="M24" i="5" s="1"/>
  <c r="H24" i="5"/>
  <c r="J24" i="5" s="1"/>
  <c r="E24" i="5"/>
  <c r="AX23" i="5"/>
  <c r="AZ23" i="5" s="1"/>
  <c r="AU23" i="5"/>
  <c r="AW23" i="5" s="1"/>
  <c r="AR23" i="5"/>
  <c r="AT23" i="5" s="1"/>
  <c r="AP23" i="5"/>
  <c r="AL23" i="5"/>
  <c r="AN23" i="5" s="1"/>
  <c r="AI23" i="5"/>
  <c r="AK23" i="5" s="1"/>
  <c r="AF23" i="5"/>
  <c r="AD23" i="5"/>
  <c r="AA23" i="5"/>
  <c r="W23" i="5"/>
  <c r="Y23" i="5" s="1"/>
  <c r="T23" i="5"/>
  <c r="V23" i="5" s="1"/>
  <c r="Q23" i="5"/>
  <c r="O23" i="5"/>
  <c r="K23" i="5"/>
  <c r="M23" i="5" s="1"/>
  <c r="H23" i="5"/>
  <c r="J23" i="5" s="1"/>
  <c r="E23" i="5"/>
  <c r="G23" i="5" s="1"/>
  <c r="AX22" i="5"/>
  <c r="AZ22" i="5" s="1"/>
  <c r="AU22" i="5"/>
  <c r="AW22" i="5" s="1"/>
  <c r="AR22" i="5"/>
  <c r="AT22" i="5" s="1"/>
  <c r="AP22" i="5"/>
  <c r="AL22" i="5"/>
  <c r="AN22" i="5" s="1"/>
  <c r="AI22" i="5"/>
  <c r="AK22" i="5" s="1"/>
  <c r="AF22" i="5"/>
  <c r="AH22" i="5" s="1"/>
  <c r="AA22" i="5"/>
  <c r="W22" i="5"/>
  <c r="Y22" i="5" s="1"/>
  <c r="T22" i="5"/>
  <c r="V22" i="5" s="1"/>
  <c r="Q22" i="5"/>
  <c r="S22" i="5" s="1"/>
  <c r="K22" i="5"/>
  <c r="M22" i="5" s="1"/>
  <c r="H22" i="5"/>
  <c r="J22" i="5" s="1"/>
  <c r="AD22" i="5"/>
  <c r="E22" i="5"/>
  <c r="G22" i="5" s="1"/>
  <c r="AX21" i="5"/>
  <c r="AZ21" i="5" s="1"/>
  <c r="AU21" i="5"/>
  <c r="AW21" i="5" s="1"/>
  <c r="AR21" i="5"/>
  <c r="AT21" i="5" s="1"/>
  <c r="AP21" i="5"/>
  <c r="AL21" i="5"/>
  <c r="AN21" i="5" s="1"/>
  <c r="AI21" i="5"/>
  <c r="AK21" i="5" s="1"/>
  <c r="AF21" i="5"/>
  <c r="AD21" i="5"/>
  <c r="AA21" i="5"/>
  <c r="W21" i="5"/>
  <c r="Y21" i="5" s="1"/>
  <c r="T21" i="5"/>
  <c r="V21" i="5" s="1"/>
  <c r="Q21" i="5"/>
  <c r="S21" i="5" s="1"/>
  <c r="O21" i="5"/>
  <c r="K21" i="5"/>
  <c r="M21" i="5" s="1"/>
  <c r="H21" i="5"/>
  <c r="J21" i="5" s="1"/>
  <c r="E21" i="5"/>
  <c r="AX20" i="5"/>
  <c r="AZ20" i="5" s="1"/>
  <c r="AU20" i="5"/>
  <c r="AW20" i="5" s="1"/>
  <c r="AR20" i="5"/>
  <c r="AT20" i="5" s="1"/>
  <c r="AP20" i="5"/>
  <c r="AL20" i="5"/>
  <c r="AN20" i="5" s="1"/>
  <c r="AI20" i="5"/>
  <c r="AK20" i="5" s="1"/>
  <c r="AF20" i="5"/>
  <c r="AH20" i="5" s="1"/>
  <c r="AA20" i="5"/>
  <c r="W20" i="5"/>
  <c r="Y20" i="5" s="1"/>
  <c r="T20" i="5"/>
  <c r="V20" i="5" s="1"/>
  <c r="Q20" i="5"/>
  <c r="K20" i="5"/>
  <c r="M20" i="5" s="1"/>
  <c r="H20" i="5"/>
  <c r="J20" i="5" s="1"/>
  <c r="E20" i="5"/>
  <c r="AX19" i="5"/>
  <c r="AZ19" i="5" s="1"/>
  <c r="AU19" i="5"/>
  <c r="AW19" i="5" s="1"/>
  <c r="AR19" i="5"/>
  <c r="AT19" i="5" s="1"/>
  <c r="AP19" i="5"/>
  <c r="AL19" i="5"/>
  <c r="AI19" i="5"/>
  <c r="AK19" i="5" s="1"/>
  <c r="AF19" i="5"/>
  <c r="AH19" i="5" s="1"/>
  <c r="AD19" i="5"/>
  <c r="AA19" i="5"/>
  <c r="W19" i="5"/>
  <c r="Y19" i="5" s="1"/>
  <c r="T19" i="5"/>
  <c r="V19" i="5" s="1"/>
  <c r="Q19" i="5"/>
  <c r="S19" i="5" s="1"/>
  <c r="O19" i="5"/>
  <c r="K19" i="5"/>
  <c r="M19" i="5" s="1"/>
  <c r="H19" i="5"/>
  <c r="J19" i="5" s="1"/>
  <c r="E19" i="5"/>
  <c r="G19" i="5" s="1"/>
  <c r="AX18" i="5"/>
  <c r="AZ18" i="5" s="1"/>
  <c r="AU18" i="5"/>
  <c r="AW18" i="5" s="1"/>
  <c r="AR18" i="5"/>
  <c r="AT18" i="5" s="1"/>
  <c r="AP18" i="5"/>
  <c r="AL18" i="5"/>
  <c r="AN18" i="5" s="1"/>
  <c r="AI18" i="5"/>
  <c r="AF18" i="5"/>
  <c r="AH18" i="5" s="1"/>
  <c r="AA18" i="5"/>
  <c r="W18" i="5"/>
  <c r="Y18" i="5" s="1"/>
  <c r="T18" i="5"/>
  <c r="Q18" i="5"/>
  <c r="S18" i="5" s="1"/>
  <c r="K18" i="5"/>
  <c r="M18" i="5" s="1"/>
  <c r="H18" i="5"/>
  <c r="E18" i="5"/>
  <c r="AX17" i="5"/>
  <c r="AZ17" i="5" s="1"/>
  <c r="AU17" i="5"/>
  <c r="AW17" i="5" s="1"/>
  <c r="AR17" i="5"/>
  <c r="AT17" i="5" s="1"/>
  <c r="AP17" i="5"/>
  <c r="AL17" i="5"/>
  <c r="AI17" i="5"/>
  <c r="AK17" i="5" s="1"/>
  <c r="AF17" i="5"/>
  <c r="AH17" i="5" s="1"/>
  <c r="AD17" i="5"/>
  <c r="AA17" i="5"/>
  <c r="W17" i="5"/>
  <c r="Y17" i="5" s="1"/>
  <c r="T17" i="5"/>
  <c r="V17" i="5" s="1"/>
  <c r="Q17" i="5"/>
  <c r="S17" i="5" s="1"/>
  <c r="O17" i="5"/>
  <c r="K17" i="5"/>
  <c r="M17" i="5" s="1"/>
  <c r="H17" i="5"/>
  <c r="J17" i="5" s="1"/>
  <c r="E17" i="5"/>
  <c r="G17" i="5" s="1"/>
  <c r="AX16" i="5"/>
  <c r="AZ16" i="5" s="1"/>
  <c r="AU16" i="5"/>
  <c r="AW16" i="5" s="1"/>
  <c r="AR16" i="5"/>
  <c r="AT16" i="5" s="1"/>
  <c r="AP16" i="5"/>
  <c r="AL16" i="5"/>
  <c r="AN16" i="5" s="1"/>
  <c r="AI16" i="5"/>
  <c r="AK16" i="5" s="1"/>
  <c r="AF16" i="5"/>
  <c r="AA16" i="5"/>
  <c r="W16" i="5"/>
  <c r="Y16" i="5" s="1"/>
  <c r="T16" i="5"/>
  <c r="V16" i="5" s="1"/>
  <c r="Q16" i="5"/>
  <c r="K16" i="5"/>
  <c r="M16" i="5" s="1"/>
  <c r="H16" i="5"/>
  <c r="E16" i="5"/>
  <c r="AX15" i="5"/>
  <c r="AZ15" i="5" s="1"/>
  <c r="AU15" i="5"/>
  <c r="AW15" i="5" s="1"/>
  <c r="AR15" i="5"/>
  <c r="AT15" i="5" s="1"/>
  <c r="AP15" i="5"/>
  <c r="AL15" i="5"/>
  <c r="AI15" i="5"/>
  <c r="AK15" i="5" s="1"/>
  <c r="AF15" i="5"/>
  <c r="AH15" i="5" s="1"/>
  <c r="AD15" i="5"/>
  <c r="AA15" i="5"/>
  <c r="W15" i="5"/>
  <c r="Y15" i="5" s="1"/>
  <c r="T15" i="5"/>
  <c r="V15" i="5" s="1"/>
  <c r="Q15" i="5"/>
  <c r="S15" i="5" s="1"/>
  <c r="O15" i="5"/>
  <c r="K15" i="5"/>
  <c r="M15" i="5" s="1"/>
  <c r="H15" i="5"/>
  <c r="J15" i="5" s="1"/>
  <c r="E15" i="5"/>
  <c r="G15" i="5" s="1"/>
  <c r="AX14" i="5"/>
  <c r="AZ14" i="5" s="1"/>
  <c r="AU14" i="5"/>
  <c r="AW14" i="5" s="1"/>
  <c r="AR14" i="5"/>
  <c r="AT14" i="5" s="1"/>
  <c r="AP14" i="5"/>
  <c r="AL14" i="5"/>
  <c r="AN14" i="5" s="1"/>
  <c r="AI14" i="5"/>
  <c r="AK14" i="5" s="1"/>
  <c r="AF14" i="5"/>
  <c r="AH14" i="5" s="1"/>
  <c r="AA14" i="5"/>
  <c r="W14" i="5"/>
  <c r="Y14" i="5" s="1"/>
  <c r="T14" i="5"/>
  <c r="Q14" i="5"/>
  <c r="S14" i="5" s="1"/>
  <c r="K14" i="5"/>
  <c r="M14" i="5" s="1"/>
  <c r="H14" i="5"/>
  <c r="E14" i="5"/>
  <c r="AX13" i="5"/>
  <c r="AZ13" i="5" s="1"/>
  <c r="AU13" i="5"/>
  <c r="AW13" i="5" s="1"/>
  <c r="AR13" i="5"/>
  <c r="AT13" i="5" s="1"/>
  <c r="AP13" i="5"/>
  <c r="AL13" i="5"/>
  <c r="AN13" i="5" s="1"/>
  <c r="AI13" i="5"/>
  <c r="AK13" i="5" s="1"/>
  <c r="AF13" i="5"/>
  <c r="AD13" i="5"/>
  <c r="AA13" i="5"/>
  <c r="W13" i="5"/>
  <c r="Y13" i="5" s="1"/>
  <c r="T13" i="5"/>
  <c r="V13" i="5" s="1"/>
  <c r="Q13" i="5"/>
  <c r="S13" i="5" s="1"/>
  <c r="O13" i="5"/>
  <c r="K13" i="5"/>
  <c r="M13" i="5" s="1"/>
  <c r="H13" i="5"/>
  <c r="J13" i="5" s="1"/>
  <c r="E13" i="5"/>
  <c r="G13" i="5" s="1"/>
  <c r="AX12" i="5"/>
  <c r="AZ12" i="5" s="1"/>
  <c r="AU12" i="5"/>
  <c r="AW12" i="5" s="1"/>
  <c r="AR12" i="5"/>
  <c r="AT12" i="5" s="1"/>
  <c r="AP12" i="5"/>
  <c r="AL12" i="5"/>
  <c r="AN12" i="5" s="1"/>
  <c r="AI12" i="5"/>
  <c r="AK12" i="5" s="1"/>
  <c r="AF12" i="5"/>
  <c r="AH12" i="5" s="1"/>
  <c r="AA12" i="5"/>
  <c r="W12" i="5"/>
  <c r="Y12" i="5" s="1"/>
  <c r="T12" i="5"/>
  <c r="V12" i="5" s="1"/>
  <c r="Q12" i="5"/>
  <c r="K12" i="5"/>
  <c r="M12" i="5" s="1"/>
  <c r="H12" i="5"/>
  <c r="E12" i="5"/>
  <c r="AX11" i="5"/>
  <c r="AZ11" i="5" s="1"/>
  <c r="AU11" i="5"/>
  <c r="AW11" i="5" s="1"/>
  <c r="AR11" i="5"/>
  <c r="AT11" i="5" s="1"/>
  <c r="AP11" i="5"/>
  <c r="AL11" i="5"/>
  <c r="AN11" i="5" s="1"/>
  <c r="AI11" i="5"/>
  <c r="AK11" i="5" s="1"/>
  <c r="AF11" i="5"/>
  <c r="AH11" i="5" s="1"/>
  <c r="AD11" i="5"/>
  <c r="AA11" i="5"/>
  <c r="W11" i="5"/>
  <c r="Y11" i="5" s="1"/>
  <c r="T11" i="5"/>
  <c r="V11" i="5" s="1"/>
  <c r="Q11" i="5"/>
  <c r="S11" i="5" s="1"/>
  <c r="O11" i="5"/>
  <c r="K11" i="5"/>
  <c r="M11" i="5" s="1"/>
  <c r="H11" i="5"/>
  <c r="J11" i="5" s="1"/>
  <c r="E11" i="5"/>
  <c r="G11" i="5" s="1"/>
  <c r="AX10" i="5"/>
  <c r="AZ10" i="5" s="1"/>
  <c r="AU10" i="5"/>
  <c r="AW10" i="5" s="1"/>
  <c r="AR10" i="5"/>
  <c r="AT10" i="5" s="1"/>
  <c r="AP10" i="5"/>
  <c r="AL10" i="5"/>
  <c r="AN10" i="5" s="1"/>
  <c r="AI10" i="5"/>
  <c r="AF10" i="5"/>
  <c r="AH10" i="5" s="1"/>
  <c r="AA10" i="5"/>
  <c r="W10" i="5"/>
  <c r="Y10" i="5" s="1"/>
  <c r="T10" i="5"/>
  <c r="V10" i="5" s="1"/>
  <c r="Q10" i="5"/>
  <c r="S10" i="5" s="1"/>
  <c r="K10" i="5"/>
  <c r="M10" i="5" s="1"/>
  <c r="H10" i="5"/>
  <c r="E10" i="5"/>
  <c r="AX9" i="5"/>
  <c r="AZ9" i="5" s="1"/>
  <c r="AU9" i="5"/>
  <c r="AW9" i="5" s="1"/>
  <c r="AR9" i="5"/>
  <c r="AT9" i="5" s="1"/>
  <c r="AP9" i="5"/>
  <c r="AL9" i="5"/>
  <c r="AI9" i="5"/>
  <c r="AK9" i="5" s="1"/>
  <c r="AF9" i="5"/>
  <c r="AH9" i="5" s="1"/>
  <c r="AD9" i="5"/>
  <c r="AA9" i="5"/>
  <c r="W9" i="5"/>
  <c r="Y9" i="5" s="1"/>
  <c r="T9" i="5"/>
  <c r="V9" i="5" s="1"/>
  <c r="Q9" i="5"/>
  <c r="S9" i="5" s="1"/>
  <c r="O9" i="5"/>
  <c r="K9" i="5"/>
  <c r="M9" i="5" s="1"/>
  <c r="H9" i="5"/>
  <c r="J9" i="5" s="1"/>
  <c r="E9" i="5"/>
  <c r="G9" i="5" s="1"/>
  <c r="AX8" i="5"/>
  <c r="AZ8" i="5" s="1"/>
  <c r="AU8" i="5"/>
  <c r="AW8" i="5" s="1"/>
  <c r="AR8" i="5"/>
  <c r="AT8" i="5" s="1"/>
  <c r="AP8" i="5"/>
  <c r="AL8" i="5"/>
  <c r="AN8" i="5" s="1"/>
  <c r="AI8" i="5"/>
  <c r="AK8" i="5" s="1"/>
  <c r="AF8" i="5"/>
  <c r="AA8" i="5"/>
  <c r="W8" i="5"/>
  <c r="Y8" i="5" s="1"/>
  <c r="T8" i="5"/>
  <c r="V8" i="5" s="1"/>
  <c r="Q8" i="5"/>
  <c r="S8" i="5" s="1"/>
  <c r="K8" i="5"/>
  <c r="M8" i="5" s="1"/>
  <c r="H8" i="5"/>
  <c r="E8" i="5"/>
  <c r="AX7" i="5"/>
  <c r="AZ7" i="5" s="1"/>
  <c r="AU7" i="5"/>
  <c r="AW7" i="5" s="1"/>
  <c r="AR7" i="5"/>
  <c r="AT7" i="5" s="1"/>
  <c r="AP7" i="5"/>
  <c r="AL7" i="5"/>
  <c r="AN7" i="5" s="1"/>
  <c r="AI7" i="5"/>
  <c r="AK7" i="5" s="1"/>
  <c r="AF7" i="5"/>
  <c r="AH7" i="5" s="1"/>
  <c r="AD7" i="5"/>
  <c r="AA7" i="5"/>
  <c r="W7" i="5"/>
  <c r="Y7" i="5" s="1"/>
  <c r="T7" i="5"/>
  <c r="V7" i="5" s="1"/>
  <c r="Q7" i="5"/>
  <c r="S7" i="5" s="1"/>
  <c r="O7" i="5"/>
  <c r="K7" i="5"/>
  <c r="M7" i="5" s="1"/>
  <c r="H7" i="5"/>
  <c r="J7" i="5" s="1"/>
  <c r="E7" i="5"/>
  <c r="G7" i="5" s="1"/>
  <c r="AX53" i="6"/>
  <c r="AZ53" i="6" s="1"/>
  <c r="AU53" i="6"/>
  <c r="AW53" i="6" s="1"/>
  <c r="AR53" i="6"/>
  <c r="AT53" i="6" s="1"/>
  <c r="AP53" i="6"/>
  <c r="AL53" i="6"/>
  <c r="AN53" i="6" s="1"/>
  <c r="AI53" i="6"/>
  <c r="AF53" i="6"/>
  <c r="AH53" i="6" s="1"/>
  <c r="AA53" i="6"/>
  <c r="W53" i="6"/>
  <c r="Y53" i="6" s="1"/>
  <c r="T53" i="6"/>
  <c r="V53" i="6" s="1"/>
  <c r="Q53" i="6"/>
  <c r="S53" i="6" s="1"/>
  <c r="K53" i="6"/>
  <c r="M53" i="6" s="1"/>
  <c r="H53" i="6"/>
  <c r="E53" i="6"/>
  <c r="AX51" i="6"/>
  <c r="AZ51" i="6" s="1"/>
  <c r="AU51" i="6"/>
  <c r="AW51" i="6" s="1"/>
  <c r="AR51" i="6"/>
  <c r="AT51" i="6" s="1"/>
  <c r="AP51" i="6"/>
  <c r="AL51" i="6"/>
  <c r="AN51" i="6" s="1"/>
  <c r="AI51" i="6"/>
  <c r="AK51" i="6" s="1"/>
  <c r="AF51" i="6"/>
  <c r="AH51" i="6" s="1"/>
  <c r="AD51" i="6"/>
  <c r="AA51" i="6"/>
  <c r="W51" i="6"/>
  <c r="Y51" i="6" s="1"/>
  <c r="T51" i="6"/>
  <c r="V51" i="6" s="1"/>
  <c r="Q51" i="6"/>
  <c r="S51" i="6" s="1"/>
  <c r="O51" i="6"/>
  <c r="K51" i="6"/>
  <c r="M51" i="6" s="1"/>
  <c r="H51" i="6"/>
  <c r="J51" i="6" s="1"/>
  <c r="E51" i="6"/>
  <c r="G51" i="6" s="1"/>
  <c r="AX50" i="6"/>
  <c r="AZ50" i="6" s="1"/>
  <c r="AU50" i="6"/>
  <c r="AW50" i="6" s="1"/>
  <c r="AR50" i="6"/>
  <c r="AT50" i="6" s="1"/>
  <c r="AP50" i="6"/>
  <c r="AL50" i="6"/>
  <c r="AN50" i="6" s="1"/>
  <c r="AI50" i="6"/>
  <c r="AK50" i="6" s="1"/>
  <c r="AF50" i="6"/>
  <c r="AA50" i="6"/>
  <c r="W50" i="6"/>
  <c r="Y50" i="6" s="1"/>
  <c r="T50" i="6"/>
  <c r="V50" i="6" s="1"/>
  <c r="Q50" i="6"/>
  <c r="K50" i="6"/>
  <c r="M50" i="6" s="1"/>
  <c r="H50" i="6"/>
  <c r="E50" i="6"/>
  <c r="AX49" i="6"/>
  <c r="AZ49" i="6" s="1"/>
  <c r="AU49" i="6"/>
  <c r="AW49" i="6" s="1"/>
  <c r="AR49" i="6"/>
  <c r="AT49" i="6" s="1"/>
  <c r="AP49" i="6"/>
  <c r="AL49" i="6"/>
  <c r="AN49" i="6" s="1"/>
  <c r="AI49" i="6"/>
  <c r="AK49" i="6" s="1"/>
  <c r="AF49" i="6"/>
  <c r="AH49" i="6" s="1"/>
  <c r="AD49" i="6"/>
  <c r="AA49" i="6"/>
  <c r="W49" i="6"/>
  <c r="Y49" i="6" s="1"/>
  <c r="T49" i="6"/>
  <c r="V49" i="6" s="1"/>
  <c r="Q49" i="6"/>
  <c r="S49" i="6" s="1"/>
  <c r="O49" i="6"/>
  <c r="K49" i="6"/>
  <c r="M49" i="6" s="1"/>
  <c r="H49" i="6"/>
  <c r="J49" i="6" s="1"/>
  <c r="E49" i="6"/>
  <c r="G49" i="6" s="1"/>
  <c r="AX48" i="6"/>
  <c r="AZ48" i="6" s="1"/>
  <c r="AU48" i="6"/>
  <c r="AW48" i="6" s="1"/>
  <c r="AR48" i="6"/>
  <c r="AT48" i="6" s="1"/>
  <c r="AP48" i="6"/>
  <c r="AL48" i="6"/>
  <c r="AN48" i="6" s="1"/>
  <c r="AI48" i="6"/>
  <c r="AK48" i="6" s="1"/>
  <c r="AF48" i="6"/>
  <c r="AH48" i="6" s="1"/>
  <c r="AA48" i="6"/>
  <c r="W48" i="6"/>
  <c r="Y48" i="6" s="1"/>
  <c r="T48" i="6"/>
  <c r="Q48" i="6"/>
  <c r="S48" i="6" s="1"/>
  <c r="K48" i="6"/>
  <c r="M48" i="6" s="1"/>
  <c r="H48" i="6"/>
  <c r="E48" i="6"/>
  <c r="AX47" i="6"/>
  <c r="AZ47" i="6" s="1"/>
  <c r="AU47" i="6"/>
  <c r="AW47" i="6" s="1"/>
  <c r="AR47" i="6"/>
  <c r="AT47" i="6" s="1"/>
  <c r="AP47" i="6"/>
  <c r="AL47" i="6"/>
  <c r="AI47" i="6"/>
  <c r="AK47" i="6" s="1"/>
  <c r="AF47" i="6"/>
  <c r="AH47" i="6" s="1"/>
  <c r="AD47" i="6"/>
  <c r="AA47" i="6"/>
  <c r="W47" i="6"/>
  <c r="Y47" i="6" s="1"/>
  <c r="T47" i="6"/>
  <c r="V47" i="6" s="1"/>
  <c r="Q47" i="6"/>
  <c r="S47" i="6" s="1"/>
  <c r="O47" i="6"/>
  <c r="K47" i="6"/>
  <c r="M47" i="6" s="1"/>
  <c r="H47" i="6"/>
  <c r="J47" i="6" s="1"/>
  <c r="E47" i="6"/>
  <c r="G47" i="6" s="1"/>
  <c r="AX46" i="6"/>
  <c r="AZ46" i="6" s="1"/>
  <c r="AU46" i="6"/>
  <c r="AW46" i="6" s="1"/>
  <c r="AR46" i="6"/>
  <c r="AT46" i="6" s="1"/>
  <c r="AP46" i="6"/>
  <c r="AL46" i="6"/>
  <c r="AN46" i="6" s="1"/>
  <c r="AI46" i="6"/>
  <c r="AK46" i="6" s="1"/>
  <c r="AF46" i="6"/>
  <c r="AA46" i="6"/>
  <c r="W46" i="6"/>
  <c r="Y46" i="6" s="1"/>
  <c r="T46" i="6"/>
  <c r="V46" i="6" s="1"/>
  <c r="Q46" i="6"/>
  <c r="K46" i="6"/>
  <c r="M46" i="6" s="1"/>
  <c r="H46" i="6"/>
  <c r="E46" i="6"/>
  <c r="AX45" i="6"/>
  <c r="AZ45" i="6" s="1"/>
  <c r="AU45" i="6"/>
  <c r="AW45" i="6" s="1"/>
  <c r="AR45" i="6"/>
  <c r="AT45" i="6" s="1"/>
  <c r="AP45" i="6"/>
  <c r="AL45" i="6"/>
  <c r="AN45" i="6" s="1"/>
  <c r="AI45" i="6"/>
  <c r="AK45" i="6" s="1"/>
  <c r="AF45" i="6"/>
  <c r="AD45" i="6"/>
  <c r="AA45" i="6"/>
  <c r="W45" i="6"/>
  <c r="Y45" i="6" s="1"/>
  <c r="T45" i="6"/>
  <c r="Q45" i="6"/>
  <c r="S45" i="6" s="1"/>
  <c r="O45" i="6"/>
  <c r="K45" i="6"/>
  <c r="M45" i="6" s="1"/>
  <c r="H45" i="6"/>
  <c r="J45" i="6" s="1"/>
  <c r="E45" i="6"/>
  <c r="AX44" i="6"/>
  <c r="AZ44" i="6" s="1"/>
  <c r="AU44" i="6"/>
  <c r="AW44" i="6" s="1"/>
  <c r="AR44" i="6"/>
  <c r="AT44" i="6" s="1"/>
  <c r="AP44" i="6"/>
  <c r="AL44" i="6"/>
  <c r="AN44" i="6" s="1"/>
  <c r="AI44" i="6"/>
  <c r="AF44" i="6"/>
  <c r="AH44" i="6" s="1"/>
  <c r="AA44" i="6"/>
  <c r="W44" i="6"/>
  <c r="Y44" i="6" s="1"/>
  <c r="T44" i="6"/>
  <c r="V44" i="6" s="1"/>
  <c r="Q44" i="6"/>
  <c r="S44" i="6" s="1"/>
  <c r="O44" i="6"/>
  <c r="K44" i="6"/>
  <c r="M44" i="6" s="1"/>
  <c r="H44" i="6"/>
  <c r="J44" i="6" s="1"/>
  <c r="AD44" i="6"/>
  <c r="E44" i="6"/>
  <c r="AX43" i="6"/>
  <c r="AZ43" i="6" s="1"/>
  <c r="AU43" i="6"/>
  <c r="AW43" i="6" s="1"/>
  <c r="AR43" i="6"/>
  <c r="AT43" i="6" s="1"/>
  <c r="AP43" i="6"/>
  <c r="AL43" i="6"/>
  <c r="AI43" i="6"/>
  <c r="AK43" i="6" s="1"/>
  <c r="AF43" i="6"/>
  <c r="AH43" i="6" s="1"/>
  <c r="AA43" i="6"/>
  <c r="W43" i="6"/>
  <c r="Y43" i="6" s="1"/>
  <c r="T43" i="6"/>
  <c r="V43" i="6" s="1"/>
  <c r="Q43" i="6"/>
  <c r="S43" i="6" s="1"/>
  <c r="O43" i="6"/>
  <c r="K43" i="6"/>
  <c r="M43" i="6" s="1"/>
  <c r="H43" i="6"/>
  <c r="J43" i="6" s="1"/>
  <c r="AD43" i="6"/>
  <c r="E43" i="6"/>
  <c r="G43" i="6" s="1"/>
  <c r="AX42" i="6"/>
  <c r="AZ42" i="6" s="1"/>
  <c r="AU42" i="6"/>
  <c r="AW42" i="6" s="1"/>
  <c r="AR42" i="6"/>
  <c r="AT42" i="6" s="1"/>
  <c r="AP42" i="6"/>
  <c r="AL42" i="6"/>
  <c r="AN42" i="6" s="1"/>
  <c r="AI42" i="6"/>
  <c r="AK42" i="6" s="1"/>
  <c r="AF42" i="6"/>
  <c r="AH42" i="6" s="1"/>
  <c r="AA42" i="6"/>
  <c r="W42" i="6"/>
  <c r="Y42" i="6" s="1"/>
  <c r="T42" i="6"/>
  <c r="V42" i="6" s="1"/>
  <c r="Q42" i="6"/>
  <c r="S42" i="6" s="1"/>
  <c r="K42" i="6"/>
  <c r="M42" i="6" s="1"/>
  <c r="H42" i="6"/>
  <c r="J42" i="6" s="1"/>
  <c r="O42" i="6"/>
  <c r="E42" i="6"/>
  <c r="AX41" i="6"/>
  <c r="AZ41" i="6" s="1"/>
  <c r="AU41" i="6"/>
  <c r="AW41" i="6" s="1"/>
  <c r="AR41" i="6"/>
  <c r="AT41" i="6" s="1"/>
  <c r="AP41" i="6"/>
  <c r="AL41" i="6"/>
  <c r="AN41" i="6" s="1"/>
  <c r="AI41" i="6"/>
  <c r="AK41" i="6" s="1"/>
  <c r="AF41" i="6"/>
  <c r="AH41" i="6" s="1"/>
  <c r="AD41" i="6"/>
  <c r="AA41" i="6"/>
  <c r="W41" i="6"/>
  <c r="Y41" i="6" s="1"/>
  <c r="T41" i="6"/>
  <c r="V41" i="6" s="1"/>
  <c r="Q41" i="6"/>
  <c r="S41" i="6" s="1"/>
  <c r="K41" i="6"/>
  <c r="M41" i="6" s="1"/>
  <c r="H41" i="6"/>
  <c r="J41" i="6" s="1"/>
  <c r="O41" i="6"/>
  <c r="E41" i="6"/>
  <c r="AX40" i="6"/>
  <c r="AZ40" i="6" s="1"/>
  <c r="AU40" i="6"/>
  <c r="AW40" i="6" s="1"/>
  <c r="AR40" i="6"/>
  <c r="AT40" i="6" s="1"/>
  <c r="AP40" i="6"/>
  <c r="AL40" i="6"/>
  <c r="AN40" i="6" s="1"/>
  <c r="AI40" i="6"/>
  <c r="AK40" i="6" s="1"/>
  <c r="AF40" i="6"/>
  <c r="AA40" i="6"/>
  <c r="W40" i="6"/>
  <c r="Y40" i="6" s="1"/>
  <c r="T40" i="6"/>
  <c r="V40" i="6" s="1"/>
  <c r="Q40" i="6"/>
  <c r="K40" i="6"/>
  <c r="H40" i="6"/>
  <c r="J40" i="6" s="1"/>
  <c r="E40" i="6"/>
  <c r="G40" i="6" s="1"/>
  <c r="AX39" i="6"/>
  <c r="AZ39" i="6" s="1"/>
  <c r="AU39" i="6"/>
  <c r="AW39" i="6" s="1"/>
  <c r="AR39" i="6"/>
  <c r="AT39" i="6" s="1"/>
  <c r="AP39" i="6"/>
  <c r="AL39" i="6"/>
  <c r="AN39" i="6" s="1"/>
  <c r="AI39" i="6"/>
  <c r="AK39" i="6" s="1"/>
  <c r="AF39" i="6"/>
  <c r="AD39" i="6"/>
  <c r="AA39" i="6"/>
  <c r="W39" i="6"/>
  <c r="Y39" i="6" s="1"/>
  <c r="T39" i="6"/>
  <c r="Q39" i="6"/>
  <c r="S39" i="6" s="1"/>
  <c r="O39" i="6"/>
  <c r="K39" i="6"/>
  <c r="M39" i="6" s="1"/>
  <c r="H39" i="6"/>
  <c r="J39" i="6" s="1"/>
  <c r="E39" i="6"/>
  <c r="G39" i="6" s="1"/>
  <c r="AX38" i="6"/>
  <c r="AZ38" i="6" s="1"/>
  <c r="AU38" i="6"/>
  <c r="AW38" i="6" s="1"/>
  <c r="AR38" i="6"/>
  <c r="AT38" i="6" s="1"/>
  <c r="AP38" i="6"/>
  <c r="AL38" i="6"/>
  <c r="AN38" i="6" s="1"/>
  <c r="AI38" i="6"/>
  <c r="AF38" i="6"/>
  <c r="AH38" i="6" s="1"/>
  <c r="AA38" i="6"/>
  <c r="W38" i="6"/>
  <c r="Y38" i="6" s="1"/>
  <c r="T38" i="6"/>
  <c r="V38" i="6" s="1"/>
  <c r="Q38" i="6"/>
  <c r="S38" i="6" s="1"/>
  <c r="O38" i="6"/>
  <c r="K38" i="6"/>
  <c r="M38" i="6" s="1"/>
  <c r="H38" i="6"/>
  <c r="J38" i="6" s="1"/>
  <c r="AD38" i="6"/>
  <c r="E38" i="6"/>
  <c r="G38" i="6" s="1"/>
  <c r="AX37" i="6"/>
  <c r="AZ37" i="6" s="1"/>
  <c r="AU37" i="6"/>
  <c r="AW37" i="6" s="1"/>
  <c r="AR37" i="6"/>
  <c r="AT37" i="6" s="1"/>
  <c r="AP37" i="6"/>
  <c r="AL37" i="6"/>
  <c r="AN37" i="6" s="1"/>
  <c r="AI37" i="6"/>
  <c r="AK37" i="6" s="1"/>
  <c r="AF37" i="6"/>
  <c r="AA37" i="6"/>
  <c r="W37" i="6"/>
  <c r="Y37" i="6" s="1"/>
  <c r="T37" i="6"/>
  <c r="V37" i="6" s="1"/>
  <c r="Q37" i="6"/>
  <c r="S37" i="6" s="1"/>
  <c r="O37" i="6"/>
  <c r="K37" i="6"/>
  <c r="M37" i="6" s="1"/>
  <c r="H37" i="6"/>
  <c r="J37" i="6" s="1"/>
  <c r="AD37" i="6"/>
  <c r="E37" i="6"/>
  <c r="G37" i="6" s="1"/>
  <c r="AX36" i="6"/>
  <c r="AZ36" i="6" s="1"/>
  <c r="AU36" i="6"/>
  <c r="AW36" i="6" s="1"/>
  <c r="AR36" i="6"/>
  <c r="AT36" i="6" s="1"/>
  <c r="AP36" i="6"/>
  <c r="AL36" i="6"/>
  <c r="AN36" i="6" s="1"/>
  <c r="AI36" i="6"/>
  <c r="AK36" i="6" s="1"/>
  <c r="AF36" i="6"/>
  <c r="AA36" i="6"/>
  <c r="W36" i="6"/>
  <c r="Y36" i="6" s="1"/>
  <c r="T36" i="6"/>
  <c r="V36" i="6" s="1"/>
  <c r="Q36" i="6"/>
  <c r="K36" i="6"/>
  <c r="M36" i="6" s="1"/>
  <c r="H36" i="6"/>
  <c r="J36" i="6" s="1"/>
  <c r="E36" i="6"/>
  <c r="AX35" i="6"/>
  <c r="AZ35" i="6" s="1"/>
  <c r="AU35" i="6"/>
  <c r="AW35" i="6" s="1"/>
  <c r="AR35" i="6"/>
  <c r="AT35" i="6" s="1"/>
  <c r="AP35" i="6"/>
  <c r="AL35" i="6"/>
  <c r="AN35" i="6" s="1"/>
  <c r="AI35" i="6"/>
  <c r="AF35" i="6"/>
  <c r="AH35" i="6" s="1"/>
  <c r="AD35" i="6"/>
  <c r="AA35" i="6"/>
  <c r="W35" i="6"/>
  <c r="Y35" i="6" s="1"/>
  <c r="T35" i="6"/>
  <c r="V35" i="6" s="1"/>
  <c r="Q35" i="6"/>
  <c r="K35" i="6"/>
  <c r="M35" i="6" s="1"/>
  <c r="H35" i="6"/>
  <c r="J35" i="6" s="1"/>
  <c r="O35" i="6"/>
  <c r="E35" i="6"/>
  <c r="G35" i="6" s="1"/>
  <c r="AX34" i="6"/>
  <c r="AZ34" i="6" s="1"/>
  <c r="AU34" i="6"/>
  <c r="AW34" i="6" s="1"/>
  <c r="AR34" i="6"/>
  <c r="AT34" i="6" s="1"/>
  <c r="AP34" i="6"/>
  <c r="AL34" i="6"/>
  <c r="AN34" i="6" s="1"/>
  <c r="AI34" i="6"/>
  <c r="AK34" i="6" s="1"/>
  <c r="AF34" i="6"/>
  <c r="AH34" i="6" s="1"/>
  <c r="AD34" i="6"/>
  <c r="AA34" i="6"/>
  <c r="W34" i="6"/>
  <c r="Y34" i="6" s="1"/>
  <c r="T34" i="6"/>
  <c r="V34" i="6" s="1"/>
  <c r="Q34" i="6"/>
  <c r="S34" i="6" s="1"/>
  <c r="O34" i="6"/>
  <c r="K34" i="6"/>
  <c r="M34" i="6" s="1"/>
  <c r="H34" i="6"/>
  <c r="J34" i="6" s="1"/>
  <c r="E34" i="6"/>
  <c r="G34" i="6" s="1"/>
  <c r="AX33" i="6"/>
  <c r="AZ33" i="6" s="1"/>
  <c r="AU33" i="6"/>
  <c r="AW33" i="6" s="1"/>
  <c r="AR33" i="6"/>
  <c r="AT33" i="6" s="1"/>
  <c r="AP33" i="6"/>
  <c r="AL33" i="6"/>
  <c r="AN33" i="6" s="1"/>
  <c r="AI33" i="6"/>
  <c r="AK33" i="6" s="1"/>
  <c r="AF33" i="6"/>
  <c r="AD33" i="6"/>
  <c r="AA33" i="6"/>
  <c r="W33" i="6"/>
  <c r="Y33" i="6" s="1"/>
  <c r="T33" i="6"/>
  <c r="V33" i="6" s="1"/>
  <c r="Q33" i="6"/>
  <c r="O33" i="6"/>
  <c r="K33" i="6"/>
  <c r="M33" i="6" s="1"/>
  <c r="H33" i="6"/>
  <c r="J33" i="6" s="1"/>
  <c r="E33" i="6"/>
  <c r="AX32" i="6"/>
  <c r="AZ32" i="6" s="1"/>
  <c r="AU32" i="6"/>
  <c r="AW32" i="6" s="1"/>
  <c r="AR32" i="6"/>
  <c r="AT32" i="6" s="1"/>
  <c r="AP32" i="6"/>
  <c r="AL32" i="6"/>
  <c r="AN32" i="6" s="1"/>
  <c r="AI32" i="6"/>
  <c r="AK32" i="6" s="1"/>
  <c r="AF32" i="6"/>
  <c r="AA32" i="6"/>
  <c r="W32" i="6"/>
  <c r="Y32" i="6" s="1"/>
  <c r="T32" i="6"/>
  <c r="V32" i="6" s="1"/>
  <c r="Q32" i="6"/>
  <c r="K32" i="6"/>
  <c r="M32" i="6" s="1"/>
  <c r="H32" i="6"/>
  <c r="J32" i="6" s="1"/>
  <c r="E32" i="6"/>
  <c r="G32" i="6" s="1"/>
  <c r="AX31" i="6"/>
  <c r="AZ31" i="6" s="1"/>
  <c r="AU31" i="6"/>
  <c r="AW31" i="6" s="1"/>
  <c r="AR31" i="6"/>
  <c r="AT31" i="6" s="1"/>
  <c r="AP31" i="6"/>
  <c r="AL31" i="6"/>
  <c r="AN31" i="6" s="1"/>
  <c r="AI31" i="6"/>
  <c r="AK31" i="6" s="1"/>
  <c r="AF31" i="6"/>
  <c r="AH31" i="6" s="1"/>
  <c r="AA31" i="6"/>
  <c r="W31" i="6"/>
  <c r="Y31" i="6" s="1"/>
  <c r="T31" i="6"/>
  <c r="V31" i="6" s="1"/>
  <c r="Q31" i="6"/>
  <c r="K31" i="6"/>
  <c r="M31" i="6" s="1"/>
  <c r="H31" i="6"/>
  <c r="J31" i="6" s="1"/>
  <c r="AD31" i="6"/>
  <c r="E31" i="6"/>
  <c r="AX30" i="6"/>
  <c r="AZ30" i="6" s="1"/>
  <c r="AU30" i="6"/>
  <c r="AW30" i="6" s="1"/>
  <c r="AR30" i="6"/>
  <c r="AT30" i="6" s="1"/>
  <c r="AP30" i="6"/>
  <c r="AL30" i="6"/>
  <c r="AN30" i="6" s="1"/>
  <c r="AI30" i="6"/>
  <c r="AK30" i="6" s="1"/>
  <c r="AF30" i="6"/>
  <c r="AH30" i="6" s="1"/>
  <c r="AD30" i="6"/>
  <c r="AA30" i="6"/>
  <c r="W30" i="6"/>
  <c r="Y30" i="6" s="1"/>
  <c r="T30" i="6"/>
  <c r="V30" i="6" s="1"/>
  <c r="Q30" i="6"/>
  <c r="O30" i="6"/>
  <c r="K30" i="6"/>
  <c r="M30" i="6" s="1"/>
  <c r="H30" i="6"/>
  <c r="J30" i="6" s="1"/>
  <c r="E30" i="6"/>
  <c r="AX29" i="6"/>
  <c r="AZ29" i="6" s="1"/>
  <c r="AU29" i="6"/>
  <c r="AW29" i="6" s="1"/>
  <c r="AR29" i="6"/>
  <c r="AT29" i="6" s="1"/>
  <c r="AP29" i="6"/>
  <c r="AL29" i="6"/>
  <c r="AN29" i="6" s="1"/>
  <c r="AI29" i="6"/>
  <c r="AK29" i="6" s="1"/>
  <c r="AF29" i="6"/>
  <c r="AH29" i="6" s="1"/>
  <c r="AD29" i="6"/>
  <c r="AA29" i="6"/>
  <c r="W29" i="6"/>
  <c r="Y29" i="6" s="1"/>
  <c r="T29" i="6"/>
  <c r="Q29" i="6"/>
  <c r="S29" i="6" s="1"/>
  <c r="K29" i="6"/>
  <c r="M29" i="6" s="1"/>
  <c r="H29" i="6"/>
  <c r="J29" i="6" s="1"/>
  <c r="O29" i="6"/>
  <c r="E29" i="6"/>
  <c r="AX28" i="6"/>
  <c r="AZ28" i="6" s="1"/>
  <c r="AU28" i="6"/>
  <c r="AW28" i="6" s="1"/>
  <c r="AR28" i="6"/>
  <c r="AT28" i="6" s="1"/>
  <c r="AP28" i="6"/>
  <c r="AL28" i="6"/>
  <c r="AN28" i="6" s="1"/>
  <c r="AI28" i="6"/>
  <c r="AK28" i="6" s="1"/>
  <c r="AF28" i="6"/>
  <c r="AA28" i="6"/>
  <c r="W28" i="6"/>
  <c r="Y28" i="6" s="1"/>
  <c r="T28" i="6"/>
  <c r="V28" i="6" s="1"/>
  <c r="Q28" i="6"/>
  <c r="K28" i="6"/>
  <c r="M28" i="6" s="1"/>
  <c r="H28" i="6"/>
  <c r="J28" i="6" s="1"/>
  <c r="E28" i="6"/>
  <c r="AX27" i="6"/>
  <c r="AZ27" i="6" s="1"/>
  <c r="AU27" i="6"/>
  <c r="AW27" i="6" s="1"/>
  <c r="AR27" i="6"/>
  <c r="AT27" i="6" s="1"/>
  <c r="AP27" i="6"/>
  <c r="AL27" i="6"/>
  <c r="AN27" i="6" s="1"/>
  <c r="AI27" i="6"/>
  <c r="AK27" i="6" s="1"/>
  <c r="AF27" i="6"/>
  <c r="AH27" i="6" s="1"/>
  <c r="AA27" i="6"/>
  <c r="W27" i="6"/>
  <c r="Y27" i="6" s="1"/>
  <c r="T27" i="6"/>
  <c r="V27" i="6" s="1"/>
  <c r="Q27" i="6"/>
  <c r="S27" i="6" s="1"/>
  <c r="K27" i="6"/>
  <c r="M27" i="6" s="1"/>
  <c r="H27" i="6"/>
  <c r="J27" i="6" s="1"/>
  <c r="AD27" i="6"/>
  <c r="E27" i="6"/>
  <c r="AX26" i="6"/>
  <c r="AZ26" i="6" s="1"/>
  <c r="AU26" i="6"/>
  <c r="AW26" i="6" s="1"/>
  <c r="AR26" i="6"/>
  <c r="AT26" i="6" s="1"/>
  <c r="AP26" i="6"/>
  <c r="AL26" i="6"/>
  <c r="AN26" i="6" s="1"/>
  <c r="AI26" i="6"/>
  <c r="AF26" i="6"/>
  <c r="AH26" i="6" s="1"/>
  <c r="AD26" i="6"/>
  <c r="AA26" i="6"/>
  <c r="W26" i="6"/>
  <c r="Y26" i="6" s="1"/>
  <c r="T26" i="6"/>
  <c r="V26" i="6" s="1"/>
  <c r="Q26" i="6"/>
  <c r="S26" i="6" s="1"/>
  <c r="O26" i="6"/>
  <c r="K26" i="6"/>
  <c r="M26" i="6" s="1"/>
  <c r="H26" i="6"/>
  <c r="J26" i="6" s="1"/>
  <c r="E26" i="6"/>
  <c r="G26" i="6" s="1"/>
  <c r="AX25" i="6"/>
  <c r="AZ25" i="6" s="1"/>
  <c r="AU25" i="6"/>
  <c r="AW25" i="6" s="1"/>
  <c r="AR25" i="6"/>
  <c r="AT25" i="6" s="1"/>
  <c r="AP25" i="6"/>
  <c r="AL25" i="6"/>
  <c r="AN25" i="6" s="1"/>
  <c r="AI25" i="6"/>
  <c r="AK25" i="6" s="1"/>
  <c r="AF25" i="6"/>
  <c r="AH25" i="6" s="1"/>
  <c r="AA25" i="6"/>
  <c r="W25" i="6"/>
  <c r="Y25" i="6" s="1"/>
  <c r="T25" i="6"/>
  <c r="V25" i="6" s="1"/>
  <c r="Q25" i="6"/>
  <c r="S25" i="6" s="1"/>
  <c r="K25" i="6"/>
  <c r="M25" i="6" s="1"/>
  <c r="H25" i="6"/>
  <c r="J25" i="6" s="1"/>
  <c r="AD25" i="6"/>
  <c r="E25" i="6"/>
  <c r="AX24" i="6"/>
  <c r="AZ24" i="6" s="1"/>
  <c r="AU24" i="6"/>
  <c r="AW24" i="6" s="1"/>
  <c r="AR24" i="6"/>
  <c r="AT24" i="6" s="1"/>
  <c r="AP24" i="6"/>
  <c r="AL24" i="6"/>
  <c r="AN24" i="6" s="1"/>
  <c r="AI24" i="6"/>
  <c r="AK24" i="6" s="1"/>
  <c r="AF24" i="6"/>
  <c r="AA24" i="6"/>
  <c r="W24" i="6"/>
  <c r="Y24" i="6" s="1"/>
  <c r="T24" i="6"/>
  <c r="V24" i="6" s="1"/>
  <c r="Q24" i="6"/>
  <c r="K24" i="6"/>
  <c r="M24" i="6" s="1"/>
  <c r="H24" i="6"/>
  <c r="J24" i="6" s="1"/>
  <c r="E24" i="6"/>
  <c r="AX23" i="6"/>
  <c r="AZ23" i="6" s="1"/>
  <c r="AU23" i="6"/>
  <c r="AW23" i="6" s="1"/>
  <c r="AR23" i="6"/>
  <c r="AT23" i="6" s="1"/>
  <c r="AP23" i="6"/>
  <c r="AL23" i="6"/>
  <c r="AN23" i="6" s="1"/>
  <c r="AI23" i="6"/>
  <c r="AK23" i="6" s="1"/>
  <c r="AF23" i="6"/>
  <c r="AA23" i="6"/>
  <c r="W23" i="6"/>
  <c r="Y23" i="6" s="1"/>
  <c r="T23" i="6"/>
  <c r="V23" i="6" s="1"/>
  <c r="Q23" i="6"/>
  <c r="K23" i="6"/>
  <c r="M23" i="6" s="1"/>
  <c r="H23" i="6"/>
  <c r="J23" i="6" s="1"/>
  <c r="AD23" i="6"/>
  <c r="E23" i="6"/>
  <c r="G23" i="6" s="1"/>
  <c r="AX22" i="6"/>
  <c r="AZ22" i="6" s="1"/>
  <c r="AU22" i="6"/>
  <c r="AW22" i="6" s="1"/>
  <c r="AR22" i="6"/>
  <c r="AT22" i="6" s="1"/>
  <c r="AP22" i="6"/>
  <c r="AL22" i="6"/>
  <c r="AN22" i="6" s="1"/>
  <c r="AI22" i="6"/>
  <c r="AF22" i="6"/>
  <c r="AH22" i="6" s="1"/>
  <c r="AD22" i="6"/>
  <c r="AA22" i="6"/>
  <c r="W22" i="6"/>
  <c r="Y22" i="6" s="1"/>
  <c r="T22" i="6"/>
  <c r="V22" i="6" s="1"/>
  <c r="Q22" i="6"/>
  <c r="O22" i="6"/>
  <c r="K22" i="6"/>
  <c r="M22" i="6" s="1"/>
  <c r="H22" i="6"/>
  <c r="J22" i="6" s="1"/>
  <c r="E22" i="6"/>
  <c r="G22" i="6" s="1"/>
  <c r="AX21" i="6"/>
  <c r="AZ21" i="6" s="1"/>
  <c r="AU21" i="6"/>
  <c r="AW21" i="6" s="1"/>
  <c r="AR21" i="6"/>
  <c r="AT21" i="6" s="1"/>
  <c r="AP21" i="6"/>
  <c r="AL21" i="6"/>
  <c r="AN21" i="6" s="1"/>
  <c r="AI21" i="6"/>
  <c r="AK21" i="6" s="1"/>
  <c r="AF21" i="6"/>
  <c r="AA21" i="6"/>
  <c r="W21" i="6"/>
  <c r="Y21" i="6" s="1"/>
  <c r="T21" i="6"/>
  <c r="V21" i="6" s="1"/>
  <c r="Q21" i="6"/>
  <c r="S21" i="6" s="1"/>
  <c r="K21" i="6"/>
  <c r="M21" i="6" s="1"/>
  <c r="H21" i="6"/>
  <c r="J21" i="6" s="1"/>
  <c r="O21" i="6"/>
  <c r="E21" i="6"/>
  <c r="AX20" i="6"/>
  <c r="AZ20" i="6" s="1"/>
  <c r="AU20" i="6"/>
  <c r="AW20" i="6" s="1"/>
  <c r="AR20" i="6"/>
  <c r="AT20" i="6" s="1"/>
  <c r="AP20" i="6"/>
  <c r="AL20" i="6"/>
  <c r="AN20" i="6" s="1"/>
  <c r="AI20" i="6"/>
  <c r="AK20" i="6" s="1"/>
  <c r="AF20" i="6"/>
  <c r="AH20" i="6" s="1"/>
  <c r="AD20" i="6"/>
  <c r="AA20" i="6"/>
  <c r="W20" i="6"/>
  <c r="Y20" i="6" s="1"/>
  <c r="T20" i="6"/>
  <c r="V20" i="6" s="1"/>
  <c r="Q20" i="6"/>
  <c r="S20" i="6" s="1"/>
  <c r="K20" i="6"/>
  <c r="M20" i="6" s="1"/>
  <c r="H20" i="6"/>
  <c r="J20" i="6" s="1"/>
  <c r="O20" i="6"/>
  <c r="E20" i="6"/>
  <c r="AX19" i="6"/>
  <c r="AZ19" i="6" s="1"/>
  <c r="AU19" i="6"/>
  <c r="AW19" i="6" s="1"/>
  <c r="AR19" i="6"/>
  <c r="AT19" i="6" s="1"/>
  <c r="AP19" i="6"/>
  <c r="AL19" i="6"/>
  <c r="AN19" i="6" s="1"/>
  <c r="AI19" i="6"/>
  <c r="AK19" i="6" s="1"/>
  <c r="AF19" i="6"/>
  <c r="AA19" i="6"/>
  <c r="W19" i="6"/>
  <c r="Y19" i="6" s="1"/>
  <c r="T19" i="6"/>
  <c r="V19" i="6" s="1"/>
  <c r="Q19" i="6"/>
  <c r="K19" i="6"/>
  <c r="M19" i="6" s="1"/>
  <c r="H19" i="6"/>
  <c r="E19" i="6"/>
  <c r="G19" i="6" s="1"/>
  <c r="AX18" i="6"/>
  <c r="AZ18" i="6" s="1"/>
  <c r="AU18" i="6"/>
  <c r="AW18" i="6" s="1"/>
  <c r="AR18" i="6"/>
  <c r="AT18" i="6" s="1"/>
  <c r="AP18" i="6"/>
  <c r="AL18" i="6"/>
  <c r="AN18" i="6" s="1"/>
  <c r="AI18" i="6"/>
  <c r="AK18" i="6" s="1"/>
  <c r="AF18" i="6"/>
  <c r="AD18" i="6"/>
  <c r="AA18" i="6"/>
  <c r="W18" i="6"/>
  <c r="Y18" i="6" s="1"/>
  <c r="T18" i="6"/>
  <c r="Q18" i="6"/>
  <c r="S18" i="6" s="1"/>
  <c r="O18" i="6"/>
  <c r="K18" i="6"/>
  <c r="M18" i="6" s="1"/>
  <c r="H18" i="6"/>
  <c r="J18" i="6" s="1"/>
  <c r="E18" i="6"/>
  <c r="G18" i="6" s="1"/>
  <c r="AX17" i="6"/>
  <c r="AZ17" i="6" s="1"/>
  <c r="AU17" i="6"/>
  <c r="AW17" i="6" s="1"/>
  <c r="AR17" i="6"/>
  <c r="AT17" i="6" s="1"/>
  <c r="AP17" i="6"/>
  <c r="AL17" i="6"/>
  <c r="AN17" i="6" s="1"/>
  <c r="AI17" i="6"/>
  <c r="AF17" i="6"/>
  <c r="AH17" i="6" s="1"/>
  <c r="AA17" i="6"/>
  <c r="W17" i="6"/>
  <c r="Y17" i="6" s="1"/>
  <c r="T17" i="6"/>
  <c r="Q17" i="6"/>
  <c r="S17" i="6" s="1"/>
  <c r="O17" i="6"/>
  <c r="K17" i="6"/>
  <c r="M17" i="6" s="1"/>
  <c r="H17" i="6"/>
  <c r="J17" i="6" s="1"/>
  <c r="AD17" i="6"/>
  <c r="E17" i="6"/>
  <c r="G17" i="6" s="1"/>
  <c r="AX16" i="6"/>
  <c r="AZ16" i="6" s="1"/>
  <c r="AU16" i="6"/>
  <c r="AW16" i="6" s="1"/>
  <c r="AR16" i="6"/>
  <c r="AT16" i="6" s="1"/>
  <c r="AP16" i="6"/>
  <c r="AL16" i="6"/>
  <c r="AN16" i="6" s="1"/>
  <c r="AI16" i="6"/>
  <c r="AK16" i="6" s="1"/>
  <c r="AF16" i="6"/>
  <c r="AH16" i="6" s="1"/>
  <c r="AA16" i="6"/>
  <c r="W16" i="6"/>
  <c r="Y16" i="6" s="1"/>
  <c r="T16" i="6"/>
  <c r="V16" i="6" s="1"/>
  <c r="Q16" i="6"/>
  <c r="S16" i="6" s="1"/>
  <c r="O16" i="6"/>
  <c r="K16" i="6"/>
  <c r="M16" i="6" s="1"/>
  <c r="H16" i="6"/>
  <c r="J16" i="6" s="1"/>
  <c r="AD16" i="6"/>
  <c r="E16" i="6"/>
  <c r="G16" i="6" s="1"/>
  <c r="AX15" i="6"/>
  <c r="AZ15" i="6" s="1"/>
  <c r="AU15" i="6"/>
  <c r="AW15" i="6" s="1"/>
  <c r="AR15" i="6"/>
  <c r="AT15" i="6" s="1"/>
  <c r="AP15" i="6"/>
  <c r="AL15" i="6"/>
  <c r="AN15" i="6" s="1"/>
  <c r="AI15" i="6"/>
  <c r="AK15" i="6" s="1"/>
  <c r="AF15" i="6"/>
  <c r="AA15" i="6"/>
  <c r="W15" i="6"/>
  <c r="Y15" i="6" s="1"/>
  <c r="T15" i="6"/>
  <c r="V15" i="6" s="1"/>
  <c r="Q15" i="6"/>
  <c r="K15" i="6"/>
  <c r="M15" i="6" s="1"/>
  <c r="H15" i="6"/>
  <c r="J15" i="6" s="1"/>
  <c r="E15" i="6"/>
  <c r="AX14" i="6"/>
  <c r="AZ14" i="6" s="1"/>
  <c r="AU14" i="6"/>
  <c r="AW14" i="6" s="1"/>
  <c r="AR14" i="6"/>
  <c r="AT14" i="6" s="1"/>
  <c r="AP14" i="6"/>
  <c r="AL14" i="6"/>
  <c r="AN14" i="6" s="1"/>
  <c r="AI14" i="6"/>
  <c r="AF14" i="6"/>
  <c r="AH14" i="6" s="1"/>
  <c r="AD14" i="6"/>
  <c r="AA14" i="6"/>
  <c r="W14" i="6"/>
  <c r="Y14" i="6" s="1"/>
  <c r="T14" i="6"/>
  <c r="V14" i="6" s="1"/>
  <c r="Q14" i="6"/>
  <c r="O14" i="6"/>
  <c r="K14" i="6"/>
  <c r="M14" i="6" s="1"/>
  <c r="H14" i="6"/>
  <c r="J14" i="6" s="1"/>
  <c r="E14" i="6"/>
  <c r="G14" i="6" s="1"/>
  <c r="AX13" i="6"/>
  <c r="AZ13" i="6" s="1"/>
  <c r="AU13" i="6"/>
  <c r="AW13" i="6" s="1"/>
  <c r="AR13" i="6"/>
  <c r="AT13" i="6" s="1"/>
  <c r="AP13" i="6"/>
  <c r="AL13" i="6"/>
  <c r="AN13" i="6" s="1"/>
  <c r="AI13" i="6"/>
  <c r="AK13" i="6" s="1"/>
  <c r="AF13" i="6"/>
  <c r="AH13" i="6" s="1"/>
  <c r="AD13" i="6"/>
  <c r="AA13" i="6"/>
  <c r="W13" i="6"/>
  <c r="Y13" i="6" s="1"/>
  <c r="T13" i="6"/>
  <c r="V13" i="6" s="1"/>
  <c r="Q13" i="6"/>
  <c r="S13" i="6" s="1"/>
  <c r="K13" i="6"/>
  <c r="M13" i="6" s="1"/>
  <c r="H13" i="6"/>
  <c r="J13" i="6" s="1"/>
  <c r="O13" i="6"/>
  <c r="E13" i="6"/>
  <c r="AX12" i="6"/>
  <c r="AZ12" i="6" s="1"/>
  <c r="AU12" i="6"/>
  <c r="AW12" i="6" s="1"/>
  <c r="AR12" i="6"/>
  <c r="AT12" i="6" s="1"/>
  <c r="AP12" i="6"/>
  <c r="AL12" i="6"/>
  <c r="AN12" i="6" s="1"/>
  <c r="AI12" i="6"/>
  <c r="AK12" i="6" s="1"/>
  <c r="AF12" i="6"/>
  <c r="AH12" i="6" s="1"/>
  <c r="AD12" i="6"/>
  <c r="AA12" i="6"/>
  <c r="W12" i="6"/>
  <c r="Y12" i="6" s="1"/>
  <c r="T12" i="6"/>
  <c r="V12" i="6" s="1"/>
  <c r="Q12" i="6"/>
  <c r="S12" i="6" s="1"/>
  <c r="K12" i="6"/>
  <c r="M12" i="6" s="1"/>
  <c r="H12" i="6"/>
  <c r="J12" i="6" s="1"/>
  <c r="O12" i="6"/>
  <c r="E12" i="6"/>
  <c r="AX11" i="6"/>
  <c r="AZ11" i="6" s="1"/>
  <c r="AU11" i="6"/>
  <c r="AW11" i="6" s="1"/>
  <c r="AR11" i="6"/>
  <c r="AT11" i="6" s="1"/>
  <c r="AP11" i="6"/>
  <c r="AL11" i="6"/>
  <c r="AN11" i="6" s="1"/>
  <c r="AI11" i="6"/>
  <c r="AK11" i="6" s="1"/>
  <c r="AF11" i="6"/>
  <c r="AA11" i="6"/>
  <c r="W11" i="6"/>
  <c r="Y11" i="6" s="1"/>
  <c r="T11" i="6"/>
  <c r="V11" i="6" s="1"/>
  <c r="Q11" i="6"/>
  <c r="K11" i="6"/>
  <c r="M11" i="6" s="1"/>
  <c r="H11" i="6"/>
  <c r="E11" i="6"/>
  <c r="G11" i="6" s="1"/>
  <c r="AX10" i="6"/>
  <c r="AZ10" i="6" s="1"/>
  <c r="AU10" i="6"/>
  <c r="AW10" i="6" s="1"/>
  <c r="AR10" i="6"/>
  <c r="AT10" i="6" s="1"/>
  <c r="AP10" i="6"/>
  <c r="AL10" i="6"/>
  <c r="AN10" i="6" s="1"/>
  <c r="AI10" i="6"/>
  <c r="AK10" i="6" s="1"/>
  <c r="AF10" i="6"/>
  <c r="AA10" i="6"/>
  <c r="W10" i="6"/>
  <c r="Y10" i="6" s="1"/>
  <c r="T10" i="6"/>
  <c r="Q10" i="6"/>
  <c r="S10" i="6" s="1"/>
  <c r="O10" i="6"/>
  <c r="K10" i="6"/>
  <c r="M10" i="6" s="1"/>
  <c r="H10" i="6"/>
  <c r="J10" i="6" s="1"/>
  <c r="AD10" i="6"/>
  <c r="E10" i="6"/>
  <c r="AX9" i="6"/>
  <c r="AZ9" i="6" s="1"/>
  <c r="AU9" i="6"/>
  <c r="AW9" i="6" s="1"/>
  <c r="AR9" i="6"/>
  <c r="AT9" i="6" s="1"/>
  <c r="AP9" i="6"/>
  <c r="AL9" i="6"/>
  <c r="AN9" i="6" s="1"/>
  <c r="AI9" i="6"/>
  <c r="AK9" i="6" s="1"/>
  <c r="AF9" i="6"/>
  <c r="AA9" i="6"/>
  <c r="W9" i="6"/>
  <c r="Y9" i="6" s="1"/>
  <c r="T9" i="6"/>
  <c r="V9" i="6" s="1"/>
  <c r="Q9" i="6"/>
  <c r="K9" i="6"/>
  <c r="M9" i="6" s="1"/>
  <c r="H9" i="6"/>
  <c r="J9" i="6" s="1"/>
  <c r="E9" i="6"/>
  <c r="AX8" i="6"/>
  <c r="AZ8" i="6" s="1"/>
  <c r="AU8" i="6"/>
  <c r="AW8" i="6" s="1"/>
  <c r="AR8" i="6"/>
  <c r="AT8" i="6" s="1"/>
  <c r="AP8" i="6"/>
  <c r="AL8" i="6"/>
  <c r="AN8" i="6" s="1"/>
  <c r="AI8" i="6"/>
  <c r="AK8" i="6" s="1"/>
  <c r="AF8" i="6"/>
  <c r="AA8" i="6"/>
  <c r="W8" i="6"/>
  <c r="Y8" i="6" s="1"/>
  <c r="T8" i="6"/>
  <c r="V8" i="6" s="1"/>
  <c r="Q8" i="6"/>
  <c r="K8" i="6"/>
  <c r="M8" i="6" s="1"/>
  <c r="H8" i="6"/>
  <c r="J8" i="6" s="1"/>
  <c r="AD8" i="6"/>
  <c r="E8" i="6"/>
  <c r="G8" i="6" s="1"/>
  <c r="AX7" i="6"/>
  <c r="AZ7" i="6" s="1"/>
  <c r="AU7" i="6"/>
  <c r="AW7" i="6" s="1"/>
  <c r="AR7" i="6"/>
  <c r="AT7" i="6" s="1"/>
  <c r="AP7" i="6"/>
  <c r="AL7" i="6"/>
  <c r="AN7" i="6" s="1"/>
  <c r="AI7" i="6"/>
  <c r="AK7" i="6" s="1"/>
  <c r="AF7" i="6"/>
  <c r="AH7" i="6" s="1"/>
  <c r="AD7" i="6"/>
  <c r="AA7" i="6"/>
  <c r="W7" i="6"/>
  <c r="Y7" i="6" s="1"/>
  <c r="T7" i="6"/>
  <c r="V7" i="6" s="1"/>
  <c r="Q7" i="6"/>
  <c r="S7" i="6" s="1"/>
  <c r="O7" i="6"/>
  <c r="K7" i="6"/>
  <c r="M7" i="6" s="1"/>
  <c r="H7" i="6"/>
  <c r="J7" i="6" s="1"/>
  <c r="E7" i="6"/>
  <c r="G7" i="6" s="1"/>
  <c r="AX53" i="9"/>
  <c r="AZ53" i="9" s="1"/>
  <c r="AU53" i="9"/>
  <c r="AW53" i="9" s="1"/>
  <c r="AR53" i="9"/>
  <c r="AT53" i="9" s="1"/>
  <c r="AP53" i="9"/>
  <c r="AL53" i="9"/>
  <c r="AN53" i="9" s="1"/>
  <c r="AI53" i="9"/>
  <c r="AK53" i="9" s="1"/>
  <c r="AF53" i="9"/>
  <c r="AD53" i="9"/>
  <c r="AA53" i="9"/>
  <c r="W53" i="9"/>
  <c r="Y53" i="9" s="1"/>
  <c r="T53" i="9"/>
  <c r="V53" i="9" s="1"/>
  <c r="Q53" i="9"/>
  <c r="O53" i="9"/>
  <c r="K53" i="9"/>
  <c r="M53" i="9" s="1"/>
  <c r="H53" i="9"/>
  <c r="J53" i="9" s="1"/>
  <c r="E53" i="9"/>
  <c r="AX51" i="9"/>
  <c r="AZ51" i="9" s="1"/>
  <c r="AU51" i="9"/>
  <c r="AW51" i="9" s="1"/>
  <c r="AR51" i="9"/>
  <c r="AT51" i="9" s="1"/>
  <c r="AP51" i="9"/>
  <c r="AL51" i="9"/>
  <c r="AN51" i="9" s="1"/>
  <c r="AI51" i="9"/>
  <c r="AK51" i="9" s="1"/>
  <c r="AF51" i="9"/>
  <c r="AA51" i="9"/>
  <c r="W51" i="9"/>
  <c r="Y51" i="9" s="1"/>
  <c r="T51" i="9"/>
  <c r="V51" i="9" s="1"/>
  <c r="Q51" i="9"/>
  <c r="K51" i="9"/>
  <c r="M51" i="9" s="1"/>
  <c r="H51" i="9"/>
  <c r="J51" i="9" s="1"/>
  <c r="E51" i="9"/>
  <c r="AX50" i="9"/>
  <c r="AZ50" i="9" s="1"/>
  <c r="AU50" i="9"/>
  <c r="AW50" i="9" s="1"/>
  <c r="AR50" i="9"/>
  <c r="AT50" i="9" s="1"/>
  <c r="AP50" i="9"/>
  <c r="AL50" i="9"/>
  <c r="AN50" i="9" s="1"/>
  <c r="AI50" i="9"/>
  <c r="AK50" i="9" s="1"/>
  <c r="AF50" i="9"/>
  <c r="AA50" i="9"/>
  <c r="W50" i="9"/>
  <c r="Y50" i="9" s="1"/>
  <c r="T50" i="9"/>
  <c r="V50" i="9" s="1"/>
  <c r="Q50" i="9"/>
  <c r="K50" i="9"/>
  <c r="M50" i="9" s="1"/>
  <c r="H50" i="9"/>
  <c r="J50" i="9" s="1"/>
  <c r="AD50" i="9"/>
  <c r="E50" i="9"/>
  <c r="G50" i="9" s="1"/>
  <c r="AX49" i="9"/>
  <c r="AZ49" i="9" s="1"/>
  <c r="AU49" i="9"/>
  <c r="AW49" i="9" s="1"/>
  <c r="AR49" i="9"/>
  <c r="AT49" i="9" s="1"/>
  <c r="AP49" i="9"/>
  <c r="AL49" i="9"/>
  <c r="AN49" i="9" s="1"/>
  <c r="AI49" i="9"/>
  <c r="AK49" i="9" s="1"/>
  <c r="AF49" i="9"/>
  <c r="AH49" i="9" s="1"/>
  <c r="AD49" i="9"/>
  <c r="AA49" i="9"/>
  <c r="W49" i="9"/>
  <c r="Y49" i="9" s="1"/>
  <c r="T49" i="9"/>
  <c r="V49" i="9" s="1"/>
  <c r="Q49" i="9"/>
  <c r="S49" i="9" s="1"/>
  <c r="O49" i="9"/>
  <c r="K49" i="9"/>
  <c r="M49" i="9" s="1"/>
  <c r="H49" i="9"/>
  <c r="J49" i="9" s="1"/>
  <c r="E49" i="9"/>
  <c r="G49" i="9" s="1"/>
  <c r="AX48" i="9"/>
  <c r="AZ48" i="9" s="1"/>
  <c r="AU48" i="9"/>
  <c r="AW48" i="9" s="1"/>
  <c r="AR48" i="9"/>
  <c r="AT48" i="9" s="1"/>
  <c r="AP48" i="9"/>
  <c r="AL48" i="9"/>
  <c r="AN48" i="9" s="1"/>
  <c r="AI48" i="9"/>
  <c r="AK48" i="9" s="1"/>
  <c r="AF48" i="9"/>
  <c r="AH48" i="9" s="1"/>
  <c r="AD48" i="9"/>
  <c r="AA48" i="9"/>
  <c r="W48" i="9"/>
  <c r="Y48" i="9" s="1"/>
  <c r="T48" i="9"/>
  <c r="V48" i="9" s="1"/>
  <c r="Q48" i="9"/>
  <c r="S48" i="9" s="1"/>
  <c r="O48" i="9"/>
  <c r="K48" i="9"/>
  <c r="M48" i="9" s="1"/>
  <c r="H48" i="9"/>
  <c r="J48" i="9" s="1"/>
  <c r="E48" i="9"/>
  <c r="AX47" i="9"/>
  <c r="AZ47" i="9" s="1"/>
  <c r="AU47" i="9"/>
  <c r="AW47" i="9" s="1"/>
  <c r="AR47" i="9"/>
  <c r="AT47" i="9" s="1"/>
  <c r="AP47" i="9"/>
  <c r="AL47" i="9"/>
  <c r="AN47" i="9" s="1"/>
  <c r="AI47" i="9"/>
  <c r="AK47" i="9" s="1"/>
  <c r="AF47" i="9"/>
  <c r="AA47" i="9"/>
  <c r="W47" i="9"/>
  <c r="Y47" i="9" s="1"/>
  <c r="T47" i="9"/>
  <c r="V47" i="9" s="1"/>
  <c r="Q47" i="9"/>
  <c r="K47" i="9"/>
  <c r="M47" i="9" s="1"/>
  <c r="H47" i="9"/>
  <c r="J47" i="9" s="1"/>
  <c r="E47" i="9"/>
  <c r="AX46" i="9"/>
  <c r="AZ46" i="9" s="1"/>
  <c r="AU46" i="9"/>
  <c r="AW46" i="9" s="1"/>
  <c r="AR46" i="9"/>
  <c r="AT46" i="9" s="1"/>
  <c r="AP46" i="9"/>
  <c r="AL46" i="9"/>
  <c r="AN46" i="9" s="1"/>
  <c r="AI46" i="9"/>
  <c r="AK46" i="9" s="1"/>
  <c r="AF46" i="9"/>
  <c r="AA46" i="9"/>
  <c r="W46" i="9"/>
  <c r="Y46" i="9" s="1"/>
  <c r="T46" i="9"/>
  <c r="V46" i="9" s="1"/>
  <c r="Q46" i="9"/>
  <c r="K46" i="9"/>
  <c r="M46" i="9" s="1"/>
  <c r="H46" i="9"/>
  <c r="J46" i="9" s="1"/>
  <c r="AD46" i="9"/>
  <c r="E46" i="9"/>
  <c r="G46" i="9" s="1"/>
  <c r="AX45" i="9"/>
  <c r="AZ45" i="9" s="1"/>
  <c r="AU45" i="9"/>
  <c r="AW45" i="9" s="1"/>
  <c r="AR45" i="9"/>
  <c r="AT45" i="9" s="1"/>
  <c r="AP45" i="9"/>
  <c r="AL45" i="9"/>
  <c r="AN45" i="9" s="1"/>
  <c r="AI45" i="9"/>
  <c r="AK45" i="9" s="1"/>
  <c r="AF45" i="9"/>
  <c r="AH45" i="9" s="1"/>
  <c r="AD45" i="9"/>
  <c r="AA45" i="9"/>
  <c r="W45" i="9"/>
  <c r="Y45" i="9" s="1"/>
  <c r="T45" i="9"/>
  <c r="V45" i="9" s="1"/>
  <c r="Q45" i="9"/>
  <c r="S45" i="9" s="1"/>
  <c r="O45" i="9"/>
  <c r="K45" i="9"/>
  <c r="M45" i="9" s="1"/>
  <c r="H45" i="9"/>
  <c r="J45" i="9" s="1"/>
  <c r="E45" i="9"/>
  <c r="G45" i="9" s="1"/>
  <c r="AX44" i="9"/>
  <c r="AZ44" i="9" s="1"/>
  <c r="AU44" i="9"/>
  <c r="AW44" i="9" s="1"/>
  <c r="AR44" i="9"/>
  <c r="AT44" i="9" s="1"/>
  <c r="AP44" i="9"/>
  <c r="AL44" i="9"/>
  <c r="AN44" i="9" s="1"/>
  <c r="AI44" i="9"/>
  <c r="AK44" i="9" s="1"/>
  <c r="AF44" i="9"/>
  <c r="AH44" i="9" s="1"/>
  <c r="AD44" i="9"/>
  <c r="AA44" i="9"/>
  <c r="W44" i="9"/>
  <c r="Y44" i="9" s="1"/>
  <c r="T44" i="9"/>
  <c r="V44" i="9" s="1"/>
  <c r="Q44" i="9"/>
  <c r="O44" i="9"/>
  <c r="K44" i="9"/>
  <c r="M44" i="9" s="1"/>
  <c r="H44" i="9"/>
  <c r="J44" i="9" s="1"/>
  <c r="E44" i="9"/>
  <c r="AX43" i="9"/>
  <c r="AZ43" i="9" s="1"/>
  <c r="AU43" i="9"/>
  <c r="AW43" i="9" s="1"/>
  <c r="AR43" i="9"/>
  <c r="AT43" i="9" s="1"/>
  <c r="AP43" i="9"/>
  <c r="AL43" i="9"/>
  <c r="AN43" i="9" s="1"/>
  <c r="AI43" i="9"/>
  <c r="AK43" i="9" s="1"/>
  <c r="AF43" i="9"/>
  <c r="AA43" i="9"/>
  <c r="W43" i="9"/>
  <c r="Y43" i="9" s="1"/>
  <c r="T43" i="9"/>
  <c r="V43" i="9" s="1"/>
  <c r="Q43" i="9"/>
  <c r="K43" i="9"/>
  <c r="M43" i="9" s="1"/>
  <c r="H43" i="9"/>
  <c r="J43" i="9" s="1"/>
  <c r="E43" i="9"/>
  <c r="AX42" i="9"/>
  <c r="AZ42" i="9" s="1"/>
  <c r="AU42" i="9"/>
  <c r="AW42" i="9" s="1"/>
  <c r="AR42" i="9"/>
  <c r="AT42" i="9" s="1"/>
  <c r="AP42" i="9"/>
  <c r="AL42" i="9"/>
  <c r="AN42" i="9" s="1"/>
  <c r="AI42" i="9"/>
  <c r="AK42" i="9" s="1"/>
  <c r="AF42" i="9"/>
  <c r="AA42" i="9"/>
  <c r="W42" i="9"/>
  <c r="Y42" i="9" s="1"/>
  <c r="T42" i="9"/>
  <c r="V42" i="9" s="1"/>
  <c r="Q42" i="9"/>
  <c r="K42" i="9"/>
  <c r="M42" i="9" s="1"/>
  <c r="H42" i="9"/>
  <c r="J42" i="9" s="1"/>
  <c r="AD42" i="9"/>
  <c r="E42" i="9"/>
  <c r="G42" i="9" s="1"/>
  <c r="AX41" i="9"/>
  <c r="AZ41" i="9" s="1"/>
  <c r="AU41" i="9"/>
  <c r="AW41" i="9" s="1"/>
  <c r="AR41" i="9"/>
  <c r="AT41" i="9" s="1"/>
  <c r="AP41" i="9"/>
  <c r="AL41" i="9"/>
  <c r="AN41" i="9" s="1"/>
  <c r="AI41" i="9"/>
  <c r="AK41" i="9" s="1"/>
  <c r="AF41" i="9"/>
  <c r="AH41" i="9" s="1"/>
  <c r="AD41" i="9"/>
  <c r="AA41" i="9"/>
  <c r="W41" i="9"/>
  <c r="Y41" i="9" s="1"/>
  <c r="T41" i="9"/>
  <c r="V41" i="9" s="1"/>
  <c r="Q41" i="9"/>
  <c r="S41" i="9" s="1"/>
  <c r="O41" i="9"/>
  <c r="K41" i="9"/>
  <c r="M41" i="9" s="1"/>
  <c r="H41" i="9"/>
  <c r="J41" i="9" s="1"/>
  <c r="E41" i="9"/>
  <c r="G41" i="9" s="1"/>
  <c r="AX40" i="9"/>
  <c r="AZ40" i="9" s="1"/>
  <c r="AU40" i="9"/>
  <c r="AW40" i="9" s="1"/>
  <c r="AR40" i="9"/>
  <c r="AT40" i="9" s="1"/>
  <c r="AP40" i="9"/>
  <c r="AL40" i="9"/>
  <c r="AN40" i="9" s="1"/>
  <c r="AI40" i="9"/>
  <c r="AK40" i="9" s="1"/>
  <c r="AF40" i="9"/>
  <c r="AH40" i="9" s="1"/>
  <c r="AD40" i="9"/>
  <c r="AA40" i="9"/>
  <c r="W40" i="9"/>
  <c r="Y40" i="9" s="1"/>
  <c r="T40" i="9"/>
  <c r="V40" i="9" s="1"/>
  <c r="Q40" i="9"/>
  <c r="S40" i="9" s="1"/>
  <c r="O40" i="9"/>
  <c r="K40" i="9"/>
  <c r="M40" i="9" s="1"/>
  <c r="H40" i="9"/>
  <c r="J40" i="9" s="1"/>
  <c r="E40" i="9"/>
  <c r="AX39" i="9"/>
  <c r="AZ39" i="9" s="1"/>
  <c r="AU39" i="9"/>
  <c r="AW39" i="9" s="1"/>
  <c r="AR39" i="9"/>
  <c r="AT39" i="9" s="1"/>
  <c r="AP39" i="9"/>
  <c r="AL39" i="9"/>
  <c r="AN39" i="9" s="1"/>
  <c r="AI39" i="9"/>
  <c r="AK39" i="9" s="1"/>
  <c r="AF39" i="9"/>
  <c r="AA39" i="9"/>
  <c r="W39" i="9"/>
  <c r="Y39" i="9" s="1"/>
  <c r="T39" i="9"/>
  <c r="V39" i="9" s="1"/>
  <c r="Q39" i="9"/>
  <c r="K39" i="9"/>
  <c r="M39" i="9" s="1"/>
  <c r="H39" i="9"/>
  <c r="J39" i="9" s="1"/>
  <c r="E39" i="9"/>
  <c r="AX38" i="9"/>
  <c r="AZ38" i="9" s="1"/>
  <c r="AU38" i="9"/>
  <c r="AW38" i="9" s="1"/>
  <c r="AR38" i="9"/>
  <c r="AT38" i="9" s="1"/>
  <c r="AP38" i="9"/>
  <c r="AL38" i="9"/>
  <c r="AN38" i="9" s="1"/>
  <c r="AI38" i="9"/>
  <c r="AK38" i="9" s="1"/>
  <c r="AF38" i="9"/>
  <c r="AA38" i="9"/>
  <c r="W38" i="9"/>
  <c r="Y38" i="9" s="1"/>
  <c r="T38" i="9"/>
  <c r="V38" i="9" s="1"/>
  <c r="Q38" i="9"/>
  <c r="K38" i="9"/>
  <c r="M38" i="9" s="1"/>
  <c r="H38" i="9"/>
  <c r="J38" i="9" s="1"/>
  <c r="AD38" i="9"/>
  <c r="E38" i="9"/>
  <c r="G38" i="9" s="1"/>
  <c r="AX37" i="9"/>
  <c r="AZ37" i="9" s="1"/>
  <c r="AU37" i="9"/>
  <c r="AW37" i="9" s="1"/>
  <c r="AR37" i="9"/>
  <c r="AT37" i="9" s="1"/>
  <c r="AP37" i="9"/>
  <c r="AL37" i="9"/>
  <c r="AN37" i="9" s="1"/>
  <c r="AI37" i="9"/>
  <c r="AK37" i="9" s="1"/>
  <c r="AF37" i="9"/>
  <c r="AH37" i="9" s="1"/>
  <c r="AD37" i="9"/>
  <c r="AA37" i="9"/>
  <c r="W37" i="9"/>
  <c r="Y37" i="9" s="1"/>
  <c r="T37" i="9"/>
  <c r="V37" i="9" s="1"/>
  <c r="Q37" i="9"/>
  <c r="S37" i="9" s="1"/>
  <c r="O37" i="9"/>
  <c r="K37" i="9"/>
  <c r="M37" i="9" s="1"/>
  <c r="H37" i="9"/>
  <c r="J37" i="9" s="1"/>
  <c r="E37" i="9"/>
  <c r="G37" i="9" s="1"/>
  <c r="AX36" i="9"/>
  <c r="AZ36" i="9" s="1"/>
  <c r="AU36" i="9"/>
  <c r="AW36" i="9" s="1"/>
  <c r="AR36" i="9"/>
  <c r="AT36" i="9" s="1"/>
  <c r="AP36" i="9"/>
  <c r="AL36" i="9"/>
  <c r="AN36" i="9" s="1"/>
  <c r="AI36" i="9"/>
  <c r="AK36" i="9" s="1"/>
  <c r="AF36" i="9"/>
  <c r="AD36" i="9"/>
  <c r="AA36" i="9"/>
  <c r="W36" i="9"/>
  <c r="Y36" i="9" s="1"/>
  <c r="T36" i="9"/>
  <c r="V36" i="9" s="1"/>
  <c r="Q36" i="9"/>
  <c r="K36" i="9"/>
  <c r="M36" i="9" s="1"/>
  <c r="H36" i="9"/>
  <c r="J36" i="9" s="1"/>
  <c r="O36" i="9"/>
  <c r="E36" i="9"/>
  <c r="AX35" i="9"/>
  <c r="AZ35" i="9" s="1"/>
  <c r="AU35" i="9"/>
  <c r="AW35" i="9" s="1"/>
  <c r="AR35" i="9"/>
  <c r="AT35" i="9" s="1"/>
  <c r="AP35" i="9"/>
  <c r="AL35" i="9"/>
  <c r="AN35" i="9" s="1"/>
  <c r="AI35" i="9"/>
  <c r="AK35" i="9" s="1"/>
  <c r="AF35" i="9"/>
  <c r="AA35" i="9"/>
  <c r="W35" i="9"/>
  <c r="Y35" i="9" s="1"/>
  <c r="T35" i="9"/>
  <c r="V35" i="9" s="1"/>
  <c r="Q35" i="9"/>
  <c r="K35" i="9"/>
  <c r="M35" i="9" s="1"/>
  <c r="H35" i="9"/>
  <c r="J35" i="9" s="1"/>
  <c r="E35" i="9"/>
  <c r="AX34" i="9"/>
  <c r="AZ34" i="9" s="1"/>
  <c r="AU34" i="9"/>
  <c r="AW34" i="9" s="1"/>
  <c r="AR34" i="9"/>
  <c r="AT34" i="9" s="1"/>
  <c r="AP34" i="9"/>
  <c r="AL34" i="9"/>
  <c r="AN34" i="9" s="1"/>
  <c r="AI34" i="9"/>
  <c r="AK34" i="9" s="1"/>
  <c r="AF34" i="9"/>
  <c r="AA34" i="9"/>
  <c r="W34" i="9"/>
  <c r="Y34" i="9" s="1"/>
  <c r="T34" i="9"/>
  <c r="V34" i="9" s="1"/>
  <c r="Q34" i="9"/>
  <c r="K34" i="9"/>
  <c r="H34" i="9"/>
  <c r="J34" i="9" s="1"/>
  <c r="E34" i="9"/>
  <c r="G34" i="9" s="1"/>
  <c r="AX33" i="9"/>
  <c r="AZ33" i="9" s="1"/>
  <c r="AU33" i="9"/>
  <c r="AW33" i="9" s="1"/>
  <c r="AR33" i="9"/>
  <c r="AT33" i="9" s="1"/>
  <c r="AP33" i="9"/>
  <c r="AL33" i="9"/>
  <c r="AN33" i="9" s="1"/>
  <c r="AI33" i="9"/>
  <c r="AK33" i="9" s="1"/>
  <c r="AF33" i="9"/>
  <c r="AD33" i="9"/>
  <c r="AA33" i="9"/>
  <c r="W33" i="9"/>
  <c r="Y33" i="9" s="1"/>
  <c r="T33" i="9"/>
  <c r="V33" i="9" s="1"/>
  <c r="Q33" i="9"/>
  <c r="O33" i="9"/>
  <c r="K33" i="9"/>
  <c r="M33" i="9" s="1"/>
  <c r="H33" i="9"/>
  <c r="J33" i="9" s="1"/>
  <c r="E33" i="9"/>
  <c r="G33" i="9" s="1"/>
  <c r="AX32" i="9"/>
  <c r="AZ32" i="9" s="1"/>
  <c r="AU32" i="9"/>
  <c r="AW32" i="9" s="1"/>
  <c r="AR32" i="9"/>
  <c r="AT32" i="9" s="1"/>
  <c r="AP32" i="9"/>
  <c r="AL32" i="9"/>
  <c r="AN32" i="9" s="1"/>
  <c r="AI32" i="9"/>
  <c r="AF32" i="9"/>
  <c r="AH32" i="9" s="1"/>
  <c r="AA32" i="9"/>
  <c r="W32" i="9"/>
  <c r="Y32" i="9" s="1"/>
  <c r="T32" i="9"/>
  <c r="Q32" i="9"/>
  <c r="S32" i="9" s="1"/>
  <c r="K32" i="9"/>
  <c r="M32" i="9" s="1"/>
  <c r="H32" i="9"/>
  <c r="J32" i="9" s="1"/>
  <c r="AD32" i="9"/>
  <c r="E32" i="9"/>
  <c r="AX31" i="9"/>
  <c r="AZ31" i="9" s="1"/>
  <c r="AU31" i="9"/>
  <c r="AW31" i="9" s="1"/>
  <c r="AR31" i="9"/>
  <c r="AT31" i="9" s="1"/>
  <c r="AP31" i="9"/>
  <c r="AL31" i="9"/>
  <c r="AN31" i="9" s="1"/>
  <c r="AI31" i="9"/>
  <c r="AK31" i="9" s="1"/>
  <c r="AF31" i="9"/>
  <c r="AH31" i="9" s="1"/>
  <c r="AD31" i="9"/>
  <c r="AA31" i="9"/>
  <c r="W31" i="9"/>
  <c r="Y31" i="9" s="1"/>
  <c r="T31" i="9"/>
  <c r="V31" i="9" s="1"/>
  <c r="Q31" i="9"/>
  <c r="S31" i="9" s="1"/>
  <c r="K31" i="9"/>
  <c r="M31" i="9" s="1"/>
  <c r="H31" i="9"/>
  <c r="J31" i="9" s="1"/>
  <c r="O31" i="9"/>
  <c r="E31" i="9"/>
  <c r="G31" i="9" s="1"/>
  <c r="AX30" i="9"/>
  <c r="AZ30" i="9" s="1"/>
  <c r="AU30" i="9"/>
  <c r="AW30" i="9" s="1"/>
  <c r="AR30" i="9"/>
  <c r="AT30" i="9" s="1"/>
  <c r="AP30" i="9"/>
  <c r="AL30" i="9"/>
  <c r="AN30" i="9" s="1"/>
  <c r="AI30" i="9"/>
  <c r="AK30" i="9" s="1"/>
  <c r="AF30" i="9"/>
  <c r="AA30" i="9"/>
  <c r="W30" i="9"/>
  <c r="Y30" i="9" s="1"/>
  <c r="T30" i="9"/>
  <c r="V30" i="9" s="1"/>
  <c r="Q30" i="9"/>
  <c r="K30" i="9"/>
  <c r="M30" i="9" s="1"/>
  <c r="H30" i="9"/>
  <c r="J30" i="9" s="1"/>
  <c r="E30" i="9"/>
  <c r="AX29" i="9"/>
  <c r="AZ29" i="9" s="1"/>
  <c r="AU29" i="9"/>
  <c r="AW29" i="9" s="1"/>
  <c r="AR29" i="9"/>
  <c r="AT29" i="9" s="1"/>
  <c r="AP29" i="9"/>
  <c r="AL29" i="9"/>
  <c r="AN29" i="9" s="1"/>
  <c r="AI29" i="9"/>
  <c r="AK29" i="9" s="1"/>
  <c r="AF29" i="9"/>
  <c r="AD29" i="9"/>
  <c r="AA29" i="9"/>
  <c r="W29" i="9"/>
  <c r="Y29" i="9" s="1"/>
  <c r="T29" i="9"/>
  <c r="V29" i="9" s="1"/>
  <c r="Q29" i="9"/>
  <c r="O29" i="9"/>
  <c r="K29" i="9"/>
  <c r="M29" i="9" s="1"/>
  <c r="H29" i="9"/>
  <c r="E29" i="9"/>
  <c r="G29" i="9" s="1"/>
  <c r="AX28" i="9"/>
  <c r="AZ28" i="9" s="1"/>
  <c r="AU28" i="9"/>
  <c r="AW28" i="9" s="1"/>
  <c r="AR28" i="9"/>
  <c r="AT28" i="9" s="1"/>
  <c r="AP28" i="9"/>
  <c r="AL28" i="9"/>
  <c r="AN28" i="9" s="1"/>
  <c r="AI28" i="9"/>
  <c r="AK28" i="9" s="1"/>
  <c r="AF28" i="9"/>
  <c r="AH28" i="9" s="1"/>
  <c r="AA28" i="9"/>
  <c r="W28" i="9"/>
  <c r="Y28" i="9" s="1"/>
  <c r="T28" i="9"/>
  <c r="Q28" i="9"/>
  <c r="S28" i="9" s="1"/>
  <c r="K28" i="9"/>
  <c r="M28" i="9" s="1"/>
  <c r="H28" i="9"/>
  <c r="J28" i="9" s="1"/>
  <c r="O28" i="9"/>
  <c r="E28" i="9"/>
  <c r="AX27" i="9"/>
  <c r="AZ27" i="9" s="1"/>
  <c r="AU27" i="9"/>
  <c r="AW27" i="9" s="1"/>
  <c r="AR27" i="9"/>
  <c r="AT27" i="9" s="1"/>
  <c r="AP27" i="9"/>
  <c r="AL27" i="9"/>
  <c r="AN27" i="9" s="1"/>
  <c r="AI27" i="9"/>
  <c r="AK27" i="9" s="1"/>
  <c r="AF27" i="9"/>
  <c r="AH27" i="9" s="1"/>
  <c r="AD27" i="9"/>
  <c r="AA27" i="9"/>
  <c r="W27" i="9"/>
  <c r="Y27" i="9" s="1"/>
  <c r="T27" i="9"/>
  <c r="V27" i="9" s="1"/>
  <c r="Q27" i="9"/>
  <c r="S27" i="9" s="1"/>
  <c r="O27" i="9"/>
  <c r="K27" i="9"/>
  <c r="M27" i="9" s="1"/>
  <c r="H27" i="9"/>
  <c r="J27" i="9" s="1"/>
  <c r="E27" i="9"/>
  <c r="G27" i="9" s="1"/>
  <c r="AX26" i="9"/>
  <c r="AZ26" i="9" s="1"/>
  <c r="AU26" i="9"/>
  <c r="AW26" i="9" s="1"/>
  <c r="AR26" i="9"/>
  <c r="AT26" i="9" s="1"/>
  <c r="AP26" i="9"/>
  <c r="AL26" i="9"/>
  <c r="AN26" i="9" s="1"/>
  <c r="AI26" i="9"/>
  <c r="AK26" i="9" s="1"/>
  <c r="AF26" i="9"/>
  <c r="AA26" i="9"/>
  <c r="W26" i="9"/>
  <c r="Y26" i="9" s="1"/>
  <c r="T26" i="9"/>
  <c r="V26" i="9" s="1"/>
  <c r="Q26" i="9"/>
  <c r="K26" i="9"/>
  <c r="H26" i="9"/>
  <c r="J26" i="9" s="1"/>
  <c r="E26" i="9"/>
  <c r="G26" i="9" s="1"/>
  <c r="AX25" i="9"/>
  <c r="AZ25" i="9" s="1"/>
  <c r="AU25" i="9"/>
  <c r="AW25" i="9" s="1"/>
  <c r="AR25" i="9"/>
  <c r="AT25" i="9" s="1"/>
  <c r="AP25" i="9"/>
  <c r="AL25" i="9"/>
  <c r="AN25" i="9" s="1"/>
  <c r="AI25" i="9"/>
  <c r="AK25" i="9" s="1"/>
  <c r="AF25" i="9"/>
  <c r="AD25" i="9"/>
  <c r="AA25" i="9"/>
  <c r="W25" i="9"/>
  <c r="Y25" i="9" s="1"/>
  <c r="T25" i="9"/>
  <c r="V25" i="9" s="1"/>
  <c r="Q25" i="9"/>
  <c r="O25" i="9"/>
  <c r="K25" i="9"/>
  <c r="M25" i="9" s="1"/>
  <c r="H25" i="9"/>
  <c r="J25" i="9" s="1"/>
  <c r="E25" i="9"/>
  <c r="G25" i="9" s="1"/>
  <c r="AX24" i="9"/>
  <c r="AZ24" i="9" s="1"/>
  <c r="AU24" i="9"/>
  <c r="AW24" i="9" s="1"/>
  <c r="AR24" i="9"/>
  <c r="AT24" i="9" s="1"/>
  <c r="AP24" i="9"/>
  <c r="AL24" i="9"/>
  <c r="AN24" i="9" s="1"/>
  <c r="AI24" i="9"/>
  <c r="AK24" i="9" s="1"/>
  <c r="AF24" i="9"/>
  <c r="AH24" i="9" s="1"/>
  <c r="AA24" i="9"/>
  <c r="W24" i="9"/>
  <c r="Y24" i="9" s="1"/>
  <c r="T24" i="9"/>
  <c r="Q24" i="9"/>
  <c r="S24" i="9" s="1"/>
  <c r="K24" i="9"/>
  <c r="M24" i="9" s="1"/>
  <c r="H24" i="9"/>
  <c r="J24" i="9" s="1"/>
  <c r="O24" i="9"/>
  <c r="E24" i="9"/>
  <c r="AX23" i="9"/>
  <c r="AZ23" i="9" s="1"/>
  <c r="AU23" i="9"/>
  <c r="AW23" i="9" s="1"/>
  <c r="AR23" i="9"/>
  <c r="AT23" i="9" s="1"/>
  <c r="AP23" i="9"/>
  <c r="AL23" i="9"/>
  <c r="AN23" i="9" s="1"/>
  <c r="AI23" i="9"/>
  <c r="AK23" i="9" s="1"/>
  <c r="AF23" i="9"/>
  <c r="AH23" i="9" s="1"/>
  <c r="AD23" i="9"/>
  <c r="AA23" i="9"/>
  <c r="W23" i="9"/>
  <c r="Y23" i="9" s="1"/>
  <c r="T23" i="9"/>
  <c r="V23" i="9" s="1"/>
  <c r="Q23" i="9"/>
  <c r="S23" i="9" s="1"/>
  <c r="K23" i="9"/>
  <c r="M23" i="9" s="1"/>
  <c r="H23" i="9"/>
  <c r="J23" i="9" s="1"/>
  <c r="O23" i="9"/>
  <c r="E23" i="9"/>
  <c r="AX22" i="9"/>
  <c r="AZ22" i="9" s="1"/>
  <c r="AU22" i="9"/>
  <c r="AW22" i="9" s="1"/>
  <c r="AR22" i="9"/>
  <c r="AT22" i="9" s="1"/>
  <c r="AP22" i="9"/>
  <c r="AL22" i="9"/>
  <c r="AN22" i="9" s="1"/>
  <c r="AI22" i="9"/>
  <c r="AK22" i="9" s="1"/>
  <c r="AF22" i="9"/>
  <c r="AA22" i="9"/>
  <c r="W22" i="9"/>
  <c r="Y22" i="9" s="1"/>
  <c r="T22" i="9"/>
  <c r="V22" i="9" s="1"/>
  <c r="Q22" i="9"/>
  <c r="K22" i="9"/>
  <c r="M22" i="9" s="1"/>
  <c r="H22" i="9"/>
  <c r="J22" i="9" s="1"/>
  <c r="E22" i="9"/>
  <c r="G22" i="9" s="1"/>
  <c r="AX21" i="9"/>
  <c r="AZ21" i="9" s="1"/>
  <c r="AU21" i="9"/>
  <c r="AW21" i="9" s="1"/>
  <c r="AR21" i="9"/>
  <c r="AT21" i="9" s="1"/>
  <c r="AP21" i="9"/>
  <c r="AL21" i="9"/>
  <c r="AN21" i="9" s="1"/>
  <c r="AI21" i="9"/>
  <c r="AK21" i="9" s="1"/>
  <c r="AF21" i="9"/>
  <c r="AD21" i="9"/>
  <c r="AA21" i="9"/>
  <c r="W21" i="9"/>
  <c r="Y21" i="9" s="1"/>
  <c r="T21" i="9"/>
  <c r="V21" i="9" s="1"/>
  <c r="Q21" i="9"/>
  <c r="O21" i="9"/>
  <c r="K21" i="9"/>
  <c r="M21" i="9" s="1"/>
  <c r="H21" i="9"/>
  <c r="E21" i="9"/>
  <c r="G21" i="9" s="1"/>
  <c r="AX20" i="9"/>
  <c r="AZ20" i="9" s="1"/>
  <c r="AU20" i="9"/>
  <c r="AW20" i="9" s="1"/>
  <c r="AR20" i="9"/>
  <c r="AT20" i="9" s="1"/>
  <c r="AP20" i="9"/>
  <c r="AL20" i="9"/>
  <c r="AN20" i="9" s="1"/>
  <c r="AI20" i="9"/>
  <c r="AK20" i="9" s="1"/>
  <c r="AF20" i="9"/>
  <c r="AH20" i="9" s="1"/>
  <c r="AA20" i="9"/>
  <c r="W20" i="9"/>
  <c r="Y20" i="9" s="1"/>
  <c r="T20" i="9"/>
  <c r="Q20" i="9"/>
  <c r="S20" i="9" s="1"/>
  <c r="K20" i="9"/>
  <c r="M20" i="9" s="1"/>
  <c r="H20" i="9"/>
  <c r="J20" i="9" s="1"/>
  <c r="O20" i="9"/>
  <c r="E20" i="9"/>
  <c r="AX19" i="9"/>
  <c r="AZ19" i="9" s="1"/>
  <c r="AU19" i="9"/>
  <c r="AW19" i="9" s="1"/>
  <c r="AR19" i="9"/>
  <c r="AT19" i="9" s="1"/>
  <c r="AP19" i="9"/>
  <c r="AL19" i="9"/>
  <c r="AN19" i="9" s="1"/>
  <c r="AI19" i="9"/>
  <c r="AK19" i="9" s="1"/>
  <c r="AF19" i="9"/>
  <c r="AH19" i="9" s="1"/>
  <c r="AD19" i="9"/>
  <c r="AA19" i="9"/>
  <c r="W19" i="9"/>
  <c r="Y19" i="9" s="1"/>
  <c r="T19" i="9"/>
  <c r="V19" i="9" s="1"/>
  <c r="Q19" i="9"/>
  <c r="S19" i="9" s="1"/>
  <c r="O19" i="9"/>
  <c r="K19" i="9"/>
  <c r="M19" i="9" s="1"/>
  <c r="H19" i="9"/>
  <c r="J19" i="9" s="1"/>
  <c r="E19" i="9"/>
  <c r="G19" i="9" s="1"/>
  <c r="AX18" i="9"/>
  <c r="AZ18" i="9" s="1"/>
  <c r="AU18" i="9"/>
  <c r="AW18" i="9" s="1"/>
  <c r="AR18" i="9"/>
  <c r="AT18" i="9" s="1"/>
  <c r="AP18" i="9"/>
  <c r="AL18" i="9"/>
  <c r="AN18" i="9" s="1"/>
  <c r="AI18" i="9"/>
  <c r="AK18" i="9" s="1"/>
  <c r="AF18" i="9"/>
  <c r="AA18" i="9"/>
  <c r="W18" i="9"/>
  <c r="Y18" i="9" s="1"/>
  <c r="T18" i="9"/>
  <c r="V18" i="9" s="1"/>
  <c r="Q18" i="9"/>
  <c r="K18" i="9"/>
  <c r="H18" i="9"/>
  <c r="J18" i="9" s="1"/>
  <c r="E18" i="9"/>
  <c r="G18" i="9" s="1"/>
  <c r="AX17" i="9"/>
  <c r="AZ17" i="9" s="1"/>
  <c r="AU17" i="9"/>
  <c r="AW17" i="9" s="1"/>
  <c r="AR17" i="9"/>
  <c r="AT17" i="9" s="1"/>
  <c r="AP17" i="9"/>
  <c r="AL17" i="9"/>
  <c r="AN17" i="9" s="1"/>
  <c r="AI17" i="9"/>
  <c r="AK17" i="9" s="1"/>
  <c r="AF17" i="9"/>
  <c r="AD17" i="9"/>
  <c r="AA17" i="9"/>
  <c r="W17" i="9"/>
  <c r="Y17" i="9" s="1"/>
  <c r="T17" i="9"/>
  <c r="V17" i="9" s="1"/>
  <c r="Q17" i="9"/>
  <c r="O17" i="9"/>
  <c r="K17" i="9"/>
  <c r="M17" i="9" s="1"/>
  <c r="H17" i="9"/>
  <c r="J17" i="9" s="1"/>
  <c r="E17" i="9"/>
  <c r="G17" i="9" s="1"/>
  <c r="AX16" i="9"/>
  <c r="AZ16" i="9" s="1"/>
  <c r="AU16" i="9"/>
  <c r="AW16" i="9" s="1"/>
  <c r="AR16" i="9"/>
  <c r="AT16" i="9" s="1"/>
  <c r="AP16" i="9"/>
  <c r="AL16" i="9"/>
  <c r="AN16" i="9" s="1"/>
  <c r="AI16" i="9"/>
  <c r="AF16" i="9"/>
  <c r="AH16" i="9" s="1"/>
  <c r="AA16" i="9"/>
  <c r="W16" i="9"/>
  <c r="Y16" i="9" s="1"/>
  <c r="T16" i="9"/>
  <c r="Q16" i="9"/>
  <c r="S16" i="9" s="1"/>
  <c r="K16" i="9"/>
  <c r="M16" i="9" s="1"/>
  <c r="H16" i="9"/>
  <c r="J16" i="9" s="1"/>
  <c r="AD16" i="9"/>
  <c r="E16" i="9"/>
  <c r="AX15" i="9"/>
  <c r="AZ15" i="9" s="1"/>
  <c r="AU15" i="9"/>
  <c r="AW15" i="9" s="1"/>
  <c r="AR15" i="9"/>
  <c r="AT15" i="9" s="1"/>
  <c r="AP15" i="9"/>
  <c r="AL15" i="9"/>
  <c r="AN15" i="9" s="1"/>
  <c r="AI15" i="9"/>
  <c r="AK15" i="9" s="1"/>
  <c r="AF15" i="9"/>
  <c r="AH15" i="9" s="1"/>
  <c r="AD15" i="9"/>
  <c r="AA15" i="9"/>
  <c r="W15" i="9"/>
  <c r="Y15" i="9" s="1"/>
  <c r="T15" i="9"/>
  <c r="V15" i="9" s="1"/>
  <c r="Q15" i="9"/>
  <c r="S15" i="9" s="1"/>
  <c r="K15" i="9"/>
  <c r="M15" i="9" s="1"/>
  <c r="H15" i="9"/>
  <c r="J15" i="9" s="1"/>
  <c r="O15" i="9"/>
  <c r="E15" i="9"/>
  <c r="G15" i="9" s="1"/>
  <c r="AX14" i="9"/>
  <c r="AZ14" i="9" s="1"/>
  <c r="AU14" i="9"/>
  <c r="AW14" i="9" s="1"/>
  <c r="AR14" i="9"/>
  <c r="AT14" i="9" s="1"/>
  <c r="AP14" i="9"/>
  <c r="AL14" i="9"/>
  <c r="AN14" i="9" s="1"/>
  <c r="AI14" i="9"/>
  <c r="AK14" i="9" s="1"/>
  <c r="AF14" i="9"/>
  <c r="AA14" i="9"/>
  <c r="W14" i="9"/>
  <c r="Y14" i="9" s="1"/>
  <c r="T14" i="9"/>
  <c r="V14" i="9" s="1"/>
  <c r="Q14" i="9"/>
  <c r="K14" i="9"/>
  <c r="M14" i="9" s="1"/>
  <c r="H14" i="9"/>
  <c r="J14" i="9" s="1"/>
  <c r="E14" i="9"/>
  <c r="G14" i="9" s="1"/>
  <c r="AX13" i="9"/>
  <c r="AZ13" i="9" s="1"/>
  <c r="AU13" i="9"/>
  <c r="AW13" i="9" s="1"/>
  <c r="AR13" i="9"/>
  <c r="AT13" i="9" s="1"/>
  <c r="AP13" i="9"/>
  <c r="AL13" i="9"/>
  <c r="AN13" i="9" s="1"/>
  <c r="AI13" i="9"/>
  <c r="AK13" i="9" s="1"/>
  <c r="AF13" i="9"/>
  <c r="AD13" i="9"/>
  <c r="AA13" i="9"/>
  <c r="W13" i="9"/>
  <c r="Y13" i="9" s="1"/>
  <c r="T13" i="9"/>
  <c r="V13" i="9" s="1"/>
  <c r="Q13" i="9"/>
  <c r="O13" i="9"/>
  <c r="K13" i="9"/>
  <c r="M13" i="9" s="1"/>
  <c r="H13" i="9"/>
  <c r="E13" i="9"/>
  <c r="G13" i="9" s="1"/>
  <c r="AX12" i="9"/>
  <c r="AZ12" i="9" s="1"/>
  <c r="AU12" i="9"/>
  <c r="AW12" i="9" s="1"/>
  <c r="AR12" i="9"/>
  <c r="AT12" i="9" s="1"/>
  <c r="AP12" i="9"/>
  <c r="AL12" i="9"/>
  <c r="AN12" i="9" s="1"/>
  <c r="AI12" i="9"/>
  <c r="AK12" i="9" s="1"/>
  <c r="AF12" i="9"/>
  <c r="AH12" i="9" s="1"/>
  <c r="AA12" i="9"/>
  <c r="W12" i="9"/>
  <c r="Y12" i="9" s="1"/>
  <c r="T12" i="9"/>
  <c r="Q12" i="9"/>
  <c r="S12" i="9" s="1"/>
  <c r="K12" i="9"/>
  <c r="M12" i="9" s="1"/>
  <c r="H12" i="9"/>
  <c r="J12" i="9" s="1"/>
  <c r="O12" i="9"/>
  <c r="E12" i="9"/>
  <c r="AX11" i="9"/>
  <c r="AZ11" i="9" s="1"/>
  <c r="AU11" i="9"/>
  <c r="AW11" i="9" s="1"/>
  <c r="AR11" i="9"/>
  <c r="AT11" i="9" s="1"/>
  <c r="AP11" i="9"/>
  <c r="AL11" i="9"/>
  <c r="AN11" i="9" s="1"/>
  <c r="AI11" i="9"/>
  <c r="AK11" i="9" s="1"/>
  <c r="AF11" i="9"/>
  <c r="AH11" i="9" s="1"/>
  <c r="AD11" i="9"/>
  <c r="AA11" i="9"/>
  <c r="W11" i="9"/>
  <c r="Y11" i="9" s="1"/>
  <c r="T11" i="9"/>
  <c r="V11" i="9" s="1"/>
  <c r="Q11" i="9"/>
  <c r="S11" i="9" s="1"/>
  <c r="O11" i="9"/>
  <c r="K11" i="9"/>
  <c r="M11" i="9" s="1"/>
  <c r="H11" i="9"/>
  <c r="J11" i="9" s="1"/>
  <c r="E11" i="9"/>
  <c r="G11" i="9" s="1"/>
  <c r="AX10" i="9"/>
  <c r="AZ10" i="9" s="1"/>
  <c r="AU10" i="9"/>
  <c r="AW10" i="9" s="1"/>
  <c r="AR10" i="9"/>
  <c r="AT10" i="9" s="1"/>
  <c r="AP10" i="9"/>
  <c r="AL10" i="9"/>
  <c r="AN10" i="9" s="1"/>
  <c r="AI10" i="9"/>
  <c r="AK10" i="9" s="1"/>
  <c r="AF10" i="9"/>
  <c r="AA10" i="9"/>
  <c r="W10" i="9"/>
  <c r="Y10" i="9" s="1"/>
  <c r="T10" i="9"/>
  <c r="V10" i="9" s="1"/>
  <c r="Q10" i="9"/>
  <c r="K10" i="9"/>
  <c r="H10" i="9"/>
  <c r="J10" i="9" s="1"/>
  <c r="E10" i="9"/>
  <c r="G10" i="9" s="1"/>
  <c r="AX9" i="9"/>
  <c r="AZ9" i="9" s="1"/>
  <c r="AU9" i="9"/>
  <c r="AW9" i="9" s="1"/>
  <c r="AR9" i="9"/>
  <c r="AT9" i="9" s="1"/>
  <c r="AP9" i="9"/>
  <c r="AL9" i="9"/>
  <c r="AN9" i="9" s="1"/>
  <c r="AI9" i="9"/>
  <c r="AK9" i="9" s="1"/>
  <c r="AF9" i="9"/>
  <c r="AD9" i="9"/>
  <c r="AA9" i="9"/>
  <c r="W9" i="9"/>
  <c r="Y9" i="9" s="1"/>
  <c r="T9" i="9"/>
  <c r="V9" i="9" s="1"/>
  <c r="Q9" i="9"/>
  <c r="O9" i="9"/>
  <c r="K9" i="9"/>
  <c r="M9" i="9" s="1"/>
  <c r="H9" i="9"/>
  <c r="J9" i="9" s="1"/>
  <c r="E9" i="9"/>
  <c r="G9" i="9" s="1"/>
  <c r="AX8" i="9"/>
  <c r="AZ8" i="9" s="1"/>
  <c r="AU8" i="9"/>
  <c r="AW8" i="9" s="1"/>
  <c r="AR8" i="9"/>
  <c r="AT8" i="9" s="1"/>
  <c r="AP8" i="9"/>
  <c r="AL8" i="9"/>
  <c r="AN8" i="9" s="1"/>
  <c r="AI8" i="9"/>
  <c r="AF8" i="9"/>
  <c r="AH8" i="9" s="1"/>
  <c r="AA8" i="9"/>
  <c r="W8" i="9"/>
  <c r="Y8" i="9" s="1"/>
  <c r="T8" i="9"/>
  <c r="Q8" i="9"/>
  <c r="S8" i="9" s="1"/>
  <c r="K8" i="9"/>
  <c r="M8" i="9" s="1"/>
  <c r="H8" i="9"/>
  <c r="J8" i="9" s="1"/>
  <c r="AD8" i="9"/>
  <c r="E8" i="9"/>
  <c r="AX7" i="9"/>
  <c r="AZ7" i="9" s="1"/>
  <c r="AU7" i="9"/>
  <c r="AW7" i="9" s="1"/>
  <c r="AR7" i="9"/>
  <c r="AT7" i="9" s="1"/>
  <c r="AP7" i="9"/>
  <c r="AL7" i="9"/>
  <c r="AN7" i="9" s="1"/>
  <c r="AI7" i="9"/>
  <c r="AK7" i="9" s="1"/>
  <c r="AF7" i="9"/>
  <c r="AH7" i="9" s="1"/>
  <c r="AD7" i="9"/>
  <c r="AA7" i="9"/>
  <c r="W7" i="9"/>
  <c r="Y7" i="9" s="1"/>
  <c r="T7" i="9"/>
  <c r="V7" i="9" s="1"/>
  <c r="Q7" i="9"/>
  <c r="S7" i="9" s="1"/>
  <c r="K7" i="9"/>
  <c r="M7" i="9" s="1"/>
  <c r="H7" i="9"/>
  <c r="J7" i="9" s="1"/>
  <c r="O7" i="9"/>
  <c r="E7" i="9"/>
  <c r="AO16" i="22" l="1"/>
  <c r="AQ16" i="22" s="1"/>
  <c r="AO18" i="5"/>
  <c r="Z29" i="7"/>
  <c r="AB29" i="7" s="1"/>
  <c r="Z37" i="14"/>
  <c r="AB37" i="14" s="1"/>
  <c r="N32" i="9"/>
  <c r="N31" i="6"/>
  <c r="AQ18" i="5"/>
  <c r="Z44" i="9"/>
  <c r="AB44" i="9" s="1"/>
  <c r="AK18" i="5"/>
  <c r="AO43" i="15"/>
  <c r="AQ43" i="15" s="1"/>
  <c r="N20" i="9"/>
  <c r="P20" i="9" s="1"/>
  <c r="Z36" i="9"/>
  <c r="AB36" i="9" s="1"/>
  <c r="Z53" i="9"/>
  <c r="AB53" i="9" s="1"/>
  <c r="AO39" i="9"/>
  <c r="AQ39" i="9" s="1"/>
  <c r="AO44" i="9"/>
  <c r="AQ44" i="9" s="1"/>
  <c r="AO46" i="6"/>
  <c r="AQ46" i="6" s="1"/>
  <c r="Z40" i="7"/>
  <c r="N41" i="7"/>
  <c r="AO27" i="22"/>
  <c r="AQ27" i="22" s="1"/>
  <c r="AC15" i="6"/>
  <c r="Z27" i="22"/>
  <c r="AB27" i="22" s="1"/>
  <c r="N32" i="22"/>
  <c r="AO10" i="14"/>
  <c r="AQ10" i="14" s="1"/>
  <c r="Z13" i="8"/>
  <c r="AB13" i="8" s="1"/>
  <c r="N10" i="9"/>
  <c r="Z51" i="15"/>
  <c r="AB51" i="15" s="1"/>
  <c r="S44" i="9"/>
  <c r="N26" i="9"/>
  <c r="S36" i="9"/>
  <c r="Z29" i="6"/>
  <c r="AB29" i="6" s="1"/>
  <c r="G31" i="6"/>
  <c r="N40" i="6"/>
  <c r="N16" i="9"/>
  <c r="AO36" i="9"/>
  <c r="AQ36" i="9" s="1"/>
  <c r="AO53" i="9"/>
  <c r="AQ53" i="9" s="1"/>
  <c r="Z23" i="6"/>
  <c r="AB23" i="6" s="1"/>
  <c r="AO34" i="9"/>
  <c r="AQ34" i="9" s="1"/>
  <c r="AO15" i="6"/>
  <c r="AQ15" i="6" s="1"/>
  <c r="Z12" i="5"/>
  <c r="AB12" i="5" s="1"/>
  <c r="Z18" i="7"/>
  <c r="AB18" i="7" s="1"/>
  <c r="N20" i="15"/>
  <c r="Z48" i="15"/>
  <c r="AB48" i="15" s="1"/>
  <c r="AO24" i="10"/>
  <c r="AQ24" i="10" s="1"/>
  <c r="Z42" i="8"/>
  <c r="AB42" i="8" s="1"/>
  <c r="Z50" i="5"/>
  <c r="AB50" i="5" s="1"/>
  <c r="AO18" i="7"/>
  <c r="AO18" i="22"/>
  <c r="AQ18" i="22" s="1"/>
  <c r="AO22" i="22"/>
  <c r="AQ22" i="22" s="1"/>
  <c r="AO26" i="22"/>
  <c r="AQ26" i="22" s="1"/>
  <c r="Z34" i="22"/>
  <c r="AB34" i="22" s="1"/>
  <c r="AO36" i="22"/>
  <c r="AQ36" i="22" s="1"/>
  <c r="Z25" i="15"/>
  <c r="AB25" i="15" s="1"/>
  <c r="N35" i="15"/>
  <c r="P35" i="15" s="1"/>
  <c r="N43" i="15"/>
  <c r="P43" i="15" s="1"/>
  <c r="Z11" i="14"/>
  <c r="AB11" i="14" s="1"/>
  <c r="N14" i="14"/>
  <c r="AC33" i="14"/>
  <c r="Z36" i="14"/>
  <c r="AB36" i="14" s="1"/>
  <c r="AO29" i="10"/>
  <c r="AQ29" i="10" s="1"/>
  <c r="N32" i="10"/>
  <c r="Z50" i="10"/>
  <c r="AB50" i="10" s="1"/>
  <c r="Z23" i="7"/>
  <c r="AB23" i="7" s="1"/>
  <c r="AC30" i="7"/>
  <c r="Z8" i="9"/>
  <c r="AB8" i="9" s="1"/>
  <c r="AO13" i="9"/>
  <c r="AQ13" i="9" s="1"/>
  <c r="AO16" i="9"/>
  <c r="AQ16" i="9" s="1"/>
  <c r="AO17" i="9"/>
  <c r="AQ17" i="9" s="1"/>
  <c r="Z24" i="9"/>
  <c r="AB24" i="9" s="1"/>
  <c r="AO26" i="9"/>
  <c r="AQ26" i="9" s="1"/>
  <c r="AH34" i="9"/>
  <c r="AH36" i="9"/>
  <c r="M40" i="6"/>
  <c r="AH46" i="6"/>
  <c r="AO48" i="6"/>
  <c r="AQ48" i="6" s="1"/>
  <c r="S12" i="5"/>
  <c r="AO31" i="5"/>
  <c r="AQ31" i="5" s="1"/>
  <c r="AC42" i="5"/>
  <c r="Z14" i="7"/>
  <c r="AB14" i="7" s="1"/>
  <c r="AE30" i="7"/>
  <c r="AO30" i="7"/>
  <c r="AQ30" i="7" s="1"/>
  <c r="AC36" i="15"/>
  <c r="AE36" i="15" s="1"/>
  <c r="J35" i="14"/>
  <c r="N35" i="14"/>
  <c r="AC35" i="14"/>
  <c r="AO14" i="22"/>
  <c r="AQ14" i="22" s="1"/>
  <c r="AN14" i="22"/>
  <c r="N37" i="14"/>
  <c r="AC37" i="14"/>
  <c r="N45" i="10"/>
  <c r="P45" i="10" s="1"/>
  <c r="G45" i="10"/>
  <c r="N8" i="9"/>
  <c r="AO8" i="9"/>
  <c r="AQ8" i="9" s="1"/>
  <c r="AO9" i="9"/>
  <c r="AQ9" i="9" s="1"/>
  <c r="N12" i="9"/>
  <c r="Z21" i="9"/>
  <c r="AB21" i="9" s="1"/>
  <c r="N24" i="9"/>
  <c r="P24" i="9" s="1"/>
  <c r="AO25" i="9"/>
  <c r="AQ25" i="9" s="1"/>
  <c r="N30" i="9"/>
  <c r="Z30" i="9"/>
  <c r="AB30" i="9" s="1"/>
  <c r="AO51" i="9"/>
  <c r="AQ51" i="9" s="1"/>
  <c r="AO9" i="6"/>
  <c r="AQ9" i="6" s="1"/>
  <c r="N13" i="6"/>
  <c r="P13" i="6" s="1"/>
  <c r="Z17" i="6"/>
  <c r="AB17" i="6" s="1"/>
  <c r="AO31" i="6"/>
  <c r="AQ31" i="6" s="1"/>
  <c r="AO44" i="6"/>
  <c r="AQ44" i="6" s="1"/>
  <c r="AO11" i="5"/>
  <c r="AQ11" i="5" s="1"/>
  <c r="AO16" i="5"/>
  <c r="AQ16" i="5" s="1"/>
  <c r="AO20" i="5"/>
  <c r="AQ20" i="5" s="1"/>
  <c r="AO38" i="5"/>
  <c r="Z45" i="5"/>
  <c r="AB45" i="5" s="1"/>
  <c r="Z46" i="5"/>
  <c r="AB46" i="5" s="1"/>
  <c r="Z20" i="9"/>
  <c r="AB20" i="9" s="1"/>
  <c r="AO29" i="9"/>
  <c r="AQ29" i="9" s="1"/>
  <c r="G30" i="9"/>
  <c r="Z34" i="9"/>
  <c r="AB34" i="9" s="1"/>
  <c r="AO43" i="9"/>
  <c r="AQ43" i="9" s="1"/>
  <c r="AO47" i="9"/>
  <c r="S53" i="9"/>
  <c r="AH53" i="9"/>
  <c r="AK44" i="6"/>
  <c r="AO14" i="5"/>
  <c r="AQ14" i="5" s="1"/>
  <c r="AH16" i="5"/>
  <c r="AO44" i="5"/>
  <c r="AQ44" i="5" s="1"/>
  <c r="S12" i="22"/>
  <c r="Z12" i="22"/>
  <c r="AB12" i="22" s="1"/>
  <c r="AQ18" i="7"/>
  <c r="AO27" i="7"/>
  <c r="AQ27" i="7" s="1"/>
  <c r="AO37" i="7"/>
  <c r="AQ37" i="7" s="1"/>
  <c r="AB40" i="7"/>
  <c r="AO43" i="7"/>
  <c r="AQ43" i="7" s="1"/>
  <c r="AO47" i="7"/>
  <c r="AQ47" i="7" s="1"/>
  <c r="AO51" i="7"/>
  <c r="AQ51" i="7" s="1"/>
  <c r="AO9" i="22"/>
  <c r="AQ9" i="22" s="1"/>
  <c r="AO7" i="15"/>
  <c r="AQ7" i="15" s="1"/>
  <c r="AK7" i="15"/>
  <c r="Z27" i="14"/>
  <c r="AB27" i="14" s="1"/>
  <c r="V27" i="14"/>
  <c r="Y30" i="14"/>
  <c r="Z30" i="14"/>
  <c r="AB30" i="14" s="1"/>
  <c r="S23" i="7"/>
  <c r="AH30" i="7"/>
  <c r="AO20" i="22"/>
  <c r="AQ20" i="22" s="1"/>
  <c r="AO24" i="22"/>
  <c r="AQ24" i="22" s="1"/>
  <c r="N41" i="15"/>
  <c r="S48" i="15"/>
  <c r="S51" i="15"/>
  <c r="AH10" i="14"/>
  <c r="Y32" i="14"/>
  <c r="Z32" i="14"/>
  <c r="AB32" i="14" s="1"/>
  <c r="M33" i="14"/>
  <c r="N33" i="14"/>
  <c r="AH48" i="14"/>
  <c r="AO48" i="14"/>
  <c r="AQ48" i="14" s="1"/>
  <c r="AC8" i="7"/>
  <c r="AE8" i="7" s="1"/>
  <c r="AO13" i="7"/>
  <c r="AQ13" i="7" s="1"/>
  <c r="S14" i="7"/>
  <c r="AO41" i="7"/>
  <c r="AQ41" i="7" s="1"/>
  <c r="AO45" i="7"/>
  <c r="AQ45" i="7" s="1"/>
  <c r="AO49" i="7"/>
  <c r="AQ49" i="7" s="1"/>
  <c r="AO7" i="22"/>
  <c r="AQ7" i="22" s="1"/>
  <c r="AO11" i="22"/>
  <c r="AQ11" i="22" s="1"/>
  <c r="Z40" i="15"/>
  <c r="AB40" i="15" s="1"/>
  <c r="S34" i="14"/>
  <c r="Z34" i="14"/>
  <c r="AB34" i="14" s="1"/>
  <c r="Z35" i="14"/>
  <c r="AB35" i="14" s="1"/>
  <c r="V35" i="14"/>
  <c r="AO19" i="14"/>
  <c r="AO29" i="14"/>
  <c r="AQ29" i="14" s="1"/>
  <c r="Z47" i="14"/>
  <c r="AC7" i="15"/>
  <c r="AE7" i="15" s="1"/>
  <c r="AC8" i="15"/>
  <c r="AE8" i="15" s="1"/>
  <c r="Z10" i="15"/>
  <c r="AB10" i="15" s="1"/>
  <c r="N13" i="15"/>
  <c r="P13" i="15" s="1"/>
  <c r="Z14" i="15"/>
  <c r="AB14" i="15" s="1"/>
  <c r="N17" i="15"/>
  <c r="P17" i="15" s="1"/>
  <c r="N24" i="15"/>
  <c r="P24" i="15" s="1"/>
  <c r="AC25" i="15"/>
  <c r="AE25" i="15" s="1"/>
  <c r="Z31" i="15"/>
  <c r="AB31" i="15" s="1"/>
  <c r="N37" i="15"/>
  <c r="N39" i="15"/>
  <c r="P39" i="15" s="1"/>
  <c r="AO45" i="15"/>
  <c r="AQ45" i="15" s="1"/>
  <c r="Z53" i="15"/>
  <c r="AB53" i="15" s="1"/>
  <c r="AK19" i="14"/>
  <c r="Z20" i="14"/>
  <c r="AB20" i="14" s="1"/>
  <c r="AC23" i="14"/>
  <c r="AH29" i="14"/>
  <c r="Z33" i="14"/>
  <c r="AO35" i="14"/>
  <c r="AQ35" i="14" s="1"/>
  <c r="AO37" i="14"/>
  <c r="AO9" i="10"/>
  <c r="AQ9" i="10" s="1"/>
  <c r="AH9" i="10"/>
  <c r="Z53" i="10"/>
  <c r="AB53" i="10" s="1"/>
  <c r="S53" i="10"/>
  <c r="AO53" i="22"/>
  <c r="AQ53" i="22" s="1"/>
  <c r="Z21" i="15"/>
  <c r="AB21" i="15" s="1"/>
  <c r="AO22" i="15"/>
  <c r="AQ22" i="15" s="1"/>
  <c r="N31" i="15"/>
  <c r="P31" i="15" s="1"/>
  <c r="G37" i="15"/>
  <c r="S53" i="15"/>
  <c r="AO12" i="14"/>
  <c r="AQ12" i="14" s="1"/>
  <c r="AO20" i="14"/>
  <c r="AQ20" i="14" s="1"/>
  <c r="Z21" i="14"/>
  <c r="AB21" i="14" s="1"/>
  <c r="AK35" i="14"/>
  <c r="Z49" i="14"/>
  <c r="AB49" i="14" s="1"/>
  <c r="AC49" i="14"/>
  <c r="Z47" i="10"/>
  <c r="AB47" i="10" s="1"/>
  <c r="Y47" i="10"/>
  <c r="AH29" i="8"/>
  <c r="AO29" i="8"/>
  <c r="AQ29" i="8" s="1"/>
  <c r="Z17" i="10"/>
  <c r="AB17" i="10" s="1"/>
  <c r="AC26" i="10"/>
  <c r="N30" i="10"/>
  <c r="AO30" i="10"/>
  <c r="AQ30" i="10" s="1"/>
  <c r="Z39" i="10"/>
  <c r="AB39" i="10" s="1"/>
  <c r="AO41" i="10"/>
  <c r="AQ41" i="10" s="1"/>
  <c r="AO43" i="10"/>
  <c r="AQ43" i="10" s="1"/>
  <c r="N10" i="8"/>
  <c r="AO28" i="8"/>
  <c r="AQ28" i="8" s="1"/>
  <c r="AO16" i="10"/>
  <c r="AQ16" i="10" s="1"/>
  <c r="AC17" i="10"/>
  <c r="AE17" i="10" s="1"/>
  <c r="Z21" i="10"/>
  <c r="AB21" i="10" s="1"/>
  <c r="AO26" i="10"/>
  <c r="AQ26" i="10" s="1"/>
  <c r="N28" i="10"/>
  <c r="AO33" i="10"/>
  <c r="AQ33" i="10" s="1"/>
  <c r="Z41" i="10"/>
  <c r="AB41" i="10" s="1"/>
  <c r="Z14" i="8"/>
  <c r="AB14" i="8" s="1"/>
  <c r="Z24" i="8"/>
  <c r="AB24" i="8" s="1"/>
  <c r="Z34" i="8"/>
  <c r="AB34" i="8" s="1"/>
  <c r="Z36" i="8"/>
  <c r="AB36" i="8" s="1"/>
  <c r="AO17" i="10"/>
  <c r="AQ17" i="10" s="1"/>
  <c r="AO19" i="10"/>
  <c r="AQ19" i="10" s="1"/>
  <c r="S21" i="10"/>
  <c r="AO25" i="10"/>
  <c r="S41" i="10"/>
  <c r="V34" i="8"/>
  <c r="S36" i="8"/>
  <c r="S42" i="8"/>
  <c r="N27" i="6"/>
  <c r="G27" i="6"/>
  <c r="AO9" i="14"/>
  <c r="AQ9" i="14" s="1"/>
  <c r="AH9" i="14"/>
  <c r="Z39" i="14"/>
  <c r="AB39" i="14" s="1"/>
  <c r="S39" i="14"/>
  <c r="AO47" i="14"/>
  <c r="AQ47" i="14" s="1"/>
  <c r="AH47" i="14"/>
  <c r="AO30" i="8"/>
  <c r="AQ30" i="8" s="1"/>
  <c r="AK30" i="8"/>
  <c r="J39" i="8"/>
  <c r="N39" i="8"/>
  <c r="Z10" i="9"/>
  <c r="AB10" i="9" s="1"/>
  <c r="Z11" i="6"/>
  <c r="AB11" i="6" s="1"/>
  <c r="S11" i="6"/>
  <c r="N21" i="6"/>
  <c r="AH13" i="5"/>
  <c r="AO13" i="5"/>
  <c r="AQ13" i="5" s="1"/>
  <c r="Z16" i="5"/>
  <c r="AB16" i="5" s="1"/>
  <c r="S16" i="5"/>
  <c r="Z20" i="5"/>
  <c r="S20" i="5"/>
  <c r="AH21" i="5"/>
  <c r="AO21" i="5"/>
  <c r="AQ21" i="5" s="1"/>
  <c r="S26" i="5"/>
  <c r="Z26" i="5"/>
  <c r="AB26" i="5" s="1"/>
  <c r="Z15" i="7"/>
  <c r="AB15" i="7" s="1"/>
  <c r="S15" i="7"/>
  <c r="V22" i="7"/>
  <c r="Z22" i="7"/>
  <c r="AB22" i="7" s="1"/>
  <c r="Y35" i="22"/>
  <c r="Z35" i="22"/>
  <c r="AB35" i="22" s="1"/>
  <c r="V39" i="22"/>
  <c r="AC39" i="22"/>
  <c r="Y30" i="5"/>
  <c r="Z30" i="5"/>
  <c r="AB30" i="5" s="1"/>
  <c r="Z50" i="15"/>
  <c r="AB50" i="15" s="1"/>
  <c r="S50" i="15"/>
  <c r="Z8" i="8"/>
  <c r="AB8" i="8" s="1"/>
  <c r="S8" i="8"/>
  <c r="N14" i="9"/>
  <c r="V8" i="9"/>
  <c r="AO10" i="9"/>
  <c r="AQ10" i="9" s="1"/>
  <c r="Z12" i="9"/>
  <c r="AB12" i="9" s="1"/>
  <c r="AC13" i="9"/>
  <c r="AE13" i="9" s="1"/>
  <c r="Z13" i="9"/>
  <c r="AB13" i="9" s="1"/>
  <c r="Z14" i="9"/>
  <c r="AB14" i="9" s="1"/>
  <c r="Z16" i="9"/>
  <c r="AB16" i="9" s="1"/>
  <c r="Z18" i="9"/>
  <c r="AB18" i="9" s="1"/>
  <c r="N28" i="9"/>
  <c r="P28" i="9" s="1"/>
  <c r="AO17" i="6"/>
  <c r="AQ17" i="6" s="1"/>
  <c r="AK17" i="6"/>
  <c r="Z19" i="6"/>
  <c r="AB19" i="6" s="1"/>
  <c r="S19" i="6"/>
  <c r="AO21" i="6"/>
  <c r="AQ21" i="6" s="1"/>
  <c r="AH21" i="6"/>
  <c r="AC26" i="6"/>
  <c r="Z30" i="6"/>
  <c r="AB30" i="6" s="1"/>
  <c r="S30" i="6"/>
  <c r="Z33" i="6"/>
  <c r="AB33" i="6" s="1"/>
  <c r="AC35" i="6"/>
  <c r="AE35" i="6" s="1"/>
  <c r="N42" i="6"/>
  <c r="P42" i="6" s="1"/>
  <c r="Z14" i="5"/>
  <c r="AB14" i="5" s="1"/>
  <c r="V14" i="5"/>
  <c r="Z18" i="5"/>
  <c r="AB18" i="5" s="1"/>
  <c r="V18" i="5"/>
  <c r="Z27" i="5"/>
  <c r="AB27" i="5" s="1"/>
  <c r="S27" i="5"/>
  <c r="AC9" i="7"/>
  <c r="AE9" i="7" s="1"/>
  <c r="Z9" i="7"/>
  <c r="AB9" i="7" s="1"/>
  <c r="AO19" i="7"/>
  <c r="AQ19" i="7" s="1"/>
  <c r="AH19" i="7"/>
  <c r="J19" i="6"/>
  <c r="N19" i="6"/>
  <c r="Z48" i="6"/>
  <c r="AB48" i="6" s="1"/>
  <c r="V48" i="6"/>
  <c r="AO50" i="6"/>
  <c r="AQ50" i="6" s="1"/>
  <c r="AH50" i="6"/>
  <c r="AO50" i="5"/>
  <c r="AQ50" i="5" s="1"/>
  <c r="AH50" i="5"/>
  <c r="AC42" i="22"/>
  <c r="AE42" i="22" s="1"/>
  <c r="J42" i="22"/>
  <c r="N18" i="15"/>
  <c r="G18" i="15"/>
  <c r="G26" i="15"/>
  <c r="N26" i="15"/>
  <c r="AO24" i="14"/>
  <c r="AQ24" i="14" s="1"/>
  <c r="AH24" i="14"/>
  <c r="Z43" i="14"/>
  <c r="AB43" i="14" s="1"/>
  <c r="S43" i="14"/>
  <c r="AC41" i="10"/>
  <c r="AE41" i="10" s="1"/>
  <c r="N41" i="10"/>
  <c r="P41" i="10" s="1"/>
  <c r="G41" i="10"/>
  <c r="N18" i="9"/>
  <c r="AC9" i="9"/>
  <c r="AE9" i="9" s="1"/>
  <c r="P12" i="9"/>
  <c r="V12" i="9"/>
  <c r="AO14" i="9"/>
  <c r="AQ14" i="9" s="1"/>
  <c r="V16" i="9"/>
  <c r="Z17" i="9"/>
  <c r="AB17" i="9" s="1"/>
  <c r="AO18" i="9"/>
  <c r="AQ18" i="9" s="1"/>
  <c r="N22" i="9"/>
  <c r="J11" i="6"/>
  <c r="N11" i="6"/>
  <c r="AO33" i="6"/>
  <c r="AQ33" i="6" s="1"/>
  <c r="AH37" i="6"/>
  <c r="AO37" i="6"/>
  <c r="AQ37" i="6" s="1"/>
  <c r="Z46" i="6"/>
  <c r="AB46" i="6" s="1"/>
  <c r="S46" i="6"/>
  <c r="AC27" i="5"/>
  <c r="N27" i="5"/>
  <c r="AO27" i="5"/>
  <c r="AQ27" i="5" s="1"/>
  <c r="AH27" i="5"/>
  <c r="AC36" i="5"/>
  <c r="AE36" i="5" s="1"/>
  <c r="G36" i="5"/>
  <c r="AO46" i="5"/>
  <c r="AQ46" i="5" s="1"/>
  <c r="AH46" i="5"/>
  <c r="AC21" i="9"/>
  <c r="AE21" i="9" s="1"/>
  <c r="Z22" i="9"/>
  <c r="AB22" i="9" s="1"/>
  <c r="Z26" i="9"/>
  <c r="AB26" i="9" s="1"/>
  <c r="AO32" i="9"/>
  <c r="AQ32" i="9" s="1"/>
  <c r="AO33" i="9"/>
  <c r="AQ33" i="9" s="1"/>
  <c r="N34" i="9"/>
  <c r="N18" i="6"/>
  <c r="AC24" i="6"/>
  <c r="Z31" i="6"/>
  <c r="AB31" i="6" s="1"/>
  <c r="N34" i="6"/>
  <c r="P34" i="6" s="1"/>
  <c r="AC34" i="6"/>
  <c r="AE34" i="6" s="1"/>
  <c r="AO36" i="6"/>
  <c r="AQ36" i="6" s="1"/>
  <c r="AO38" i="6"/>
  <c r="AQ38" i="6" s="1"/>
  <c r="Z40" i="6"/>
  <c r="AB40" i="6" s="1"/>
  <c r="Z50" i="6"/>
  <c r="AB50" i="6" s="1"/>
  <c r="AO51" i="6"/>
  <c r="AQ51" i="6" s="1"/>
  <c r="AO53" i="6"/>
  <c r="AQ53" i="6" s="1"/>
  <c r="AO8" i="5"/>
  <c r="AQ8" i="5" s="1"/>
  <c r="AO10" i="5"/>
  <c r="AQ10" i="5" s="1"/>
  <c r="AO33" i="5"/>
  <c r="AQ33" i="5" s="1"/>
  <c r="AO10" i="7"/>
  <c r="AQ10" i="7" s="1"/>
  <c r="Z11" i="7"/>
  <c r="AB11" i="7" s="1"/>
  <c r="Z12" i="7"/>
  <c r="AB12" i="7" s="1"/>
  <c r="AK36" i="7"/>
  <c r="AO36" i="7"/>
  <c r="AQ36" i="7" s="1"/>
  <c r="Z30" i="22"/>
  <c r="AB30" i="22" s="1"/>
  <c r="V30" i="22"/>
  <c r="M36" i="22"/>
  <c r="N36" i="22"/>
  <c r="V45" i="22"/>
  <c r="Z45" i="22"/>
  <c r="AB45" i="22" s="1"/>
  <c r="V20" i="9"/>
  <c r="AO22" i="9"/>
  <c r="AQ22" i="9" s="1"/>
  <c r="V24" i="9"/>
  <c r="AC25" i="9"/>
  <c r="AE25" i="9" s="1"/>
  <c r="Z28" i="9"/>
  <c r="AB28" i="9" s="1"/>
  <c r="AC29" i="9"/>
  <c r="AE29" i="9" s="1"/>
  <c r="Z29" i="9"/>
  <c r="AB29" i="9" s="1"/>
  <c r="Z32" i="9"/>
  <c r="AB32" i="9" s="1"/>
  <c r="AH15" i="6"/>
  <c r="V17" i="6"/>
  <c r="S23" i="6"/>
  <c r="AO25" i="6"/>
  <c r="AQ25" i="6" s="1"/>
  <c r="V29" i="6"/>
  <c r="S33" i="6"/>
  <c r="AH33" i="6"/>
  <c r="AH36" i="6"/>
  <c r="Z38" i="6"/>
  <c r="AB38" i="6" s="1"/>
  <c r="AK38" i="6"/>
  <c r="N39" i="6"/>
  <c r="P39" i="6" s="1"/>
  <c r="S40" i="6"/>
  <c r="AO49" i="6"/>
  <c r="AQ49" i="6" s="1"/>
  <c r="S50" i="6"/>
  <c r="Z53" i="6"/>
  <c r="AB53" i="6" s="1"/>
  <c r="AK53" i="6"/>
  <c r="Z8" i="5"/>
  <c r="AB8" i="5" s="1"/>
  <c r="AH8" i="5"/>
  <c r="Z10" i="5"/>
  <c r="AB10" i="5" s="1"/>
  <c r="AK10" i="5"/>
  <c r="AO12" i="5"/>
  <c r="AQ12" i="5" s="1"/>
  <c r="Z22" i="5"/>
  <c r="AB22" i="5" s="1"/>
  <c r="AO22" i="5"/>
  <c r="AQ22" i="5" s="1"/>
  <c r="AC23" i="5"/>
  <c r="AE23" i="5" s="1"/>
  <c r="AO24" i="5"/>
  <c r="AO25" i="5"/>
  <c r="AQ25" i="5" s="1"/>
  <c r="AO29" i="5"/>
  <c r="AQ29" i="5" s="1"/>
  <c r="Z31" i="5"/>
  <c r="AB31" i="5" s="1"/>
  <c r="AH31" i="5"/>
  <c r="Z33" i="5"/>
  <c r="AB33" i="5" s="1"/>
  <c r="AK33" i="5"/>
  <c r="Z34" i="5"/>
  <c r="AB34" i="5" s="1"/>
  <c r="AO35" i="5"/>
  <c r="AQ35" i="5" s="1"/>
  <c r="Z38" i="5"/>
  <c r="AB38" i="5" s="1"/>
  <c r="AH38" i="5"/>
  <c r="AO40" i="5"/>
  <c r="AQ40" i="5" s="1"/>
  <c r="AO41" i="5"/>
  <c r="AQ41" i="5" s="1"/>
  <c r="N42" i="5"/>
  <c r="Z44" i="5"/>
  <c r="AB44" i="5" s="1"/>
  <c r="AH44" i="5"/>
  <c r="S46" i="5"/>
  <c r="AO48" i="5"/>
  <c r="AQ48" i="5" s="1"/>
  <c r="S50" i="5"/>
  <c r="AC51" i="5"/>
  <c r="AE51" i="5" s="1"/>
  <c r="AO53" i="5"/>
  <c r="Z7" i="7"/>
  <c r="AB7" i="7" s="1"/>
  <c r="Z8" i="7"/>
  <c r="AB8" i="7" s="1"/>
  <c r="S9" i="7"/>
  <c r="N10" i="7"/>
  <c r="P10" i="7" s="1"/>
  <c r="Z10" i="7"/>
  <c r="AB10" i="7" s="1"/>
  <c r="AH10" i="7"/>
  <c r="AO11" i="7"/>
  <c r="AQ11" i="7" s="1"/>
  <c r="V12" i="7"/>
  <c r="AO12" i="7"/>
  <c r="AQ12" i="7" s="1"/>
  <c r="Z13" i="7"/>
  <c r="AB13" i="7" s="1"/>
  <c r="AK13" i="7"/>
  <c r="AC15" i="7"/>
  <c r="Z17" i="7"/>
  <c r="AB17" i="7" s="1"/>
  <c r="N18" i="7"/>
  <c r="P18" i="7" s="1"/>
  <c r="AH18" i="7"/>
  <c r="Z19" i="7"/>
  <c r="AB19" i="7" s="1"/>
  <c r="AO21" i="7"/>
  <c r="AQ21" i="7" s="1"/>
  <c r="AK21" i="7"/>
  <c r="AO26" i="7"/>
  <c r="AQ26" i="7" s="1"/>
  <c r="AH26" i="7"/>
  <c r="N14" i="22"/>
  <c r="P14" i="22" s="1"/>
  <c r="J14" i="22"/>
  <c r="AO34" i="22"/>
  <c r="AQ34" i="22" s="1"/>
  <c r="AK34" i="22"/>
  <c r="M44" i="15"/>
  <c r="AC44" i="15"/>
  <c r="AE44" i="15" s="1"/>
  <c r="AO21" i="9"/>
  <c r="AQ21" i="9" s="1"/>
  <c r="V28" i="9"/>
  <c r="AO30" i="9"/>
  <c r="AQ30" i="9" s="1"/>
  <c r="V32" i="9"/>
  <c r="AC33" i="9"/>
  <c r="N37" i="9"/>
  <c r="P37" i="9" s="1"/>
  <c r="AC37" i="9"/>
  <c r="AE37" i="9" s="1"/>
  <c r="Z39" i="9"/>
  <c r="AB39" i="9" s="1"/>
  <c r="AC43" i="9"/>
  <c r="Z43" i="9"/>
  <c r="AB43" i="9" s="1"/>
  <c r="N45" i="9"/>
  <c r="AC45" i="9"/>
  <c r="AE45" i="9" s="1"/>
  <c r="AC47" i="9"/>
  <c r="Z47" i="9"/>
  <c r="AB47" i="9" s="1"/>
  <c r="AC51" i="9"/>
  <c r="Z51" i="9"/>
  <c r="AB51" i="9" s="1"/>
  <c r="N7" i="6"/>
  <c r="P7" i="6" s="1"/>
  <c r="AC7" i="6"/>
  <c r="AE7" i="6" s="1"/>
  <c r="AC9" i="6"/>
  <c r="Z9" i="6"/>
  <c r="AB9" i="6" s="1"/>
  <c r="N14" i="6"/>
  <c r="AC14" i="6"/>
  <c r="N22" i="6"/>
  <c r="Z27" i="6"/>
  <c r="AB27" i="6" s="1"/>
  <c r="AO27" i="6"/>
  <c r="AQ27" i="6" s="1"/>
  <c r="AO45" i="6"/>
  <c r="AQ45" i="6" s="1"/>
  <c r="N22" i="5"/>
  <c r="AC22" i="5"/>
  <c r="AE22" i="5" s="1"/>
  <c r="Z24" i="5"/>
  <c r="Z25" i="5"/>
  <c r="AB25" i="5" s="1"/>
  <c r="Z29" i="5"/>
  <c r="AB29" i="5" s="1"/>
  <c r="Z35" i="5"/>
  <c r="AB35" i="5" s="1"/>
  <c r="Z37" i="5"/>
  <c r="AB37" i="5" s="1"/>
  <c r="Z40" i="5"/>
  <c r="AB40" i="5" s="1"/>
  <c r="Z42" i="5"/>
  <c r="AB42" i="5" s="1"/>
  <c r="AO42" i="5"/>
  <c r="AQ42" i="5" s="1"/>
  <c r="Z48" i="5"/>
  <c r="AB48" i="5" s="1"/>
  <c r="Z53" i="5"/>
  <c r="AO7" i="7"/>
  <c r="AQ7" i="7" s="1"/>
  <c r="AO8" i="7"/>
  <c r="AQ8" i="7" s="1"/>
  <c r="AO9" i="7"/>
  <c r="AQ9" i="7" s="1"/>
  <c r="AC12" i="7"/>
  <c r="AE12" i="7" s="1"/>
  <c r="N13" i="7"/>
  <c r="P13" i="7" s="1"/>
  <c r="AC14" i="7"/>
  <c r="AE14" i="7" s="1"/>
  <c r="AO14" i="7"/>
  <c r="AQ14" i="7" s="1"/>
  <c r="AO15" i="7"/>
  <c r="AQ15" i="7" s="1"/>
  <c r="Z32" i="22"/>
  <c r="S32" i="22"/>
  <c r="AK45" i="22"/>
  <c r="AO45" i="22"/>
  <c r="AQ45" i="22" s="1"/>
  <c r="N21" i="7"/>
  <c r="P21" i="7" s="1"/>
  <c r="AC23" i="7"/>
  <c r="Z25" i="7"/>
  <c r="AB25" i="7" s="1"/>
  <c r="N26" i="7"/>
  <c r="Z27" i="7"/>
  <c r="AB27" i="7" s="1"/>
  <c r="AO31" i="7"/>
  <c r="AQ31" i="7" s="1"/>
  <c r="AC40" i="7"/>
  <c r="AO39" i="22"/>
  <c r="AQ39" i="22" s="1"/>
  <c r="AO9" i="15"/>
  <c r="AQ9" i="15" s="1"/>
  <c r="AH9" i="15"/>
  <c r="Z39" i="15"/>
  <c r="V39" i="15"/>
  <c r="V12" i="14"/>
  <c r="Z12" i="14"/>
  <c r="AB12" i="14" s="1"/>
  <c r="AO28" i="14"/>
  <c r="AQ28" i="14" s="1"/>
  <c r="AH28" i="14"/>
  <c r="Z31" i="14"/>
  <c r="AB31" i="14" s="1"/>
  <c r="V31" i="14"/>
  <c r="AO39" i="14"/>
  <c r="AQ39" i="14" s="1"/>
  <c r="AH39" i="14"/>
  <c r="AO41" i="14"/>
  <c r="AQ41" i="14" s="1"/>
  <c r="AK41" i="14"/>
  <c r="AO43" i="14"/>
  <c r="AQ43" i="14" s="1"/>
  <c r="AH43" i="14"/>
  <c r="S8" i="10"/>
  <c r="Z8" i="10"/>
  <c r="AB8" i="10" s="1"/>
  <c r="Z21" i="7"/>
  <c r="AB21" i="7" s="1"/>
  <c r="AC22" i="7"/>
  <c r="AE22" i="7" s="1"/>
  <c r="AO22" i="7"/>
  <c r="AQ22" i="7" s="1"/>
  <c r="M23" i="7"/>
  <c r="AO23" i="7"/>
  <c r="AQ23" i="7" s="1"/>
  <c r="V25" i="7"/>
  <c r="AO29" i="7"/>
  <c r="AQ29" i="7" s="1"/>
  <c r="Z31" i="7"/>
  <c r="AB31" i="7" s="1"/>
  <c r="AC32" i="7"/>
  <c r="Z32" i="7"/>
  <c r="AB32" i="7" s="1"/>
  <c r="AH37" i="7"/>
  <c r="S40" i="7"/>
  <c r="Z41" i="7"/>
  <c r="AB41" i="7" s="1"/>
  <c r="AH41" i="7"/>
  <c r="Z43" i="7"/>
  <c r="AB43" i="7" s="1"/>
  <c r="AK43" i="7"/>
  <c r="Z45" i="7"/>
  <c r="AB45" i="7" s="1"/>
  <c r="AH45" i="7"/>
  <c r="Z47" i="7"/>
  <c r="AB47" i="7" s="1"/>
  <c r="AK47" i="7"/>
  <c r="Z49" i="7"/>
  <c r="AB49" i="7" s="1"/>
  <c r="AH49" i="7"/>
  <c r="Z51" i="7"/>
  <c r="AB51" i="7" s="1"/>
  <c r="AK51" i="7"/>
  <c r="Z7" i="22"/>
  <c r="AB7" i="22" s="1"/>
  <c r="AH7" i="22"/>
  <c r="Z9" i="22"/>
  <c r="AB9" i="22" s="1"/>
  <c r="AK9" i="22"/>
  <c r="Z11" i="22"/>
  <c r="AB11" i="22" s="1"/>
  <c r="AH11" i="22"/>
  <c r="Z14" i="22"/>
  <c r="AB14" i="22" s="1"/>
  <c r="Z16" i="22"/>
  <c r="AB16" i="22" s="1"/>
  <c r="AH16" i="22"/>
  <c r="Z18" i="22"/>
  <c r="AB18" i="22" s="1"/>
  <c r="AK18" i="22"/>
  <c r="Z20" i="22"/>
  <c r="AB20" i="22" s="1"/>
  <c r="AH20" i="22"/>
  <c r="Z22" i="22"/>
  <c r="AB22" i="22" s="1"/>
  <c r="AK22" i="22"/>
  <c r="Z24" i="22"/>
  <c r="AB24" i="22" s="1"/>
  <c r="AH24" i="22"/>
  <c r="Z26" i="22"/>
  <c r="AB26" i="22" s="1"/>
  <c r="AK26" i="22"/>
  <c r="Z29" i="22"/>
  <c r="AB29" i="22" s="1"/>
  <c r="Z33" i="22"/>
  <c r="AB33" i="22" s="1"/>
  <c r="N34" i="22"/>
  <c r="V34" i="22"/>
  <c r="Z36" i="22"/>
  <c r="AB36" i="22" s="1"/>
  <c r="AH36" i="22"/>
  <c r="AC40" i="22"/>
  <c r="AC44" i="22"/>
  <c r="Z44" i="22"/>
  <c r="AB44" i="22" s="1"/>
  <c r="N46" i="22"/>
  <c r="P46" i="22" s="1"/>
  <c r="AC46" i="22"/>
  <c r="AE46" i="22" s="1"/>
  <c r="AC48" i="22"/>
  <c r="Z48" i="22"/>
  <c r="AB48" i="22" s="1"/>
  <c r="Z11" i="15"/>
  <c r="AB11" i="15" s="1"/>
  <c r="V11" i="15"/>
  <c r="Z20" i="15"/>
  <c r="AB20" i="15" s="1"/>
  <c r="V20" i="15"/>
  <c r="N32" i="15"/>
  <c r="P32" i="15" s="1"/>
  <c r="N47" i="15"/>
  <c r="P47" i="15" s="1"/>
  <c r="AO47" i="15"/>
  <c r="AQ47" i="15" s="1"/>
  <c r="Z13" i="14"/>
  <c r="AB13" i="14" s="1"/>
  <c r="Z16" i="14"/>
  <c r="AB16" i="14" s="1"/>
  <c r="Z24" i="14"/>
  <c r="AB24" i="14" s="1"/>
  <c r="S24" i="14"/>
  <c r="J41" i="14"/>
  <c r="AC41" i="14"/>
  <c r="AE41" i="14" s="1"/>
  <c r="Z26" i="7"/>
  <c r="AB26" i="7" s="1"/>
  <c r="N29" i="7"/>
  <c r="P29" i="7" s="1"/>
  <c r="S31" i="7"/>
  <c r="AO32" i="7"/>
  <c r="AQ32" i="7" s="1"/>
  <c r="Z35" i="7"/>
  <c r="AB35" i="7" s="1"/>
  <c r="Z37" i="7"/>
  <c r="AB37" i="7" s="1"/>
  <c r="AO39" i="7"/>
  <c r="AQ39" i="7" s="1"/>
  <c r="AC41" i="7"/>
  <c r="Z28" i="22"/>
  <c r="AB28" i="22" s="1"/>
  <c r="AO28" i="22"/>
  <c r="AQ28" i="22" s="1"/>
  <c r="AO30" i="22"/>
  <c r="AQ30" i="22" s="1"/>
  <c r="AO32" i="22"/>
  <c r="AQ32" i="22" s="1"/>
  <c r="AO44" i="22"/>
  <c r="AQ44" i="22" s="1"/>
  <c r="AO48" i="22"/>
  <c r="AQ48" i="22" s="1"/>
  <c r="N16" i="15"/>
  <c r="P16" i="15" s="1"/>
  <c r="J16" i="15"/>
  <c r="Z24" i="15"/>
  <c r="AB24" i="15" s="1"/>
  <c r="V24" i="15"/>
  <c r="AC28" i="15"/>
  <c r="V45" i="14"/>
  <c r="Z45" i="14"/>
  <c r="AB45" i="14" s="1"/>
  <c r="N9" i="15"/>
  <c r="P9" i="15" s="1"/>
  <c r="Z9" i="15"/>
  <c r="AB9" i="15" s="1"/>
  <c r="AO10" i="15"/>
  <c r="AQ10" i="15" s="1"/>
  <c r="AO11" i="15"/>
  <c r="AQ11" i="15" s="1"/>
  <c r="AO14" i="15"/>
  <c r="AQ14" i="15" s="1"/>
  <c r="AO16" i="15"/>
  <c r="AQ16" i="15" s="1"/>
  <c r="AO18" i="15"/>
  <c r="AQ18" i="15" s="1"/>
  <c r="Z26" i="15"/>
  <c r="AB26" i="15" s="1"/>
  <c r="Z41" i="15"/>
  <c r="AB41" i="15" s="1"/>
  <c r="Z43" i="15"/>
  <c r="AB43" i="15" s="1"/>
  <c r="AO50" i="15"/>
  <c r="AQ50" i="15" s="1"/>
  <c r="AC53" i="15"/>
  <c r="Z8" i="14"/>
  <c r="AB8" i="14" s="1"/>
  <c r="Z10" i="14"/>
  <c r="AB10" i="14" s="1"/>
  <c r="AC13" i="14"/>
  <c r="AE13" i="14" s="1"/>
  <c r="AO14" i="14"/>
  <c r="AQ14" i="14" s="1"/>
  <c r="AC19" i="14"/>
  <c r="Z23" i="14"/>
  <c r="AB23" i="14" s="1"/>
  <c r="AO25" i="14"/>
  <c r="AQ25" i="14" s="1"/>
  <c r="Z29" i="14"/>
  <c r="AB29" i="14" s="1"/>
  <c r="AO33" i="14"/>
  <c r="AQ33" i="14" s="1"/>
  <c r="AC14" i="10"/>
  <c r="AE14" i="10" s="1"/>
  <c r="G14" i="10"/>
  <c r="Z19" i="10"/>
  <c r="AB19" i="10" s="1"/>
  <c r="S19" i="10"/>
  <c r="AO39" i="10"/>
  <c r="AQ39" i="10" s="1"/>
  <c r="AK39" i="10"/>
  <c r="Z7" i="15"/>
  <c r="AB7" i="15" s="1"/>
  <c r="AO8" i="15"/>
  <c r="AQ8" i="15" s="1"/>
  <c r="S9" i="15"/>
  <c r="AC11" i="15"/>
  <c r="AK11" i="15"/>
  <c r="AC12" i="15"/>
  <c r="AE12" i="15" s="1"/>
  <c r="Z13" i="15"/>
  <c r="AB13" i="15" s="1"/>
  <c r="AH14" i="15"/>
  <c r="Z16" i="15"/>
  <c r="AB16" i="15" s="1"/>
  <c r="AK16" i="15"/>
  <c r="Z18" i="15"/>
  <c r="AB18" i="15" s="1"/>
  <c r="AO21" i="15"/>
  <c r="AQ21" i="15" s="1"/>
  <c r="N22" i="15"/>
  <c r="AO26" i="15"/>
  <c r="AQ26" i="15" s="1"/>
  <c r="Z28" i="15"/>
  <c r="AB28" i="15" s="1"/>
  <c r="AO28" i="15"/>
  <c r="AQ28" i="15" s="1"/>
  <c r="V31" i="15"/>
  <c r="Z35" i="15"/>
  <c r="AB35" i="15" s="1"/>
  <c r="V43" i="15"/>
  <c r="AO44" i="15"/>
  <c r="AQ44" i="15" s="1"/>
  <c r="AH47" i="15"/>
  <c r="AO48" i="15"/>
  <c r="AQ48" i="15" s="1"/>
  <c r="Z49" i="15"/>
  <c r="AB49" i="15" s="1"/>
  <c r="AK50" i="15"/>
  <c r="M53" i="15"/>
  <c r="AO53" i="15"/>
  <c r="AQ53" i="15" s="1"/>
  <c r="V8" i="14"/>
  <c r="S13" i="14"/>
  <c r="Z14" i="14"/>
  <c r="AB14" i="14" s="1"/>
  <c r="S16" i="14"/>
  <c r="Z19" i="14"/>
  <c r="AB19" i="14" s="1"/>
  <c r="S20" i="14"/>
  <c r="AH20" i="14"/>
  <c r="AO21" i="14"/>
  <c r="AQ21" i="14" s="1"/>
  <c r="V23" i="14"/>
  <c r="AO23" i="14"/>
  <c r="Z25" i="14"/>
  <c r="AB25" i="14" s="1"/>
  <c r="AH25" i="14"/>
  <c r="S33" i="14"/>
  <c r="AH33" i="14"/>
  <c r="S37" i="14"/>
  <c r="AH37" i="14"/>
  <c r="AO46" i="14"/>
  <c r="AQ46" i="14" s="1"/>
  <c r="S47" i="14"/>
  <c r="N49" i="14"/>
  <c r="Z9" i="10"/>
  <c r="AB9" i="10" s="1"/>
  <c r="S9" i="10"/>
  <c r="AQ25" i="10"/>
  <c r="Z45" i="10"/>
  <c r="AB45" i="10" s="1"/>
  <c r="AO51" i="10"/>
  <c r="AQ51" i="10" s="1"/>
  <c r="AH51" i="10"/>
  <c r="Z53" i="22"/>
  <c r="AB53" i="22" s="1"/>
  <c r="V16" i="15"/>
  <c r="AO17" i="15"/>
  <c r="AQ17" i="15" s="1"/>
  <c r="AC18" i="15"/>
  <c r="AO20" i="15"/>
  <c r="AQ20" i="15" s="1"/>
  <c r="Z22" i="15"/>
  <c r="AB22" i="15" s="1"/>
  <c r="AO25" i="15"/>
  <c r="AQ25" i="15" s="1"/>
  <c r="V35" i="15"/>
  <c r="N40" i="15"/>
  <c r="P40" i="15" s="1"/>
  <c r="AC45" i="15"/>
  <c r="AC51" i="15"/>
  <c r="AE51" i="15" s="1"/>
  <c r="Z9" i="14"/>
  <c r="AB9" i="14" s="1"/>
  <c r="AC14" i="14"/>
  <c r="AK23" i="14"/>
  <c r="N27" i="14"/>
  <c r="AO31" i="14"/>
  <c r="AQ31" i="14" s="1"/>
  <c r="AO45" i="14"/>
  <c r="AQ45" i="14" s="1"/>
  <c r="AO7" i="10"/>
  <c r="AQ7" i="10" s="1"/>
  <c r="AH7" i="10"/>
  <c r="AO15" i="10"/>
  <c r="AQ15" i="10" s="1"/>
  <c r="AH15" i="10"/>
  <c r="N17" i="10"/>
  <c r="S24" i="10"/>
  <c r="Z24" i="10"/>
  <c r="AB24" i="10" s="1"/>
  <c r="AO37" i="10"/>
  <c r="AQ37" i="10" s="1"/>
  <c r="AH37" i="10"/>
  <c r="Z7" i="10"/>
  <c r="AB7" i="10" s="1"/>
  <c r="AC10" i="10"/>
  <c r="AE10" i="10" s="1"/>
  <c r="AO11" i="10"/>
  <c r="AO12" i="10"/>
  <c r="AQ12" i="10" s="1"/>
  <c r="N13" i="10"/>
  <c r="AC13" i="10"/>
  <c r="AE13" i="10" s="1"/>
  <c r="Z15" i="10"/>
  <c r="AB15" i="10" s="1"/>
  <c r="Z26" i="10"/>
  <c r="AB26" i="10" s="1"/>
  <c r="N34" i="10"/>
  <c r="AC43" i="10"/>
  <c r="AO46" i="10"/>
  <c r="AQ46" i="10" s="1"/>
  <c r="AC48" i="10"/>
  <c r="AH31" i="8"/>
  <c r="AO31" i="8"/>
  <c r="AQ31" i="8" s="1"/>
  <c r="AK49" i="8"/>
  <c r="AO49" i="8"/>
  <c r="AQ49" i="8" s="1"/>
  <c r="AO51" i="14"/>
  <c r="AQ51" i="14" s="1"/>
  <c r="AO53" i="14"/>
  <c r="AQ53" i="14" s="1"/>
  <c r="S7" i="10"/>
  <c r="G10" i="10"/>
  <c r="Z11" i="10"/>
  <c r="AB11" i="10" s="1"/>
  <c r="AH11" i="10"/>
  <c r="Z13" i="10"/>
  <c r="AB13" i="10" s="1"/>
  <c r="AO13" i="10"/>
  <c r="AQ13" i="10" s="1"/>
  <c r="S15" i="10"/>
  <c r="S17" i="10"/>
  <c r="AH17" i="10"/>
  <c r="Z20" i="10"/>
  <c r="AB20" i="10" s="1"/>
  <c r="AO21" i="10"/>
  <c r="AQ21" i="10" s="1"/>
  <c r="AO23" i="10"/>
  <c r="AQ23" i="10" s="1"/>
  <c r="Z28" i="10"/>
  <c r="AB28" i="10" s="1"/>
  <c r="Z34" i="10"/>
  <c r="AB34" i="10" s="1"/>
  <c r="AC39" i="10"/>
  <c r="Z43" i="10"/>
  <c r="AB43" i="10" s="1"/>
  <c r="AK46" i="10"/>
  <c r="M48" i="10"/>
  <c r="AO48" i="10"/>
  <c r="AQ48" i="10" s="1"/>
  <c r="V50" i="10"/>
  <c r="Z20" i="8"/>
  <c r="AB20" i="8" s="1"/>
  <c r="AO24" i="8"/>
  <c r="AQ24" i="8" s="1"/>
  <c r="Z39" i="8"/>
  <c r="AB39" i="8" s="1"/>
  <c r="S39" i="8"/>
  <c r="V49" i="8"/>
  <c r="Z49" i="8"/>
  <c r="AB49" i="8" s="1"/>
  <c r="AO49" i="14"/>
  <c r="AQ49" i="14" s="1"/>
  <c r="Z51" i="14"/>
  <c r="AB51" i="14" s="1"/>
  <c r="AH51" i="14"/>
  <c r="Z23" i="10"/>
  <c r="AB23" i="10" s="1"/>
  <c r="AH24" i="10"/>
  <c r="P28" i="10"/>
  <c r="V28" i="10"/>
  <c r="AC29" i="10"/>
  <c r="AE29" i="10" s="1"/>
  <c r="Z29" i="10"/>
  <c r="AB29" i="10" s="1"/>
  <c r="Z30" i="10"/>
  <c r="AB30" i="10" s="1"/>
  <c r="Z32" i="10"/>
  <c r="AB32" i="10" s="1"/>
  <c r="Z33" i="10"/>
  <c r="AB33" i="10" s="1"/>
  <c r="AO34" i="10"/>
  <c r="AQ34" i="10" s="1"/>
  <c r="AC36" i="10"/>
  <c r="AE36" i="10" s="1"/>
  <c r="AC47" i="10"/>
  <c r="AE47" i="10" s="1"/>
  <c r="AO47" i="10"/>
  <c r="AQ47" i="10" s="1"/>
  <c r="Z48" i="10"/>
  <c r="AB48" i="10" s="1"/>
  <c r="Z12" i="8"/>
  <c r="AB12" i="8" s="1"/>
  <c r="V12" i="8"/>
  <c r="J14" i="8"/>
  <c r="N14" i="8"/>
  <c r="AO20" i="8"/>
  <c r="AQ20" i="8" s="1"/>
  <c r="V27" i="8"/>
  <c r="Z27" i="8"/>
  <c r="AB27" i="8" s="1"/>
  <c r="Z28" i="8"/>
  <c r="AB28" i="8" s="1"/>
  <c r="S28" i="8"/>
  <c r="AO8" i="8"/>
  <c r="AQ8" i="8" s="1"/>
  <c r="G10" i="8"/>
  <c r="Z19" i="8"/>
  <c r="AB19" i="8" s="1"/>
  <c r="N21" i="8"/>
  <c r="P21" i="8" s="1"/>
  <c r="AC21" i="8"/>
  <c r="AE21" i="8" s="1"/>
  <c r="AC23" i="8"/>
  <c r="Z23" i="8"/>
  <c r="AB23" i="8" s="1"/>
  <c r="N25" i="8"/>
  <c r="AC25" i="8"/>
  <c r="AE25" i="8" s="1"/>
  <c r="AO27" i="8"/>
  <c r="AQ27" i="8" s="1"/>
  <c r="Z30" i="8"/>
  <c r="AB30" i="8" s="1"/>
  <c r="AO32" i="8"/>
  <c r="AQ32" i="8" s="1"/>
  <c r="Z37" i="8"/>
  <c r="AB37" i="8" s="1"/>
  <c r="AC40" i="8"/>
  <c r="AK8" i="8"/>
  <c r="Z10" i="8"/>
  <c r="AB10" i="8" s="1"/>
  <c r="AO10" i="8"/>
  <c r="AQ10" i="8" s="1"/>
  <c r="AO14" i="8"/>
  <c r="AQ14" i="8" s="1"/>
  <c r="Z16" i="8"/>
  <c r="AB16" i="8" s="1"/>
  <c r="AO19" i="8"/>
  <c r="AQ19" i="8" s="1"/>
  <c r="S20" i="8"/>
  <c r="AH20" i="8"/>
  <c r="AO23" i="8"/>
  <c r="AQ23" i="8" s="1"/>
  <c r="S24" i="8"/>
  <c r="AH24" i="8"/>
  <c r="AC27" i="8"/>
  <c r="AE27" i="8" s="1"/>
  <c r="V30" i="8"/>
  <c r="Z32" i="8"/>
  <c r="AB32" i="8" s="1"/>
  <c r="AH32" i="8"/>
  <c r="AO33" i="8"/>
  <c r="AQ33" i="8" s="1"/>
  <c r="AO34" i="8"/>
  <c r="AQ34" i="8" s="1"/>
  <c r="AO36" i="8"/>
  <c r="AQ36" i="8" s="1"/>
  <c r="AC42" i="8"/>
  <c r="AE42" i="8" s="1"/>
  <c r="AC44" i="8"/>
  <c r="Z44" i="8"/>
  <c r="AB44" i="8" s="1"/>
  <c r="AC48" i="8"/>
  <c r="Z48" i="8"/>
  <c r="AB48" i="8" s="1"/>
  <c r="N50" i="8"/>
  <c r="P50" i="8" s="1"/>
  <c r="AC50" i="8"/>
  <c r="AE50" i="8" s="1"/>
  <c r="AC53" i="8"/>
  <c r="Z53" i="8"/>
  <c r="AB53" i="8" s="1"/>
  <c r="AC9" i="8"/>
  <c r="AE9" i="8" s="1"/>
  <c r="AO44" i="8"/>
  <c r="AQ44" i="8" s="1"/>
  <c r="AO48" i="8"/>
  <c r="AQ48" i="8" s="1"/>
  <c r="AO53" i="8"/>
  <c r="AQ53" i="8" s="1"/>
  <c r="P25" i="8"/>
  <c r="AD7" i="10"/>
  <c r="O7" i="10"/>
  <c r="G7" i="10"/>
  <c r="Z10" i="10"/>
  <c r="AB10" i="10" s="1"/>
  <c r="S10" i="10"/>
  <c r="AC12" i="10"/>
  <c r="AE12" i="10" s="1"/>
  <c r="N12" i="10"/>
  <c r="P12" i="10" s="1"/>
  <c r="G12" i="10"/>
  <c r="AO18" i="10"/>
  <c r="AQ18" i="10" s="1"/>
  <c r="AH18" i="10"/>
  <c r="AD19" i="10"/>
  <c r="O19" i="10"/>
  <c r="Z14" i="10"/>
  <c r="AB14" i="10" s="1"/>
  <c r="S14" i="10"/>
  <c r="AC16" i="10"/>
  <c r="AE16" i="10" s="1"/>
  <c r="N16" i="10"/>
  <c r="P16" i="10" s="1"/>
  <c r="G16" i="10"/>
  <c r="AC25" i="10"/>
  <c r="AE25" i="10" s="1"/>
  <c r="Z25" i="10"/>
  <c r="AB25" i="10" s="1"/>
  <c r="S25" i="10"/>
  <c r="AC8" i="10"/>
  <c r="AE8" i="10" s="1"/>
  <c r="N8" i="10"/>
  <c r="P8" i="10" s="1"/>
  <c r="G8" i="10"/>
  <c r="AO8" i="10"/>
  <c r="AQ8" i="10" s="1"/>
  <c r="N9" i="10"/>
  <c r="AC9" i="10"/>
  <c r="AE9" i="10" s="1"/>
  <c r="G11" i="10"/>
  <c r="AO14" i="10"/>
  <c r="AQ14" i="10" s="1"/>
  <c r="AH14" i="10"/>
  <c r="AD15" i="10"/>
  <c r="O15" i="10"/>
  <c r="G15" i="10"/>
  <c r="Z16" i="10"/>
  <c r="AB16" i="10" s="1"/>
  <c r="AC22" i="10"/>
  <c r="AE22" i="10" s="1"/>
  <c r="Z22" i="10"/>
  <c r="AB22" i="10" s="1"/>
  <c r="S22" i="10"/>
  <c r="AC24" i="10"/>
  <c r="AE24" i="10" s="1"/>
  <c r="N24" i="10"/>
  <c r="P24" i="10" s="1"/>
  <c r="G24" i="10"/>
  <c r="AO22" i="10"/>
  <c r="AQ22" i="10" s="1"/>
  <c r="AH22" i="10"/>
  <c r="AD23" i="10"/>
  <c r="O23" i="10"/>
  <c r="AO10" i="10"/>
  <c r="AQ10" i="10" s="1"/>
  <c r="AH10" i="10"/>
  <c r="AD11" i="10"/>
  <c r="O11" i="10"/>
  <c r="AQ11" i="10"/>
  <c r="Z12" i="10"/>
  <c r="AB12" i="10" s="1"/>
  <c r="AC18" i="10"/>
  <c r="AE18" i="10" s="1"/>
  <c r="Z18" i="10"/>
  <c r="AB18" i="10" s="1"/>
  <c r="S18" i="10"/>
  <c r="AC20" i="10"/>
  <c r="AE20" i="10" s="1"/>
  <c r="N20" i="10"/>
  <c r="P20" i="10" s="1"/>
  <c r="G20" i="10"/>
  <c r="AO20" i="10"/>
  <c r="AQ20" i="10" s="1"/>
  <c r="N21" i="10"/>
  <c r="AC21" i="10"/>
  <c r="AE21" i="10" s="1"/>
  <c r="G23" i="10"/>
  <c r="N29" i="10"/>
  <c r="P29" i="10" s="1"/>
  <c r="AO32" i="10"/>
  <c r="AQ32" i="10" s="1"/>
  <c r="AC33" i="10"/>
  <c r="AE33" i="10" s="1"/>
  <c r="AC34" i="10"/>
  <c r="AC37" i="10"/>
  <c r="AE37" i="10" s="1"/>
  <c r="AO38" i="10"/>
  <c r="AQ38" i="10" s="1"/>
  <c r="AH38" i="10"/>
  <c r="AC40" i="10"/>
  <c r="AE40" i="10" s="1"/>
  <c r="N40" i="10"/>
  <c r="P40" i="10" s="1"/>
  <c r="G40" i="10"/>
  <c r="G13" i="8"/>
  <c r="AC13" i="8"/>
  <c r="AE13" i="8" s="1"/>
  <c r="N13" i="8"/>
  <c r="P13" i="8" s="1"/>
  <c r="O9" i="10"/>
  <c r="N10" i="10"/>
  <c r="P10" i="10" s="1"/>
  <c r="O13" i="10"/>
  <c r="N14" i="10"/>
  <c r="P14" i="10" s="1"/>
  <c r="O17" i="10"/>
  <c r="P17" i="10" s="1"/>
  <c r="N18" i="10"/>
  <c r="P18" i="10" s="1"/>
  <c r="O21" i="10"/>
  <c r="N22" i="10"/>
  <c r="P22" i="10" s="1"/>
  <c r="AD26" i="10"/>
  <c r="AE26" i="10" s="1"/>
  <c r="O26" i="10"/>
  <c r="M26" i="10"/>
  <c r="S26" i="10"/>
  <c r="G28" i="10"/>
  <c r="AC28" i="10"/>
  <c r="J29" i="10"/>
  <c r="AH29" i="10"/>
  <c r="AH30" i="10"/>
  <c r="Z31" i="10"/>
  <c r="AB31" i="10" s="1"/>
  <c r="O32" i="10"/>
  <c r="S33" i="10"/>
  <c r="AD34" i="10"/>
  <c r="O34" i="10"/>
  <c r="M34" i="10"/>
  <c r="S34" i="10"/>
  <c r="O35" i="10"/>
  <c r="G36" i="10"/>
  <c r="Z36" i="10"/>
  <c r="AB36" i="10" s="1"/>
  <c r="Z37" i="10"/>
  <c r="AB37" i="10" s="1"/>
  <c r="AD48" i="10"/>
  <c r="AE48" i="10" s="1"/>
  <c r="O48" i="10"/>
  <c r="G48" i="10"/>
  <c r="AD23" i="8"/>
  <c r="O23" i="8"/>
  <c r="G23" i="8"/>
  <c r="AC31" i="10"/>
  <c r="AE31" i="10" s="1"/>
  <c r="N31" i="10"/>
  <c r="P31" i="10" s="1"/>
  <c r="AO35" i="10"/>
  <c r="AQ35" i="10" s="1"/>
  <c r="AC44" i="10"/>
  <c r="AE44" i="10" s="1"/>
  <c r="N44" i="10"/>
  <c r="P44" i="10" s="1"/>
  <c r="G44" i="10"/>
  <c r="N7" i="10"/>
  <c r="AC7" i="10"/>
  <c r="N11" i="10"/>
  <c r="P11" i="10" s="1"/>
  <c r="AC11" i="10"/>
  <c r="N15" i="10"/>
  <c r="P15" i="10" s="1"/>
  <c r="AC15" i="10"/>
  <c r="N19" i="10"/>
  <c r="AC19" i="10"/>
  <c r="AE19" i="10" s="1"/>
  <c r="N23" i="10"/>
  <c r="AC23" i="10"/>
  <c r="N25" i="10"/>
  <c r="P25" i="10" s="1"/>
  <c r="N26" i="10"/>
  <c r="P26" i="10" s="1"/>
  <c r="AC27" i="10"/>
  <c r="AE27" i="10" s="1"/>
  <c r="N27" i="10"/>
  <c r="P27" i="10" s="1"/>
  <c r="AD28" i="10"/>
  <c r="AO28" i="10"/>
  <c r="AQ28" i="10" s="1"/>
  <c r="AC30" i="10"/>
  <c r="G31" i="10"/>
  <c r="AO31" i="10"/>
  <c r="AQ31" i="10" s="1"/>
  <c r="N33" i="10"/>
  <c r="P33" i="10" s="1"/>
  <c r="AC35" i="10"/>
  <c r="AE35" i="10" s="1"/>
  <c r="N35" i="10"/>
  <c r="N36" i="10"/>
  <c r="P36" i="10" s="1"/>
  <c r="AO36" i="10"/>
  <c r="AQ36" i="10" s="1"/>
  <c r="Z38" i="10"/>
  <c r="AB38" i="10" s="1"/>
  <c r="S38" i="10"/>
  <c r="Z42" i="10"/>
  <c r="AB42" i="10" s="1"/>
  <c r="S42" i="10"/>
  <c r="Z51" i="10"/>
  <c r="AB51" i="10" s="1"/>
  <c r="AO53" i="10"/>
  <c r="AQ53" i="10" s="1"/>
  <c r="AH53" i="10"/>
  <c r="O8" i="8"/>
  <c r="AD11" i="8"/>
  <c r="O11" i="8"/>
  <c r="G11" i="8"/>
  <c r="Z18" i="8"/>
  <c r="AB18" i="8" s="1"/>
  <c r="S18" i="8"/>
  <c r="M32" i="8"/>
  <c r="N32" i="8"/>
  <c r="Y33" i="8"/>
  <c r="Z33" i="8"/>
  <c r="AB33" i="8" s="1"/>
  <c r="AO27" i="10"/>
  <c r="AQ27" i="10" s="1"/>
  <c r="AO42" i="10"/>
  <c r="AQ42" i="10" s="1"/>
  <c r="AH42" i="10"/>
  <c r="Z7" i="8"/>
  <c r="AB7" i="8" s="1"/>
  <c r="S7" i="8"/>
  <c r="AC19" i="8"/>
  <c r="Z51" i="8"/>
  <c r="AB51" i="8" s="1"/>
  <c r="S51" i="8"/>
  <c r="AH25" i="10"/>
  <c r="AH26" i="10"/>
  <c r="Z27" i="10"/>
  <c r="AB27" i="10" s="1"/>
  <c r="S29" i="10"/>
  <c r="AD30" i="10"/>
  <c r="O30" i="10"/>
  <c r="S30" i="10"/>
  <c r="G32" i="10"/>
  <c r="AC32" i="10"/>
  <c r="AE32" i="10" s="1"/>
  <c r="AH33" i="10"/>
  <c r="AH34" i="10"/>
  <c r="Z35" i="10"/>
  <c r="AB35" i="10" s="1"/>
  <c r="N37" i="10"/>
  <c r="P37" i="10" s="1"/>
  <c r="AD39" i="10"/>
  <c r="O39" i="10"/>
  <c r="Z40" i="10"/>
  <c r="AB40" i="10" s="1"/>
  <c r="AO40" i="10"/>
  <c r="AQ40" i="10" s="1"/>
  <c r="AD43" i="10"/>
  <c r="O43" i="10"/>
  <c r="Z44" i="10"/>
  <c r="AB44" i="10" s="1"/>
  <c r="AO44" i="10"/>
  <c r="AQ44" i="10" s="1"/>
  <c r="N46" i="10"/>
  <c r="P46" i="10" s="1"/>
  <c r="J46" i="10"/>
  <c r="Z46" i="10"/>
  <c r="AB46" i="10" s="1"/>
  <c r="G50" i="10"/>
  <c r="N50" i="10"/>
  <c r="P50" i="10" s="1"/>
  <c r="AC50" i="10"/>
  <c r="N51" i="10"/>
  <c r="P51" i="10" s="1"/>
  <c r="G51" i="10"/>
  <c r="AC51" i="10"/>
  <c r="AE51" i="10" s="1"/>
  <c r="AC7" i="8"/>
  <c r="AK9" i="8"/>
  <c r="AO9" i="8"/>
  <c r="AQ9" i="8" s="1"/>
  <c r="AO26" i="8"/>
  <c r="AQ26" i="8" s="1"/>
  <c r="AH26" i="8"/>
  <c r="N38" i="10"/>
  <c r="AC38" i="10"/>
  <c r="AE38" i="10" s="1"/>
  <c r="G39" i="10"/>
  <c r="N42" i="10"/>
  <c r="AC42" i="10"/>
  <c r="AE42" i="10" s="1"/>
  <c r="G43" i="10"/>
  <c r="AC45" i="10"/>
  <c r="AE45" i="10" s="1"/>
  <c r="AO45" i="10"/>
  <c r="AQ45" i="10" s="1"/>
  <c r="N47" i="10"/>
  <c r="P47" i="10" s="1"/>
  <c r="N48" i="10"/>
  <c r="AC49" i="10"/>
  <c r="AE49" i="10" s="1"/>
  <c r="N49" i="10"/>
  <c r="P49" i="10" s="1"/>
  <c r="AD50" i="10"/>
  <c r="AO50" i="10"/>
  <c r="AQ50" i="10" s="1"/>
  <c r="AD7" i="8"/>
  <c r="O7" i="8"/>
  <c r="AO12" i="8"/>
  <c r="AQ12" i="8" s="1"/>
  <c r="AC14" i="8"/>
  <c r="AE14" i="8" s="1"/>
  <c r="AO15" i="8"/>
  <c r="AQ15" i="8" s="1"/>
  <c r="AH15" i="8"/>
  <c r="AC16" i="8"/>
  <c r="AE16" i="8" s="1"/>
  <c r="N16" i="8"/>
  <c r="P16" i="8" s="1"/>
  <c r="G16" i="8"/>
  <c r="AD19" i="8"/>
  <c r="O19" i="8"/>
  <c r="G19" i="8"/>
  <c r="AO22" i="8"/>
  <c r="AQ22" i="8" s="1"/>
  <c r="AH22" i="8"/>
  <c r="AC24" i="8"/>
  <c r="AE24" i="8" s="1"/>
  <c r="N24" i="8"/>
  <c r="P24" i="8" s="1"/>
  <c r="G24" i="8"/>
  <c r="M34" i="8"/>
  <c r="N34" i="8"/>
  <c r="Y35" i="8"/>
  <c r="Z35" i="8"/>
  <c r="AB35" i="8" s="1"/>
  <c r="Z38" i="8"/>
  <c r="AB38" i="8" s="1"/>
  <c r="S38" i="8"/>
  <c r="AC38" i="8"/>
  <c r="AE38" i="8" s="1"/>
  <c r="J46" i="8"/>
  <c r="AC46" i="8"/>
  <c r="AE46" i="8" s="1"/>
  <c r="N46" i="8"/>
  <c r="P46" i="8" s="1"/>
  <c r="O38" i="10"/>
  <c r="N39" i="10"/>
  <c r="O42" i="10"/>
  <c r="N43" i="10"/>
  <c r="G46" i="10"/>
  <c r="AC46" i="10"/>
  <c r="AE46" i="10" s="1"/>
  <c r="AH47" i="10"/>
  <c r="AH48" i="10"/>
  <c r="Z49" i="10"/>
  <c r="AB49" i="10" s="1"/>
  <c r="S51" i="10"/>
  <c r="N53" i="10"/>
  <c r="G7" i="8"/>
  <c r="Z9" i="8"/>
  <c r="AB9" i="8" s="1"/>
  <c r="AC10" i="8"/>
  <c r="AE10" i="8" s="1"/>
  <c r="AO11" i="8"/>
  <c r="AQ11" i="8" s="1"/>
  <c r="AH11" i="8"/>
  <c r="AC12" i="8"/>
  <c r="AE12" i="8" s="1"/>
  <c r="N12" i="8"/>
  <c r="P12" i="8" s="1"/>
  <c r="G12" i="8"/>
  <c r="AO13" i="8"/>
  <c r="AQ13" i="8" s="1"/>
  <c r="S14" i="8"/>
  <c r="AC15" i="8"/>
  <c r="Z15" i="8"/>
  <c r="AB15" i="8" s="1"/>
  <c r="S15" i="8"/>
  <c r="AO16" i="8"/>
  <c r="AQ16" i="8" s="1"/>
  <c r="N17" i="8"/>
  <c r="P17" i="8" s="1"/>
  <c r="AC17" i="8"/>
  <c r="AE17" i="8" s="1"/>
  <c r="AO18" i="8"/>
  <c r="AQ18" i="8" s="1"/>
  <c r="AH18" i="8"/>
  <c r="AC20" i="8"/>
  <c r="AE20" i="8" s="1"/>
  <c r="N20" i="8"/>
  <c r="P20" i="8" s="1"/>
  <c r="G20" i="8"/>
  <c r="Z26" i="8"/>
  <c r="AB26" i="8" s="1"/>
  <c r="S26" i="8"/>
  <c r="M28" i="8"/>
  <c r="N28" i="8"/>
  <c r="Y29" i="8"/>
  <c r="Z29" i="8"/>
  <c r="AB29" i="8" s="1"/>
  <c r="V41" i="8"/>
  <c r="Z41" i="8"/>
  <c r="AB41" i="8" s="1"/>
  <c r="AO49" i="10"/>
  <c r="AQ49" i="10" s="1"/>
  <c r="AC53" i="10"/>
  <c r="AE53" i="10" s="1"/>
  <c r="AO7" i="8"/>
  <c r="AQ7" i="8" s="1"/>
  <c r="AH7" i="8"/>
  <c r="AC8" i="8"/>
  <c r="AE8" i="8" s="1"/>
  <c r="N8" i="8"/>
  <c r="G8" i="8"/>
  <c r="N9" i="8"/>
  <c r="P9" i="8" s="1"/>
  <c r="AC11" i="8"/>
  <c r="Z11" i="8"/>
  <c r="AB11" i="8" s="1"/>
  <c r="S11" i="8"/>
  <c r="AD15" i="8"/>
  <c r="O15" i="8"/>
  <c r="Z22" i="8"/>
  <c r="AB22" i="8" s="1"/>
  <c r="S22" i="8"/>
  <c r="M30" i="8"/>
  <c r="N30" i="8"/>
  <c r="Y31" i="8"/>
  <c r="Z31" i="8"/>
  <c r="AB31" i="8" s="1"/>
  <c r="Z17" i="8"/>
  <c r="AB17" i="8" s="1"/>
  <c r="AO17" i="8"/>
  <c r="AQ17" i="8" s="1"/>
  <c r="N18" i="8"/>
  <c r="AC18" i="8"/>
  <c r="AE18" i="8" s="1"/>
  <c r="Z21" i="8"/>
  <c r="AB21" i="8" s="1"/>
  <c r="AO21" i="8"/>
  <c r="AQ21" i="8" s="1"/>
  <c r="N22" i="8"/>
  <c r="AC22" i="8"/>
  <c r="AE22" i="8" s="1"/>
  <c r="Z25" i="8"/>
  <c r="AB25" i="8" s="1"/>
  <c r="AO25" i="8"/>
  <c r="AQ25" i="8" s="1"/>
  <c r="N26" i="8"/>
  <c r="AC26" i="8"/>
  <c r="AE26" i="8" s="1"/>
  <c r="N27" i="8"/>
  <c r="P27" i="8" s="1"/>
  <c r="AO35" i="8"/>
  <c r="AQ35" i="8" s="1"/>
  <c r="AH35" i="8"/>
  <c r="AD36" i="8"/>
  <c r="O36" i="8"/>
  <c r="G36" i="8"/>
  <c r="O41" i="8"/>
  <c r="AO43" i="8"/>
  <c r="AQ43" i="8" s="1"/>
  <c r="AH43" i="8"/>
  <c r="AK45" i="8"/>
  <c r="AO45" i="8"/>
  <c r="AQ45" i="8" s="1"/>
  <c r="O53" i="10"/>
  <c r="N7" i="8"/>
  <c r="O10" i="8"/>
  <c r="N11" i="8"/>
  <c r="O14" i="8"/>
  <c r="N15" i="8"/>
  <c r="O18" i="8"/>
  <c r="N19" i="8"/>
  <c r="S19" i="8"/>
  <c r="AH19" i="8"/>
  <c r="O22" i="8"/>
  <c r="N23" i="8"/>
  <c r="S23" i="8"/>
  <c r="AH23" i="8"/>
  <c r="O26" i="8"/>
  <c r="J27" i="8"/>
  <c r="AD28" i="8"/>
  <c r="O28" i="8"/>
  <c r="G28" i="8"/>
  <c r="AC28" i="8"/>
  <c r="AC29" i="8"/>
  <c r="AE29" i="8" s="1"/>
  <c r="N29" i="8"/>
  <c r="P29" i="8" s="1"/>
  <c r="AD30" i="8"/>
  <c r="O30" i="8"/>
  <c r="AC30" i="8"/>
  <c r="AC31" i="8"/>
  <c r="AE31" i="8" s="1"/>
  <c r="N31" i="8"/>
  <c r="P31" i="8" s="1"/>
  <c r="AD32" i="8"/>
  <c r="O32" i="8"/>
  <c r="G32" i="8"/>
  <c r="AC32" i="8"/>
  <c r="AC33" i="8"/>
  <c r="AE33" i="8" s="1"/>
  <c r="N33" i="8"/>
  <c r="P33" i="8" s="1"/>
  <c r="AD34" i="8"/>
  <c r="O34" i="8"/>
  <c r="AC34" i="8"/>
  <c r="AC35" i="8"/>
  <c r="AE35" i="8" s="1"/>
  <c r="N35" i="8"/>
  <c r="P35" i="8" s="1"/>
  <c r="AC45" i="8"/>
  <c r="AE45" i="8" s="1"/>
  <c r="N45" i="8"/>
  <c r="P45" i="8" s="1"/>
  <c r="G45" i="8"/>
  <c r="V45" i="8"/>
  <c r="Z45" i="8"/>
  <c r="AB45" i="8" s="1"/>
  <c r="AC37" i="8"/>
  <c r="AE37" i="8" s="1"/>
  <c r="N37" i="8"/>
  <c r="P37" i="8" s="1"/>
  <c r="G37" i="8"/>
  <c r="AO37" i="8"/>
  <c r="AQ37" i="8" s="1"/>
  <c r="AO38" i="8"/>
  <c r="AQ38" i="8" s="1"/>
  <c r="AO39" i="8"/>
  <c r="AQ39" i="8" s="1"/>
  <c r="AH39" i="8"/>
  <c r="Z40" i="8"/>
  <c r="AB40" i="8" s="1"/>
  <c r="S40" i="8"/>
  <c r="AD40" i="8"/>
  <c r="O40" i="8"/>
  <c r="Z47" i="8"/>
  <c r="AB47" i="8" s="1"/>
  <c r="S47" i="8"/>
  <c r="AD53" i="8"/>
  <c r="AE53" i="8" s="1"/>
  <c r="O53" i="8"/>
  <c r="G53" i="8"/>
  <c r="N36" i="8"/>
  <c r="AC36" i="8"/>
  <c r="N38" i="8"/>
  <c r="P38" i="8" s="1"/>
  <c r="AO41" i="8"/>
  <c r="AQ41" i="8" s="1"/>
  <c r="Z43" i="8"/>
  <c r="AB43" i="8" s="1"/>
  <c r="S43" i="8"/>
  <c r="AD48" i="8"/>
  <c r="O48" i="8"/>
  <c r="G48" i="8"/>
  <c r="AO51" i="8"/>
  <c r="AQ51" i="8" s="1"/>
  <c r="AH51" i="8"/>
  <c r="AH38" i="8"/>
  <c r="AC39" i="8"/>
  <c r="AE39" i="8" s="1"/>
  <c r="AO40" i="8"/>
  <c r="AQ40" i="8" s="1"/>
  <c r="AH40" i="8"/>
  <c r="AC41" i="8"/>
  <c r="AE41" i="8" s="1"/>
  <c r="N41" i="8"/>
  <c r="P41" i="8" s="1"/>
  <c r="G41" i="8"/>
  <c r="N42" i="8"/>
  <c r="P42" i="8" s="1"/>
  <c r="AD44" i="8"/>
  <c r="O44" i="8"/>
  <c r="G44" i="8"/>
  <c r="AO47" i="8"/>
  <c r="AQ47" i="8" s="1"/>
  <c r="AH47" i="8"/>
  <c r="AC49" i="8"/>
  <c r="AE49" i="8" s="1"/>
  <c r="N49" i="8"/>
  <c r="P49" i="8" s="1"/>
  <c r="G49" i="8"/>
  <c r="AO42" i="8"/>
  <c r="AQ42" i="8" s="1"/>
  <c r="N43" i="8"/>
  <c r="AC43" i="8"/>
  <c r="AE43" i="8" s="1"/>
  <c r="Z46" i="8"/>
  <c r="AB46" i="8" s="1"/>
  <c r="AO46" i="8"/>
  <c r="AQ46" i="8" s="1"/>
  <c r="N47" i="8"/>
  <c r="AC47" i="8"/>
  <c r="AE47" i="8" s="1"/>
  <c r="Z50" i="8"/>
  <c r="AB50" i="8" s="1"/>
  <c r="AO50" i="8"/>
  <c r="AQ50" i="8" s="1"/>
  <c r="N51" i="8"/>
  <c r="AC51" i="8"/>
  <c r="AE51" i="8" s="1"/>
  <c r="O39" i="8"/>
  <c r="N40" i="8"/>
  <c r="O43" i="8"/>
  <c r="N44" i="8"/>
  <c r="S44" i="8"/>
  <c r="AH44" i="8"/>
  <c r="O47" i="8"/>
  <c r="N48" i="8"/>
  <c r="S48" i="8"/>
  <c r="AH48" i="8"/>
  <c r="O51" i="8"/>
  <c r="N53" i="8"/>
  <c r="S53" i="8"/>
  <c r="AH53" i="8"/>
  <c r="AE11" i="15"/>
  <c r="Z8" i="15"/>
  <c r="AB8" i="15" s="1"/>
  <c r="AC9" i="15"/>
  <c r="AE9" i="15" s="1"/>
  <c r="Z12" i="15"/>
  <c r="AB12" i="15" s="1"/>
  <c r="AO12" i="15"/>
  <c r="AQ12" i="15" s="1"/>
  <c r="AC13" i="15"/>
  <c r="AE13" i="15" s="1"/>
  <c r="AC14" i="15"/>
  <c r="AC21" i="15"/>
  <c r="AE21" i="15" s="1"/>
  <c r="AC22" i="15"/>
  <c r="AD28" i="15"/>
  <c r="O28" i="15"/>
  <c r="Z33" i="15"/>
  <c r="AB33" i="15" s="1"/>
  <c r="S33" i="15"/>
  <c r="AO34" i="15"/>
  <c r="AQ34" i="15" s="1"/>
  <c r="AD43" i="15"/>
  <c r="G7" i="15"/>
  <c r="AK8" i="15"/>
  <c r="J9" i="15"/>
  <c r="N10" i="15"/>
  <c r="S10" i="15"/>
  <c r="AC10" i="15"/>
  <c r="AE10" i="15" s="1"/>
  <c r="AH10" i="15"/>
  <c r="G11" i="15"/>
  <c r="G13" i="15"/>
  <c r="S13" i="15"/>
  <c r="AD14" i="15"/>
  <c r="O14" i="15"/>
  <c r="S14" i="15"/>
  <c r="O15" i="15"/>
  <c r="G16" i="15"/>
  <c r="AC16" i="15"/>
  <c r="AE16" i="15" s="1"/>
  <c r="J17" i="15"/>
  <c r="AH17" i="15"/>
  <c r="AH18" i="15"/>
  <c r="Z19" i="15"/>
  <c r="AB19" i="15" s="1"/>
  <c r="O20" i="15"/>
  <c r="P20" i="15" s="1"/>
  <c r="AK20" i="15"/>
  <c r="S21" i="15"/>
  <c r="AD22" i="15"/>
  <c r="O22" i="15"/>
  <c r="M22" i="15"/>
  <c r="S22" i="15"/>
  <c r="G24" i="15"/>
  <c r="AC24" i="15"/>
  <c r="J25" i="15"/>
  <c r="AH25" i="15"/>
  <c r="AH26" i="15"/>
  <c r="Z27" i="15"/>
  <c r="AB27" i="15" s="1"/>
  <c r="AO31" i="15"/>
  <c r="AQ31" i="15" s="1"/>
  <c r="AO32" i="15"/>
  <c r="AQ32" i="15" s="1"/>
  <c r="AH32" i="15"/>
  <c r="AC33" i="15"/>
  <c r="AO35" i="15"/>
  <c r="AQ35" i="15" s="1"/>
  <c r="N36" i="15"/>
  <c r="P36" i="15" s="1"/>
  <c r="Z37" i="15"/>
  <c r="AB37" i="15" s="1"/>
  <c r="S37" i="15"/>
  <c r="AD39" i="15"/>
  <c r="J48" i="15"/>
  <c r="AC48" i="15"/>
  <c r="AE48" i="15" s="1"/>
  <c r="N48" i="15"/>
  <c r="P48" i="15" s="1"/>
  <c r="N31" i="14"/>
  <c r="P31" i="14" s="1"/>
  <c r="AC31" i="14"/>
  <c r="AE31" i="14" s="1"/>
  <c r="J31" i="14"/>
  <c r="AO15" i="15"/>
  <c r="AQ15" i="15" s="1"/>
  <c r="AC19" i="15"/>
  <c r="AE19" i="15" s="1"/>
  <c r="N19" i="15"/>
  <c r="P19" i="15" s="1"/>
  <c r="AO23" i="15"/>
  <c r="AQ23" i="15" s="1"/>
  <c r="N25" i="15"/>
  <c r="P25" i="15" s="1"/>
  <c r="AC27" i="15"/>
  <c r="AE27" i="15" s="1"/>
  <c r="N27" i="15"/>
  <c r="P27" i="15" s="1"/>
  <c r="AC29" i="15"/>
  <c r="AE29" i="15" s="1"/>
  <c r="N29" i="15"/>
  <c r="P29" i="15" s="1"/>
  <c r="AO30" i="15"/>
  <c r="AQ30" i="15" s="1"/>
  <c r="AC38" i="15"/>
  <c r="AE38" i="15" s="1"/>
  <c r="N38" i="15"/>
  <c r="P38" i="15" s="1"/>
  <c r="AB39" i="15"/>
  <c r="AD14" i="14"/>
  <c r="O14" i="14"/>
  <c r="G14" i="14"/>
  <c r="M47" i="14"/>
  <c r="N47" i="14"/>
  <c r="AC50" i="14"/>
  <c r="AE50" i="14" s="1"/>
  <c r="N7" i="15"/>
  <c r="G8" i="15"/>
  <c r="O10" i="15"/>
  <c r="N11" i="15"/>
  <c r="G12" i="15"/>
  <c r="N14" i="15"/>
  <c r="AC15" i="15"/>
  <c r="AE15" i="15" s="1"/>
  <c r="N15" i="15"/>
  <c r="AC17" i="15"/>
  <c r="AE17" i="15" s="1"/>
  <c r="G19" i="15"/>
  <c r="AO19" i="15"/>
  <c r="AQ19" i="15" s="1"/>
  <c r="N21" i="15"/>
  <c r="P21" i="15" s="1"/>
  <c r="AC23" i="15"/>
  <c r="AE23" i="15" s="1"/>
  <c r="N23" i="15"/>
  <c r="P23" i="15" s="1"/>
  <c r="AD24" i="15"/>
  <c r="AO24" i="15"/>
  <c r="AQ24" i="15" s="1"/>
  <c r="AC26" i="15"/>
  <c r="G27" i="15"/>
  <c r="AO27" i="15"/>
  <c r="AQ27" i="15" s="1"/>
  <c r="G29" i="15"/>
  <c r="AO29" i="15"/>
  <c r="AQ29" i="15" s="1"/>
  <c r="AC30" i="15"/>
  <c r="AE30" i="15" s="1"/>
  <c r="N30" i="15"/>
  <c r="P30" i="15" s="1"/>
  <c r="Z32" i="15"/>
  <c r="AB32" i="15" s="1"/>
  <c r="S32" i="15"/>
  <c r="AO33" i="15"/>
  <c r="AQ33" i="15" s="1"/>
  <c r="AH33" i="15"/>
  <c r="AO36" i="15"/>
  <c r="AQ36" i="15" s="1"/>
  <c r="AH36" i="15"/>
  <c r="AC37" i="15"/>
  <c r="G38" i="15"/>
  <c r="AO38" i="15"/>
  <c r="AQ38" i="15" s="1"/>
  <c r="AO40" i="15"/>
  <c r="AQ40" i="15" s="1"/>
  <c r="AH40" i="15"/>
  <c r="AO41" i="15"/>
  <c r="AQ41" i="15" s="1"/>
  <c r="AH41" i="15"/>
  <c r="AD53" i="15"/>
  <c r="AE53" i="15" s="1"/>
  <c r="O53" i="15"/>
  <c r="G53" i="15"/>
  <c r="Z45" i="15"/>
  <c r="AB45" i="15" s="1"/>
  <c r="S45" i="15"/>
  <c r="AO46" i="15"/>
  <c r="AQ46" i="15" s="1"/>
  <c r="Z50" i="14"/>
  <c r="AB50" i="14" s="1"/>
  <c r="S50" i="14"/>
  <c r="O7" i="15"/>
  <c r="N8" i="15"/>
  <c r="P8" i="15" s="1"/>
  <c r="O11" i="15"/>
  <c r="N12" i="15"/>
  <c r="P12" i="15" s="1"/>
  <c r="AO13" i="15"/>
  <c r="AQ13" i="15" s="1"/>
  <c r="Z15" i="15"/>
  <c r="AB15" i="15" s="1"/>
  <c r="Z17" i="15"/>
  <c r="AB17" i="15" s="1"/>
  <c r="AD18" i="15"/>
  <c r="O18" i="15"/>
  <c r="G20" i="15"/>
  <c r="AC20" i="15"/>
  <c r="AE20" i="15" s="1"/>
  <c r="AH21" i="15"/>
  <c r="AH22" i="15"/>
  <c r="Z23" i="15"/>
  <c r="AB23" i="15" s="1"/>
  <c r="S25" i="15"/>
  <c r="AD26" i="15"/>
  <c r="O26" i="15"/>
  <c r="S26" i="15"/>
  <c r="G28" i="15"/>
  <c r="N28" i="15"/>
  <c r="Z29" i="15"/>
  <c r="AB29" i="15" s="1"/>
  <c r="AD31" i="15"/>
  <c r="AC32" i="15"/>
  <c r="AE32" i="15" s="1"/>
  <c r="N33" i="15"/>
  <c r="AC34" i="15"/>
  <c r="AE34" i="15" s="1"/>
  <c r="N34" i="15"/>
  <c r="P34" i="15" s="1"/>
  <c r="AD35" i="15"/>
  <c r="Z36" i="15"/>
  <c r="AB36" i="15" s="1"/>
  <c r="S36" i="15"/>
  <c r="AO37" i="15"/>
  <c r="AQ37" i="15" s="1"/>
  <c r="AH37" i="15"/>
  <c r="AO39" i="15"/>
  <c r="AQ39" i="15" s="1"/>
  <c r="AC40" i="15"/>
  <c r="AE40" i="15" s="1"/>
  <c r="J40" i="15"/>
  <c r="AC42" i="15"/>
  <c r="AE42" i="15" s="1"/>
  <c r="N42" i="15"/>
  <c r="P42" i="15" s="1"/>
  <c r="G42" i="15"/>
  <c r="Z44" i="15"/>
  <c r="AB44" i="15" s="1"/>
  <c r="S44" i="15"/>
  <c r="N45" i="15"/>
  <c r="M45" i="15"/>
  <c r="J17" i="14"/>
  <c r="N17" i="14"/>
  <c r="P17" i="14" s="1"/>
  <c r="AC17" i="14"/>
  <c r="AE17" i="14" s="1"/>
  <c r="G31" i="15"/>
  <c r="AC31" i="15"/>
  <c r="AE31" i="15" s="1"/>
  <c r="Z34" i="15"/>
  <c r="AB34" i="15" s="1"/>
  <c r="AD37" i="15"/>
  <c r="O37" i="15"/>
  <c r="P37" i="15" s="1"/>
  <c r="G39" i="15"/>
  <c r="AC39" i="15"/>
  <c r="Z42" i="15"/>
  <c r="AB42" i="15" s="1"/>
  <c r="AD45" i="15"/>
  <c r="AE45" i="15" s="1"/>
  <c r="O45" i="15"/>
  <c r="Z47" i="15"/>
  <c r="AB47" i="15" s="1"/>
  <c r="Z18" i="14"/>
  <c r="AB18" i="14" s="1"/>
  <c r="S18" i="14"/>
  <c r="Z26" i="14"/>
  <c r="AB26" i="14" s="1"/>
  <c r="S26" i="14"/>
  <c r="AC41" i="15"/>
  <c r="AO42" i="15"/>
  <c r="AQ42" i="15" s="1"/>
  <c r="N44" i="15"/>
  <c r="P44" i="15" s="1"/>
  <c r="AC46" i="15"/>
  <c r="AE46" i="15" s="1"/>
  <c r="N46" i="15"/>
  <c r="P46" i="15" s="1"/>
  <c r="N50" i="15"/>
  <c r="P50" i="15" s="1"/>
  <c r="J50" i="15"/>
  <c r="AO51" i="15"/>
  <c r="AQ51" i="15" s="1"/>
  <c r="G8" i="14"/>
  <c r="N8" i="14"/>
  <c r="P8" i="14" s="1"/>
  <c r="AC8" i="14"/>
  <c r="N9" i="14"/>
  <c r="P9" i="14" s="1"/>
  <c r="G9" i="14"/>
  <c r="AC9" i="14"/>
  <c r="AE9" i="14" s="1"/>
  <c r="N12" i="14"/>
  <c r="P12" i="14" s="1"/>
  <c r="J12" i="14"/>
  <c r="AO13" i="14"/>
  <c r="AQ13" i="14" s="1"/>
  <c r="G16" i="14"/>
  <c r="AC16" i="14"/>
  <c r="AE16" i="14" s="1"/>
  <c r="N16" i="14"/>
  <c r="P16" i="14" s="1"/>
  <c r="Z30" i="15"/>
  <c r="AB30" i="15" s="1"/>
  <c r="AD33" i="15"/>
  <c r="O33" i="15"/>
  <c r="G35" i="15"/>
  <c r="AC35" i="15"/>
  <c r="Z38" i="15"/>
  <c r="AB38" i="15" s="1"/>
  <c r="S40" i="15"/>
  <c r="AD41" i="15"/>
  <c r="O41" i="15"/>
  <c r="S41" i="15"/>
  <c r="G43" i="15"/>
  <c r="AC43" i="15"/>
  <c r="AH44" i="15"/>
  <c r="AH45" i="15"/>
  <c r="Z46" i="15"/>
  <c r="AB46" i="15" s="1"/>
  <c r="AC47" i="15"/>
  <c r="AE47" i="15" s="1"/>
  <c r="AD49" i="15"/>
  <c r="O49" i="15"/>
  <c r="J10" i="14"/>
  <c r="N10" i="14"/>
  <c r="AC10" i="14"/>
  <c r="AD11" i="14"/>
  <c r="O11" i="14"/>
  <c r="Z22" i="14"/>
  <c r="AB22" i="14" s="1"/>
  <c r="S22" i="14"/>
  <c r="AC27" i="14"/>
  <c r="N28" i="14"/>
  <c r="P28" i="14" s="1"/>
  <c r="G28" i="14"/>
  <c r="AC28" i="14"/>
  <c r="AE28" i="14" s="1"/>
  <c r="AO49" i="15"/>
  <c r="AQ49" i="15" s="1"/>
  <c r="N51" i="15"/>
  <c r="P51" i="15" s="1"/>
  <c r="N53" i="15"/>
  <c r="AC7" i="14"/>
  <c r="AE7" i="14" s="1"/>
  <c r="N7" i="14"/>
  <c r="P7" i="14" s="1"/>
  <c r="AD8" i="14"/>
  <c r="AO8" i="14"/>
  <c r="AQ8" i="14" s="1"/>
  <c r="AO11" i="14"/>
  <c r="AQ11" i="14" s="1"/>
  <c r="N13" i="14"/>
  <c r="P13" i="14" s="1"/>
  <c r="AC15" i="14"/>
  <c r="AE15" i="14" s="1"/>
  <c r="N15" i="14"/>
  <c r="P15" i="14" s="1"/>
  <c r="Z17" i="14"/>
  <c r="AB17" i="14" s="1"/>
  <c r="AD19" i="14"/>
  <c r="O19" i="14"/>
  <c r="AQ19" i="14"/>
  <c r="AD23" i="14"/>
  <c r="AE23" i="14" s="1"/>
  <c r="O23" i="14"/>
  <c r="AQ23" i="14"/>
  <c r="O27" i="14"/>
  <c r="AD27" i="14"/>
  <c r="J29" i="14"/>
  <c r="N29" i="14"/>
  <c r="AC29" i="14"/>
  <c r="AD30" i="14"/>
  <c r="O30" i="14"/>
  <c r="AH32" i="14"/>
  <c r="AO32" i="14"/>
  <c r="AQ32" i="14" s="1"/>
  <c r="AH36" i="14"/>
  <c r="AO36" i="14"/>
  <c r="AQ36" i="14" s="1"/>
  <c r="AN42" i="14"/>
  <c r="AO42" i="14"/>
  <c r="AQ42" i="14" s="1"/>
  <c r="S46" i="14"/>
  <c r="Z46" i="14"/>
  <c r="AB46" i="14" s="1"/>
  <c r="G50" i="15"/>
  <c r="AC50" i="15"/>
  <c r="AE50" i="15" s="1"/>
  <c r="J51" i="15"/>
  <c r="AH51" i="15"/>
  <c r="AH53" i="15"/>
  <c r="Z7" i="14"/>
  <c r="AB7" i="14" s="1"/>
  <c r="S9" i="14"/>
  <c r="AD10" i="14"/>
  <c r="O10" i="14"/>
  <c r="S10" i="14"/>
  <c r="G12" i="14"/>
  <c r="AC12" i="14"/>
  <c r="AE12" i="14" s="1"/>
  <c r="J13" i="14"/>
  <c r="AH13" i="14"/>
  <c r="AH14" i="14"/>
  <c r="Z15" i="14"/>
  <c r="AB15" i="14" s="1"/>
  <c r="AO16" i="14"/>
  <c r="AQ16" i="14" s="1"/>
  <c r="S17" i="14"/>
  <c r="AO17" i="14"/>
  <c r="AQ17" i="14" s="1"/>
  <c r="AD18" i="14"/>
  <c r="O18" i="14"/>
  <c r="AO18" i="14"/>
  <c r="AQ18" i="14" s="1"/>
  <c r="AH18" i="14"/>
  <c r="AC20" i="14"/>
  <c r="AE20" i="14" s="1"/>
  <c r="N20" i="14"/>
  <c r="P20" i="14" s="1"/>
  <c r="G20" i="14"/>
  <c r="N21" i="14"/>
  <c r="P21" i="14" s="1"/>
  <c r="AC21" i="14"/>
  <c r="AE21" i="14" s="1"/>
  <c r="AO22" i="14"/>
  <c r="AQ22" i="14" s="1"/>
  <c r="AH22" i="14"/>
  <c r="AC24" i="14"/>
  <c r="AE24" i="14" s="1"/>
  <c r="N24" i="14"/>
  <c r="P24" i="14" s="1"/>
  <c r="G24" i="14"/>
  <c r="N25" i="14"/>
  <c r="P25" i="14" s="1"/>
  <c r="AC25" i="14"/>
  <c r="AE25" i="14" s="1"/>
  <c r="AO26" i="14"/>
  <c r="AQ26" i="14" s="1"/>
  <c r="AH26" i="14"/>
  <c r="G41" i="14"/>
  <c r="N41" i="14"/>
  <c r="P41" i="14" s="1"/>
  <c r="AC46" i="14"/>
  <c r="AE46" i="14" s="1"/>
  <c r="N46" i="14"/>
  <c r="P46" i="14" s="1"/>
  <c r="G46" i="14"/>
  <c r="AC49" i="15"/>
  <c r="AE49" i="15" s="1"/>
  <c r="N49" i="15"/>
  <c r="P49" i="15" s="1"/>
  <c r="AO7" i="14"/>
  <c r="AQ7" i="14" s="1"/>
  <c r="AC11" i="14"/>
  <c r="N11" i="14"/>
  <c r="G15" i="14"/>
  <c r="AO15" i="14"/>
  <c r="AQ15" i="14" s="1"/>
  <c r="Z28" i="14"/>
  <c r="AB28" i="14" s="1"/>
  <c r="AH34" i="14"/>
  <c r="AO34" i="14"/>
  <c r="AQ34" i="14" s="1"/>
  <c r="AD39" i="14"/>
  <c r="O39" i="14"/>
  <c r="G39" i="14"/>
  <c r="Y42" i="14"/>
  <c r="Z42" i="14"/>
  <c r="AB42" i="14" s="1"/>
  <c r="J43" i="14"/>
  <c r="N43" i="14"/>
  <c r="AC43" i="14"/>
  <c r="N18" i="14"/>
  <c r="P18" i="14" s="1"/>
  <c r="AC18" i="14"/>
  <c r="G19" i="14"/>
  <c r="N22" i="14"/>
  <c r="AC22" i="14"/>
  <c r="AE22" i="14" s="1"/>
  <c r="G23" i="14"/>
  <c r="N26" i="14"/>
  <c r="AC26" i="14"/>
  <c r="AE26" i="14" s="1"/>
  <c r="G27" i="14"/>
  <c r="AO27" i="14"/>
  <c r="AQ27" i="14" s="1"/>
  <c r="AO30" i="14"/>
  <c r="AQ30" i="14" s="1"/>
  <c r="AC32" i="14"/>
  <c r="AE32" i="14" s="1"/>
  <c r="N32" i="14"/>
  <c r="P32" i="14" s="1"/>
  <c r="AD33" i="14"/>
  <c r="AE33" i="14" s="1"/>
  <c r="O33" i="14"/>
  <c r="G33" i="14"/>
  <c r="AC34" i="14"/>
  <c r="AE34" i="14" s="1"/>
  <c r="N34" i="14"/>
  <c r="P34" i="14" s="1"/>
  <c r="AD35" i="14"/>
  <c r="O35" i="14"/>
  <c r="P35" i="14" s="1"/>
  <c r="AC36" i="14"/>
  <c r="AE36" i="14" s="1"/>
  <c r="N36" i="14"/>
  <c r="P36" i="14" s="1"/>
  <c r="AD37" i="14"/>
  <c r="O37" i="14"/>
  <c r="P37" i="14" s="1"/>
  <c r="G37" i="14"/>
  <c r="J39" i="14"/>
  <c r="AC39" i="14"/>
  <c r="N39" i="14"/>
  <c r="N42" i="14"/>
  <c r="P42" i="14" s="1"/>
  <c r="AC42" i="14"/>
  <c r="AE42" i="14" s="1"/>
  <c r="AD44" i="14"/>
  <c r="G44" i="14"/>
  <c r="O44" i="14"/>
  <c r="AC53" i="14"/>
  <c r="AE53" i="14" s="1"/>
  <c r="N53" i="14"/>
  <c r="P53" i="14" s="1"/>
  <c r="G53" i="14"/>
  <c r="V53" i="14"/>
  <c r="Z53" i="14"/>
  <c r="AB53" i="14" s="1"/>
  <c r="N19" i="14"/>
  <c r="O22" i="14"/>
  <c r="N23" i="14"/>
  <c r="O26" i="14"/>
  <c r="S28" i="14"/>
  <c r="AD29" i="14"/>
  <c r="O29" i="14"/>
  <c r="S29" i="14"/>
  <c r="G31" i="14"/>
  <c r="AB33" i="14"/>
  <c r="AC38" i="14"/>
  <c r="AE38" i="14" s="1"/>
  <c r="N38" i="14"/>
  <c r="P38" i="14" s="1"/>
  <c r="Z38" i="14"/>
  <c r="AB38" i="14" s="1"/>
  <c r="AO38" i="14"/>
  <c r="AQ38" i="14" s="1"/>
  <c r="O40" i="14"/>
  <c r="Z41" i="14"/>
  <c r="AB41" i="14" s="1"/>
  <c r="Z44" i="14"/>
  <c r="AB44" i="14" s="1"/>
  <c r="AC30" i="14"/>
  <c r="N30" i="14"/>
  <c r="G32" i="14"/>
  <c r="G34" i="14"/>
  <c r="G36" i="14"/>
  <c r="AQ37" i="14"/>
  <c r="Z40" i="14"/>
  <c r="AB40" i="14" s="1"/>
  <c r="G42" i="14"/>
  <c r="AD43" i="14"/>
  <c r="O43" i="14"/>
  <c r="G43" i="14"/>
  <c r="G45" i="14"/>
  <c r="N45" i="14"/>
  <c r="P45" i="14" s="1"/>
  <c r="AC45" i="14"/>
  <c r="AE45" i="14" s="1"/>
  <c r="AC40" i="14"/>
  <c r="AE40" i="14" s="1"/>
  <c r="N40" i="14"/>
  <c r="AO44" i="14"/>
  <c r="AQ44" i="14" s="1"/>
  <c r="AC48" i="14"/>
  <c r="AE48" i="14" s="1"/>
  <c r="N48" i="14"/>
  <c r="P48" i="14" s="1"/>
  <c r="G48" i="14"/>
  <c r="AE49" i="14"/>
  <c r="AD47" i="14"/>
  <c r="O47" i="14"/>
  <c r="G47" i="14"/>
  <c r="AO50" i="14"/>
  <c r="AQ50" i="14" s="1"/>
  <c r="AH50" i="14"/>
  <c r="AD51" i="14"/>
  <c r="O51" i="14"/>
  <c r="G51" i="14"/>
  <c r="G40" i="14"/>
  <c r="AO40" i="14"/>
  <c r="AQ40" i="14" s="1"/>
  <c r="AC44" i="14"/>
  <c r="N44" i="14"/>
  <c r="J47" i="14"/>
  <c r="AC47" i="14"/>
  <c r="AB47" i="14"/>
  <c r="Z48" i="14"/>
  <c r="AB48" i="14" s="1"/>
  <c r="O49" i="14"/>
  <c r="P49" i="14" s="1"/>
  <c r="N50" i="14"/>
  <c r="P50" i="14" s="1"/>
  <c r="N51" i="14"/>
  <c r="AC51" i="14"/>
  <c r="P18" i="6"/>
  <c r="AE33" i="9"/>
  <c r="P45" i="9"/>
  <c r="P14" i="6"/>
  <c r="AE14" i="6"/>
  <c r="P22" i="6"/>
  <c r="AE26" i="6"/>
  <c r="P26" i="7"/>
  <c r="Z20" i="7"/>
  <c r="AB20" i="7" s="1"/>
  <c r="N30" i="7"/>
  <c r="P30" i="7" s="1"/>
  <c r="J37" i="7"/>
  <c r="N37" i="7"/>
  <c r="AC37" i="7"/>
  <c r="J7" i="22"/>
  <c r="AC7" i="22"/>
  <c r="N7" i="22"/>
  <c r="N7" i="7"/>
  <c r="S7" i="7"/>
  <c r="AC7" i="7"/>
  <c r="AE7" i="7" s="1"/>
  <c r="AH7" i="7"/>
  <c r="G8" i="7"/>
  <c r="AK9" i="7"/>
  <c r="J10" i="7"/>
  <c r="N11" i="7"/>
  <c r="S11" i="7"/>
  <c r="AC11" i="7"/>
  <c r="AE11" i="7" s="1"/>
  <c r="AH11" i="7"/>
  <c r="G12" i="7"/>
  <c r="V13" i="7"/>
  <c r="N14" i="7"/>
  <c r="P14" i="7" s="1"/>
  <c r="N15" i="7"/>
  <c r="AC16" i="7"/>
  <c r="AE16" i="7" s="1"/>
  <c r="N16" i="7"/>
  <c r="P16" i="7" s="1"/>
  <c r="N17" i="7"/>
  <c r="P17" i="7" s="1"/>
  <c r="AD17" i="7"/>
  <c r="AO17" i="7"/>
  <c r="AQ17" i="7" s="1"/>
  <c r="AC18" i="7"/>
  <c r="AE18" i="7" s="1"/>
  <c r="AC19" i="7"/>
  <c r="AO20" i="7"/>
  <c r="AQ20" i="7" s="1"/>
  <c r="J21" i="7"/>
  <c r="V21" i="7"/>
  <c r="N22" i="7"/>
  <c r="P22" i="7" s="1"/>
  <c r="N23" i="7"/>
  <c r="AC24" i="7"/>
  <c r="AE24" i="7" s="1"/>
  <c r="N24" i="7"/>
  <c r="P24" i="7" s="1"/>
  <c r="N25" i="7"/>
  <c r="P25" i="7" s="1"/>
  <c r="AD25" i="7"/>
  <c r="AO25" i="7"/>
  <c r="AQ25" i="7" s="1"/>
  <c r="AC26" i="7"/>
  <c r="AE26" i="7" s="1"/>
  <c r="AC27" i="7"/>
  <c r="AO28" i="7"/>
  <c r="AQ28" i="7" s="1"/>
  <c r="J29" i="7"/>
  <c r="V29" i="7"/>
  <c r="J30" i="7"/>
  <c r="AH31" i="7"/>
  <c r="AD32" i="7"/>
  <c r="AE32" i="7" s="1"/>
  <c r="O32" i="7"/>
  <c r="AD41" i="7"/>
  <c r="O41" i="7"/>
  <c r="P41" i="7" s="1"/>
  <c r="G41" i="7"/>
  <c r="AK12" i="22"/>
  <c r="AO12" i="22"/>
  <c r="AQ12" i="22" s="1"/>
  <c r="V21" i="22"/>
  <c r="Z21" i="22"/>
  <c r="AB21" i="22" s="1"/>
  <c r="AC10" i="7"/>
  <c r="AE10" i="7" s="1"/>
  <c r="AD15" i="7"/>
  <c r="AE15" i="7" s="1"/>
  <c r="O15" i="7"/>
  <c r="AC17" i="7"/>
  <c r="AD23" i="7"/>
  <c r="O23" i="7"/>
  <c r="AC25" i="7"/>
  <c r="AN42" i="7"/>
  <c r="AO42" i="7"/>
  <c r="AQ42" i="7" s="1"/>
  <c r="J49" i="7"/>
  <c r="AC49" i="7"/>
  <c r="N49" i="7"/>
  <c r="J11" i="22"/>
  <c r="AC11" i="22"/>
  <c r="N11" i="22"/>
  <c r="AH29" i="22"/>
  <c r="AO29" i="22"/>
  <c r="AQ29" i="22" s="1"/>
  <c r="J30" i="22"/>
  <c r="AC30" i="22"/>
  <c r="N30" i="22"/>
  <c r="O7" i="7"/>
  <c r="N8" i="7"/>
  <c r="G9" i="7"/>
  <c r="O11" i="7"/>
  <c r="N12" i="7"/>
  <c r="G13" i="7"/>
  <c r="AC13" i="7"/>
  <c r="AE13" i="7" s="1"/>
  <c r="AH14" i="7"/>
  <c r="AH15" i="7"/>
  <c r="Z16" i="7"/>
  <c r="AB16" i="7" s="1"/>
  <c r="G18" i="7"/>
  <c r="S18" i="7"/>
  <c r="AD19" i="7"/>
  <c r="O19" i="7"/>
  <c r="S19" i="7"/>
  <c r="O20" i="7"/>
  <c r="G21" i="7"/>
  <c r="AC21" i="7"/>
  <c r="AE21" i="7" s="1"/>
  <c r="J22" i="7"/>
  <c r="AH22" i="7"/>
  <c r="AH23" i="7"/>
  <c r="Z24" i="7"/>
  <c r="AB24" i="7" s="1"/>
  <c r="G26" i="7"/>
  <c r="S26" i="7"/>
  <c r="AD27" i="7"/>
  <c r="O27" i="7"/>
  <c r="S27" i="7"/>
  <c r="O28" i="7"/>
  <c r="G29" i="7"/>
  <c r="AC29" i="7"/>
  <c r="AE29" i="7" s="1"/>
  <c r="N31" i="7"/>
  <c r="G32" i="7"/>
  <c r="Z33" i="7"/>
  <c r="AB33" i="7" s="1"/>
  <c r="AO33" i="7"/>
  <c r="AQ33" i="7" s="1"/>
  <c r="Z36" i="7"/>
  <c r="AB36" i="7" s="1"/>
  <c r="J43" i="7"/>
  <c r="AC43" i="7"/>
  <c r="N43" i="7"/>
  <c r="AN44" i="7"/>
  <c r="AO44" i="7"/>
  <c r="AQ44" i="7" s="1"/>
  <c r="J47" i="7"/>
  <c r="AC47" i="7"/>
  <c r="N47" i="7"/>
  <c r="AN48" i="7"/>
  <c r="AO48" i="7"/>
  <c r="AQ48" i="7" s="1"/>
  <c r="J51" i="7"/>
  <c r="AC51" i="7"/>
  <c r="N51" i="7"/>
  <c r="AN53" i="7"/>
  <c r="AO53" i="7"/>
  <c r="AQ53" i="7" s="1"/>
  <c r="J9" i="22"/>
  <c r="AC9" i="22"/>
  <c r="N9" i="22"/>
  <c r="AN10" i="22"/>
  <c r="AO10" i="22"/>
  <c r="AQ10" i="22" s="1"/>
  <c r="V25" i="22"/>
  <c r="Z25" i="22"/>
  <c r="AB25" i="22" s="1"/>
  <c r="Z28" i="7"/>
  <c r="AB28" i="7" s="1"/>
  <c r="AD38" i="7"/>
  <c r="O38" i="7"/>
  <c r="G38" i="7"/>
  <c r="J45" i="7"/>
  <c r="AC45" i="7"/>
  <c r="N45" i="7"/>
  <c r="AN46" i="7"/>
  <c r="AO46" i="7"/>
  <c r="AQ46" i="7" s="1"/>
  <c r="AN50" i="7"/>
  <c r="AO50" i="7"/>
  <c r="AQ50" i="7" s="1"/>
  <c r="AN8" i="22"/>
  <c r="AO8" i="22"/>
  <c r="AQ8" i="22" s="1"/>
  <c r="V17" i="22"/>
  <c r="Z17" i="22"/>
  <c r="AB17" i="22" s="1"/>
  <c r="O8" i="7"/>
  <c r="N9" i="7"/>
  <c r="P9" i="7" s="1"/>
  <c r="O12" i="7"/>
  <c r="AO16" i="7"/>
  <c r="AQ16" i="7" s="1"/>
  <c r="N19" i="7"/>
  <c r="AC20" i="7"/>
  <c r="AE20" i="7" s="1"/>
  <c r="N20" i="7"/>
  <c r="AO24" i="7"/>
  <c r="AQ24" i="7" s="1"/>
  <c r="N27" i="7"/>
  <c r="AC28" i="7"/>
  <c r="AE28" i="7" s="1"/>
  <c r="N28" i="7"/>
  <c r="Z30" i="7"/>
  <c r="AB30" i="7" s="1"/>
  <c r="AC31" i="7"/>
  <c r="AE31" i="7" s="1"/>
  <c r="AC33" i="7"/>
  <c r="AE33" i="7" s="1"/>
  <c r="N33" i="7"/>
  <c r="P33" i="7" s="1"/>
  <c r="G33" i="7"/>
  <c r="G35" i="7"/>
  <c r="N35" i="7"/>
  <c r="P35" i="7" s="1"/>
  <c r="AC35" i="7"/>
  <c r="N36" i="7"/>
  <c r="P36" i="7" s="1"/>
  <c r="G36" i="7"/>
  <c r="AC36" i="7"/>
  <c r="AE36" i="7" s="1"/>
  <c r="Z38" i="7"/>
  <c r="AB38" i="7" s="1"/>
  <c r="N39" i="7"/>
  <c r="P39" i="7" s="1"/>
  <c r="J39" i="7"/>
  <c r="Z39" i="7"/>
  <c r="AB39" i="7" s="1"/>
  <c r="AE40" i="7"/>
  <c r="AO40" i="7"/>
  <c r="AQ40" i="7" s="1"/>
  <c r="V10" i="22"/>
  <c r="Z10" i="22"/>
  <c r="AB10" i="22" s="1"/>
  <c r="AC34" i="7"/>
  <c r="AE34" i="7" s="1"/>
  <c r="N34" i="7"/>
  <c r="P34" i="7" s="1"/>
  <c r="AD35" i="7"/>
  <c r="AO35" i="7"/>
  <c r="AQ35" i="7" s="1"/>
  <c r="AO38" i="7"/>
  <c r="AQ38" i="7" s="1"/>
  <c r="N40" i="7"/>
  <c r="P40" i="7" s="1"/>
  <c r="AC13" i="22"/>
  <c r="AE13" i="22" s="1"/>
  <c r="N13" i="22"/>
  <c r="P13" i="22" s="1"/>
  <c r="G13" i="22"/>
  <c r="J18" i="22"/>
  <c r="AC18" i="22"/>
  <c r="N18" i="22"/>
  <c r="J22" i="22"/>
  <c r="AC22" i="22"/>
  <c r="N22" i="22"/>
  <c r="J26" i="22"/>
  <c r="AC26" i="22"/>
  <c r="N26" i="22"/>
  <c r="AH35" i="22"/>
  <c r="AO35" i="22"/>
  <c r="AQ35" i="22" s="1"/>
  <c r="O31" i="7"/>
  <c r="N32" i="7"/>
  <c r="S32" i="7"/>
  <c r="AH32" i="7"/>
  <c r="Z34" i="7"/>
  <c r="AB34" i="7" s="1"/>
  <c r="S36" i="7"/>
  <c r="AD37" i="7"/>
  <c r="O37" i="7"/>
  <c r="S37" i="7"/>
  <c r="G39" i="7"/>
  <c r="AC39" i="7"/>
  <c r="AE39" i="7" s="1"/>
  <c r="J40" i="7"/>
  <c r="AH40" i="7"/>
  <c r="Z42" i="7"/>
  <c r="AB42" i="7" s="1"/>
  <c r="G43" i="7"/>
  <c r="Z44" i="7"/>
  <c r="AB44" i="7" s="1"/>
  <c r="Z46" i="7"/>
  <c r="AB46" i="7" s="1"/>
  <c r="G47" i="7"/>
  <c r="Z48" i="7"/>
  <c r="AB48" i="7" s="1"/>
  <c r="Z50" i="7"/>
  <c r="AB50" i="7" s="1"/>
  <c r="G51" i="7"/>
  <c r="Z53" i="7"/>
  <c r="AB53" i="7" s="1"/>
  <c r="Z8" i="22"/>
  <c r="AB8" i="22" s="1"/>
  <c r="AC12" i="22"/>
  <c r="AE12" i="22" s="1"/>
  <c r="N12" i="22"/>
  <c r="P12" i="22" s="1"/>
  <c r="G12" i="22"/>
  <c r="AD14" i="22"/>
  <c r="V15" i="22"/>
  <c r="Z15" i="22"/>
  <c r="AB15" i="22" s="1"/>
  <c r="V19" i="22"/>
  <c r="Z19" i="22"/>
  <c r="AB19" i="22" s="1"/>
  <c r="V23" i="22"/>
  <c r="Z23" i="22"/>
  <c r="AB23" i="22" s="1"/>
  <c r="N27" i="22"/>
  <c r="P27" i="22" s="1"/>
  <c r="AC27" i="22"/>
  <c r="AE27" i="22" s="1"/>
  <c r="G27" i="22"/>
  <c r="G34" i="7"/>
  <c r="AO34" i="7"/>
  <c r="AQ34" i="7" s="1"/>
  <c r="AC38" i="7"/>
  <c r="N38" i="7"/>
  <c r="AC42" i="7"/>
  <c r="AE42" i="7" s="1"/>
  <c r="N42" i="7"/>
  <c r="P42" i="7" s="1"/>
  <c r="AD43" i="7"/>
  <c r="O43" i="7"/>
  <c r="AC44" i="7"/>
  <c r="AE44" i="7" s="1"/>
  <c r="N44" i="7"/>
  <c r="P44" i="7" s="1"/>
  <c r="AD45" i="7"/>
  <c r="O45" i="7"/>
  <c r="G45" i="7"/>
  <c r="AC46" i="7"/>
  <c r="AE46" i="7" s="1"/>
  <c r="N46" i="7"/>
  <c r="P46" i="7" s="1"/>
  <c r="AD47" i="7"/>
  <c r="O47" i="7"/>
  <c r="AC48" i="7"/>
  <c r="AE48" i="7" s="1"/>
  <c r="N48" i="7"/>
  <c r="P48" i="7" s="1"/>
  <c r="AD49" i="7"/>
  <c r="O49" i="7"/>
  <c r="G49" i="7"/>
  <c r="AC50" i="7"/>
  <c r="AE50" i="7" s="1"/>
  <c r="N50" i="7"/>
  <c r="P50" i="7" s="1"/>
  <c r="AD51" i="7"/>
  <c r="O51" i="7"/>
  <c r="AC53" i="7"/>
  <c r="AE53" i="7" s="1"/>
  <c r="N53" i="7"/>
  <c r="P53" i="7" s="1"/>
  <c r="AD7" i="22"/>
  <c r="O7" i="22"/>
  <c r="G7" i="22"/>
  <c r="AC8" i="22"/>
  <c r="AE8" i="22" s="1"/>
  <c r="N8" i="22"/>
  <c r="P8" i="22" s="1"/>
  <c r="AD9" i="22"/>
  <c r="O9" i="22"/>
  <c r="AC10" i="22"/>
  <c r="AE10" i="22" s="1"/>
  <c r="N10" i="22"/>
  <c r="P10" i="22" s="1"/>
  <c r="AD11" i="22"/>
  <c r="O11" i="22"/>
  <c r="G11" i="22"/>
  <c r="J16" i="22"/>
  <c r="AC16" i="22"/>
  <c r="N16" i="22"/>
  <c r="J20" i="22"/>
  <c r="AC20" i="22"/>
  <c r="N20" i="22"/>
  <c r="J24" i="22"/>
  <c r="AC24" i="22"/>
  <c r="N24" i="22"/>
  <c r="Z13" i="22"/>
  <c r="AB13" i="22" s="1"/>
  <c r="AO15" i="22"/>
  <c r="AQ15" i="22" s="1"/>
  <c r="AO17" i="22"/>
  <c r="AQ17" i="22" s="1"/>
  <c r="AO19" i="22"/>
  <c r="AQ19" i="22" s="1"/>
  <c r="AO21" i="22"/>
  <c r="AQ21" i="22" s="1"/>
  <c r="AO23" i="22"/>
  <c r="AQ23" i="22" s="1"/>
  <c r="AO25" i="22"/>
  <c r="AQ25" i="22" s="1"/>
  <c r="AD44" i="22"/>
  <c r="O44" i="22"/>
  <c r="G44" i="22"/>
  <c r="AO13" i="22"/>
  <c r="AQ13" i="22" s="1"/>
  <c r="AD28" i="22"/>
  <c r="O28" i="22"/>
  <c r="G28" i="22"/>
  <c r="AH31" i="22"/>
  <c r="AO31" i="22"/>
  <c r="AQ31" i="22" s="1"/>
  <c r="G14" i="22"/>
  <c r="AC14" i="22"/>
  <c r="AC15" i="22"/>
  <c r="AE15" i="22" s="1"/>
  <c r="N15" i="22"/>
  <c r="P15" i="22" s="1"/>
  <c r="AD16" i="22"/>
  <c r="O16" i="22"/>
  <c r="G16" i="22"/>
  <c r="AC17" i="22"/>
  <c r="AE17" i="22" s="1"/>
  <c r="N17" i="22"/>
  <c r="P17" i="22" s="1"/>
  <c r="AD18" i="22"/>
  <c r="O18" i="22"/>
  <c r="AC19" i="22"/>
  <c r="AE19" i="22" s="1"/>
  <c r="N19" i="22"/>
  <c r="P19" i="22" s="1"/>
  <c r="AD20" i="22"/>
  <c r="O20" i="22"/>
  <c r="G20" i="22"/>
  <c r="AC21" i="22"/>
  <c r="AE21" i="22" s="1"/>
  <c r="N21" i="22"/>
  <c r="P21" i="22" s="1"/>
  <c r="AD22" i="22"/>
  <c r="O22" i="22"/>
  <c r="AC23" i="22"/>
  <c r="AE23" i="22" s="1"/>
  <c r="N23" i="22"/>
  <c r="P23" i="22" s="1"/>
  <c r="AD24" i="22"/>
  <c r="O24" i="22"/>
  <c r="G24" i="22"/>
  <c r="AC25" i="22"/>
  <c r="AE25" i="22" s="1"/>
  <c r="N25" i="22"/>
  <c r="P25" i="22" s="1"/>
  <c r="AD26" i="22"/>
  <c r="O26" i="22"/>
  <c r="J28" i="22"/>
  <c r="N28" i="22"/>
  <c r="AC28" i="22"/>
  <c r="Z31" i="22"/>
  <c r="AB31" i="22" s="1"/>
  <c r="AH33" i="22"/>
  <c r="AO33" i="22"/>
  <c r="AQ33" i="22" s="1"/>
  <c r="AK41" i="22"/>
  <c r="AO41" i="22"/>
  <c r="AQ41" i="22" s="1"/>
  <c r="AC29" i="22"/>
  <c r="AE29" i="22" s="1"/>
  <c r="N29" i="22"/>
  <c r="P29" i="22" s="1"/>
  <c r="AD30" i="22"/>
  <c r="O30" i="22"/>
  <c r="AC31" i="22"/>
  <c r="AE31" i="22" s="1"/>
  <c r="N31" i="22"/>
  <c r="P31" i="22" s="1"/>
  <c r="AD32" i="22"/>
  <c r="O32" i="22"/>
  <c r="G32" i="22"/>
  <c r="AC32" i="22"/>
  <c r="AC33" i="22"/>
  <c r="AE33" i="22" s="1"/>
  <c r="N33" i="22"/>
  <c r="P33" i="22" s="1"/>
  <c r="AD34" i="22"/>
  <c r="O34" i="22"/>
  <c r="P34" i="22" s="1"/>
  <c r="AC34" i="22"/>
  <c r="AC35" i="22"/>
  <c r="AE35" i="22" s="1"/>
  <c r="N35" i="22"/>
  <c r="P35" i="22" s="1"/>
  <c r="AD36" i="22"/>
  <c r="O36" i="22"/>
  <c r="P36" i="22" s="1"/>
  <c r="G36" i="22"/>
  <c r="AC36" i="22"/>
  <c r="AC37" i="22"/>
  <c r="AE37" i="22" s="1"/>
  <c r="N37" i="22"/>
  <c r="P37" i="22" s="1"/>
  <c r="G37" i="22"/>
  <c r="AO37" i="22"/>
  <c r="AQ37" i="22" s="1"/>
  <c r="AO38" i="22"/>
  <c r="AQ38" i="22" s="1"/>
  <c r="J50" i="22"/>
  <c r="AC50" i="22"/>
  <c r="AE50" i="22" s="1"/>
  <c r="N50" i="22"/>
  <c r="P50" i="22" s="1"/>
  <c r="AB32" i="22"/>
  <c r="Z38" i="22"/>
  <c r="AB38" i="22" s="1"/>
  <c r="S38" i="22"/>
  <c r="N39" i="22"/>
  <c r="M39" i="22"/>
  <c r="AO47" i="22"/>
  <c r="AQ47" i="22" s="1"/>
  <c r="AH47" i="22"/>
  <c r="AK49" i="22"/>
  <c r="AO49" i="22"/>
  <c r="AQ49" i="22" s="1"/>
  <c r="G29" i="22"/>
  <c r="G31" i="22"/>
  <c r="G33" i="22"/>
  <c r="G35" i="22"/>
  <c r="Z37" i="22"/>
  <c r="AB37" i="22" s="1"/>
  <c r="AC38" i="22"/>
  <c r="AE38" i="22" s="1"/>
  <c r="Z39" i="22"/>
  <c r="AB39" i="22" s="1"/>
  <c r="S39" i="22"/>
  <c r="AC49" i="22"/>
  <c r="AE49" i="22" s="1"/>
  <c r="N49" i="22"/>
  <c r="P49" i="22" s="1"/>
  <c r="G49" i="22"/>
  <c r="V49" i="22"/>
  <c r="Z49" i="22"/>
  <c r="AB49" i="22" s="1"/>
  <c r="AD39" i="22"/>
  <c r="O39" i="22"/>
  <c r="AO40" i="22"/>
  <c r="AQ40" i="22" s="1"/>
  <c r="AH40" i="22"/>
  <c r="AC41" i="22"/>
  <c r="AE41" i="22" s="1"/>
  <c r="N41" i="22"/>
  <c r="P41" i="22" s="1"/>
  <c r="G41" i="22"/>
  <c r="N42" i="22"/>
  <c r="P42" i="22" s="1"/>
  <c r="AO43" i="22"/>
  <c r="AQ43" i="22" s="1"/>
  <c r="AH43" i="22"/>
  <c r="AC45" i="22"/>
  <c r="AE45" i="22" s="1"/>
  <c r="N45" i="22"/>
  <c r="P45" i="22" s="1"/>
  <c r="G45" i="22"/>
  <c r="Z51" i="22"/>
  <c r="AB51" i="22" s="1"/>
  <c r="S51" i="22"/>
  <c r="AC53" i="22"/>
  <c r="N38" i="22"/>
  <c r="P38" i="22" s="1"/>
  <c r="Z40" i="22"/>
  <c r="AB40" i="22" s="1"/>
  <c r="S40" i="22"/>
  <c r="Z41" i="22"/>
  <c r="AB41" i="22" s="1"/>
  <c r="Z47" i="22"/>
  <c r="AB47" i="22" s="1"/>
  <c r="S47" i="22"/>
  <c r="AD53" i="22"/>
  <c r="O53" i="22"/>
  <c r="G53" i="22"/>
  <c r="AH38" i="22"/>
  <c r="AH39" i="22"/>
  <c r="AD40" i="22"/>
  <c r="O40" i="22"/>
  <c r="Z43" i="22"/>
  <c r="AB43" i="22" s="1"/>
  <c r="S43" i="22"/>
  <c r="AD48" i="22"/>
  <c r="O48" i="22"/>
  <c r="G48" i="22"/>
  <c r="AO51" i="22"/>
  <c r="AQ51" i="22" s="1"/>
  <c r="AH51" i="22"/>
  <c r="Z42" i="22"/>
  <c r="AB42" i="22" s="1"/>
  <c r="AO42" i="22"/>
  <c r="AQ42" i="22" s="1"/>
  <c r="N43" i="22"/>
  <c r="AC43" i="22"/>
  <c r="AE43" i="22" s="1"/>
  <c r="Z46" i="22"/>
  <c r="AB46" i="22" s="1"/>
  <c r="AO46" i="22"/>
  <c r="AQ46" i="22" s="1"/>
  <c r="N47" i="22"/>
  <c r="AC47" i="22"/>
  <c r="AE47" i="22" s="1"/>
  <c r="Z50" i="22"/>
  <c r="AB50" i="22" s="1"/>
  <c r="AO50" i="22"/>
  <c r="AQ50" i="22" s="1"/>
  <c r="N51" i="22"/>
  <c r="AC51" i="22"/>
  <c r="AE51" i="22" s="1"/>
  <c r="N40" i="22"/>
  <c r="O43" i="22"/>
  <c r="N44" i="22"/>
  <c r="S44" i="22"/>
  <c r="AH44" i="22"/>
  <c r="O47" i="22"/>
  <c r="N48" i="22"/>
  <c r="S48" i="22"/>
  <c r="AH48" i="22"/>
  <c r="O51" i="22"/>
  <c r="N53" i="22"/>
  <c r="S53" i="22"/>
  <c r="AH53" i="22"/>
  <c r="N13" i="9"/>
  <c r="P13" i="9" s="1"/>
  <c r="AC17" i="9"/>
  <c r="AE17" i="9" s="1"/>
  <c r="AC18" i="9"/>
  <c r="N21" i="9"/>
  <c r="P21" i="9" s="1"/>
  <c r="AC23" i="9"/>
  <c r="AE23" i="9" s="1"/>
  <c r="N23" i="9"/>
  <c r="P23" i="9" s="1"/>
  <c r="AD24" i="9"/>
  <c r="AO24" i="9"/>
  <c r="AQ24" i="9" s="1"/>
  <c r="N29" i="9"/>
  <c r="P29" i="9" s="1"/>
  <c r="AO35" i="9"/>
  <c r="AQ35" i="9" s="1"/>
  <c r="AH35" i="9"/>
  <c r="Z23" i="5"/>
  <c r="AB23" i="5" s="1"/>
  <c r="S23" i="5"/>
  <c r="Z7" i="9"/>
  <c r="AB7" i="9" s="1"/>
  <c r="O8" i="9"/>
  <c r="AK8" i="9"/>
  <c r="S9" i="9"/>
  <c r="Z9" i="9"/>
  <c r="AB9" i="9" s="1"/>
  <c r="AD10" i="9"/>
  <c r="O10" i="9"/>
  <c r="P10" i="9" s="1"/>
  <c r="M10" i="9"/>
  <c r="S10" i="9"/>
  <c r="G12" i="9"/>
  <c r="AC12" i="9"/>
  <c r="J13" i="9"/>
  <c r="AH13" i="9"/>
  <c r="AH14" i="9"/>
  <c r="Z15" i="9"/>
  <c r="AB15" i="9" s="1"/>
  <c r="O16" i="9"/>
  <c r="P16" i="9" s="1"/>
  <c r="AK16" i="9"/>
  <c r="S17" i="9"/>
  <c r="AD18" i="9"/>
  <c r="O18" i="9"/>
  <c r="P18" i="9" s="1"/>
  <c r="M18" i="9"/>
  <c r="S18" i="9"/>
  <c r="G20" i="9"/>
  <c r="AC20" i="9"/>
  <c r="J21" i="9"/>
  <c r="AH21" i="9"/>
  <c r="AH22" i="9"/>
  <c r="Z23" i="9"/>
  <c r="AB23" i="9" s="1"/>
  <c r="S25" i="9"/>
  <c r="Z25" i="9"/>
  <c r="AB25" i="9" s="1"/>
  <c r="AD26" i="9"/>
  <c r="O26" i="9"/>
  <c r="M26" i="9"/>
  <c r="S26" i="9"/>
  <c r="G28" i="9"/>
  <c r="AC28" i="9"/>
  <c r="J29" i="9"/>
  <c r="AH29" i="9"/>
  <c r="AH30" i="9"/>
  <c r="Z31" i="9"/>
  <c r="AB31" i="9" s="1"/>
  <c r="O32" i="9"/>
  <c r="P32" i="9" s="1"/>
  <c r="AK32" i="9"/>
  <c r="S33" i="9"/>
  <c r="Z33" i="9"/>
  <c r="AB33" i="9" s="1"/>
  <c r="AD34" i="9"/>
  <c r="O34" i="9"/>
  <c r="M34" i="9"/>
  <c r="S34" i="9"/>
  <c r="AC35" i="9"/>
  <c r="Z35" i="9"/>
  <c r="AB35" i="9" s="1"/>
  <c r="S35" i="9"/>
  <c r="Z42" i="9"/>
  <c r="AB42" i="9" s="1"/>
  <c r="S42" i="9"/>
  <c r="AD47" i="9"/>
  <c r="O47" i="9"/>
  <c r="G47" i="9"/>
  <c r="Z48" i="9"/>
  <c r="AB48" i="9" s="1"/>
  <c r="AO48" i="9"/>
  <c r="AQ48" i="9" s="1"/>
  <c r="N49" i="9"/>
  <c r="P49" i="9" s="1"/>
  <c r="AC49" i="9"/>
  <c r="AE49" i="9" s="1"/>
  <c r="AO50" i="9"/>
  <c r="AQ50" i="9" s="1"/>
  <c r="AH50" i="9"/>
  <c r="AC53" i="9"/>
  <c r="AE53" i="9" s="1"/>
  <c r="N53" i="9"/>
  <c r="P53" i="9" s="1"/>
  <c r="G53" i="9"/>
  <c r="Z14" i="6"/>
  <c r="AB14" i="6" s="1"/>
  <c r="S14" i="6"/>
  <c r="AO23" i="6"/>
  <c r="AQ23" i="6" s="1"/>
  <c r="AH23" i="6"/>
  <c r="O25" i="6"/>
  <c r="AD28" i="6"/>
  <c r="O28" i="6"/>
  <c r="G28" i="6"/>
  <c r="AO40" i="6"/>
  <c r="AQ40" i="6" s="1"/>
  <c r="AH40" i="6"/>
  <c r="AC41" i="6"/>
  <c r="AE41" i="6" s="1"/>
  <c r="N41" i="6"/>
  <c r="P41" i="6" s="1"/>
  <c r="G41" i="6"/>
  <c r="AC7" i="9"/>
  <c r="AE7" i="9" s="1"/>
  <c r="N7" i="9"/>
  <c r="P7" i="9" s="1"/>
  <c r="AC10" i="9"/>
  <c r="AC26" i="9"/>
  <c r="AO8" i="6"/>
  <c r="AQ8" i="6" s="1"/>
  <c r="AH8" i="6"/>
  <c r="AO18" i="6"/>
  <c r="AQ18" i="6" s="1"/>
  <c r="AH18" i="6"/>
  <c r="AO7" i="9"/>
  <c r="AQ7" i="9" s="1"/>
  <c r="N9" i="9"/>
  <c r="P9" i="9" s="1"/>
  <c r="AC11" i="9"/>
  <c r="AE11" i="9" s="1"/>
  <c r="N11" i="9"/>
  <c r="P11" i="9" s="1"/>
  <c r="AD12" i="9"/>
  <c r="AO12" i="9"/>
  <c r="AQ12" i="9" s="1"/>
  <c r="N17" i="9"/>
  <c r="P17" i="9" s="1"/>
  <c r="AO20" i="9"/>
  <c r="AQ20" i="9" s="1"/>
  <c r="G23" i="9"/>
  <c r="N25" i="9"/>
  <c r="P25" i="9" s="1"/>
  <c r="AC30" i="9"/>
  <c r="AO31" i="9"/>
  <c r="AQ31" i="9" s="1"/>
  <c r="N33" i="9"/>
  <c r="P33" i="9" s="1"/>
  <c r="AD35" i="9"/>
  <c r="O35" i="9"/>
  <c r="AC48" i="9"/>
  <c r="AE48" i="9" s="1"/>
  <c r="N48" i="9"/>
  <c r="P48" i="9" s="1"/>
  <c r="G48" i="9"/>
  <c r="Z8" i="6"/>
  <c r="AB8" i="6" s="1"/>
  <c r="S8" i="6"/>
  <c r="AO11" i="6"/>
  <c r="AQ11" i="6" s="1"/>
  <c r="AH11" i="6"/>
  <c r="AC12" i="6"/>
  <c r="AE12" i="6" s="1"/>
  <c r="N12" i="6"/>
  <c r="P12" i="6" s="1"/>
  <c r="G12" i="6"/>
  <c r="AK14" i="6"/>
  <c r="AO14" i="6"/>
  <c r="AQ14" i="6" s="1"/>
  <c r="AD21" i="6"/>
  <c r="Z22" i="6"/>
  <c r="AB22" i="6" s="1"/>
  <c r="S22" i="6"/>
  <c r="AK26" i="6"/>
  <c r="AO26" i="6"/>
  <c r="AQ26" i="6" s="1"/>
  <c r="AO11" i="9"/>
  <c r="AQ11" i="9" s="1"/>
  <c r="AC15" i="9"/>
  <c r="AE15" i="9" s="1"/>
  <c r="N15" i="9"/>
  <c r="P15" i="9" s="1"/>
  <c r="AO19" i="9"/>
  <c r="AQ19" i="9" s="1"/>
  <c r="AO27" i="9"/>
  <c r="AQ27" i="9" s="1"/>
  <c r="AC31" i="9"/>
  <c r="AE31" i="9" s="1"/>
  <c r="N31" i="9"/>
  <c r="P31" i="9" s="1"/>
  <c r="AC34" i="9"/>
  <c r="AC36" i="9"/>
  <c r="AE36" i="9" s="1"/>
  <c r="N36" i="9"/>
  <c r="P36" i="9" s="1"/>
  <c r="G36" i="9"/>
  <c r="AO38" i="9"/>
  <c r="AQ38" i="9" s="1"/>
  <c r="AH38" i="9"/>
  <c r="AC40" i="9"/>
  <c r="AE40" i="9" s="1"/>
  <c r="N40" i="9"/>
  <c r="P40" i="9" s="1"/>
  <c r="G40" i="9"/>
  <c r="Z46" i="9"/>
  <c r="AB46" i="9" s="1"/>
  <c r="S46" i="9"/>
  <c r="AQ47" i="9"/>
  <c r="AD51" i="9"/>
  <c r="O51" i="9"/>
  <c r="G51" i="9"/>
  <c r="N10" i="6"/>
  <c r="P10" i="6" s="1"/>
  <c r="AC10" i="6"/>
  <c r="AE10" i="6" s="1"/>
  <c r="G10" i="6"/>
  <c r="V10" i="6"/>
  <c r="Z10" i="6"/>
  <c r="AB10" i="6" s="1"/>
  <c r="V18" i="6"/>
  <c r="Z18" i="6"/>
  <c r="AB18" i="6" s="1"/>
  <c r="G7" i="9"/>
  <c r="AC14" i="9"/>
  <c r="AO15" i="9"/>
  <c r="AQ15" i="9" s="1"/>
  <c r="AC19" i="9"/>
  <c r="AE19" i="9" s="1"/>
  <c r="N19" i="9"/>
  <c r="P19" i="9" s="1"/>
  <c r="AD20" i="9"/>
  <c r="AC22" i="9"/>
  <c r="AO23" i="9"/>
  <c r="AQ23" i="9" s="1"/>
  <c r="AC27" i="9"/>
  <c r="AE27" i="9" s="1"/>
  <c r="N27" i="9"/>
  <c r="P27" i="9" s="1"/>
  <c r="AD28" i="9"/>
  <c r="AO28" i="9"/>
  <c r="AQ28" i="9" s="1"/>
  <c r="Z38" i="9"/>
  <c r="AB38" i="9" s="1"/>
  <c r="S38" i="9"/>
  <c r="AC39" i="9"/>
  <c r="AD43" i="9"/>
  <c r="AE43" i="9" s="1"/>
  <c r="O43" i="9"/>
  <c r="G43" i="9"/>
  <c r="AO46" i="9"/>
  <c r="AQ46" i="9" s="1"/>
  <c r="AH46" i="9"/>
  <c r="G8" i="9"/>
  <c r="AC8" i="9"/>
  <c r="AE8" i="9" s="1"/>
  <c r="AH9" i="9"/>
  <c r="AH10" i="9"/>
  <c r="Z11" i="9"/>
  <c r="AB11" i="9" s="1"/>
  <c r="S13" i="9"/>
  <c r="AD14" i="9"/>
  <c r="O14" i="9"/>
  <c r="P14" i="9" s="1"/>
  <c r="S14" i="9"/>
  <c r="G16" i="9"/>
  <c r="AC16" i="9"/>
  <c r="AE16" i="9" s="1"/>
  <c r="AH17" i="9"/>
  <c r="AH18" i="9"/>
  <c r="Z19" i="9"/>
  <c r="AB19" i="9" s="1"/>
  <c r="S21" i="9"/>
  <c r="AD22" i="9"/>
  <c r="O22" i="9"/>
  <c r="S22" i="9"/>
  <c r="G24" i="9"/>
  <c r="AC24" i="9"/>
  <c r="AH25" i="9"/>
  <c r="AH26" i="9"/>
  <c r="Z27" i="9"/>
  <c r="AB27" i="9" s="1"/>
  <c r="S29" i="9"/>
  <c r="AD30" i="9"/>
  <c r="O30" i="9"/>
  <c r="S30" i="9"/>
  <c r="G32" i="9"/>
  <c r="AC32" i="9"/>
  <c r="AE32" i="9" s="1"/>
  <c r="AH33" i="9"/>
  <c r="G35" i="9"/>
  <c r="AD39" i="9"/>
  <c r="O39" i="9"/>
  <c r="G39" i="9"/>
  <c r="Z40" i="9"/>
  <c r="AB40" i="9" s="1"/>
  <c r="AO40" i="9"/>
  <c r="AQ40" i="9" s="1"/>
  <c r="N41" i="9"/>
  <c r="P41" i="9" s="1"/>
  <c r="AC41" i="9"/>
  <c r="AE41" i="9" s="1"/>
  <c r="AO42" i="9"/>
  <c r="AQ42" i="9" s="1"/>
  <c r="AH42" i="9"/>
  <c r="AC44" i="9"/>
  <c r="AE44" i="9" s="1"/>
  <c r="N44" i="9"/>
  <c r="P44" i="9" s="1"/>
  <c r="G44" i="9"/>
  <c r="Z50" i="9"/>
  <c r="AB50" i="9" s="1"/>
  <c r="S50" i="9"/>
  <c r="AD9" i="6"/>
  <c r="AE9" i="6" s="1"/>
  <c r="O9" i="6"/>
  <c r="G9" i="6"/>
  <c r="AO10" i="6"/>
  <c r="AQ10" i="6" s="1"/>
  <c r="AH10" i="6"/>
  <c r="AO13" i="6"/>
  <c r="AQ13" i="6" s="1"/>
  <c r="Z15" i="6"/>
  <c r="AB15" i="6" s="1"/>
  <c r="S15" i="6"/>
  <c r="AO16" i="6"/>
  <c r="AQ16" i="6" s="1"/>
  <c r="AO19" i="6"/>
  <c r="AQ19" i="6" s="1"/>
  <c r="AH19" i="6"/>
  <c r="AC20" i="6"/>
  <c r="AE20" i="6" s="1"/>
  <c r="N20" i="6"/>
  <c r="P20" i="6" s="1"/>
  <c r="G20" i="6"/>
  <c r="P21" i="6"/>
  <c r="AC22" i="6"/>
  <c r="AE22" i="6" s="1"/>
  <c r="AK22" i="6"/>
  <c r="AO22" i="6"/>
  <c r="AQ22" i="6" s="1"/>
  <c r="Z24" i="6"/>
  <c r="AB24" i="6" s="1"/>
  <c r="S24" i="6"/>
  <c r="Z25" i="6"/>
  <c r="AB25" i="6" s="1"/>
  <c r="G30" i="6"/>
  <c r="AC30" i="6"/>
  <c r="AE30" i="6" s="1"/>
  <c r="N30" i="6"/>
  <c r="P30" i="6" s="1"/>
  <c r="Z36" i="6"/>
  <c r="AB36" i="6" s="1"/>
  <c r="S36" i="6"/>
  <c r="AC36" i="6"/>
  <c r="Z37" i="9"/>
  <c r="AB37" i="9" s="1"/>
  <c r="AO37" i="9"/>
  <c r="AQ37" i="9" s="1"/>
  <c r="N38" i="9"/>
  <c r="AC38" i="9"/>
  <c r="AE38" i="9" s="1"/>
  <c r="Z41" i="9"/>
  <c r="AB41" i="9" s="1"/>
  <c r="AO41" i="9"/>
  <c r="AQ41" i="9" s="1"/>
  <c r="N42" i="9"/>
  <c r="AC42" i="9"/>
  <c r="AE42" i="9" s="1"/>
  <c r="Z45" i="9"/>
  <c r="AB45" i="9" s="1"/>
  <c r="AO45" i="9"/>
  <c r="AQ45" i="9" s="1"/>
  <c r="N46" i="9"/>
  <c r="AC46" i="9"/>
  <c r="AE46" i="9" s="1"/>
  <c r="Z49" i="9"/>
  <c r="AB49" i="9" s="1"/>
  <c r="AO49" i="9"/>
  <c r="AQ49" i="9" s="1"/>
  <c r="N50" i="9"/>
  <c r="AC50" i="9"/>
  <c r="AE50" i="9" s="1"/>
  <c r="Z7" i="6"/>
  <c r="AB7" i="6" s="1"/>
  <c r="AO7" i="6"/>
  <c r="AQ7" i="6" s="1"/>
  <c r="N8" i="6"/>
  <c r="AC8" i="6"/>
  <c r="AE8" i="6" s="1"/>
  <c r="Z12" i="6"/>
  <c r="AB12" i="6" s="1"/>
  <c r="Z13" i="6"/>
  <c r="AB13" i="6" s="1"/>
  <c r="AD15" i="6"/>
  <c r="O15" i="6"/>
  <c r="AC17" i="6"/>
  <c r="AE17" i="6" s="1"/>
  <c r="Z20" i="6"/>
  <c r="AB20" i="6" s="1"/>
  <c r="Z21" i="6"/>
  <c r="AB21" i="6" s="1"/>
  <c r="AD24" i="6"/>
  <c r="O24" i="6"/>
  <c r="AO29" i="6"/>
  <c r="AQ29" i="6" s="1"/>
  <c r="AC31" i="6"/>
  <c r="AE31" i="6" s="1"/>
  <c r="AO32" i="6"/>
  <c r="AQ32" i="6" s="1"/>
  <c r="AH32" i="6"/>
  <c r="AC33" i="6"/>
  <c r="AE33" i="6" s="1"/>
  <c r="N33" i="6"/>
  <c r="P33" i="6" s="1"/>
  <c r="G33" i="6"/>
  <c r="V39" i="6"/>
  <c r="Z39" i="6"/>
  <c r="AB39" i="6" s="1"/>
  <c r="AO39" i="6"/>
  <c r="AQ39" i="6" s="1"/>
  <c r="AH39" i="6"/>
  <c r="G44" i="6"/>
  <c r="N44" i="6"/>
  <c r="P44" i="6" s="1"/>
  <c r="AC44" i="6"/>
  <c r="AE44" i="6" s="1"/>
  <c r="AN47" i="6"/>
  <c r="AO47" i="6"/>
  <c r="AQ47" i="6" s="1"/>
  <c r="AN9" i="5"/>
  <c r="AO9" i="5"/>
  <c r="AQ9" i="5" s="1"/>
  <c r="N35" i="9"/>
  <c r="O38" i="9"/>
  <c r="N39" i="9"/>
  <c r="S39" i="9"/>
  <c r="AH39" i="9"/>
  <c r="O42" i="9"/>
  <c r="N43" i="9"/>
  <c r="S43" i="9"/>
  <c r="AH43" i="9"/>
  <c r="O46" i="9"/>
  <c r="N47" i="9"/>
  <c r="S47" i="9"/>
  <c r="AH47" i="9"/>
  <c r="O50" i="9"/>
  <c r="N51" i="9"/>
  <c r="S51" i="9"/>
  <c r="AH51" i="9"/>
  <c r="O8" i="6"/>
  <c r="N9" i="6"/>
  <c r="S9" i="6"/>
  <c r="AH9" i="6"/>
  <c r="AC11" i="6"/>
  <c r="AO12" i="6"/>
  <c r="AQ12" i="6" s="1"/>
  <c r="G15" i="6"/>
  <c r="N15" i="6"/>
  <c r="AC16" i="6"/>
  <c r="AE16" i="6" s="1"/>
  <c r="N16" i="6"/>
  <c r="P16" i="6" s="1"/>
  <c r="N17" i="6"/>
  <c r="P17" i="6" s="1"/>
  <c r="AC18" i="6"/>
  <c r="AE18" i="6" s="1"/>
  <c r="AC19" i="6"/>
  <c r="AO20" i="6"/>
  <c r="AQ20" i="6" s="1"/>
  <c r="N23" i="6"/>
  <c r="G24" i="6"/>
  <c r="Z26" i="6"/>
  <c r="AB26" i="6" s="1"/>
  <c r="AC27" i="6"/>
  <c r="AE27" i="6" s="1"/>
  <c r="AO28" i="6"/>
  <c r="AQ28" i="6" s="1"/>
  <c r="AH28" i="6"/>
  <c r="AC29" i="6"/>
  <c r="AE29" i="6" s="1"/>
  <c r="N29" i="6"/>
  <c r="P29" i="6" s="1"/>
  <c r="G29" i="6"/>
  <c r="AO30" i="6"/>
  <c r="AQ30" i="6" s="1"/>
  <c r="S31" i="6"/>
  <c r="AC32" i="6"/>
  <c r="Z32" i="6"/>
  <c r="AB32" i="6" s="1"/>
  <c r="S32" i="6"/>
  <c r="Z35" i="6"/>
  <c r="AB35" i="6" s="1"/>
  <c r="S35" i="6"/>
  <c r="AN43" i="6"/>
  <c r="AO43" i="6"/>
  <c r="AQ43" i="6" s="1"/>
  <c r="N45" i="6"/>
  <c r="P45" i="6" s="1"/>
  <c r="V45" i="6"/>
  <c r="Z45" i="6"/>
  <c r="AB45" i="6" s="1"/>
  <c r="J46" i="6"/>
  <c r="AC46" i="6"/>
  <c r="N46" i="6"/>
  <c r="J8" i="5"/>
  <c r="AC8" i="5"/>
  <c r="N8" i="5"/>
  <c r="AD11" i="6"/>
  <c r="O11" i="6"/>
  <c r="G13" i="6"/>
  <c r="AC13" i="6"/>
  <c r="AE13" i="6" s="1"/>
  <c r="Z16" i="6"/>
  <c r="AB16" i="6" s="1"/>
  <c r="AD19" i="6"/>
  <c r="O19" i="6"/>
  <c r="P19" i="6" s="1"/>
  <c r="G21" i="6"/>
  <c r="AC21" i="6"/>
  <c r="AC23" i="6"/>
  <c r="AE23" i="6" s="1"/>
  <c r="AO24" i="6"/>
  <c r="AQ24" i="6" s="1"/>
  <c r="AH24" i="6"/>
  <c r="AC25" i="6"/>
  <c r="AE25" i="6" s="1"/>
  <c r="N25" i="6"/>
  <c r="P25" i="6" s="1"/>
  <c r="G25" i="6"/>
  <c r="N26" i="6"/>
  <c r="P26" i="6" s="1"/>
  <c r="AC28" i="6"/>
  <c r="Z28" i="6"/>
  <c r="AB28" i="6" s="1"/>
  <c r="S28" i="6"/>
  <c r="AD32" i="6"/>
  <c r="O32" i="6"/>
  <c r="AK35" i="6"/>
  <c r="AO35" i="6"/>
  <c r="AQ35" i="6" s="1"/>
  <c r="AD42" i="6"/>
  <c r="Z34" i="6"/>
  <c r="AB34" i="6" s="1"/>
  <c r="AO34" i="6"/>
  <c r="AQ34" i="6" s="1"/>
  <c r="N35" i="6"/>
  <c r="P35" i="6" s="1"/>
  <c r="AD36" i="6"/>
  <c r="O36" i="6"/>
  <c r="AC38" i="6"/>
  <c r="AE38" i="6" s="1"/>
  <c r="Z41" i="6"/>
  <c r="AB41" i="6" s="1"/>
  <c r="Z42" i="6"/>
  <c r="AB42" i="6" s="1"/>
  <c r="Z44" i="6"/>
  <c r="AB44" i="6" s="1"/>
  <c r="AC45" i="6"/>
  <c r="AE45" i="6" s="1"/>
  <c r="J53" i="6"/>
  <c r="AC53" i="6"/>
  <c r="N53" i="6"/>
  <c r="J14" i="5"/>
  <c r="AC14" i="5"/>
  <c r="N14" i="5"/>
  <c r="AN15" i="5"/>
  <c r="AO15" i="5"/>
  <c r="AQ15" i="5" s="1"/>
  <c r="J18" i="5"/>
  <c r="AC18" i="5"/>
  <c r="N18" i="5"/>
  <c r="AN19" i="5"/>
  <c r="AO19" i="5"/>
  <c r="AQ19" i="5" s="1"/>
  <c r="J38" i="5"/>
  <c r="AC38" i="5"/>
  <c r="N38" i="5"/>
  <c r="O23" i="6"/>
  <c r="N24" i="6"/>
  <c r="O27" i="6"/>
  <c r="N28" i="6"/>
  <c r="O31" i="6"/>
  <c r="P31" i="6" s="1"/>
  <c r="N32" i="6"/>
  <c r="G36" i="6"/>
  <c r="N36" i="6"/>
  <c r="AC37" i="6"/>
  <c r="AE37" i="6" s="1"/>
  <c r="N37" i="6"/>
  <c r="P37" i="6" s="1"/>
  <c r="N38" i="6"/>
  <c r="P38" i="6" s="1"/>
  <c r="AC39" i="6"/>
  <c r="AE39" i="6" s="1"/>
  <c r="AC40" i="6"/>
  <c r="AO41" i="6"/>
  <c r="AQ41" i="6" s="1"/>
  <c r="Z43" i="6"/>
  <c r="AB43" i="6" s="1"/>
  <c r="AH45" i="6"/>
  <c r="J50" i="6"/>
  <c r="AC50" i="6"/>
  <c r="N50" i="6"/>
  <c r="AO7" i="5"/>
  <c r="AQ7" i="5" s="1"/>
  <c r="J12" i="5"/>
  <c r="AC12" i="5"/>
  <c r="N12" i="5"/>
  <c r="Z37" i="6"/>
  <c r="AB37" i="6" s="1"/>
  <c r="AD40" i="6"/>
  <c r="O40" i="6"/>
  <c r="G42" i="6"/>
  <c r="AC42" i="6"/>
  <c r="G45" i="6"/>
  <c r="J48" i="6"/>
  <c r="AC48" i="6"/>
  <c r="N48" i="6"/>
  <c r="J10" i="5"/>
  <c r="AC10" i="5"/>
  <c r="N10" i="5"/>
  <c r="J16" i="5"/>
  <c r="AC16" i="5"/>
  <c r="N16" i="5"/>
  <c r="AN17" i="5"/>
  <c r="AO17" i="5"/>
  <c r="AQ17" i="5" s="1"/>
  <c r="AC21" i="5"/>
  <c r="AE21" i="5" s="1"/>
  <c r="N21" i="5"/>
  <c r="P21" i="5" s="1"/>
  <c r="G21" i="5"/>
  <c r="AH26" i="5"/>
  <c r="AO26" i="5"/>
  <c r="AQ26" i="5" s="1"/>
  <c r="AO32" i="5"/>
  <c r="AQ32" i="5" s="1"/>
  <c r="AH32" i="5"/>
  <c r="AD33" i="5"/>
  <c r="O33" i="5"/>
  <c r="AO43" i="5"/>
  <c r="AQ43" i="5" s="1"/>
  <c r="AH43" i="5"/>
  <c r="AD44" i="5"/>
  <c r="O44" i="5"/>
  <c r="AO42" i="6"/>
  <c r="AQ42" i="6" s="1"/>
  <c r="AC43" i="6"/>
  <c r="AE43" i="6" s="1"/>
  <c r="N43" i="6"/>
  <c r="P43" i="6" s="1"/>
  <c r="Z47" i="6"/>
  <c r="AB47" i="6" s="1"/>
  <c r="G48" i="6"/>
  <c r="Z49" i="6"/>
  <c r="AB49" i="6" s="1"/>
  <c r="Z51" i="6"/>
  <c r="AB51" i="6" s="1"/>
  <c r="G53" i="6"/>
  <c r="Z7" i="5"/>
  <c r="AB7" i="5" s="1"/>
  <c r="Z9" i="5"/>
  <c r="AB9" i="5" s="1"/>
  <c r="G10" i="5"/>
  <c r="Z11" i="5"/>
  <c r="AB11" i="5" s="1"/>
  <c r="Z13" i="5"/>
  <c r="AB13" i="5" s="1"/>
  <c r="G14" i="5"/>
  <c r="Z15" i="5"/>
  <c r="AB15" i="5" s="1"/>
  <c r="Z17" i="5"/>
  <c r="AB17" i="5" s="1"/>
  <c r="G18" i="5"/>
  <c r="Z19" i="5"/>
  <c r="AB19" i="5" s="1"/>
  <c r="AO23" i="5"/>
  <c r="AQ23" i="5" s="1"/>
  <c r="AH23" i="5"/>
  <c r="AD24" i="5"/>
  <c r="O24" i="5"/>
  <c r="G24" i="5"/>
  <c r="AB24" i="5"/>
  <c r="AQ24" i="5"/>
  <c r="G25" i="5"/>
  <c r="AC25" i="5"/>
  <c r="N25" i="5"/>
  <c r="J35" i="5"/>
  <c r="AC35" i="5"/>
  <c r="N35" i="5"/>
  <c r="AD46" i="6"/>
  <c r="O46" i="6"/>
  <c r="G46" i="6"/>
  <c r="AC47" i="6"/>
  <c r="AE47" i="6" s="1"/>
  <c r="N47" i="6"/>
  <c r="P47" i="6" s="1"/>
  <c r="AD48" i="6"/>
  <c r="O48" i="6"/>
  <c r="AC49" i="6"/>
  <c r="AE49" i="6" s="1"/>
  <c r="N49" i="6"/>
  <c r="P49" i="6" s="1"/>
  <c r="AD50" i="6"/>
  <c r="O50" i="6"/>
  <c r="G50" i="6"/>
  <c r="AC51" i="6"/>
  <c r="AE51" i="6" s="1"/>
  <c r="N51" i="6"/>
  <c r="P51" i="6" s="1"/>
  <c r="AD53" i="6"/>
  <c r="O53" i="6"/>
  <c r="AC7" i="5"/>
  <c r="AE7" i="5" s="1"/>
  <c r="N7" i="5"/>
  <c r="P7" i="5" s="1"/>
  <c r="AD8" i="5"/>
  <c r="O8" i="5"/>
  <c r="G8" i="5"/>
  <c r="AC9" i="5"/>
  <c r="AE9" i="5" s="1"/>
  <c r="N9" i="5"/>
  <c r="P9" i="5" s="1"/>
  <c r="AD10" i="5"/>
  <c r="O10" i="5"/>
  <c r="AC11" i="5"/>
  <c r="AE11" i="5" s="1"/>
  <c r="N11" i="5"/>
  <c r="P11" i="5" s="1"/>
  <c r="AD12" i="5"/>
  <c r="O12" i="5"/>
  <c r="G12" i="5"/>
  <c r="AC13" i="5"/>
  <c r="AE13" i="5" s="1"/>
  <c r="N13" i="5"/>
  <c r="P13" i="5" s="1"/>
  <c r="AD14" i="5"/>
  <c r="O14" i="5"/>
  <c r="AC15" i="5"/>
  <c r="AE15" i="5" s="1"/>
  <c r="N15" i="5"/>
  <c r="P15" i="5" s="1"/>
  <c r="AD16" i="5"/>
  <c r="O16" i="5"/>
  <c r="G16" i="5"/>
  <c r="AC17" i="5"/>
  <c r="AE17" i="5" s="1"/>
  <c r="N17" i="5"/>
  <c r="P17" i="5" s="1"/>
  <c r="AD18" i="5"/>
  <c r="O18" i="5"/>
  <c r="AC19" i="5"/>
  <c r="AE19" i="5" s="1"/>
  <c r="N19" i="5"/>
  <c r="P19" i="5" s="1"/>
  <c r="AD20" i="5"/>
  <c r="O20" i="5"/>
  <c r="G20" i="5"/>
  <c r="AB20" i="5"/>
  <c r="Z21" i="5"/>
  <c r="AB21" i="5" s="1"/>
  <c r="AK34" i="5"/>
  <c r="AO34" i="5"/>
  <c r="AQ34" i="5" s="1"/>
  <c r="V39" i="5"/>
  <c r="Z39" i="5"/>
  <c r="AB39" i="5" s="1"/>
  <c r="O22" i="5"/>
  <c r="N23" i="5"/>
  <c r="P23" i="5" s="1"/>
  <c r="AD25" i="5"/>
  <c r="O25" i="5"/>
  <c r="AC26" i="5"/>
  <c r="AE26" i="5" s="1"/>
  <c r="N26" i="5"/>
  <c r="P26" i="5" s="1"/>
  <c r="G27" i="5"/>
  <c r="AD27" i="5"/>
  <c r="O27" i="5"/>
  <c r="AO28" i="5"/>
  <c r="AQ28" i="5" s="1"/>
  <c r="AH28" i="5"/>
  <c r="AD29" i="5"/>
  <c r="O29" i="5"/>
  <c r="Z36" i="5"/>
  <c r="AB36" i="5" s="1"/>
  <c r="S36" i="5"/>
  <c r="J40" i="5"/>
  <c r="AC40" i="5"/>
  <c r="N40" i="5"/>
  <c r="J46" i="5"/>
  <c r="AC46" i="5"/>
  <c r="AE46" i="5" s="1"/>
  <c r="N46" i="5"/>
  <c r="N20" i="5"/>
  <c r="AC20" i="5"/>
  <c r="N24" i="5"/>
  <c r="AC24" i="5"/>
  <c r="AC32" i="5"/>
  <c r="AE32" i="5" s="1"/>
  <c r="Z32" i="5"/>
  <c r="AB32" i="5" s="1"/>
  <c r="S32" i="5"/>
  <c r="AC34" i="5"/>
  <c r="AE34" i="5" s="1"/>
  <c r="N34" i="5"/>
  <c r="P34" i="5" s="1"/>
  <c r="G34" i="5"/>
  <c r="AK45" i="5"/>
  <c r="AO45" i="5"/>
  <c r="AQ45" i="5" s="1"/>
  <c r="G26" i="5"/>
  <c r="AC28" i="5"/>
  <c r="AE28" i="5" s="1"/>
  <c r="Z28" i="5"/>
  <c r="AB28" i="5" s="1"/>
  <c r="S28" i="5"/>
  <c r="AC30" i="5"/>
  <c r="AE30" i="5" s="1"/>
  <c r="N30" i="5"/>
  <c r="P30" i="5" s="1"/>
  <c r="G30" i="5"/>
  <c r="AO30" i="5"/>
  <c r="AQ30" i="5" s="1"/>
  <c r="N31" i="5"/>
  <c r="AC31" i="5"/>
  <c r="G33" i="5"/>
  <c r="AO36" i="5"/>
  <c r="AQ36" i="5" s="1"/>
  <c r="AH36" i="5"/>
  <c r="AD37" i="5"/>
  <c r="O37" i="5"/>
  <c r="AO37" i="5"/>
  <c r="AQ37" i="5" s="1"/>
  <c r="Z51" i="5"/>
  <c r="AB51" i="5" s="1"/>
  <c r="S51" i="5"/>
  <c r="N28" i="5"/>
  <c r="P28" i="5" s="1"/>
  <c r="O31" i="5"/>
  <c r="AD31" i="5"/>
  <c r="N32" i="5"/>
  <c r="P32" i="5" s="1"/>
  <c r="O35" i="5"/>
  <c r="AD35" i="5"/>
  <c r="N36" i="5"/>
  <c r="P36" i="5" s="1"/>
  <c r="AQ38" i="5"/>
  <c r="AO39" i="5"/>
  <c r="AQ39" i="5" s="1"/>
  <c r="Z41" i="5"/>
  <c r="AB41" i="5" s="1"/>
  <c r="AC47" i="5"/>
  <c r="AE47" i="5" s="1"/>
  <c r="Z47" i="5"/>
  <c r="AB47" i="5" s="1"/>
  <c r="S47" i="5"/>
  <c r="AC49" i="5"/>
  <c r="AE49" i="5" s="1"/>
  <c r="N49" i="5"/>
  <c r="P49" i="5" s="1"/>
  <c r="G49" i="5"/>
  <c r="AO49" i="5"/>
  <c r="AQ49" i="5" s="1"/>
  <c r="N50" i="5"/>
  <c r="AC50" i="5"/>
  <c r="G53" i="5"/>
  <c r="N29" i="5"/>
  <c r="AC29" i="5"/>
  <c r="N33" i="5"/>
  <c r="AC33" i="5"/>
  <c r="N37" i="5"/>
  <c r="AC37" i="5"/>
  <c r="AC43" i="5"/>
  <c r="AE43" i="5" s="1"/>
  <c r="Z43" i="5"/>
  <c r="AB43" i="5" s="1"/>
  <c r="S43" i="5"/>
  <c r="AC45" i="5"/>
  <c r="AE45" i="5" s="1"/>
  <c r="N45" i="5"/>
  <c r="P45" i="5" s="1"/>
  <c r="G45" i="5"/>
  <c r="AO51" i="5"/>
  <c r="AQ51" i="5" s="1"/>
  <c r="AH51" i="5"/>
  <c r="AD53" i="5"/>
  <c r="O53" i="5"/>
  <c r="AB53" i="5"/>
  <c r="AQ53" i="5"/>
  <c r="G38" i="5"/>
  <c r="AD38" i="5"/>
  <c r="O38" i="5"/>
  <c r="AC39" i="5"/>
  <c r="AE39" i="5" s="1"/>
  <c r="N39" i="5"/>
  <c r="P39" i="5" s="1"/>
  <c r="AD40" i="5"/>
  <c r="O40" i="5"/>
  <c r="AC41" i="5"/>
  <c r="AE41" i="5" s="1"/>
  <c r="N41" i="5"/>
  <c r="P41" i="5" s="1"/>
  <c r="G41" i="5"/>
  <c r="G44" i="5"/>
  <c r="AO47" i="5"/>
  <c r="AQ47" i="5" s="1"/>
  <c r="AH47" i="5"/>
  <c r="AD48" i="5"/>
  <c r="O48" i="5"/>
  <c r="Z49" i="5"/>
  <c r="AB49" i="5" s="1"/>
  <c r="O42" i="5"/>
  <c r="AD42" i="5"/>
  <c r="AE42" i="5" s="1"/>
  <c r="N43" i="5"/>
  <c r="P43" i="5" s="1"/>
  <c r="O46" i="5"/>
  <c r="N47" i="5"/>
  <c r="P47" i="5" s="1"/>
  <c r="O50" i="5"/>
  <c r="AD50" i="5"/>
  <c r="N51" i="5"/>
  <c r="P51" i="5" s="1"/>
  <c r="N44" i="5"/>
  <c r="AC44" i="5"/>
  <c r="N48" i="5"/>
  <c r="P48" i="5" s="1"/>
  <c r="AC48" i="5"/>
  <c r="N53" i="5"/>
  <c r="AC53" i="5"/>
  <c r="BA4" i="9"/>
  <c r="AX4" i="9"/>
  <c r="AU4" i="9"/>
  <c r="AR4" i="9"/>
  <c r="AO4" i="9"/>
  <c r="AL4" i="9"/>
  <c r="AI4" i="9"/>
  <c r="AF4" i="9"/>
  <c r="AC4" i="9"/>
  <c r="Z4" i="9"/>
  <c r="W4" i="9"/>
  <c r="T4" i="9"/>
  <c r="Q4" i="9"/>
  <c r="N4" i="9"/>
  <c r="BA4" i="12"/>
  <c r="AX4" i="12"/>
  <c r="AU4" i="12"/>
  <c r="AR4" i="12"/>
  <c r="AO4" i="12"/>
  <c r="AL4" i="12"/>
  <c r="AI4" i="12"/>
  <c r="AF4" i="12"/>
  <c r="AC4" i="12"/>
  <c r="Z4" i="12"/>
  <c r="W4" i="12"/>
  <c r="T4" i="12"/>
  <c r="Q4" i="12"/>
  <c r="N4" i="12"/>
  <c r="BA4" i="5"/>
  <c r="AX4" i="5"/>
  <c r="AU4" i="5"/>
  <c r="AR4" i="5"/>
  <c r="AO4" i="5"/>
  <c r="AL4" i="5"/>
  <c r="AI4" i="5"/>
  <c r="AF4" i="5"/>
  <c r="AC4" i="5"/>
  <c r="Z4" i="5"/>
  <c r="W4" i="5"/>
  <c r="T4" i="5"/>
  <c r="Q4" i="5"/>
  <c r="N4" i="5"/>
  <c r="BA4" i="6"/>
  <c r="AX4" i="6"/>
  <c r="AU4" i="6"/>
  <c r="AR4" i="6"/>
  <c r="AO4" i="6"/>
  <c r="AL4" i="6"/>
  <c r="AI4" i="6"/>
  <c r="AF4" i="6"/>
  <c r="AC4" i="6"/>
  <c r="Z4" i="6"/>
  <c r="W4" i="6"/>
  <c r="T4" i="6"/>
  <c r="Q4" i="6"/>
  <c r="N4" i="6"/>
  <c r="BA4" i="23"/>
  <c r="AX4" i="23"/>
  <c r="AU4" i="23"/>
  <c r="AR4" i="23"/>
  <c r="AO4" i="23"/>
  <c r="AL4" i="23"/>
  <c r="AI4" i="23"/>
  <c r="AF4" i="23"/>
  <c r="AC4" i="23"/>
  <c r="Z4" i="23"/>
  <c r="W4" i="23"/>
  <c r="T4" i="23"/>
  <c r="Q4" i="23"/>
  <c r="N4" i="23"/>
  <c r="BA4" i="7"/>
  <c r="AX4" i="7"/>
  <c r="AU4" i="7"/>
  <c r="AR4" i="7"/>
  <c r="AO4" i="7"/>
  <c r="AL4" i="7"/>
  <c r="AI4" i="7"/>
  <c r="AF4" i="7"/>
  <c r="AC4" i="7"/>
  <c r="Z4" i="7"/>
  <c r="W4" i="7"/>
  <c r="T4" i="7"/>
  <c r="Q4" i="7"/>
  <c r="N4" i="7"/>
  <c r="BA4" i="22"/>
  <c r="AX4" i="22"/>
  <c r="AU4" i="22"/>
  <c r="AR4" i="22"/>
  <c r="AO4" i="22"/>
  <c r="AL4" i="22"/>
  <c r="AI4" i="22"/>
  <c r="AF4" i="22"/>
  <c r="AC4" i="22"/>
  <c r="Z4" i="22"/>
  <c r="W4" i="22"/>
  <c r="T4" i="22"/>
  <c r="Q4" i="22"/>
  <c r="N4" i="22"/>
  <c r="BA4" i="13"/>
  <c r="AX4" i="13"/>
  <c r="AU4" i="13"/>
  <c r="AR4" i="13"/>
  <c r="AO4" i="13"/>
  <c r="AL4" i="13"/>
  <c r="AI4" i="13"/>
  <c r="AF4" i="13"/>
  <c r="AC4" i="13"/>
  <c r="Z4" i="13"/>
  <c r="W4" i="13"/>
  <c r="T4" i="13"/>
  <c r="Q4" i="13"/>
  <c r="N4" i="13"/>
  <c r="BA4" i="15"/>
  <c r="AX4" i="15"/>
  <c r="AU4" i="15"/>
  <c r="AR4" i="15"/>
  <c r="AO4" i="15"/>
  <c r="AL4" i="15"/>
  <c r="AI4" i="15"/>
  <c r="AF4" i="15"/>
  <c r="AC4" i="15"/>
  <c r="Z4" i="15"/>
  <c r="W4" i="15"/>
  <c r="T4" i="15"/>
  <c r="Q4" i="15"/>
  <c r="N4" i="15"/>
  <c r="BA4" i="14"/>
  <c r="AX4" i="14"/>
  <c r="AU4" i="14"/>
  <c r="AR4" i="14"/>
  <c r="AO4" i="14"/>
  <c r="AL4" i="14"/>
  <c r="AI4" i="14"/>
  <c r="AF4" i="14"/>
  <c r="AC4" i="14"/>
  <c r="Z4" i="14"/>
  <c r="W4" i="14"/>
  <c r="T4" i="14"/>
  <c r="Q4" i="14"/>
  <c r="N4" i="14"/>
  <c r="BA4" i="10"/>
  <c r="AX4" i="10"/>
  <c r="AU4" i="10"/>
  <c r="AR4" i="10"/>
  <c r="AO4" i="10"/>
  <c r="AL4" i="10"/>
  <c r="AI4" i="10"/>
  <c r="AF4" i="10"/>
  <c r="AC4" i="10"/>
  <c r="Z4" i="10"/>
  <c r="W4" i="10"/>
  <c r="T4" i="10"/>
  <c r="Q4" i="10"/>
  <c r="N4" i="10"/>
  <c r="BA4" i="8"/>
  <c r="AX4" i="8"/>
  <c r="AU4" i="8"/>
  <c r="AR4" i="8"/>
  <c r="AO4" i="8"/>
  <c r="AL4" i="8"/>
  <c r="AI4" i="8"/>
  <c r="AF4" i="8"/>
  <c r="AC4" i="8"/>
  <c r="Z4" i="8"/>
  <c r="W4" i="8"/>
  <c r="T4" i="8"/>
  <c r="Q4" i="8"/>
  <c r="N4" i="8"/>
  <c r="BA4" i="2"/>
  <c r="AX4" i="2"/>
  <c r="AU4" i="2"/>
  <c r="AR4" i="2"/>
  <c r="AO4" i="2"/>
  <c r="AL4" i="2"/>
  <c r="AI4" i="2"/>
  <c r="AF4" i="2"/>
  <c r="AC4" i="2"/>
  <c r="Z4" i="2"/>
  <c r="W4" i="2"/>
  <c r="T4" i="2"/>
  <c r="Q4" i="2"/>
  <c r="N4" i="2"/>
  <c r="P28" i="15" l="1"/>
  <c r="AE43" i="15"/>
  <c r="AE15" i="6"/>
  <c r="P40" i="8"/>
  <c r="P20" i="5"/>
  <c r="AE21" i="6"/>
  <c r="AE51" i="14"/>
  <c r="P36" i="8"/>
  <c r="P26" i="9"/>
  <c r="P44" i="22"/>
  <c r="AE30" i="14"/>
  <c r="AE44" i="14"/>
  <c r="P18" i="15"/>
  <c r="P11" i="6"/>
  <c r="P30" i="9"/>
  <c r="AE47" i="9"/>
  <c r="P32" i="22"/>
  <c r="AE23" i="7"/>
  <c r="AE28" i="15"/>
  <c r="AE27" i="5"/>
  <c r="AE28" i="6"/>
  <c r="AE51" i="9"/>
  <c r="AE41" i="7"/>
  <c r="P26" i="15"/>
  <c r="P23" i="8"/>
  <c r="P39" i="10"/>
  <c r="P30" i="10"/>
  <c r="P32" i="10"/>
  <c r="AE44" i="5"/>
  <c r="P53" i="5"/>
  <c r="P44" i="5"/>
  <c r="P40" i="6"/>
  <c r="P22" i="9"/>
  <c r="AE40" i="22"/>
  <c r="AE37" i="14"/>
  <c r="AE35" i="14"/>
  <c r="P41" i="15"/>
  <c r="AE18" i="15"/>
  <c r="P14" i="14"/>
  <c r="AE11" i="8"/>
  <c r="AE23" i="10"/>
  <c r="P27" i="14"/>
  <c r="P43" i="10"/>
  <c r="P10" i="8"/>
  <c r="AE20" i="5"/>
  <c r="P9" i="6"/>
  <c r="P29" i="5"/>
  <c r="AE11" i="14"/>
  <c r="P40" i="22"/>
  <c r="P33" i="5"/>
  <c r="P47" i="9"/>
  <c r="P10" i="14"/>
  <c r="P14" i="15"/>
  <c r="AE14" i="22"/>
  <c r="P32" i="7"/>
  <c r="AE29" i="5"/>
  <c r="P51" i="9"/>
  <c r="AE10" i="9"/>
  <c r="P27" i="5"/>
  <c r="AE44" i="22"/>
  <c r="P33" i="14"/>
  <c r="P34" i="9"/>
  <c r="P8" i="9"/>
  <c r="AE14" i="14"/>
  <c r="P27" i="6"/>
  <c r="P42" i="5"/>
  <c r="AE48" i="22"/>
  <c r="P22" i="15"/>
  <c r="P14" i="8"/>
  <c r="AE44" i="8"/>
  <c r="AE43" i="10"/>
  <c r="AE39" i="10"/>
  <c r="P28" i="6"/>
  <c r="P28" i="7"/>
  <c r="P20" i="7"/>
  <c r="P15" i="8"/>
  <c r="P13" i="10"/>
  <c r="AE26" i="9"/>
  <c r="P28" i="22"/>
  <c r="P38" i="7"/>
  <c r="AE39" i="14"/>
  <c r="P11" i="14"/>
  <c r="AE30" i="8"/>
  <c r="P38" i="10"/>
  <c r="P34" i="10"/>
  <c r="AE48" i="8"/>
  <c r="AE37" i="5"/>
  <c r="P35" i="9"/>
  <c r="AE24" i="6"/>
  <c r="AE36" i="22"/>
  <c r="P39" i="8"/>
  <c r="P37" i="5"/>
  <c r="AE24" i="5"/>
  <c r="P22" i="5"/>
  <c r="AE42" i="6"/>
  <c r="P36" i="6"/>
  <c r="AE16" i="22"/>
  <c r="P44" i="14"/>
  <c r="AE19" i="14"/>
  <c r="AE27" i="14"/>
  <c r="P53" i="8"/>
  <c r="AE40" i="8"/>
  <c r="AE23" i="8"/>
  <c r="AE53" i="5"/>
  <c r="AE39" i="22"/>
  <c r="P48" i="10"/>
  <c r="P19" i="10"/>
  <c r="AE34" i="8"/>
  <c r="P19" i="8"/>
  <c r="P11" i="8"/>
  <c r="P26" i="8"/>
  <c r="P22" i="8"/>
  <c r="P18" i="8"/>
  <c r="AE15" i="8"/>
  <c r="P23" i="10"/>
  <c r="P7" i="10"/>
  <c r="AE36" i="8"/>
  <c r="AE11" i="10"/>
  <c r="AE28" i="10"/>
  <c r="P51" i="8"/>
  <c r="P43" i="8"/>
  <c r="AE19" i="8"/>
  <c r="AE32" i="8"/>
  <c r="P30" i="8"/>
  <c r="AE7" i="8"/>
  <c r="AE50" i="10"/>
  <c r="P35" i="10"/>
  <c r="AE15" i="10"/>
  <c r="AE7" i="10"/>
  <c r="P47" i="8"/>
  <c r="P53" i="10"/>
  <c r="AE28" i="8"/>
  <c r="P8" i="8"/>
  <c r="P42" i="10"/>
  <c r="P32" i="8"/>
  <c r="P9" i="10"/>
  <c r="P48" i="8"/>
  <c r="P44" i="8"/>
  <c r="P7" i="8"/>
  <c r="P28" i="8"/>
  <c r="P34" i="8"/>
  <c r="AE30" i="10"/>
  <c r="AE34" i="10"/>
  <c r="P21" i="10"/>
  <c r="AE47" i="14"/>
  <c r="P30" i="14"/>
  <c r="AE18" i="14"/>
  <c r="P19" i="14"/>
  <c r="AE8" i="14"/>
  <c r="P53" i="15"/>
  <c r="P45" i="15"/>
  <c r="P33" i="15"/>
  <c r="P15" i="15"/>
  <c r="P11" i="15"/>
  <c r="AE14" i="15"/>
  <c r="P26" i="14"/>
  <c r="P43" i="14"/>
  <c r="P29" i="14"/>
  <c r="AE10" i="14"/>
  <c r="AE35" i="15"/>
  <c r="AE41" i="15"/>
  <c r="AE26" i="15"/>
  <c r="P7" i="15"/>
  <c r="P51" i="14"/>
  <c r="P40" i="14"/>
  <c r="P23" i="14"/>
  <c r="AE39" i="15"/>
  <c r="P47" i="14"/>
  <c r="AE33" i="15"/>
  <c r="AE24" i="15"/>
  <c r="P39" i="14"/>
  <c r="P22" i="14"/>
  <c r="AE43" i="14"/>
  <c r="AE29" i="14"/>
  <c r="AE37" i="15"/>
  <c r="P10" i="15"/>
  <c r="AE22" i="15"/>
  <c r="P31" i="5"/>
  <c r="P40" i="5"/>
  <c r="P10" i="5"/>
  <c r="P12" i="5"/>
  <c r="AE32" i="6"/>
  <c r="AE18" i="9"/>
  <c r="P53" i="22"/>
  <c r="P48" i="22"/>
  <c r="AE32" i="22"/>
  <c r="P24" i="22"/>
  <c r="P46" i="5"/>
  <c r="AE40" i="5"/>
  <c r="AE14" i="9"/>
  <c r="AE26" i="22"/>
  <c r="AE35" i="7"/>
  <c r="AE45" i="7"/>
  <c r="P31" i="7"/>
  <c r="AE30" i="22"/>
  <c r="P11" i="22"/>
  <c r="AE49" i="7"/>
  <c r="AE17" i="7"/>
  <c r="P7" i="7"/>
  <c r="P35" i="5"/>
  <c r="AE16" i="5"/>
  <c r="AE14" i="5"/>
  <c r="AE36" i="6"/>
  <c r="P18" i="22"/>
  <c r="AE47" i="7"/>
  <c r="P43" i="7"/>
  <c r="P8" i="7"/>
  <c r="AE11" i="22"/>
  <c r="AE25" i="7"/>
  <c r="P11" i="7"/>
  <c r="P7" i="22"/>
  <c r="P37" i="7"/>
  <c r="AE35" i="5"/>
  <c r="P38" i="5"/>
  <c r="P23" i="6"/>
  <c r="P8" i="6"/>
  <c r="P50" i="9"/>
  <c r="P46" i="9"/>
  <c r="P42" i="9"/>
  <c r="P38" i="9"/>
  <c r="AE24" i="22"/>
  <c r="P22" i="22"/>
  <c r="AE18" i="22"/>
  <c r="P27" i="7"/>
  <c r="P19" i="7"/>
  <c r="P9" i="22"/>
  <c r="AE43" i="7"/>
  <c r="P12" i="7"/>
  <c r="P23" i="7"/>
  <c r="P15" i="7"/>
  <c r="AE7" i="22"/>
  <c r="AE20" i="22"/>
  <c r="AE53" i="22"/>
  <c r="AE34" i="22"/>
  <c r="AE28" i="22"/>
  <c r="P16" i="22"/>
  <c r="AE38" i="7"/>
  <c r="P26" i="22"/>
  <c r="AE22" i="22"/>
  <c r="P45" i="7"/>
  <c r="AE9" i="22"/>
  <c r="P51" i="7"/>
  <c r="P30" i="22"/>
  <c r="P49" i="7"/>
  <c r="AE27" i="7"/>
  <c r="AE19" i="7"/>
  <c r="P51" i="22"/>
  <c r="P47" i="22"/>
  <c r="P43" i="22"/>
  <c r="P39" i="22"/>
  <c r="P20" i="22"/>
  <c r="AE51" i="7"/>
  <c r="P47" i="7"/>
  <c r="AE37" i="7"/>
  <c r="AE48" i="6"/>
  <c r="P50" i="6"/>
  <c r="AE38" i="5"/>
  <c r="P18" i="5"/>
  <c r="P53" i="6"/>
  <c r="P46" i="6"/>
  <c r="P43" i="9"/>
  <c r="P39" i="9"/>
  <c r="AE24" i="9"/>
  <c r="AE28" i="9"/>
  <c r="AE20" i="9"/>
  <c r="P50" i="5"/>
  <c r="P48" i="6"/>
  <c r="AE35" i="9"/>
  <c r="AE48" i="5"/>
  <c r="AE33" i="5"/>
  <c r="P24" i="5"/>
  <c r="P25" i="5"/>
  <c r="P16" i="5"/>
  <c r="AE10" i="5"/>
  <c r="AE12" i="5"/>
  <c r="AE50" i="6"/>
  <c r="P32" i="6"/>
  <c r="P24" i="6"/>
  <c r="AE18" i="5"/>
  <c r="P14" i="5"/>
  <c r="AE53" i="6"/>
  <c r="P8" i="5"/>
  <c r="AE46" i="6"/>
  <c r="AE19" i="6"/>
  <c r="AE11" i="6"/>
  <c r="AE12" i="9"/>
  <c r="AE50" i="5"/>
  <c r="AE31" i="5"/>
  <c r="AE25" i="5"/>
  <c r="AE40" i="6"/>
  <c r="AE8" i="5"/>
  <c r="P15" i="6"/>
  <c r="AE39" i="9"/>
  <c r="AE22" i="9"/>
  <c r="AE34" i="9"/>
  <c r="AE30" i="9"/>
  <c r="X73" i="2"/>
  <c r="AG73" i="2"/>
  <c r="U73" i="2" l="1"/>
  <c r="R73" i="2" l="1"/>
  <c r="AY53" i="23" l="1"/>
  <c r="AV53" i="23"/>
  <c r="AS53" i="23"/>
  <c r="AY51" i="23"/>
  <c r="AV51" i="23"/>
  <c r="AS51" i="23"/>
  <c r="AY50" i="23"/>
  <c r="AV50" i="23"/>
  <c r="AS50" i="23"/>
  <c r="AY49" i="23"/>
  <c r="AV49" i="23"/>
  <c r="AS49" i="23"/>
  <c r="AY48" i="23"/>
  <c r="AV48" i="23"/>
  <c r="AS48" i="23"/>
  <c r="AY47" i="23"/>
  <c r="AV47" i="23"/>
  <c r="AS47" i="23"/>
  <c r="AY46" i="23"/>
  <c r="AV46" i="23"/>
  <c r="AS46" i="23"/>
  <c r="AY45" i="23"/>
  <c r="AV45" i="23"/>
  <c r="AS45" i="23"/>
  <c r="AY44" i="23"/>
  <c r="AV44" i="23"/>
  <c r="AS44" i="23"/>
  <c r="AY43" i="23"/>
  <c r="AV43" i="23"/>
  <c r="AS43" i="23"/>
  <c r="AY42" i="23"/>
  <c r="AV42" i="23"/>
  <c r="AS42" i="23"/>
  <c r="AY41" i="23"/>
  <c r="AV41" i="23"/>
  <c r="AS41" i="23"/>
  <c r="AY40" i="23"/>
  <c r="AV40" i="23"/>
  <c r="AS40" i="23"/>
  <c r="AY39" i="23"/>
  <c r="AV39" i="23"/>
  <c r="AS39" i="23"/>
  <c r="AY38" i="23"/>
  <c r="AV38" i="23"/>
  <c r="AS38" i="23"/>
  <c r="AY37" i="23"/>
  <c r="AV37" i="23"/>
  <c r="AS37" i="23"/>
  <c r="AY36" i="23"/>
  <c r="AV36" i="23"/>
  <c r="AS36" i="23"/>
  <c r="AY35" i="23"/>
  <c r="AV35" i="23"/>
  <c r="AS35" i="23"/>
  <c r="AY34" i="23"/>
  <c r="AV34" i="23"/>
  <c r="AS34" i="23"/>
  <c r="AY33" i="23"/>
  <c r="AV33" i="23"/>
  <c r="AS33" i="23"/>
  <c r="AY32" i="23"/>
  <c r="AV32" i="23"/>
  <c r="AS32" i="23"/>
  <c r="AY31" i="23"/>
  <c r="AV31" i="23"/>
  <c r="AS31" i="23"/>
  <c r="AY30" i="23"/>
  <c r="AV30" i="23"/>
  <c r="AS30" i="23"/>
  <c r="AY29" i="23"/>
  <c r="AV29" i="23"/>
  <c r="AS29" i="23"/>
  <c r="AY28" i="23"/>
  <c r="AV28" i="23"/>
  <c r="AS28" i="23"/>
  <c r="AY27" i="23"/>
  <c r="AV27" i="23"/>
  <c r="AS27" i="23"/>
  <c r="AY26" i="23"/>
  <c r="AV26" i="23"/>
  <c r="AS26" i="23"/>
  <c r="AY25" i="23"/>
  <c r="AV25" i="23"/>
  <c r="AS25" i="23"/>
  <c r="AY24" i="23"/>
  <c r="AV24" i="23"/>
  <c r="AS24" i="23"/>
  <c r="AY23" i="23"/>
  <c r="AV23" i="23"/>
  <c r="AS23" i="23"/>
  <c r="AY22" i="23"/>
  <c r="AV22" i="23"/>
  <c r="AS22" i="23"/>
  <c r="AY21" i="23"/>
  <c r="AV21" i="23"/>
  <c r="AS21" i="23"/>
  <c r="AY20" i="23"/>
  <c r="AV20" i="23"/>
  <c r="AS20" i="23"/>
  <c r="AY19" i="23"/>
  <c r="AV19" i="23"/>
  <c r="AS19" i="23"/>
  <c r="AY18" i="23"/>
  <c r="AV18" i="23"/>
  <c r="AS18" i="23"/>
  <c r="AY17" i="23"/>
  <c r="AV17" i="23"/>
  <c r="AS17" i="23"/>
  <c r="AY16" i="23"/>
  <c r="AV16" i="23"/>
  <c r="AS16" i="23"/>
  <c r="AY15" i="23"/>
  <c r="AV15" i="23"/>
  <c r="AS15" i="23"/>
  <c r="AY14" i="23"/>
  <c r="AV14" i="23"/>
  <c r="AS14" i="23"/>
  <c r="AY13" i="23"/>
  <c r="AV13" i="23"/>
  <c r="AS13" i="23"/>
  <c r="AY12" i="23"/>
  <c r="AV12" i="23"/>
  <c r="AS12" i="23"/>
  <c r="AY11" i="23"/>
  <c r="AV11" i="23"/>
  <c r="AS11" i="23"/>
  <c r="AY10" i="23"/>
  <c r="AV10" i="23"/>
  <c r="AS10" i="23"/>
  <c r="AY9" i="23"/>
  <c r="AV9" i="23"/>
  <c r="AS9" i="23"/>
  <c r="AY8" i="23"/>
  <c r="AV8" i="23"/>
  <c r="AS8" i="23"/>
  <c r="AY7" i="23"/>
  <c r="AV7" i="23"/>
  <c r="AS7" i="23"/>
  <c r="AM53" i="23"/>
  <c r="AM51" i="23"/>
  <c r="AM50" i="23"/>
  <c r="AM49" i="23"/>
  <c r="AM48" i="23"/>
  <c r="AM47" i="23"/>
  <c r="AM46" i="23"/>
  <c r="AM45" i="23"/>
  <c r="AM44" i="23"/>
  <c r="AM43" i="23"/>
  <c r="AM42" i="23"/>
  <c r="AM41" i="23"/>
  <c r="AM40" i="23"/>
  <c r="AM39" i="23"/>
  <c r="AM38" i="23"/>
  <c r="AM37" i="23"/>
  <c r="AM36" i="23"/>
  <c r="AM35" i="23"/>
  <c r="AM34" i="23"/>
  <c r="AM33" i="23"/>
  <c r="AM32" i="23"/>
  <c r="AM31" i="23"/>
  <c r="AM30" i="23"/>
  <c r="AM29" i="23"/>
  <c r="AM28" i="23"/>
  <c r="AM27" i="23"/>
  <c r="AM26" i="23"/>
  <c r="AM25" i="23"/>
  <c r="AM24" i="23"/>
  <c r="AM23" i="23"/>
  <c r="AM22" i="23"/>
  <c r="AM21" i="23"/>
  <c r="AM20" i="23"/>
  <c r="AM19" i="23"/>
  <c r="AM18" i="23"/>
  <c r="AM17" i="23"/>
  <c r="AM16" i="23"/>
  <c r="AM15" i="23"/>
  <c r="AM14" i="23"/>
  <c r="AM13" i="23"/>
  <c r="AM12" i="23"/>
  <c r="AM11" i="23"/>
  <c r="AM10" i="23"/>
  <c r="AM9" i="23"/>
  <c r="AM8" i="23"/>
  <c r="AM7" i="23"/>
  <c r="L53" i="23"/>
  <c r="I53" i="23"/>
  <c r="L51" i="23"/>
  <c r="I51" i="23"/>
  <c r="L50" i="23"/>
  <c r="I50" i="23"/>
  <c r="L49" i="23"/>
  <c r="I49" i="23"/>
  <c r="L48" i="23"/>
  <c r="I48" i="23"/>
  <c r="L47" i="23"/>
  <c r="I47" i="23"/>
  <c r="L46" i="23"/>
  <c r="I46" i="23"/>
  <c r="L45" i="23"/>
  <c r="I45" i="23"/>
  <c r="L44" i="23"/>
  <c r="I44" i="23"/>
  <c r="L43" i="23"/>
  <c r="I43" i="23"/>
  <c r="L42" i="23"/>
  <c r="I42" i="23"/>
  <c r="L41" i="23"/>
  <c r="I41" i="23"/>
  <c r="L40" i="23"/>
  <c r="I40" i="23"/>
  <c r="L39" i="23"/>
  <c r="I39" i="23"/>
  <c r="L38" i="23"/>
  <c r="I38" i="23"/>
  <c r="L37" i="23"/>
  <c r="I37" i="23"/>
  <c r="L36" i="23"/>
  <c r="I36" i="23"/>
  <c r="L35" i="23"/>
  <c r="I35" i="23"/>
  <c r="L34" i="23"/>
  <c r="I34" i="23"/>
  <c r="L33" i="23"/>
  <c r="I33" i="23"/>
  <c r="L32" i="23"/>
  <c r="I32" i="23"/>
  <c r="L31" i="23"/>
  <c r="I31" i="23"/>
  <c r="L30" i="23"/>
  <c r="I30" i="23"/>
  <c r="L29" i="23"/>
  <c r="I29" i="23"/>
  <c r="L28" i="23"/>
  <c r="I28" i="23"/>
  <c r="L27" i="23"/>
  <c r="I27" i="23"/>
  <c r="L26" i="23"/>
  <c r="I26" i="23"/>
  <c r="L25" i="23"/>
  <c r="I25" i="23"/>
  <c r="L24" i="23"/>
  <c r="I24" i="23"/>
  <c r="L23" i="23"/>
  <c r="I23" i="23"/>
  <c r="L22" i="23"/>
  <c r="I22" i="23"/>
  <c r="L21" i="23"/>
  <c r="I21" i="23"/>
  <c r="L20" i="23"/>
  <c r="I20" i="23"/>
  <c r="L19" i="23"/>
  <c r="I19" i="23"/>
  <c r="L18" i="23"/>
  <c r="I18" i="23"/>
  <c r="L17" i="23"/>
  <c r="I17" i="23"/>
  <c r="L16" i="23"/>
  <c r="I16" i="23"/>
  <c r="L15" i="23"/>
  <c r="I15" i="23"/>
  <c r="L14" i="23"/>
  <c r="I14" i="23"/>
  <c r="L13" i="23"/>
  <c r="I13" i="23"/>
  <c r="L12" i="23"/>
  <c r="I12" i="23"/>
  <c r="L11" i="23"/>
  <c r="I11" i="23"/>
  <c r="L10" i="23"/>
  <c r="I10" i="23"/>
  <c r="L9" i="23"/>
  <c r="I9" i="23"/>
  <c r="L8" i="23"/>
  <c r="I8" i="23"/>
  <c r="L7" i="23"/>
  <c r="I7" i="23"/>
  <c r="F53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BL20" i="22"/>
  <c r="BL20" i="7"/>
  <c r="E120" i="18"/>
  <c r="D120" i="18"/>
  <c r="C120" i="18"/>
  <c r="E119" i="18"/>
  <c r="D119" i="18"/>
  <c r="BL53" i="22" s="1"/>
  <c r="C119" i="18"/>
  <c r="BL53" i="7" s="1"/>
  <c r="AJ53" i="23" s="1"/>
  <c r="E118" i="18"/>
  <c r="D118" i="18"/>
  <c r="C118" i="18"/>
  <c r="E117" i="18"/>
  <c r="D117" i="18"/>
  <c r="BL51" i="22" s="1"/>
  <c r="C117" i="18"/>
  <c r="BL51" i="7" s="1"/>
  <c r="AJ51" i="23" s="1"/>
  <c r="E116" i="18"/>
  <c r="D116" i="18"/>
  <c r="BL50" i="22" s="1"/>
  <c r="C116" i="18"/>
  <c r="BL50" i="7" s="1"/>
  <c r="E115" i="18"/>
  <c r="D115" i="18"/>
  <c r="BL49" i="22" s="1"/>
  <c r="C115" i="18"/>
  <c r="BL49" i="7" s="1"/>
  <c r="AJ49" i="23" s="1"/>
  <c r="E114" i="18"/>
  <c r="D114" i="18"/>
  <c r="BL48" i="22" s="1"/>
  <c r="C114" i="18"/>
  <c r="BL48" i="7" s="1"/>
  <c r="E113" i="18"/>
  <c r="D113" i="18"/>
  <c r="BL47" i="22" s="1"/>
  <c r="C113" i="18"/>
  <c r="BL47" i="7" s="1"/>
  <c r="AJ47" i="23" s="1"/>
  <c r="E112" i="18"/>
  <c r="D112" i="18"/>
  <c r="BL46" i="22" s="1"/>
  <c r="C112" i="18"/>
  <c r="BL46" i="7" s="1"/>
  <c r="E111" i="18"/>
  <c r="D111" i="18"/>
  <c r="BL45" i="22" s="1"/>
  <c r="C111" i="18"/>
  <c r="BL45" i="7" s="1"/>
  <c r="AJ45" i="23" s="1"/>
  <c r="E110" i="18"/>
  <c r="D110" i="18"/>
  <c r="BL44" i="22" s="1"/>
  <c r="C110" i="18"/>
  <c r="BL44" i="7" s="1"/>
  <c r="E109" i="18"/>
  <c r="D109" i="18"/>
  <c r="BL43" i="22" s="1"/>
  <c r="C109" i="18"/>
  <c r="BL43" i="7" s="1"/>
  <c r="AJ43" i="23" s="1"/>
  <c r="E108" i="18"/>
  <c r="D108" i="18"/>
  <c r="BL42" i="22" s="1"/>
  <c r="C108" i="18"/>
  <c r="BL42" i="7" s="1"/>
  <c r="E107" i="18"/>
  <c r="D107" i="18"/>
  <c r="BL41" i="22" s="1"/>
  <c r="C107" i="18"/>
  <c r="BL41" i="7" s="1"/>
  <c r="AJ41" i="23" s="1"/>
  <c r="E106" i="18"/>
  <c r="D106" i="18"/>
  <c r="BL40" i="22" s="1"/>
  <c r="C106" i="18"/>
  <c r="BL40" i="7" s="1"/>
  <c r="E105" i="18"/>
  <c r="D105" i="18"/>
  <c r="BL39" i="22" s="1"/>
  <c r="C105" i="18"/>
  <c r="BL39" i="7" s="1"/>
  <c r="AJ39" i="23" s="1"/>
  <c r="E104" i="18"/>
  <c r="D104" i="18"/>
  <c r="BL38" i="22" s="1"/>
  <c r="C104" i="18"/>
  <c r="BL38" i="7" s="1"/>
  <c r="E103" i="18"/>
  <c r="D103" i="18"/>
  <c r="BL37" i="22" s="1"/>
  <c r="C103" i="18"/>
  <c r="BL37" i="7" s="1"/>
  <c r="AJ37" i="23" s="1"/>
  <c r="E102" i="18"/>
  <c r="D102" i="18"/>
  <c r="BL36" i="22" s="1"/>
  <c r="C102" i="18"/>
  <c r="BL36" i="7" s="1"/>
  <c r="E101" i="18"/>
  <c r="D101" i="18"/>
  <c r="BL35" i="22" s="1"/>
  <c r="C101" i="18"/>
  <c r="BL35" i="7" s="1"/>
  <c r="AJ35" i="23" s="1"/>
  <c r="E100" i="18"/>
  <c r="D100" i="18"/>
  <c r="BL34" i="22" s="1"/>
  <c r="C100" i="18"/>
  <c r="BL34" i="7" s="1"/>
  <c r="E99" i="18"/>
  <c r="D99" i="18"/>
  <c r="BL33" i="22" s="1"/>
  <c r="C99" i="18"/>
  <c r="BL33" i="7" s="1"/>
  <c r="AJ33" i="23" s="1"/>
  <c r="E98" i="18"/>
  <c r="D98" i="18"/>
  <c r="BL32" i="22" s="1"/>
  <c r="C98" i="18"/>
  <c r="BL32" i="7" s="1"/>
  <c r="E97" i="18"/>
  <c r="D97" i="18"/>
  <c r="BL31" i="22" s="1"/>
  <c r="C97" i="18"/>
  <c r="BL31" i="7" s="1"/>
  <c r="AJ31" i="23" s="1"/>
  <c r="E96" i="18"/>
  <c r="D96" i="18"/>
  <c r="BL30" i="22" s="1"/>
  <c r="C96" i="18"/>
  <c r="BL30" i="7" s="1"/>
  <c r="E95" i="18"/>
  <c r="D95" i="18"/>
  <c r="BL29" i="22" s="1"/>
  <c r="C95" i="18"/>
  <c r="BL29" i="7" s="1"/>
  <c r="AJ29" i="23" s="1"/>
  <c r="E94" i="18"/>
  <c r="D94" i="18"/>
  <c r="BL28" i="22" s="1"/>
  <c r="C94" i="18"/>
  <c r="BL28" i="7" s="1"/>
  <c r="E93" i="18"/>
  <c r="D93" i="18"/>
  <c r="BL27" i="22" s="1"/>
  <c r="C93" i="18"/>
  <c r="BL27" i="7" s="1"/>
  <c r="AJ27" i="23" s="1"/>
  <c r="E92" i="18"/>
  <c r="D92" i="18"/>
  <c r="BL26" i="22" s="1"/>
  <c r="C92" i="18"/>
  <c r="BL26" i="7" s="1"/>
  <c r="E91" i="18"/>
  <c r="D91" i="18"/>
  <c r="BL25" i="22" s="1"/>
  <c r="C91" i="18"/>
  <c r="BL25" i="7" s="1"/>
  <c r="E90" i="18"/>
  <c r="D90" i="18"/>
  <c r="BL24" i="22" s="1"/>
  <c r="C90" i="18"/>
  <c r="BL24" i="7" s="1"/>
  <c r="E89" i="18"/>
  <c r="D89" i="18"/>
  <c r="BL23" i="22" s="1"/>
  <c r="C89" i="18"/>
  <c r="BL23" i="7" s="1"/>
  <c r="AJ23" i="23" s="1"/>
  <c r="E88" i="18"/>
  <c r="D88" i="18"/>
  <c r="BL22" i="22" s="1"/>
  <c r="C88" i="18"/>
  <c r="BL22" i="7" s="1"/>
  <c r="E87" i="18"/>
  <c r="D87" i="18"/>
  <c r="BL21" i="22" s="1"/>
  <c r="C87" i="18"/>
  <c r="BL21" i="7" s="1"/>
  <c r="E85" i="18"/>
  <c r="D85" i="18"/>
  <c r="BL19" i="22" s="1"/>
  <c r="C85" i="18"/>
  <c r="BL19" i="7" s="1"/>
  <c r="E84" i="18"/>
  <c r="D84" i="18"/>
  <c r="BL18" i="22" s="1"/>
  <c r="C84" i="18"/>
  <c r="BL18" i="7" s="1"/>
  <c r="AJ18" i="23" s="1"/>
  <c r="E83" i="18"/>
  <c r="D83" i="18"/>
  <c r="BL17" i="22" s="1"/>
  <c r="C83" i="18"/>
  <c r="BL17" i="7" s="1"/>
  <c r="E82" i="18"/>
  <c r="D82" i="18"/>
  <c r="BL16" i="22" s="1"/>
  <c r="C82" i="18"/>
  <c r="BL16" i="7" s="1"/>
  <c r="E81" i="18"/>
  <c r="D81" i="18"/>
  <c r="BL15" i="22" s="1"/>
  <c r="C81" i="18"/>
  <c r="BL15" i="7" s="1"/>
  <c r="E80" i="18"/>
  <c r="D80" i="18"/>
  <c r="BL14" i="22" s="1"/>
  <c r="C80" i="18"/>
  <c r="BL14" i="7" s="1"/>
  <c r="E79" i="18"/>
  <c r="D79" i="18"/>
  <c r="BL13" i="22" s="1"/>
  <c r="C79" i="18"/>
  <c r="BL13" i="7" s="1"/>
  <c r="E78" i="18"/>
  <c r="D78" i="18"/>
  <c r="C78" i="18"/>
  <c r="E77" i="18"/>
  <c r="D77" i="18"/>
  <c r="C77" i="18"/>
  <c r="E76" i="18"/>
  <c r="D76" i="18"/>
  <c r="C76" i="18"/>
  <c r="E75" i="18"/>
  <c r="D75" i="18"/>
  <c r="BL12" i="22" s="1"/>
  <c r="C75" i="18"/>
  <c r="BL12" i="7" s="1"/>
  <c r="AJ12" i="23" s="1"/>
  <c r="E74" i="18"/>
  <c r="D74" i="18"/>
  <c r="BL11" i="22" s="1"/>
  <c r="C74" i="18"/>
  <c r="BL11" i="7" s="1"/>
  <c r="E73" i="18"/>
  <c r="D73" i="18"/>
  <c r="BL10" i="22" s="1"/>
  <c r="C73" i="18"/>
  <c r="BL10" i="7" s="1"/>
  <c r="E72" i="18"/>
  <c r="D72" i="18"/>
  <c r="C72" i="18"/>
  <c r="E71" i="18"/>
  <c r="D71" i="18"/>
  <c r="C71" i="18"/>
  <c r="E70" i="18"/>
  <c r="D70" i="18"/>
  <c r="BL9" i="22" s="1"/>
  <c r="C70" i="18"/>
  <c r="BL9" i="7" s="1"/>
  <c r="E69" i="18"/>
  <c r="D69" i="18"/>
  <c r="BL8" i="22" s="1"/>
  <c r="C69" i="18"/>
  <c r="BL8" i="7" s="1"/>
  <c r="E68" i="18"/>
  <c r="D68" i="18"/>
  <c r="BL7" i="22" s="1"/>
  <c r="C68" i="18"/>
  <c r="AG9" i="23" l="1"/>
  <c r="AJ9" i="23"/>
  <c r="AG11" i="23"/>
  <c r="AJ11" i="23"/>
  <c r="AG16" i="23"/>
  <c r="AJ16" i="23"/>
  <c r="AG21" i="23"/>
  <c r="AJ21" i="23"/>
  <c r="AG25" i="23"/>
  <c r="AJ25" i="23"/>
  <c r="AG8" i="23"/>
  <c r="AJ8" i="23"/>
  <c r="AG10" i="23"/>
  <c r="AJ10" i="23"/>
  <c r="AG15" i="23"/>
  <c r="AJ15" i="23"/>
  <c r="AG19" i="23"/>
  <c r="AJ19" i="23"/>
  <c r="AG24" i="23"/>
  <c r="AJ24" i="23"/>
  <c r="AG28" i="23"/>
  <c r="AJ28" i="23"/>
  <c r="AG32" i="23"/>
  <c r="AJ32" i="23"/>
  <c r="AG36" i="23"/>
  <c r="AJ36" i="23"/>
  <c r="AG40" i="23"/>
  <c r="AJ40" i="23"/>
  <c r="AG44" i="23"/>
  <c r="AJ44" i="23"/>
  <c r="AG48" i="23"/>
  <c r="AJ48" i="23"/>
  <c r="AG14" i="23"/>
  <c r="AJ14" i="23"/>
  <c r="AG20" i="23"/>
  <c r="AJ20" i="23"/>
  <c r="AG13" i="23"/>
  <c r="AJ13" i="23"/>
  <c r="AG17" i="23"/>
  <c r="AJ17" i="23"/>
  <c r="AG22" i="23"/>
  <c r="AJ22" i="23"/>
  <c r="AG26" i="23"/>
  <c r="AJ26" i="23"/>
  <c r="AG30" i="23"/>
  <c r="AJ30" i="23"/>
  <c r="AG34" i="23"/>
  <c r="AJ34" i="23"/>
  <c r="AG38" i="23"/>
  <c r="AJ38" i="23"/>
  <c r="AG42" i="23"/>
  <c r="AJ42" i="23"/>
  <c r="AG46" i="23"/>
  <c r="AJ46" i="23"/>
  <c r="AG50" i="23"/>
  <c r="AJ50" i="23"/>
  <c r="AG12" i="23"/>
  <c r="AG29" i="23"/>
  <c r="AG33" i="23"/>
  <c r="AG18" i="23"/>
  <c r="AG23" i="23"/>
  <c r="AG27" i="23"/>
  <c r="X37" i="23"/>
  <c r="AG37" i="23"/>
  <c r="X41" i="23"/>
  <c r="AG41" i="23"/>
  <c r="X45" i="23"/>
  <c r="AG45" i="23"/>
  <c r="X49" i="23"/>
  <c r="AG49" i="23"/>
  <c r="X53" i="23"/>
  <c r="AG53" i="23"/>
  <c r="X31" i="23"/>
  <c r="AG31" i="23"/>
  <c r="X35" i="23"/>
  <c r="AG35" i="23"/>
  <c r="X39" i="23"/>
  <c r="AG39" i="23"/>
  <c r="X43" i="23"/>
  <c r="AG43" i="23"/>
  <c r="X47" i="23"/>
  <c r="AG47" i="23"/>
  <c r="X51" i="23"/>
  <c r="AG51" i="23"/>
  <c r="X17" i="23"/>
  <c r="X26" i="23"/>
  <c r="X30" i="23"/>
  <c r="X34" i="23"/>
  <c r="X38" i="23"/>
  <c r="X42" i="23"/>
  <c r="X46" i="23"/>
  <c r="X50" i="23"/>
  <c r="X19" i="23"/>
  <c r="E122" i="18"/>
  <c r="E125" i="18" s="1"/>
  <c r="U9" i="23"/>
  <c r="X9" i="23"/>
  <c r="U11" i="23"/>
  <c r="X11" i="23"/>
  <c r="U12" i="23"/>
  <c r="X12" i="23"/>
  <c r="U16" i="23"/>
  <c r="X16" i="23"/>
  <c r="U21" i="23"/>
  <c r="X21" i="23"/>
  <c r="U22" i="23"/>
  <c r="X22" i="23"/>
  <c r="U25" i="23"/>
  <c r="X25" i="23"/>
  <c r="U29" i="23"/>
  <c r="X29" i="23"/>
  <c r="U33" i="23"/>
  <c r="X33" i="23"/>
  <c r="U8" i="23"/>
  <c r="X8" i="23"/>
  <c r="U10" i="23"/>
  <c r="X10" i="23"/>
  <c r="U15" i="23"/>
  <c r="X15" i="23"/>
  <c r="U24" i="23"/>
  <c r="X24" i="23"/>
  <c r="U28" i="23"/>
  <c r="X28" i="23"/>
  <c r="U32" i="23"/>
  <c r="X32" i="23"/>
  <c r="U36" i="23"/>
  <c r="X36" i="23"/>
  <c r="U40" i="23"/>
  <c r="X40" i="23"/>
  <c r="U44" i="23"/>
  <c r="X44" i="23"/>
  <c r="U48" i="23"/>
  <c r="X48" i="23"/>
  <c r="U14" i="23"/>
  <c r="X14" i="23"/>
  <c r="U18" i="23"/>
  <c r="X18" i="23"/>
  <c r="U23" i="23"/>
  <c r="X23" i="23"/>
  <c r="U27" i="23"/>
  <c r="X27" i="23"/>
  <c r="U20" i="23"/>
  <c r="X20" i="23"/>
  <c r="U13" i="23"/>
  <c r="X13" i="23"/>
  <c r="U31" i="23"/>
  <c r="U35" i="23"/>
  <c r="U39" i="23"/>
  <c r="U43" i="23"/>
  <c r="U47" i="23"/>
  <c r="U51" i="23"/>
  <c r="U17" i="23"/>
  <c r="U26" i="23"/>
  <c r="U30" i="23"/>
  <c r="U34" i="23"/>
  <c r="U37" i="23"/>
  <c r="U38" i="23"/>
  <c r="U41" i="23"/>
  <c r="U42" i="23"/>
  <c r="U45" i="23"/>
  <c r="U46" i="23"/>
  <c r="U49" i="23"/>
  <c r="U50" i="23"/>
  <c r="U53" i="23"/>
  <c r="U19" i="23"/>
  <c r="C122" i="18"/>
  <c r="C125" i="18" s="1"/>
  <c r="D122" i="18"/>
  <c r="D125" i="18" s="1"/>
  <c r="BL7" i="7"/>
  <c r="E124" i="18"/>
  <c r="D124" i="18"/>
  <c r="C124" i="18"/>
  <c r="AG7" i="23" l="1"/>
  <c r="AG54" i="23" s="1"/>
  <c r="AJ7" i="23"/>
  <c r="AJ54" i="23" s="1"/>
  <c r="U7" i="23"/>
  <c r="X7" i="23"/>
  <c r="X54" i="23" s="1"/>
  <c r="X55" i="23" s="1"/>
  <c r="BD57" i="23"/>
  <c r="BA57" i="23"/>
  <c r="AO57" i="23"/>
  <c r="AC57" i="23"/>
  <c r="Z57" i="23"/>
  <c r="AB57" i="23" s="1"/>
  <c r="V57" i="23"/>
  <c r="U57" i="23"/>
  <c r="S57" i="23"/>
  <c r="R57" i="23"/>
  <c r="N57" i="23"/>
  <c r="P57" i="23" s="1"/>
  <c r="M57" i="23"/>
  <c r="I57" i="23"/>
  <c r="J57" i="23" s="1"/>
  <c r="F57" i="23"/>
  <c r="G57" i="23" s="1"/>
  <c r="AY54" i="23"/>
  <c r="AV54" i="23"/>
  <c r="AS54" i="23"/>
  <c r="AM54" i="23"/>
  <c r="U54" i="23"/>
  <c r="U55" i="23" s="1"/>
  <c r="L54" i="23"/>
  <c r="L55" i="23" s="1"/>
  <c r="I54" i="23"/>
  <c r="I55" i="23" s="1"/>
  <c r="F54" i="23"/>
  <c r="F55" i="23" s="1"/>
  <c r="BE53" i="23"/>
  <c r="BB53" i="23"/>
  <c r="AP53" i="23"/>
  <c r="O53" i="23"/>
  <c r="BE51" i="23"/>
  <c r="BB51" i="23"/>
  <c r="AP51" i="23"/>
  <c r="O51" i="23"/>
  <c r="BE50" i="23"/>
  <c r="BB50" i="23"/>
  <c r="AP50" i="23"/>
  <c r="O50" i="23"/>
  <c r="BE49" i="23"/>
  <c r="BB49" i="23"/>
  <c r="AP49" i="23"/>
  <c r="O49" i="23"/>
  <c r="BE48" i="23"/>
  <c r="BB48" i="23"/>
  <c r="AP48" i="23"/>
  <c r="O48" i="23"/>
  <c r="BE47" i="23"/>
  <c r="BB47" i="23"/>
  <c r="AP47" i="23"/>
  <c r="O47" i="23"/>
  <c r="BE46" i="23"/>
  <c r="BB46" i="23"/>
  <c r="AP46" i="23"/>
  <c r="O46" i="23"/>
  <c r="BE45" i="23"/>
  <c r="BB45" i="23"/>
  <c r="AP45" i="23"/>
  <c r="O45" i="23"/>
  <c r="BE44" i="23"/>
  <c r="BB44" i="23"/>
  <c r="AP44" i="23"/>
  <c r="O44" i="23"/>
  <c r="BE43" i="23"/>
  <c r="BB43" i="23"/>
  <c r="AP43" i="23"/>
  <c r="O43" i="23"/>
  <c r="BE42" i="23"/>
  <c r="BB42" i="23"/>
  <c r="AP42" i="23"/>
  <c r="O42" i="23"/>
  <c r="BE41" i="23"/>
  <c r="BB41" i="23"/>
  <c r="AP41" i="23"/>
  <c r="O41" i="23"/>
  <c r="BE40" i="23"/>
  <c r="BB40" i="23"/>
  <c r="AP40" i="23"/>
  <c r="O40" i="23"/>
  <c r="BE39" i="23"/>
  <c r="BB39" i="23"/>
  <c r="AP39" i="23"/>
  <c r="O39" i="23"/>
  <c r="BE38" i="23"/>
  <c r="BB38" i="23"/>
  <c r="AP38" i="23"/>
  <c r="O38" i="23"/>
  <c r="BE37" i="23"/>
  <c r="BB37" i="23"/>
  <c r="AP37" i="23"/>
  <c r="O37" i="23"/>
  <c r="BE36" i="23"/>
  <c r="BB36" i="23"/>
  <c r="AP36" i="23"/>
  <c r="O36" i="23"/>
  <c r="BE35" i="23"/>
  <c r="BB35" i="23"/>
  <c r="AP35" i="23"/>
  <c r="O35" i="23"/>
  <c r="BE34" i="23"/>
  <c r="BB34" i="23"/>
  <c r="AP34" i="23"/>
  <c r="O34" i="23"/>
  <c r="BE33" i="23"/>
  <c r="BB33" i="23"/>
  <c r="AP33" i="23"/>
  <c r="O33" i="23"/>
  <c r="BE32" i="23"/>
  <c r="BB32" i="23"/>
  <c r="AP32" i="23"/>
  <c r="O32" i="23"/>
  <c r="BE31" i="23"/>
  <c r="BB31" i="23"/>
  <c r="AP31" i="23"/>
  <c r="O31" i="23"/>
  <c r="BE30" i="23"/>
  <c r="BB30" i="23"/>
  <c r="AP30" i="23"/>
  <c r="O30" i="23"/>
  <c r="BE29" i="23"/>
  <c r="BB29" i="23"/>
  <c r="AP29" i="23"/>
  <c r="O29" i="23"/>
  <c r="BE28" i="23"/>
  <c r="BB28" i="23"/>
  <c r="AP28" i="23"/>
  <c r="O28" i="23"/>
  <c r="BE27" i="23"/>
  <c r="BB27" i="23"/>
  <c r="AP27" i="23"/>
  <c r="O27" i="23"/>
  <c r="BE26" i="23"/>
  <c r="BB26" i="23"/>
  <c r="AP26" i="23"/>
  <c r="O26" i="23"/>
  <c r="BE25" i="23"/>
  <c r="BB25" i="23"/>
  <c r="AP25" i="23"/>
  <c r="O25" i="23"/>
  <c r="BE24" i="23"/>
  <c r="BB24" i="23"/>
  <c r="AP24" i="23"/>
  <c r="O24" i="23"/>
  <c r="BE23" i="23"/>
  <c r="BB23" i="23"/>
  <c r="AP23" i="23"/>
  <c r="O23" i="23"/>
  <c r="BE22" i="23"/>
  <c r="BB22" i="23"/>
  <c r="AP22" i="23"/>
  <c r="O22" i="23"/>
  <c r="BE21" i="23"/>
  <c r="BB21" i="23"/>
  <c r="AP21" i="23"/>
  <c r="O21" i="23"/>
  <c r="BL20" i="23"/>
  <c r="BE20" i="23"/>
  <c r="BB20" i="23"/>
  <c r="AP20" i="23"/>
  <c r="O20" i="23"/>
  <c r="BE19" i="23"/>
  <c r="BB19" i="23"/>
  <c r="AP19" i="23"/>
  <c r="O19" i="23"/>
  <c r="BE18" i="23"/>
  <c r="BB18" i="23"/>
  <c r="AP18" i="23"/>
  <c r="O18" i="23"/>
  <c r="BE17" i="23"/>
  <c r="BB17" i="23"/>
  <c r="AP17" i="23"/>
  <c r="O17" i="23"/>
  <c r="BE16" i="23"/>
  <c r="BB16" i="23"/>
  <c r="AP16" i="23"/>
  <c r="O16" i="23"/>
  <c r="BE15" i="23"/>
  <c r="BB15" i="23"/>
  <c r="AP15" i="23"/>
  <c r="O15" i="23"/>
  <c r="BE14" i="23"/>
  <c r="BB14" i="23"/>
  <c r="AP14" i="23"/>
  <c r="O14" i="23"/>
  <c r="BE13" i="23"/>
  <c r="BB13" i="23"/>
  <c r="AP13" i="23"/>
  <c r="O13" i="23"/>
  <c r="BE12" i="23"/>
  <c r="BB12" i="23"/>
  <c r="AP12" i="23"/>
  <c r="O12" i="23"/>
  <c r="BE11" i="23"/>
  <c r="BB11" i="23"/>
  <c r="AP11" i="23"/>
  <c r="O11" i="23"/>
  <c r="BE10" i="23"/>
  <c r="BB10" i="23"/>
  <c r="AP10" i="23"/>
  <c r="O10" i="23"/>
  <c r="BE9" i="23"/>
  <c r="BB9" i="23"/>
  <c r="AP9" i="23"/>
  <c r="O9" i="23"/>
  <c r="BE8" i="23"/>
  <c r="BB8" i="23"/>
  <c r="AP8" i="23"/>
  <c r="O8" i="23"/>
  <c r="A8" i="23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BB7" i="23"/>
  <c r="O7" i="23"/>
  <c r="BD57" i="22"/>
  <c r="BA57" i="22"/>
  <c r="AO57" i="22"/>
  <c r="AC57" i="22"/>
  <c r="Z57" i="22"/>
  <c r="AB57" i="22" s="1"/>
  <c r="V57" i="22"/>
  <c r="U57" i="22"/>
  <c r="S57" i="22"/>
  <c r="R57" i="22"/>
  <c r="N57" i="22"/>
  <c r="P57" i="22" s="1"/>
  <c r="M57" i="22"/>
  <c r="I57" i="22"/>
  <c r="J57" i="22" s="1"/>
  <c r="F57" i="22"/>
  <c r="G57" i="22" s="1"/>
  <c r="AY54" i="22"/>
  <c r="AV54" i="22"/>
  <c r="AS54" i="22"/>
  <c r="AM54" i="22"/>
  <c r="AJ54" i="22"/>
  <c r="AG54" i="22"/>
  <c r="X54" i="22"/>
  <c r="X55" i="22" s="1"/>
  <c r="U54" i="22"/>
  <c r="U55" i="22" s="1"/>
  <c r="L54" i="22"/>
  <c r="L55" i="22" s="1"/>
  <c r="I54" i="22"/>
  <c r="I55" i="22" s="1"/>
  <c r="F54" i="22"/>
  <c r="F55" i="22" s="1"/>
  <c r="BE53" i="22"/>
  <c r="BB53" i="22"/>
  <c r="BE51" i="22"/>
  <c r="BB51" i="22"/>
  <c r="BE50" i="22"/>
  <c r="BB50" i="22"/>
  <c r="BE49" i="22"/>
  <c r="BB49" i="22"/>
  <c r="BE48" i="22"/>
  <c r="BB48" i="22"/>
  <c r="BE47" i="22"/>
  <c r="BB47" i="22"/>
  <c r="BE46" i="22"/>
  <c r="BB46" i="22"/>
  <c r="BE45" i="22"/>
  <c r="BB45" i="22"/>
  <c r="BE44" i="22"/>
  <c r="BB44" i="22"/>
  <c r="BE43" i="22"/>
  <c r="BB43" i="22"/>
  <c r="BE42" i="22"/>
  <c r="BB42" i="22"/>
  <c r="BE41" i="22"/>
  <c r="BB41" i="22"/>
  <c r="BE40" i="22"/>
  <c r="BB40" i="22"/>
  <c r="BE39" i="22"/>
  <c r="BB39" i="22"/>
  <c r="BE38" i="22"/>
  <c r="BB38" i="22"/>
  <c r="BE37" i="22"/>
  <c r="BD37" i="22"/>
  <c r="BB37" i="22"/>
  <c r="BE36" i="22"/>
  <c r="BB36" i="22"/>
  <c r="BE35" i="22"/>
  <c r="BB35" i="22"/>
  <c r="BE34" i="22"/>
  <c r="BB34" i="22"/>
  <c r="BE33" i="22"/>
  <c r="BB33" i="22"/>
  <c r="BE32" i="22"/>
  <c r="BB32" i="22"/>
  <c r="BE31" i="22"/>
  <c r="BB31" i="22"/>
  <c r="BE30" i="22"/>
  <c r="BB30" i="22"/>
  <c r="BE29" i="22"/>
  <c r="BB29" i="22"/>
  <c r="BE28" i="22"/>
  <c r="BB28" i="22"/>
  <c r="BD28" i="22"/>
  <c r="BE27" i="22"/>
  <c r="BB27" i="22"/>
  <c r="BE26" i="22"/>
  <c r="BB26" i="22"/>
  <c r="BE25" i="22"/>
  <c r="BB25" i="22"/>
  <c r="BE24" i="22"/>
  <c r="BB24" i="22"/>
  <c r="BE23" i="22"/>
  <c r="BB23" i="22"/>
  <c r="BA23" i="22"/>
  <c r="BE22" i="22"/>
  <c r="BB22" i="22"/>
  <c r="BA22" i="22"/>
  <c r="BE21" i="22"/>
  <c r="BB21" i="22"/>
  <c r="BA21" i="22"/>
  <c r="BE20" i="22"/>
  <c r="BB20" i="22"/>
  <c r="BA20" i="22"/>
  <c r="BE19" i="22"/>
  <c r="BB19" i="22"/>
  <c r="BE18" i="22"/>
  <c r="BB18" i="22"/>
  <c r="BE17" i="22"/>
  <c r="BB17" i="22"/>
  <c r="BE16" i="22"/>
  <c r="BB16" i="22"/>
  <c r="BE15" i="22"/>
  <c r="BB15" i="22"/>
  <c r="BE14" i="22"/>
  <c r="BB14" i="22"/>
  <c r="BA14" i="22"/>
  <c r="BE13" i="22"/>
  <c r="BB13" i="22"/>
  <c r="BE12" i="22"/>
  <c r="BB12" i="22"/>
  <c r="BE11" i="22"/>
  <c r="BB11" i="22"/>
  <c r="BE10" i="22"/>
  <c r="BB10" i="22"/>
  <c r="BA10" i="22"/>
  <c r="BE9" i="22"/>
  <c r="BB9" i="22"/>
  <c r="BE8" i="22"/>
  <c r="BB8" i="22"/>
  <c r="BA8" i="22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BE7" i="22"/>
  <c r="BB7" i="22"/>
  <c r="BF28" i="22" l="1"/>
  <c r="BC20" i="22"/>
  <c r="BE7" i="23"/>
  <c r="BE54" i="23" s="1"/>
  <c r="BC23" i="22"/>
  <c r="AP7" i="23"/>
  <c r="AP54" i="23" s="1"/>
  <c r="X57" i="23"/>
  <c r="Y57" i="23" s="1"/>
  <c r="BC22" i="22"/>
  <c r="BC21" i="22"/>
  <c r="BC14" i="22"/>
  <c r="BC8" i="22"/>
  <c r="BC10" i="22"/>
  <c r="BF37" i="22"/>
  <c r="O54" i="22"/>
  <c r="O55" i="22" s="1"/>
  <c r="BA9" i="22"/>
  <c r="BC9" i="22" s="1"/>
  <c r="BA13" i="22"/>
  <c r="BC13" i="22" s="1"/>
  <c r="BA18" i="22"/>
  <c r="BC18" i="22" s="1"/>
  <c r="BD24" i="22"/>
  <c r="BF24" i="22" s="1"/>
  <c r="BD27" i="22"/>
  <c r="BF27" i="22" s="1"/>
  <c r="BA34" i="22"/>
  <c r="BC34" i="22" s="1"/>
  <c r="BA45" i="22"/>
  <c r="BC45" i="22" s="1"/>
  <c r="T54" i="22"/>
  <c r="T55" i="22" s="1"/>
  <c r="BD25" i="22"/>
  <c r="BF25" i="22" s="1"/>
  <c r="BA26" i="22"/>
  <c r="BC26" i="22" s="1"/>
  <c r="BA28" i="22"/>
  <c r="BC28" i="22" s="1"/>
  <c r="BD32" i="22"/>
  <c r="BF32" i="22" s="1"/>
  <c r="BA30" i="22"/>
  <c r="BC30" i="22" s="1"/>
  <c r="BD35" i="22"/>
  <c r="BF35" i="22" s="1"/>
  <c r="BA17" i="22"/>
  <c r="BC17" i="22" s="1"/>
  <c r="BA19" i="22"/>
  <c r="BC19" i="22" s="1"/>
  <c r="BA24" i="22"/>
  <c r="BC24" i="22" s="1"/>
  <c r="BA25" i="22"/>
  <c r="BC25" i="22" s="1"/>
  <c r="BA27" i="22"/>
  <c r="BC27" i="22" s="1"/>
  <c r="BA29" i="22"/>
  <c r="BC29" i="22" s="1"/>
  <c r="BA35" i="22"/>
  <c r="BC35" i="22" s="1"/>
  <c r="BA31" i="22"/>
  <c r="BA32" i="22"/>
  <c r="BC32" i="22" s="1"/>
  <c r="BA33" i="22"/>
  <c r="BC33" i="22" s="1"/>
  <c r="BD34" i="22"/>
  <c r="BF34" i="22" s="1"/>
  <c r="BA37" i="22"/>
  <c r="BC37" i="22" s="1"/>
  <c r="BD47" i="22"/>
  <c r="BF47" i="22" s="1"/>
  <c r="BB54" i="23"/>
  <c r="BG57" i="23"/>
  <c r="AE57" i="23"/>
  <c r="O54" i="23"/>
  <c r="O55" i="23" s="1"/>
  <c r="AL54" i="22"/>
  <c r="AL55" i="22" s="1"/>
  <c r="AN54" i="22"/>
  <c r="BD7" i="22"/>
  <c r="BA15" i="22"/>
  <c r="BC15" i="22" s="1"/>
  <c r="BD22" i="22"/>
  <c r="BF22" i="22" s="1"/>
  <c r="BA36" i="22"/>
  <c r="BC36" i="22" s="1"/>
  <c r="BD36" i="22"/>
  <c r="BF36" i="22" s="1"/>
  <c r="BD38" i="22"/>
  <c r="BF38" i="22" s="1"/>
  <c r="BA41" i="22"/>
  <c r="BC41" i="22" s="1"/>
  <c r="BG57" i="22"/>
  <c r="AE57" i="22"/>
  <c r="BD11" i="22"/>
  <c r="BF11" i="22" s="1"/>
  <c r="BA11" i="22"/>
  <c r="BC11" i="22" s="1"/>
  <c r="BA39" i="22"/>
  <c r="BC39" i="22" s="1"/>
  <c r="BD44" i="22"/>
  <c r="BF44" i="22" s="1"/>
  <c r="K54" i="22"/>
  <c r="K55" i="22" s="1"/>
  <c r="AI54" i="22"/>
  <c r="AI55" i="22" s="1"/>
  <c r="AP54" i="22"/>
  <c r="AU54" i="22"/>
  <c r="BA7" i="22"/>
  <c r="BD8" i="22"/>
  <c r="BF8" i="22" s="1"/>
  <c r="BD14" i="22"/>
  <c r="BF14" i="22" s="1"/>
  <c r="BA16" i="22"/>
  <c r="BC16" i="22" s="1"/>
  <c r="BD23" i="22"/>
  <c r="BF23" i="22" s="1"/>
  <c r="BD29" i="22"/>
  <c r="BF29" i="22" s="1"/>
  <c r="BD31" i="22"/>
  <c r="BF31" i="22" s="1"/>
  <c r="BD33" i="22"/>
  <c r="BF33" i="22" s="1"/>
  <c r="BD42" i="22"/>
  <c r="BF42" i="22" s="1"/>
  <c r="BD15" i="22"/>
  <c r="BF15" i="22" s="1"/>
  <c r="BD16" i="22"/>
  <c r="BF16" i="22" s="1"/>
  <c r="H54" i="22"/>
  <c r="H55" i="22" s="1"/>
  <c r="AF54" i="22"/>
  <c r="AF55" i="22" s="1"/>
  <c r="AZ54" i="22"/>
  <c r="BE54" i="22"/>
  <c r="BD12" i="22"/>
  <c r="BF12" i="22" s="1"/>
  <c r="BD18" i="22"/>
  <c r="BF18" i="22" s="1"/>
  <c r="E54" i="22"/>
  <c r="E55" i="22" s="1"/>
  <c r="Q54" i="22"/>
  <c r="Q55" i="22" s="1"/>
  <c r="W54" i="22"/>
  <c r="W55" i="22" s="1"/>
  <c r="Y54" i="22"/>
  <c r="Y55" i="22" s="1"/>
  <c r="BD10" i="22"/>
  <c r="BF10" i="22" s="1"/>
  <c r="BA12" i="22"/>
  <c r="BC12" i="22" s="1"/>
  <c r="BD19" i="22"/>
  <c r="BF19" i="22" s="1"/>
  <c r="BD20" i="22"/>
  <c r="BF20" i="22" s="1"/>
  <c r="BD40" i="22"/>
  <c r="BF40" i="22" s="1"/>
  <c r="BA43" i="22"/>
  <c r="BC43" i="22" s="1"/>
  <c r="BB54" i="22"/>
  <c r="BD9" i="22"/>
  <c r="BF9" i="22" s="1"/>
  <c r="BD13" i="22"/>
  <c r="BF13" i="22" s="1"/>
  <c r="BD17" i="22"/>
  <c r="BF17" i="22" s="1"/>
  <c r="BH20" i="22"/>
  <c r="BD21" i="22"/>
  <c r="BF21" i="22" s="1"/>
  <c r="BD26" i="22"/>
  <c r="BF26" i="22" s="1"/>
  <c r="BD30" i="22"/>
  <c r="BF30" i="22" s="1"/>
  <c r="BC31" i="22"/>
  <c r="AR54" i="22"/>
  <c r="AX54" i="22"/>
  <c r="AX55" i="22" s="1"/>
  <c r="BA38" i="22"/>
  <c r="BC38" i="22" s="1"/>
  <c r="BD39" i="22"/>
  <c r="BF39" i="22" s="1"/>
  <c r="BA40" i="22"/>
  <c r="BC40" i="22" s="1"/>
  <c r="BD41" i="22"/>
  <c r="BF41" i="22" s="1"/>
  <c r="BA42" i="22"/>
  <c r="BC42" i="22" s="1"/>
  <c r="BD43" i="22"/>
  <c r="BF43" i="22" s="1"/>
  <c r="BA44" i="22"/>
  <c r="BC44" i="22" s="1"/>
  <c r="BA46" i="22"/>
  <c r="BC46" i="22" s="1"/>
  <c r="BD45" i="22"/>
  <c r="BF45" i="22" s="1"/>
  <c r="BA47" i="22"/>
  <c r="BC47" i="22" s="1"/>
  <c r="BA48" i="22"/>
  <c r="BC48" i="22" s="1"/>
  <c r="BA49" i="22"/>
  <c r="BC49" i="22" s="1"/>
  <c r="BA50" i="22"/>
  <c r="BC50" i="22" s="1"/>
  <c r="BA51" i="22"/>
  <c r="BC51" i="22" s="1"/>
  <c r="BA53" i="22"/>
  <c r="BC53" i="22" s="1"/>
  <c r="X57" i="22"/>
  <c r="Y57" i="22" s="1"/>
  <c r="BD46" i="22"/>
  <c r="BD48" i="22"/>
  <c r="BF48" i="22" s="1"/>
  <c r="BD49" i="22"/>
  <c r="BF49" i="22" s="1"/>
  <c r="BD50" i="22"/>
  <c r="BF50" i="22" s="1"/>
  <c r="BD51" i="22"/>
  <c r="BF51" i="22" s="1"/>
  <c r="BD53" i="22"/>
  <c r="BF53" i="22" s="1"/>
  <c r="L73" i="2"/>
  <c r="BG18" i="22" l="1"/>
  <c r="BG14" i="22"/>
  <c r="BG25" i="22"/>
  <c r="BG34" i="22"/>
  <c r="AT54" i="22"/>
  <c r="AK54" i="22"/>
  <c r="G54" i="22"/>
  <c r="G55" i="22" s="1"/>
  <c r="AW54" i="22"/>
  <c r="M54" i="22"/>
  <c r="M55" i="22" s="1"/>
  <c r="BG53" i="22"/>
  <c r="BG50" i="22"/>
  <c r="BG48" i="22"/>
  <c r="BG8" i="22"/>
  <c r="BG15" i="22"/>
  <c r="BG28" i="22"/>
  <c r="BG16" i="22"/>
  <c r="BG33" i="22"/>
  <c r="BG29" i="22"/>
  <c r="BG22" i="22"/>
  <c r="P54" i="22"/>
  <c r="P55" i="22" s="1"/>
  <c r="BG51" i="22"/>
  <c r="BG49" i="22"/>
  <c r="BF46" i="22"/>
  <c r="BG46" i="22"/>
  <c r="BG45" i="22"/>
  <c r="BG36" i="22"/>
  <c r="BG37" i="22"/>
  <c r="BG21" i="22"/>
  <c r="AC54" i="22"/>
  <c r="AC55" i="22" s="1"/>
  <c r="BG7" i="22"/>
  <c r="BG11" i="22"/>
  <c r="BG43" i="22"/>
  <c r="BG32" i="22"/>
  <c r="BG39" i="22"/>
  <c r="Z54" i="22"/>
  <c r="Z55" i="22" s="1"/>
  <c r="AH54" i="22"/>
  <c r="V54" i="22"/>
  <c r="V55" i="22" s="1"/>
  <c r="BG35" i="22"/>
  <c r="BG23" i="22"/>
  <c r="BG47" i="22"/>
  <c r="BG42" i="22"/>
  <c r="BG20" i="22"/>
  <c r="BI20" i="22" s="1"/>
  <c r="BG12" i="22"/>
  <c r="BG41" i="22"/>
  <c r="BG31" i="22"/>
  <c r="BG44" i="22"/>
  <c r="BG40" i="22"/>
  <c r="BG38" i="22"/>
  <c r="BG26" i="22"/>
  <c r="BG24" i="22"/>
  <c r="BG10" i="22"/>
  <c r="AO54" i="22"/>
  <c r="AO55" i="22" s="1"/>
  <c r="AQ54" i="22"/>
  <c r="J54" i="22"/>
  <c r="J55" i="22" s="1"/>
  <c r="BG19" i="22"/>
  <c r="BG9" i="22"/>
  <c r="BA54" i="22"/>
  <c r="BA55" i="22" s="1"/>
  <c r="BC7" i="22"/>
  <c r="BC54" i="22" s="1"/>
  <c r="BG30" i="22"/>
  <c r="BG27" i="22"/>
  <c r="BG13" i="22"/>
  <c r="BG17" i="22"/>
  <c r="BD54" i="22"/>
  <c r="BD55" i="22" s="1"/>
  <c r="BF7" i="22"/>
  <c r="N54" i="22"/>
  <c r="N55" i="22" s="1"/>
  <c r="I73" i="2"/>
  <c r="BF54" i="22" l="1"/>
  <c r="BG54" i="22"/>
  <c r="BG55" i="22" s="1"/>
  <c r="F73" i="2" l="1"/>
  <c r="BB53" i="5" l="1"/>
  <c r="BB51" i="5"/>
  <c r="BB50" i="5"/>
  <c r="BB49" i="5"/>
  <c r="BB48" i="5"/>
  <c r="BB47" i="5"/>
  <c r="BB46" i="5"/>
  <c r="BB45" i="5"/>
  <c r="BB44" i="5"/>
  <c r="BB43" i="5"/>
  <c r="BB42" i="5"/>
  <c r="BB41" i="5"/>
  <c r="BB40" i="5"/>
  <c r="BB39" i="5"/>
  <c r="BB38" i="5"/>
  <c r="BB37" i="5"/>
  <c r="BB36" i="5"/>
  <c r="BB35" i="5"/>
  <c r="BB34" i="5"/>
  <c r="BB33" i="5"/>
  <c r="BB32" i="5"/>
  <c r="BB31" i="5"/>
  <c r="BB30" i="5"/>
  <c r="BB29" i="5"/>
  <c r="BB28" i="5"/>
  <c r="BB27" i="5"/>
  <c r="BB26" i="5"/>
  <c r="BB25" i="5"/>
  <c r="BB24" i="5"/>
  <c r="BB23" i="5"/>
  <c r="BB22" i="5"/>
  <c r="BB21" i="5"/>
  <c r="BB20" i="5"/>
  <c r="BB19" i="5"/>
  <c r="BB18" i="5"/>
  <c r="BB17" i="5"/>
  <c r="BB16" i="5"/>
  <c r="BB15" i="5"/>
  <c r="BB14" i="5"/>
  <c r="BB13" i="5"/>
  <c r="BB12" i="5"/>
  <c r="BB11" i="5"/>
  <c r="BB10" i="5"/>
  <c r="BB9" i="5"/>
  <c r="BB8" i="5"/>
  <c r="BB53" i="6"/>
  <c r="BB51" i="6"/>
  <c r="BB50" i="6"/>
  <c r="BB49" i="6"/>
  <c r="BB48" i="6"/>
  <c r="BB47" i="6"/>
  <c r="BB46" i="6"/>
  <c r="BB45" i="6"/>
  <c r="BB44" i="6"/>
  <c r="BB43" i="6"/>
  <c r="BB42" i="6"/>
  <c r="BB41" i="6"/>
  <c r="BB40" i="6"/>
  <c r="BB39" i="6"/>
  <c r="BB38" i="6"/>
  <c r="BB37" i="6"/>
  <c r="BB36" i="6"/>
  <c r="BB35" i="6"/>
  <c r="BB34" i="6"/>
  <c r="BB33" i="6"/>
  <c r="BB32" i="6"/>
  <c r="BB31" i="6"/>
  <c r="BB30" i="6"/>
  <c r="BB29" i="6"/>
  <c r="BB28" i="6"/>
  <c r="BB27" i="6"/>
  <c r="BB26" i="6"/>
  <c r="BB25" i="6"/>
  <c r="BB24" i="6"/>
  <c r="BB23" i="6"/>
  <c r="BB22" i="6"/>
  <c r="BB21" i="6"/>
  <c r="BB20" i="6"/>
  <c r="BB19" i="6"/>
  <c r="BB18" i="6"/>
  <c r="BB17" i="6"/>
  <c r="BB16" i="6"/>
  <c r="BB15" i="6"/>
  <c r="BB14" i="6"/>
  <c r="BB13" i="6"/>
  <c r="BB12" i="6"/>
  <c r="BB11" i="6"/>
  <c r="BB10" i="6"/>
  <c r="BB9" i="6"/>
  <c r="BB8" i="6"/>
  <c r="BE53" i="7"/>
  <c r="BB53" i="7"/>
  <c r="BE51" i="7"/>
  <c r="BB51" i="7"/>
  <c r="BE50" i="7"/>
  <c r="BB50" i="7"/>
  <c r="BE49" i="7"/>
  <c r="BB49" i="7"/>
  <c r="BE48" i="7"/>
  <c r="BB48" i="7"/>
  <c r="BE47" i="7"/>
  <c r="BB47" i="7"/>
  <c r="BE46" i="7"/>
  <c r="BB46" i="7"/>
  <c r="BE45" i="7"/>
  <c r="BB45" i="7"/>
  <c r="BE44" i="7"/>
  <c r="BB44" i="7"/>
  <c r="BE43" i="7"/>
  <c r="BB43" i="7"/>
  <c r="BE42" i="7"/>
  <c r="BB42" i="7"/>
  <c r="BE41" i="7"/>
  <c r="BB41" i="7"/>
  <c r="BE40" i="7"/>
  <c r="BB40" i="7"/>
  <c r="BE39" i="7"/>
  <c r="BB39" i="7"/>
  <c r="BE38" i="7"/>
  <c r="BB38" i="7"/>
  <c r="BE37" i="7"/>
  <c r="BB37" i="7"/>
  <c r="BE36" i="7"/>
  <c r="BB36" i="7"/>
  <c r="BE35" i="7"/>
  <c r="BB35" i="7"/>
  <c r="BE34" i="7"/>
  <c r="BB34" i="7"/>
  <c r="BE33" i="7"/>
  <c r="BB33" i="7"/>
  <c r="BE32" i="7"/>
  <c r="BB32" i="7"/>
  <c r="BE31" i="7"/>
  <c r="BB31" i="7"/>
  <c r="BE30" i="7"/>
  <c r="BB30" i="7"/>
  <c r="BE29" i="7"/>
  <c r="BB29" i="7"/>
  <c r="BE28" i="7"/>
  <c r="BB28" i="7"/>
  <c r="BE27" i="7"/>
  <c r="BB27" i="7"/>
  <c r="BE26" i="7"/>
  <c r="BB26" i="7"/>
  <c r="BE25" i="7"/>
  <c r="BB25" i="7"/>
  <c r="BE24" i="7"/>
  <c r="BB24" i="7"/>
  <c r="BE23" i="7"/>
  <c r="BB23" i="7"/>
  <c r="BE22" i="7"/>
  <c r="BB22" i="7"/>
  <c r="BE21" i="7"/>
  <c r="BB21" i="7"/>
  <c r="BE20" i="7"/>
  <c r="BB20" i="7"/>
  <c r="BE19" i="7"/>
  <c r="BB19" i="7"/>
  <c r="BE18" i="7"/>
  <c r="BB18" i="7"/>
  <c r="BE17" i="7"/>
  <c r="BB17" i="7"/>
  <c r="BE16" i="7"/>
  <c r="BB16" i="7"/>
  <c r="BE15" i="7"/>
  <c r="BB15" i="7"/>
  <c r="BE14" i="7"/>
  <c r="BB14" i="7"/>
  <c r="BE13" i="7"/>
  <c r="BB13" i="7"/>
  <c r="BE12" i="7"/>
  <c r="BB12" i="7"/>
  <c r="BE11" i="7"/>
  <c r="BB11" i="7"/>
  <c r="BE10" i="7"/>
  <c r="BB10" i="7"/>
  <c r="BE9" i="7"/>
  <c r="BB9" i="7"/>
  <c r="BE8" i="7"/>
  <c r="BB8" i="7"/>
  <c r="BE53" i="10"/>
  <c r="BB53" i="10"/>
  <c r="BE51" i="10"/>
  <c r="BB51" i="10"/>
  <c r="BE50" i="10"/>
  <c r="BB50" i="10"/>
  <c r="BE49" i="10"/>
  <c r="BB49" i="10"/>
  <c r="BE48" i="10"/>
  <c r="BB48" i="10"/>
  <c r="BE47" i="10"/>
  <c r="BB47" i="10"/>
  <c r="BE46" i="10"/>
  <c r="BB46" i="10"/>
  <c r="BE45" i="10"/>
  <c r="BB45" i="10"/>
  <c r="BE44" i="10"/>
  <c r="BB44" i="10"/>
  <c r="BE43" i="10"/>
  <c r="BB43" i="10"/>
  <c r="BE42" i="10"/>
  <c r="BB42" i="10"/>
  <c r="BE41" i="10"/>
  <c r="BB41" i="10"/>
  <c r="BE40" i="10"/>
  <c r="BB40" i="10"/>
  <c r="BE39" i="10"/>
  <c r="BB39" i="10"/>
  <c r="BE38" i="10"/>
  <c r="BB38" i="10"/>
  <c r="BE37" i="10"/>
  <c r="BB37" i="10"/>
  <c r="BE36" i="10"/>
  <c r="BB36" i="10"/>
  <c r="BE35" i="10"/>
  <c r="BB35" i="10"/>
  <c r="BE34" i="10"/>
  <c r="BB34" i="10"/>
  <c r="BE33" i="10"/>
  <c r="BB33" i="10"/>
  <c r="BE32" i="10"/>
  <c r="BB32" i="10"/>
  <c r="BE31" i="10"/>
  <c r="BB31" i="10"/>
  <c r="BE30" i="10"/>
  <c r="BB30" i="10"/>
  <c r="BE29" i="10"/>
  <c r="BB29" i="10"/>
  <c r="BE28" i="10"/>
  <c r="BB28" i="10"/>
  <c r="BE27" i="10"/>
  <c r="BB27" i="10"/>
  <c r="BE26" i="10"/>
  <c r="BB26" i="10"/>
  <c r="BE25" i="10"/>
  <c r="BB25" i="10"/>
  <c r="BE24" i="10"/>
  <c r="BB24" i="10"/>
  <c r="BE23" i="10"/>
  <c r="BB23" i="10"/>
  <c r="BE22" i="10"/>
  <c r="BB22" i="10"/>
  <c r="BE21" i="10"/>
  <c r="BB21" i="10"/>
  <c r="BE20" i="10"/>
  <c r="BB20" i="10"/>
  <c r="BE19" i="10"/>
  <c r="BB19" i="10"/>
  <c r="BE18" i="10"/>
  <c r="BB18" i="10"/>
  <c r="BE17" i="10"/>
  <c r="BB17" i="10"/>
  <c r="BE16" i="10"/>
  <c r="BB16" i="10"/>
  <c r="BE15" i="10"/>
  <c r="BB15" i="10"/>
  <c r="BE14" i="10"/>
  <c r="BB14" i="10"/>
  <c r="BE13" i="10"/>
  <c r="BB13" i="10"/>
  <c r="BE12" i="10"/>
  <c r="BB12" i="10"/>
  <c r="BE11" i="10"/>
  <c r="BB11" i="10"/>
  <c r="BE10" i="10"/>
  <c r="BB10" i="10"/>
  <c r="BE9" i="10"/>
  <c r="BB9" i="10"/>
  <c r="BE8" i="10"/>
  <c r="BB8" i="10"/>
  <c r="BE53" i="8"/>
  <c r="BB53" i="8"/>
  <c r="BE51" i="8"/>
  <c r="BB51" i="8"/>
  <c r="BE50" i="8"/>
  <c r="BB50" i="8"/>
  <c r="BE49" i="8"/>
  <c r="BB49" i="8"/>
  <c r="BE48" i="8"/>
  <c r="BB48" i="8"/>
  <c r="BE47" i="8"/>
  <c r="BB47" i="8"/>
  <c r="BE46" i="8"/>
  <c r="BB46" i="8"/>
  <c r="BE45" i="8"/>
  <c r="BB45" i="8"/>
  <c r="BE44" i="8"/>
  <c r="BB44" i="8"/>
  <c r="BE43" i="8"/>
  <c r="BB43" i="8"/>
  <c r="BE42" i="8"/>
  <c r="BB42" i="8"/>
  <c r="BE41" i="8"/>
  <c r="BB41" i="8"/>
  <c r="BE40" i="8"/>
  <c r="BB40" i="8"/>
  <c r="BE39" i="8"/>
  <c r="BB39" i="8"/>
  <c r="BE38" i="8"/>
  <c r="BB38" i="8"/>
  <c r="BE37" i="8"/>
  <c r="BB37" i="8"/>
  <c r="BE36" i="8"/>
  <c r="BB36" i="8"/>
  <c r="BE35" i="8"/>
  <c r="BB35" i="8"/>
  <c r="BE34" i="8"/>
  <c r="BB34" i="8"/>
  <c r="BE33" i="8"/>
  <c r="BB33" i="8"/>
  <c r="BE32" i="8"/>
  <c r="BB32" i="8"/>
  <c r="BE31" i="8"/>
  <c r="BB31" i="8"/>
  <c r="BE30" i="8"/>
  <c r="BB30" i="8"/>
  <c r="BE29" i="8"/>
  <c r="BB29" i="8"/>
  <c r="BE28" i="8"/>
  <c r="BB28" i="8"/>
  <c r="BE27" i="8"/>
  <c r="BB27" i="8"/>
  <c r="BE26" i="8"/>
  <c r="BB26" i="8"/>
  <c r="BE25" i="8"/>
  <c r="BB25" i="8"/>
  <c r="BE24" i="8"/>
  <c r="BB24" i="8"/>
  <c r="BE23" i="8"/>
  <c r="BB23" i="8"/>
  <c r="BE22" i="8"/>
  <c r="BB22" i="8"/>
  <c r="BE21" i="8"/>
  <c r="BB21" i="8"/>
  <c r="BE20" i="8"/>
  <c r="BB20" i="8"/>
  <c r="BE19" i="8"/>
  <c r="BB19" i="8"/>
  <c r="BE18" i="8"/>
  <c r="BB18" i="8"/>
  <c r="BE17" i="8"/>
  <c r="BB17" i="8"/>
  <c r="BE16" i="8"/>
  <c r="BB16" i="8"/>
  <c r="BE15" i="8"/>
  <c r="BB15" i="8"/>
  <c r="BE14" i="8"/>
  <c r="BB14" i="8"/>
  <c r="BE13" i="8"/>
  <c r="BB13" i="8"/>
  <c r="BE12" i="8"/>
  <c r="BB12" i="8"/>
  <c r="BE11" i="8"/>
  <c r="BB11" i="8"/>
  <c r="BE10" i="8"/>
  <c r="BB10" i="8"/>
  <c r="BE9" i="8"/>
  <c r="BB9" i="8"/>
  <c r="BE8" i="8"/>
  <c r="BB8" i="8"/>
  <c r="BB53" i="15"/>
  <c r="BB51" i="15"/>
  <c r="BB50" i="15"/>
  <c r="BB49" i="15"/>
  <c r="BB48" i="15"/>
  <c r="BB47" i="15"/>
  <c r="BB46" i="15"/>
  <c r="BB45" i="15"/>
  <c r="BB44" i="15"/>
  <c r="BB43" i="15"/>
  <c r="BB42" i="15"/>
  <c r="BB41" i="15"/>
  <c r="BB40" i="15"/>
  <c r="BB39" i="15"/>
  <c r="BB38" i="15"/>
  <c r="BB37" i="15"/>
  <c r="BB36" i="15"/>
  <c r="BB35" i="15"/>
  <c r="BB34" i="15"/>
  <c r="BB33" i="15"/>
  <c r="BB32" i="15"/>
  <c r="BB31" i="15"/>
  <c r="BB30" i="15"/>
  <c r="BB29" i="15"/>
  <c r="BB28" i="15"/>
  <c r="BB27" i="15"/>
  <c r="BB26" i="15"/>
  <c r="BB25" i="15"/>
  <c r="BB24" i="15"/>
  <c r="BB23" i="15"/>
  <c r="BB22" i="15"/>
  <c r="BB21" i="15"/>
  <c r="BB20" i="15"/>
  <c r="BB19" i="15"/>
  <c r="BB18" i="15"/>
  <c r="BB17" i="15"/>
  <c r="BB16" i="15"/>
  <c r="BB15" i="15"/>
  <c r="BB14" i="15"/>
  <c r="BB13" i="15"/>
  <c r="BB12" i="15"/>
  <c r="BB11" i="15"/>
  <c r="BB10" i="15"/>
  <c r="BB9" i="15"/>
  <c r="BB8" i="15"/>
  <c r="BB53" i="14"/>
  <c r="BB51" i="14"/>
  <c r="BB50" i="14"/>
  <c r="BB49" i="14"/>
  <c r="BB48" i="14"/>
  <c r="BB47" i="14"/>
  <c r="BB46" i="14"/>
  <c r="BB45" i="14"/>
  <c r="BB44" i="14"/>
  <c r="BB43" i="14"/>
  <c r="BB42" i="14"/>
  <c r="BB41" i="14"/>
  <c r="BB40" i="14"/>
  <c r="BB39" i="14"/>
  <c r="BB38" i="14"/>
  <c r="BB37" i="14"/>
  <c r="BB36" i="14"/>
  <c r="BB35" i="14"/>
  <c r="BB34" i="14"/>
  <c r="BB33" i="14"/>
  <c r="BB32" i="14"/>
  <c r="BB31" i="14"/>
  <c r="BB30" i="14"/>
  <c r="BB29" i="14"/>
  <c r="BB28" i="14"/>
  <c r="BB27" i="14"/>
  <c r="BB26" i="14"/>
  <c r="BB25" i="14"/>
  <c r="BB24" i="14"/>
  <c r="BB23" i="14"/>
  <c r="BB22" i="14"/>
  <c r="BB21" i="14"/>
  <c r="BB20" i="14"/>
  <c r="BB19" i="14"/>
  <c r="BB18" i="14"/>
  <c r="BB17" i="14"/>
  <c r="BB16" i="14"/>
  <c r="BB15" i="14"/>
  <c r="BB14" i="14"/>
  <c r="BB13" i="14"/>
  <c r="BB12" i="14"/>
  <c r="BB11" i="14"/>
  <c r="BB10" i="14"/>
  <c r="BB9" i="14"/>
  <c r="BB8" i="14"/>
  <c r="BB53" i="9"/>
  <c r="BB51" i="9"/>
  <c r="BB50" i="9"/>
  <c r="BB49" i="9"/>
  <c r="BB48" i="9"/>
  <c r="BB47" i="9"/>
  <c r="BB46" i="9"/>
  <c r="BB45" i="9"/>
  <c r="BB44" i="9"/>
  <c r="BB43" i="9"/>
  <c r="BB42" i="9"/>
  <c r="BB41" i="9"/>
  <c r="BB40" i="9"/>
  <c r="BB39" i="9"/>
  <c r="BB38" i="9"/>
  <c r="BB37" i="9"/>
  <c r="BB36" i="9"/>
  <c r="BB35" i="9"/>
  <c r="BB34" i="9"/>
  <c r="BB33" i="9"/>
  <c r="BB32" i="9"/>
  <c r="BB31" i="9"/>
  <c r="BB30" i="9"/>
  <c r="BB29" i="9"/>
  <c r="BB28" i="9"/>
  <c r="BB27" i="9"/>
  <c r="BB26" i="9"/>
  <c r="BB25" i="9"/>
  <c r="BB24" i="9"/>
  <c r="BB23" i="9"/>
  <c r="BB22" i="9"/>
  <c r="BB21" i="9"/>
  <c r="BB20" i="9"/>
  <c r="BB19" i="9"/>
  <c r="BB18" i="9"/>
  <c r="BB17" i="9"/>
  <c r="BB16" i="9"/>
  <c r="BB15" i="9"/>
  <c r="BB14" i="9"/>
  <c r="BB13" i="9"/>
  <c r="BB12" i="9"/>
  <c r="BB11" i="9"/>
  <c r="BB10" i="9"/>
  <c r="BB9" i="9"/>
  <c r="BB8" i="9"/>
  <c r="BE7" i="7"/>
  <c r="BE7" i="10"/>
  <c r="BE7" i="8"/>
  <c r="BB7" i="5"/>
  <c r="BB7" i="6"/>
  <c r="BB7" i="7"/>
  <c r="BB7" i="10"/>
  <c r="BB7" i="8"/>
  <c r="BB7" i="15"/>
  <c r="BB7" i="14"/>
  <c r="BB7" i="9"/>
  <c r="AY53" i="13"/>
  <c r="AY53" i="12" s="1"/>
  <c r="AY53" i="2" s="1"/>
  <c r="AV53" i="13"/>
  <c r="AV53" i="12" s="1"/>
  <c r="AV53" i="2" s="1"/>
  <c r="AS53" i="13"/>
  <c r="AS53" i="12" s="1"/>
  <c r="AY51" i="13"/>
  <c r="AY51" i="12" s="1"/>
  <c r="AY51" i="2" s="1"/>
  <c r="AV51" i="13"/>
  <c r="AV51" i="12" s="1"/>
  <c r="AS51" i="13"/>
  <c r="AS51" i="12" s="1"/>
  <c r="AS51" i="2" s="1"/>
  <c r="AY50" i="13"/>
  <c r="AY50" i="12" s="1"/>
  <c r="AV50" i="13"/>
  <c r="AV50" i="12" s="1"/>
  <c r="AS50" i="13"/>
  <c r="AS50" i="12" s="1"/>
  <c r="AY49" i="13"/>
  <c r="AY49" i="12" s="1"/>
  <c r="AY49" i="2" s="1"/>
  <c r="AV49" i="13"/>
  <c r="AV49" i="12" s="1"/>
  <c r="AS49" i="13"/>
  <c r="AS49" i="12" s="1"/>
  <c r="AY48" i="13"/>
  <c r="AV48" i="13"/>
  <c r="AS48" i="13"/>
  <c r="AS48" i="12" s="1"/>
  <c r="AY47" i="13"/>
  <c r="AV47" i="13"/>
  <c r="AS47" i="13"/>
  <c r="AS47" i="12" s="1"/>
  <c r="AY46" i="13"/>
  <c r="AY46" i="12" s="1"/>
  <c r="AY46" i="2" s="1"/>
  <c r="AV46" i="13"/>
  <c r="AS46" i="13"/>
  <c r="AY45" i="13"/>
  <c r="AY45" i="12" s="1"/>
  <c r="AY45" i="2" s="1"/>
  <c r="AV45" i="13"/>
  <c r="AV45" i="12" s="1"/>
  <c r="AV45" i="2" s="1"/>
  <c r="AS45" i="13"/>
  <c r="AY44" i="13"/>
  <c r="AV44" i="13"/>
  <c r="AV44" i="12" s="1"/>
  <c r="AV44" i="2" s="1"/>
  <c r="AS44" i="13"/>
  <c r="AS44" i="12" s="1"/>
  <c r="AS44" i="2" s="1"/>
  <c r="AY43" i="13"/>
  <c r="AY43" i="12" s="1"/>
  <c r="AY43" i="2" s="1"/>
  <c r="AV43" i="13"/>
  <c r="AV43" i="12" s="1"/>
  <c r="AS43" i="13"/>
  <c r="AS43" i="12" s="1"/>
  <c r="AS43" i="2" s="1"/>
  <c r="AY42" i="13"/>
  <c r="AY42" i="12" s="1"/>
  <c r="AY42" i="2" s="1"/>
  <c r="AV42" i="13"/>
  <c r="AS42" i="13"/>
  <c r="AY41" i="13"/>
  <c r="AY41" i="12" s="1"/>
  <c r="AY41" i="2" s="1"/>
  <c r="AV41" i="13"/>
  <c r="AV41" i="12" s="1"/>
  <c r="AV41" i="2" s="1"/>
  <c r="AS41" i="13"/>
  <c r="AS41" i="12" s="1"/>
  <c r="AS41" i="2" s="1"/>
  <c r="AY40" i="13"/>
  <c r="AV40" i="13"/>
  <c r="AV40" i="12" s="1"/>
  <c r="AS40" i="13"/>
  <c r="AS40" i="12" s="1"/>
  <c r="AY39" i="13"/>
  <c r="AV39" i="13"/>
  <c r="AS39" i="13"/>
  <c r="AS39" i="12" s="1"/>
  <c r="AY38" i="13"/>
  <c r="AY38" i="12" s="1"/>
  <c r="AV38" i="13"/>
  <c r="AV38" i="12" s="1"/>
  <c r="AS38" i="13"/>
  <c r="AS38" i="12" s="1"/>
  <c r="AY37" i="13"/>
  <c r="AY37" i="12" s="1"/>
  <c r="AY37" i="2" s="1"/>
  <c r="AV37" i="13"/>
  <c r="AV37" i="12" s="1"/>
  <c r="AV37" i="2" s="1"/>
  <c r="AS37" i="13"/>
  <c r="AS37" i="12" s="1"/>
  <c r="AY36" i="13"/>
  <c r="AV36" i="13"/>
  <c r="AV36" i="12" s="1"/>
  <c r="AV36" i="2" s="1"/>
  <c r="AS36" i="13"/>
  <c r="AS36" i="12" s="1"/>
  <c r="AS36" i="2" s="1"/>
  <c r="AY35" i="13"/>
  <c r="AY35" i="12" s="1"/>
  <c r="AY35" i="2" s="1"/>
  <c r="AV35" i="13"/>
  <c r="AV35" i="12" s="1"/>
  <c r="AV35" i="2" s="1"/>
  <c r="AS35" i="13"/>
  <c r="AS35" i="12" s="1"/>
  <c r="AS35" i="2" s="1"/>
  <c r="AY34" i="13"/>
  <c r="AY34" i="12" s="1"/>
  <c r="AY34" i="2" s="1"/>
  <c r="AV34" i="13"/>
  <c r="AV34" i="12" s="1"/>
  <c r="AS34" i="13"/>
  <c r="AY33" i="13"/>
  <c r="AY33" i="12" s="1"/>
  <c r="AY33" i="2" s="1"/>
  <c r="AV33" i="13"/>
  <c r="AV33" i="12" s="1"/>
  <c r="AV33" i="2" s="1"/>
  <c r="AS33" i="13"/>
  <c r="AS33" i="12" s="1"/>
  <c r="AY32" i="13"/>
  <c r="AV32" i="13"/>
  <c r="AV32" i="12" s="1"/>
  <c r="AV32" i="2" s="1"/>
  <c r="AS32" i="13"/>
  <c r="AS32" i="12" s="1"/>
  <c r="AY31" i="13"/>
  <c r="AY31" i="12" s="1"/>
  <c r="AY31" i="2" s="1"/>
  <c r="AV31" i="13"/>
  <c r="AS31" i="13"/>
  <c r="AS31" i="12" s="1"/>
  <c r="AS31" i="2" s="1"/>
  <c r="AY30" i="13"/>
  <c r="AY30" i="12" s="1"/>
  <c r="AY30" i="2" s="1"/>
  <c r="AV30" i="13"/>
  <c r="AV30" i="12" s="1"/>
  <c r="AS30" i="13"/>
  <c r="AS30" i="12" s="1"/>
  <c r="AY29" i="13"/>
  <c r="AY29" i="12" s="1"/>
  <c r="AY29" i="2" s="1"/>
  <c r="AV29" i="13"/>
  <c r="AV29" i="12" s="1"/>
  <c r="AV29" i="2" s="1"/>
  <c r="AS29" i="13"/>
  <c r="AS29" i="12" s="1"/>
  <c r="AY28" i="13"/>
  <c r="AV28" i="13"/>
  <c r="AV28" i="12" s="1"/>
  <c r="AV28" i="2" s="1"/>
  <c r="AS28" i="13"/>
  <c r="AS28" i="12" s="1"/>
  <c r="AY27" i="13"/>
  <c r="AY27" i="12" s="1"/>
  <c r="AY27" i="2" s="1"/>
  <c r="AV27" i="13"/>
  <c r="AV27" i="12" s="1"/>
  <c r="AV27" i="2" s="1"/>
  <c r="AS27" i="13"/>
  <c r="AS27" i="12" s="1"/>
  <c r="AS27" i="2" s="1"/>
  <c r="AY26" i="13"/>
  <c r="AY26" i="12" s="1"/>
  <c r="AY26" i="2" s="1"/>
  <c r="AV26" i="13"/>
  <c r="AV26" i="12" s="1"/>
  <c r="AS26" i="13"/>
  <c r="AS26" i="12" s="1"/>
  <c r="AY25" i="13"/>
  <c r="AY25" i="12" s="1"/>
  <c r="AY25" i="2" s="1"/>
  <c r="AV25" i="13"/>
  <c r="AV25" i="12" s="1"/>
  <c r="AV25" i="2" s="1"/>
  <c r="AS25" i="13"/>
  <c r="AS25" i="12" s="1"/>
  <c r="AY24" i="13"/>
  <c r="AV24" i="13"/>
  <c r="AV24" i="12" s="1"/>
  <c r="AS24" i="13"/>
  <c r="AS24" i="12" s="1"/>
  <c r="AS24" i="2" s="1"/>
  <c r="AY23" i="13"/>
  <c r="AY23" i="12" s="1"/>
  <c r="AV23" i="13"/>
  <c r="AS23" i="13"/>
  <c r="AS23" i="12" s="1"/>
  <c r="AS23" i="2" s="1"/>
  <c r="AY22" i="13"/>
  <c r="AY22" i="12" s="1"/>
  <c r="AY22" i="2" s="1"/>
  <c r="AV22" i="13"/>
  <c r="AV22" i="12" s="1"/>
  <c r="AS22" i="13"/>
  <c r="AY21" i="13"/>
  <c r="AY21" i="12" s="1"/>
  <c r="AY21" i="2" s="1"/>
  <c r="AV21" i="13"/>
  <c r="AV21" i="12" s="1"/>
  <c r="AV21" i="2" s="1"/>
  <c r="AS21" i="13"/>
  <c r="AS21" i="12" s="1"/>
  <c r="AY20" i="13"/>
  <c r="AV20" i="13"/>
  <c r="AS20" i="13"/>
  <c r="AS20" i="12" s="1"/>
  <c r="AS20" i="2" s="1"/>
  <c r="AY19" i="13"/>
  <c r="AY19" i="12" s="1"/>
  <c r="AY19" i="2" s="1"/>
  <c r="AV19" i="13"/>
  <c r="AV19" i="12" s="1"/>
  <c r="AS19" i="13"/>
  <c r="AS19" i="12" s="1"/>
  <c r="AS19" i="2" s="1"/>
  <c r="AY18" i="13"/>
  <c r="AY18" i="12" s="1"/>
  <c r="AY18" i="2" s="1"/>
  <c r="AV18" i="13"/>
  <c r="AV18" i="12" s="1"/>
  <c r="AS18" i="13"/>
  <c r="AY17" i="13"/>
  <c r="AY17" i="12" s="1"/>
  <c r="AY17" i="2" s="1"/>
  <c r="AV17" i="13"/>
  <c r="AV17" i="12" s="1"/>
  <c r="AV17" i="2" s="1"/>
  <c r="AS17" i="13"/>
  <c r="AS17" i="12" s="1"/>
  <c r="AY16" i="13"/>
  <c r="AV16" i="13"/>
  <c r="AS16" i="13"/>
  <c r="AS16" i="12" s="1"/>
  <c r="AS16" i="2" s="1"/>
  <c r="AY15" i="13"/>
  <c r="AY15" i="12" s="1"/>
  <c r="AV15" i="13"/>
  <c r="AS15" i="13"/>
  <c r="AY14" i="13"/>
  <c r="AY14" i="12" s="1"/>
  <c r="AY14" i="2" s="1"/>
  <c r="AV14" i="13"/>
  <c r="AV14" i="12" s="1"/>
  <c r="AS14" i="13"/>
  <c r="AS14" i="12" s="1"/>
  <c r="AY13" i="13"/>
  <c r="AY13" i="12" s="1"/>
  <c r="AY13" i="2" s="1"/>
  <c r="AV13" i="13"/>
  <c r="AV13" i="12" s="1"/>
  <c r="AV13" i="2" s="1"/>
  <c r="AS13" i="13"/>
  <c r="AS13" i="12" s="1"/>
  <c r="AY12" i="13"/>
  <c r="AV12" i="13"/>
  <c r="AS12" i="13"/>
  <c r="AS12" i="12" s="1"/>
  <c r="AS12" i="2" s="1"/>
  <c r="AY11" i="13"/>
  <c r="AY11" i="12" s="1"/>
  <c r="AV11" i="13"/>
  <c r="AS11" i="13"/>
  <c r="AS11" i="12" s="1"/>
  <c r="AS11" i="2" s="1"/>
  <c r="AY10" i="13"/>
  <c r="AY10" i="12" s="1"/>
  <c r="AY10" i="2" s="1"/>
  <c r="AV10" i="13"/>
  <c r="AV10" i="12" s="1"/>
  <c r="AV10" i="2" s="1"/>
  <c r="AS10" i="13"/>
  <c r="AY9" i="13"/>
  <c r="AY9" i="12" s="1"/>
  <c r="AY9" i="2" s="1"/>
  <c r="AV9" i="13"/>
  <c r="AS9" i="13"/>
  <c r="AS9" i="12" s="1"/>
  <c r="AY8" i="13"/>
  <c r="AV8" i="13"/>
  <c r="AV8" i="12" s="1"/>
  <c r="AS8" i="13"/>
  <c r="AS8" i="12" s="1"/>
  <c r="AY7" i="13"/>
  <c r="AY7" i="12" s="1"/>
  <c r="AV7" i="13"/>
  <c r="AS7" i="13"/>
  <c r="AS7" i="12" s="1"/>
  <c r="AS7" i="2" s="1"/>
  <c r="AM53" i="13"/>
  <c r="AM53" i="12" s="1"/>
  <c r="AM53" i="2" s="1"/>
  <c r="AM51" i="13"/>
  <c r="AM51" i="12" s="1"/>
  <c r="AM51" i="2" s="1"/>
  <c r="AM50" i="13"/>
  <c r="AM49" i="13"/>
  <c r="AM49" i="12" s="1"/>
  <c r="AM49" i="2" s="1"/>
  <c r="AM48" i="13"/>
  <c r="AM48" i="12" s="1"/>
  <c r="AM48" i="2" s="1"/>
  <c r="AM47" i="13"/>
  <c r="AM46" i="13"/>
  <c r="AM46" i="12" s="1"/>
  <c r="AM45" i="13"/>
  <c r="AM45" i="12" s="1"/>
  <c r="AM45" i="2" s="1"/>
  <c r="AM44" i="13"/>
  <c r="AM43" i="13"/>
  <c r="AM43" i="12" s="1"/>
  <c r="AM43" i="2" s="1"/>
  <c r="AM42" i="13"/>
  <c r="AM41" i="13"/>
  <c r="AM41" i="12" s="1"/>
  <c r="AM41" i="2" s="1"/>
  <c r="AM40" i="13"/>
  <c r="AM40" i="12" s="1"/>
  <c r="AM40" i="2" s="1"/>
  <c r="AM39" i="13"/>
  <c r="AM38" i="13"/>
  <c r="AM37" i="13"/>
  <c r="AM37" i="12" s="1"/>
  <c r="AM37" i="2" s="1"/>
  <c r="AM36" i="13"/>
  <c r="AM35" i="13"/>
  <c r="AM35" i="12" s="1"/>
  <c r="AM35" i="2" s="1"/>
  <c r="AM34" i="13"/>
  <c r="AM33" i="13"/>
  <c r="AM33" i="12" s="1"/>
  <c r="AM33" i="2" s="1"/>
  <c r="AM32" i="13"/>
  <c r="AM32" i="12" s="1"/>
  <c r="AM32" i="2" s="1"/>
  <c r="AM31" i="13"/>
  <c r="AM31" i="12" s="1"/>
  <c r="AM31" i="2" s="1"/>
  <c r="AM30" i="13"/>
  <c r="AM30" i="12" s="1"/>
  <c r="AM29" i="13"/>
  <c r="AM29" i="12" s="1"/>
  <c r="AM29" i="2" s="1"/>
  <c r="AM28" i="13"/>
  <c r="AM27" i="13"/>
  <c r="AM27" i="12" s="1"/>
  <c r="AM27" i="2" s="1"/>
  <c r="AM26" i="13"/>
  <c r="AM25" i="13"/>
  <c r="AM25" i="12" s="1"/>
  <c r="AM25" i="2" s="1"/>
  <c r="AM24" i="13"/>
  <c r="AM23" i="13"/>
  <c r="AM23" i="12" s="1"/>
  <c r="AM23" i="2" s="1"/>
  <c r="AM22" i="13"/>
  <c r="AM22" i="12" s="1"/>
  <c r="AM21" i="13"/>
  <c r="AM21" i="12" s="1"/>
  <c r="AM21" i="2" s="1"/>
  <c r="AM20" i="13"/>
  <c r="AM20" i="12" s="1"/>
  <c r="AM20" i="2" s="1"/>
  <c r="AM19" i="13"/>
  <c r="AM19" i="12" s="1"/>
  <c r="AM18" i="13"/>
  <c r="AM17" i="13"/>
  <c r="AM17" i="12" s="1"/>
  <c r="AM17" i="2" s="1"/>
  <c r="AM16" i="13"/>
  <c r="AM16" i="12" s="1"/>
  <c r="AM16" i="2" s="1"/>
  <c r="AM15" i="13"/>
  <c r="AM14" i="13"/>
  <c r="AM13" i="13"/>
  <c r="AM13" i="12" s="1"/>
  <c r="AM13" i="2" s="1"/>
  <c r="AM12" i="13"/>
  <c r="AM12" i="12" s="1"/>
  <c r="AM12" i="2" s="1"/>
  <c r="AM11" i="13"/>
  <c r="AM11" i="12" s="1"/>
  <c r="AM11" i="2" s="1"/>
  <c r="AM10" i="13"/>
  <c r="AM9" i="13"/>
  <c r="AM9" i="12" s="1"/>
  <c r="AM9" i="2" s="1"/>
  <c r="AM8" i="13"/>
  <c r="AM7" i="13"/>
  <c r="AM7" i="12" s="1"/>
  <c r="AM7" i="2" s="1"/>
  <c r="BB25" i="12" l="1"/>
  <c r="AM38" i="12"/>
  <c r="AM38" i="2" s="1"/>
  <c r="AV23" i="12"/>
  <c r="AV23" i="2" s="1"/>
  <c r="AV39" i="12"/>
  <c r="AV39" i="2" s="1"/>
  <c r="AV12" i="12"/>
  <c r="AV12" i="2" s="1"/>
  <c r="AS15" i="12"/>
  <c r="AS15" i="2" s="1"/>
  <c r="AV20" i="12"/>
  <c r="AV20" i="2" s="1"/>
  <c r="AV7" i="12"/>
  <c r="AV7" i="2" s="1"/>
  <c r="AY20" i="12"/>
  <c r="AY20" i="2" s="1"/>
  <c r="AS34" i="12"/>
  <c r="AS34" i="2" s="1"/>
  <c r="AY44" i="12"/>
  <c r="BB44" i="12" s="1"/>
  <c r="AM15" i="12"/>
  <c r="AM15" i="2" s="1"/>
  <c r="AM39" i="12"/>
  <c r="AM39" i="2" s="1"/>
  <c r="AM47" i="12"/>
  <c r="AM47" i="2" s="1"/>
  <c r="AY39" i="12"/>
  <c r="AY39" i="2" s="1"/>
  <c r="AV42" i="12"/>
  <c r="AV42" i="2" s="1"/>
  <c r="BB45" i="13"/>
  <c r="AS45" i="12"/>
  <c r="AY47" i="12"/>
  <c r="AY47" i="2" s="1"/>
  <c r="AS18" i="12"/>
  <c r="BB18" i="12" s="1"/>
  <c r="AM8" i="12"/>
  <c r="AM8" i="2" s="1"/>
  <c r="AM24" i="12"/>
  <c r="AM24" i="2" s="1"/>
  <c r="AY36" i="12"/>
  <c r="AY36" i="2" s="1"/>
  <c r="BB36" i="2" s="1"/>
  <c r="AV47" i="12"/>
  <c r="AV47" i="2" s="1"/>
  <c r="AV16" i="12"/>
  <c r="AV16" i="2" s="1"/>
  <c r="AV48" i="12"/>
  <c r="AV48" i="2" s="1"/>
  <c r="AM14" i="12"/>
  <c r="AM14" i="2" s="1"/>
  <c r="AS10" i="12"/>
  <c r="AS10" i="2" s="1"/>
  <c r="BB10" i="2" s="1"/>
  <c r="AV31" i="12"/>
  <c r="AV31" i="2" s="1"/>
  <c r="BB31" i="2" s="1"/>
  <c r="AM10" i="12"/>
  <c r="AM10" i="2" s="1"/>
  <c r="AM18" i="12"/>
  <c r="AM18" i="2" s="1"/>
  <c r="AM26" i="12"/>
  <c r="AM26" i="2" s="1"/>
  <c r="AM34" i="12"/>
  <c r="AM34" i="2" s="1"/>
  <c r="AM42" i="12"/>
  <c r="AM42" i="2" s="1"/>
  <c r="AM50" i="12"/>
  <c r="AM50" i="2" s="1"/>
  <c r="AY8" i="12"/>
  <c r="BB8" i="12" s="1"/>
  <c r="AV11" i="12"/>
  <c r="AV11" i="2" s="1"/>
  <c r="AY16" i="12"/>
  <c r="AS22" i="12"/>
  <c r="AS22" i="2" s="1"/>
  <c r="AY24" i="12"/>
  <c r="AY24" i="2" s="1"/>
  <c r="AY32" i="12"/>
  <c r="AY32" i="2" s="1"/>
  <c r="AY40" i="12"/>
  <c r="AY40" i="2" s="1"/>
  <c r="AS46" i="12"/>
  <c r="AS46" i="2" s="1"/>
  <c r="AY48" i="12"/>
  <c r="AV15" i="12"/>
  <c r="AV15" i="2" s="1"/>
  <c r="AV46" i="12"/>
  <c r="AV46" i="2" s="1"/>
  <c r="AY12" i="12"/>
  <c r="AY12" i="2" s="1"/>
  <c r="AY28" i="12"/>
  <c r="AY28" i="2" s="1"/>
  <c r="AS42" i="12"/>
  <c r="AS42" i="2" s="1"/>
  <c r="AM28" i="12"/>
  <c r="AM28" i="2" s="1"/>
  <c r="AM36" i="12"/>
  <c r="AM36" i="2" s="1"/>
  <c r="AM44" i="12"/>
  <c r="AM44" i="2" s="1"/>
  <c r="AV9" i="12"/>
  <c r="AV9" i="2" s="1"/>
  <c r="BB14" i="13"/>
  <c r="AS14" i="2"/>
  <c r="BB19" i="12"/>
  <c r="AV51" i="2"/>
  <c r="BB51" i="2" s="1"/>
  <c r="BB26" i="13"/>
  <c r="AS26" i="2"/>
  <c r="AV43" i="2"/>
  <c r="BB43" i="2" s="1"/>
  <c r="BB43" i="12"/>
  <c r="BB17" i="13"/>
  <c r="BB38" i="12"/>
  <c r="BB32" i="13"/>
  <c r="BB49" i="13"/>
  <c r="AV49" i="2"/>
  <c r="BB7" i="13"/>
  <c r="BB8" i="13"/>
  <c r="BB11" i="13"/>
  <c r="BB15" i="13"/>
  <c r="BB24" i="13"/>
  <c r="BB40" i="13"/>
  <c r="AV40" i="2"/>
  <c r="BB51" i="13"/>
  <c r="AV8" i="2"/>
  <c r="BB30" i="12"/>
  <c r="BB50" i="12"/>
  <c r="AV50" i="2"/>
  <c r="AS30" i="2"/>
  <c r="AS39" i="2"/>
  <c r="AS50" i="2"/>
  <c r="AM30" i="2"/>
  <c r="AM46" i="2"/>
  <c r="BB10" i="13"/>
  <c r="BB23" i="13"/>
  <c r="BB41" i="13"/>
  <c r="BB44" i="13"/>
  <c r="BB20" i="13"/>
  <c r="BB22" i="13"/>
  <c r="BB16" i="13"/>
  <c r="BB35" i="13"/>
  <c r="BB46" i="13"/>
  <c r="BB47" i="13"/>
  <c r="BB50" i="13"/>
  <c r="BB12" i="13"/>
  <c r="BB19" i="13"/>
  <c r="BB27" i="13"/>
  <c r="BB31" i="13"/>
  <c r="BB38" i="13"/>
  <c r="BB39" i="13"/>
  <c r="BB42" i="13"/>
  <c r="BB53" i="13"/>
  <c r="BB18" i="13"/>
  <c r="BB33" i="13"/>
  <c r="BB34" i="13"/>
  <c r="BB43" i="13"/>
  <c r="BB36" i="13"/>
  <c r="BB9" i="13"/>
  <c r="BB28" i="13"/>
  <c r="BB30" i="13"/>
  <c r="BB37" i="13"/>
  <c r="BB48" i="13"/>
  <c r="BB25" i="13"/>
  <c r="BB29" i="13"/>
  <c r="BB21" i="13"/>
  <c r="BB13" i="13"/>
  <c r="BB35" i="2"/>
  <c r="AS48" i="2"/>
  <c r="AY15" i="2"/>
  <c r="BB21" i="12"/>
  <c r="BB49" i="12"/>
  <c r="AS21" i="2"/>
  <c r="BB21" i="2" s="1"/>
  <c r="AS25" i="2"/>
  <c r="AV30" i="2"/>
  <c r="AY50" i="2"/>
  <c r="BB35" i="12"/>
  <c r="BB51" i="12"/>
  <c r="BB37" i="12"/>
  <c r="BB41" i="12"/>
  <c r="AS8" i="2"/>
  <c r="AS37" i="2"/>
  <c r="BB14" i="12"/>
  <c r="BB53" i="12"/>
  <c r="AS9" i="2"/>
  <c r="AS28" i="2"/>
  <c r="AS38" i="2"/>
  <c r="AS40" i="2"/>
  <c r="AS47" i="2"/>
  <c r="AS49" i="2"/>
  <c r="AS53" i="2"/>
  <c r="AV14" i="2"/>
  <c r="AY38" i="2"/>
  <c r="BB26" i="12"/>
  <c r="BB17" i="12"/>
  <c r="BB27" i="12"/>
  <c r="BB33" i="12"/>
  <c r="AM19" i="2"/>
  <c r="AM22" i="2"/>
  <c r="AV38" i="2"/>
  <c r="BB27" i="2"/>
  <c r="AV18" i="2"/>
  <c r="AS17" i="2"/>
  <c r="AS33" i="2"/>
  <c r="AY11" i="2"/>
  <c r="AV22" i="2"/>
  <c r="BB41" i="2"/>
  <c r="AV26" i="2"/>
  <c r="BB9" i="12" l="1"/>
  <c r="BB31" i="12"/>
  <c r="BB28" i="12"/>
  <c r="BB11" i="12"/>
  <c r="BB16" i="12"/>
  <c r="BB15" i="12"/>
  <c r="BB40" i="12"/>
  <c r="BB46" i="12"/>
  <c r="BB48" i="12"/>
  <c r="BB28" i="2"/>
  <c r="BB42" i="2"/>
  <c r="BB20" i="2"/>
  <c r="BB15" i="2"/>
  <c r="BB12" i="2"/>
  <c r="BB46" i="2"/>
  <c r="BB47" i="12"/>
  <c r="BB42" i="12"/>
  <c r="BB10" i="12"/>
  <c r="BB39" i="2"/>
  <c r="BB39" i="12"/>
  <c r="AY16" i="2"/>
  <c r="BB16" i="2" s="1"/>
  <c r="BB36" i="12"/>
  <c r="BB12" i="12"/>
  <c r="BB34" i="12"/>
  <c r="BB9" i="2"/>
  <c r="BB22" i="12"/>
  <c r="BB20" i="12"/>
  <c r="AY48" i="2"/>
  <c r="BB48" i="2" s="1"/>
  <c r="AY8" i="2"/>
  <c r="BB8" i="2" s="1"/>
  <c r="AS18" i="2"/>
  <c r="BB18" i="2" s="1"/>
  <c r="AY44" i="2"/>
  <c r="BB44" i="2" s="1"/>
  <c r="BB47" i="2"/>
  <c r="BB11" i="2"/>
  <c r="BB40" i="2"/>
  <c r="BB49" i="2"/>
  <c r="BB30" i="2"/>
  <c r="BB24" i="12"/>
  <c r="AV24" i="2"/>
  <c r="BB24" i="2" s="1"/>
  <c r="BB7" i="12"/>
  <c r="BB45" i="12"/>
  <c r="AS45" i="2"/>
  <c r="AV19" i="2"/>
  <c r="BB19" i="2" s="1"/>
  <c r="BB32" i="12"/>
  <c r="AS32" i="2"/>
  <c r="BB14" i="2"/>
  <c r="BB53" i="2"/>
  <c r="BB38" i="2"/>
  <c r="BB25" i="2"/>
  <c r="BB37" i="2"/>
  <c r="BB26" i="2"/>
  <c r="AY23" i="2"/>
  <c r="AV34" i="2"/>
  <c r="BB50" i="2"/>
  <c r="AY7" i="2"/>
  <c r="BB23" i="12"/>
  <c r="BB29" i="12"/>
  <c r="AS29" i="2"/>
  <c r="BB13" i="12"/>
  <c r="AS13" i="2"/>
  <c r="BB33" i="2"/>
  <c r="BB17" i="2"/>
  <c r="BB22" i="2"/>
  <c r="BB45" i="2" l="1"/>
  <c r="BB32" i="2"/>
  <c r="BB23" i="2"/>
  <c r="BB29" i="2"/>
  <c r="BB13" i="2"/>
  <c r="BB7" i="2"/>
  <c r="BB34" i="2"/>
  <c r="AS73" i="2" l="1"/>
  <c r="AM73" i="2" l="1"/>
  <c r="AJ73" i="2" l="1"/>
  <c r="J191" i="18" l="1"/>
  <c r="L71" i="2" l="1"/>
  <c r="AM71" i="2" l="1"/>
  <c r="AJ71" i="2" l="1"/>
  <c r="AG71" i="2" l="1"/>
  <c r="X71" i="2" l="1"/>
  <c r="U71" i="2" l="1"/>
  <c r="R71" i="2" l="1"/>
  <c r="I71" i="2" l="1"/>
  <c r="F71" i="2"/>
  <c r="J183" i="18" l="1"/>
  <c r="I183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59" i="18" l="1"/>
  <c r="E62" i="18" s="1"/>
  <c r="E61" i="18"/>
  <c r="J182" i="18" l="1"/>
  <c r="I182" i="18"/>
  <c r="H182" i="18"/>
  <c r="G182" i="18"/>
  <c r="F182" i="18"/>
  <c r="E182" i="18"/>
  <c r="D182" i="18"/>
  <c r="C182" i="18"/>
  <c r="J181" i="18"/>
  <c r="I181" i="18"/>
  <c r="H181" i="18"/>
  <c r="G181" i="18"/>
  <c r="F181" i="18"/>
  <c r="E181" i="18"/>
  <c r="D181" i="18"/>
  <c r="C181" i="18"/>
  <c r="J180" i="18"/>
  <c r="I180" i="18"/>
  <c r="H180" i="18"/>
  <c r="G180" i="18"/>
  <c r="F180" i="18"/>
  <c r="E180" i="18"/>
  <c r="D180" i="18"/>
  <c r="C180" i="18"/>
  <c r="J179" i="18"/>
  <c r="I179" i="18"/>
  <c r="H179" i="18"/>
  <c r="G179" i="18"/>
  <c r="F179" i="18"/>
  <c r="E179" i="18"/>
  <c r="D179" i="18"/>
  <c r="C179" i="18"/>
  <c r="J178" i="18"/>
  <c r="I178" i="18"/>
  <c r="H178" i="18"/>
  <c r="G178" i="18"/>
  <c r="F178" i="18"/>
  <c r="E178" i="18"/>
  <c r="D178" i="18"/>
  <c r="C178" i="18"/>
  <c r="J177" i="18"/>
  <c r="I177" i="18"/>
  <c r="H177" i="18"/>
  <c r="G177" i="18"/>
  <c r="F177" i="18"/>
  <c r="E177" i="18"/>
  <c r="D177" i="18"/>
  <c r="C177" i="18"/>
  <c r="J176" i="18"/>
  <c r="I176" i="18"/>
  <c r="H176" i="18"/>
  <c r="G176" i="18"/>
  <c r="F176" i="18"/>
  <c r="E176" i="18"/>
  <c r="D176" i="18"/>
  <c r="C176" i="18"/>
  <c r="J175" i="18"/>
  <c r="I175" i="18"/>
  <c r="H175" i="18"/>
  <c r="G175" i="18"/>
  <c r="F175" i="18"/>
  <c r="E175" i="18"/>
  <c r="D175" i="18"/>
  <c r="C175" i="18"/>
  <c r="J174" i="18"/>
  <c r="I174" i="18"/>
  <c r="H174" i="18"/>
  <c r="G174" i="18"/>
  <c r="F174" i="18"/>
  <c r="E174" i="18"/>
  <c r="D174" i="18"/>
  <c r="C174" i="18"/>
  <c r="J173" i="18"/>
  <c r="I173" i="18"/>
  <c r="H173" i="18"/>
  <c r="G173" i="18"/>
  <c r="F173" i="18"/>
  <c r="E173" i="18"/>
  <c r="D173" i="18"/>
  <c r="C173" i="18"/>
  <c r="J172" i="18"/>
  <c r="I172" i="18"/>
  <c r="H172" i="18"/>
  <c r="G172" i="18"/>
  <c r="F172" i="18"/>
  <c r="E172" i="18"/>
  <c r="D172" i="18"/>
  <c r="C172" i="18"/>
  <c r="J171" i="18"/>
  <c r="I171" i="18"/>
  <c r="H171" i="18"/>
  <c r="G171" i="18"/>
  <c r="F171" i="18"/>
  <c r="E171" i="18"/>
  <c r="D171" i="18"/>
  <c r="C171" i="18"/>
  <c r="J170" i="18"/>
  <c r="I170" i="18"/>
  <c r="H170" i="18"/>
  <c r="G170" i="18"/>
  <c r="F170" i="18"/>
  <c r="E170" i="18"/>
  <c r="D170" i="18"/>
  <c r="C170" i="18"/>
  <c r="J169" i="18"/>
  <c r="I169" i="18"/>
  <c r="H169" i="18"/>
  <c r="G169" i="18"/>
  <c r="F169" i="18"/>
  <c r="E169" i="18"/>
  <c r="D169" i="18"/>
  <c r="C169" i="18"/>
  <c r="J168" i="18"/>
  <c r="I168" i="18"/>
  <c r="H168" i="18"/>
  <c r="G168" i="18"/>
  <c r="F168" i="18"/>
  <c r="E168" i="18"/>
  <c r="D168" i="18"/>
  <c r="C168" i="18"/>
  <c r="J167" i="18"/>
  <c r="I167" i="18"/>
  <c r="H167" i="18"/>
  <c r="G167" i="18"/>
  <c r="F167" i="18"/>
  <c r="E167" i="18"/>
  <c r="D167" i="18"/>
  <c r="C167" i="18"/>
  <c r="J166" i="18"/>
  <c r="I166" i="18"/>
  <c r="H166" i="18"/>
  <c r="G166" i="18"/>
  <c r="F166" i="18"/>
  <c r="E166" i="18"/>
  <c r="D166" i="18"/>
  <c r="C166" i="18"/>
  <c r="J165" i="18"/>
  <c r="I165" i="18"/>
  <c r="H165" i="18"/>
  <c r="G165" i="18"/>
  <c r="F165" i="18"/>
  <c r="E165" i="18"/>
  <c r="D165" i="18"/>
  <c r="C165" i="18"/>
  <c r="J164" i="18"/>
  <c r="I164" i="18"/>
  <c r="H164" i="18"/>
  <c r="G164" i="18"/>
  <c r="F164" i="18"/>
  <c r="E164" i="18"/>
  <c r="D164" i="18"/>
  <c r="C164" i="18"/>
  <c r="J163" i="18"/>
  <c r="I163" i="18"/>
  <c r="H163" i="18"/>
  <c r="G163" i="18"/>
  <c r="F163" i="18"/>
  <c r="E163" i="18"/>
  <c r="D163" i="18"/>
  <c r="C163" i="18"/>
  <c r="J162" i="18"/>
  <c r="I162" i="18"/>
  <c r="H162" i="18"/>
  <c r="G162" i="18"/>
  <c r="F162" i="18"/>
  <c r="E162" i="18"/>
  <c r="D162" i="18"/>
  <c r="C162" i="18"/>
  <c r="J161" i="18"/>
  <c r="I161" i="18"/>
  <c r="H161" i="18"/>
  <c r="G161" i="18"/>
  <c r="F161" i="18"/>
  <c r="E161" i="18"/>
  <c r="D161" i="18"/>
  <c r="C161" i="18"/>
  <c r="J160" i="18"/>
  <c r="I160" i="18"/>
  <c r="H160" i="18"/>
  <c r="G160" i="18"/>
  <c r="F160" i="18"/>
  <c r="E160" i="18"/>
  <c r="D160" i="18"/>
  <c r="C160" i="18"/>
  <c r="J159" i="18"/>
  <c r="I159" i="18"/>
  <c r="H159" i="18"/>
  <c r="G159" i="18"/>
  <c r="F159" i="18"/>
  <c r="E159" i="18"/>
  <c r="D159" i="18"/>
  <c r="C159" i="18"/>
  <c r="J158" i="18"/>
  <c r="I158" i="18"/>
  <c r="H158" i="18"/>
  <c r="G158" i="18"/>
  <c r="F158" i="18"/>
  <c r="E158" i="18"/>
  <c r="D158" i="18"/>
  <c r="C158" i="18"/>
  <c r="J157" i="18"/>
  <c r="I157" i="18"/>
  <c r="H157" i="18"/>
  <c r="G157" i="18"/>
  <c r="F157" i="18"/>
  <c r="E157" i="18"/>
  <c r="D157" i="18"/>
  <c r="C157" i="18"/>
  <c r="J156" i="18"/>
  <c r="I156" i="18"/>
  <c r="H156" i="18"/>
  <c r="G156" i="18"/>
  <c r="F156" i="18"/>
  <c r="E156" i="18"/>
  <c r="D156" i="18"/>
  <c r="C156" i="18"/>
  <c r="J155" i="18"/>
  <c r="I155" i="18"/>
  <c r="H155" i="18"/>
  <c r="G155" i="18"/>
  <c r="F155" i="18"/>
  <c r="E155" i="18"/>
  <c r="D155" i="18"/>
  <c r="C155" i="18"/>
  <c r="J154" i="18"/>
  <c r="I154" i="18"/>
  <c r="H154" i="18"/>
  <c r="G154" i="18"/>
  <c r="F154" i="18"/>
  <c r="E154" i="18"/>
  <c r="D154" i="18"/>
  <c r="C154" i="18"/>
  <c r="J153" i="18"/>
  <c r="I153" i="18"/>
  <c r="H153" i="18"/>
  <c r="G153" i="18"/>
  <c r="F153" i="18"/>
  <c r="E153" i="18"/>
  <c r="D153" i="18"/>
  <c r="C153" i="18"/>
  <c r="J152" i="18"/>
  <c r="I152" i="18"/>
  <c r="H152" i="18"/>
  <c r="G152" i="18"/>
  <c r="F152" i="18"/>
  <c r="E152" i="18"/>
  <c r="D152" i="18"/>
  <c r="C152" i="18"/>
  <c r="J151" i="18"/>
  <c r="I151" i="18"/>
  <c r="H151" i="18"/>
  <c r="G151" i="18"/>
  <c r="F151" i="18"/>
  <c r="E151" i="18"/>
  <c r="D151" i="18"/>
  <c r="C151" i="18"/>
  <c r="J150" i="18"/>
  <c r="I150" i="18"/>
  <c r="H150" i="18"/>
  <c r="G150" i="18"/>
  <c r="F150" i="18"/>
  <c r="E150" i="18"/>
  <c r="D150" i="18"/>
  <c r="C150" i="18"/>
  <c r="J148" i="18"/>
  <c r="I148" i="18"/>
  <c r="H148" i="18"/>
  <c r="G148" i="18"/>
  <c r="F148" i="18"/>
  <c r="E148" i="18"/>
  <c r="D148" i="18"/>
  <c r="C148" i="18"/>
  <c r="J147" i="18"/>
  <c r="I147" i="18"/>
  <c r="H147" i="18"/>
  <c r="G147" i="18"/>
  <c r="F147" i="18"/>
  <c r="E147" i="18"/>
  <c r="D147" i="18"/>
  <c r="C147" i="18"/>
  <c r="J146" i="18"/>
  <c r="I146" i="18"/>
  <c r="H146" i="18"/>
  <c r="G146" i="18"/>
  <c r="F146" i="18"/>
  <c r="E146" i="18"/>
  <c r="D146" i="18"/>
  <c r="C146" i="18"/>
  <c r="J145" i="18"/>
  <c r="I145" i="18"/>
  <c r="H145" i="18"/>
  <c r="G145" i="18"/>
  <c r="F145" i="18"/>
  <c r="E145" i="18"/>
  <c r="D145" i="18"/>
  <c r="C145" i="18"/>
  <c r="J144" i="18"/>
  <c r="I144" i="18"/>
  <c r="H144" i="18"/>
  <c r="G144" i="18"/>
  <c r="F144" i="18"/>
  <c r="E144" i="18"/>
  <c r="D144" i="18"/>
  <c r="C144" i="18"/>
  <c r="J143" i="18"/>
  <c r="I143" i="18"/>
  <c r="H143" i="18"/>
  <c r="G143" i="18"/>
  <c r="F143" i="18"/>
  <c r="E143" i="18"/>
  <c r="D143" i="18"/>
  <c r="C143" i="18"/>
  <c r="J142" i="18"/>
  <c r="I142" i="18"/>
  <c r="H142" i="18"/>
  <c r="G142" i="18"/>
  <c r="F142" i="18"/>
  <c r="E142" i="18"/>
  <c r="D142" i="18"/>
  <c r="C142" i="18"/>
  <c r="J141" i="18"/>
  <c r="I141" i="18"/>
  <c r="H141" i="18"/>
  <c r="G141" i="18"/>
  <c r="F141" i="18"/>
  <c r="E141" i="18"/>
  <c r="D141" i="18"/>
  <c r="C141" i="18"/>
  <c r="J140" i="18"/>
  <c r="I140" i="18"/>
  <c r="H140" i="18"/>
  <c r="G140" i="18"/>
  <c r="F140" i="18"/>
  <c r="E140" i="18"/>
  <c r="D140" i="18"/>
  <c r="C140" i="18"/>
  <c r="J139" i="18"/>
  <c r="I139" i="18"/>
  <c r="H139" i="18"/>
  <c r="G139" i="18"/>
  <c r="F139" i="18"/>
  <c r="E139" i="18"/>
  <c r="D139" i="18"/>
  <c r="C139" i="18"/>
  <c r="J138" i="18"/>
  <c r="I138" i="18"/>
  <c r="H138" i="18"/>
  <c r="G138" i="18"/>
  <c r="F138" i="18"/>
  <c r="E138" i="18"/>
  <c r="D138" i="18"/>
  <c r="C138" i="18"/>
  <c r="J137" i="18"/>
  <c r="I137" i="18"/>
  <c r="H137" i="18"/>
  <c r="G137" i="18"/>
  <c r="F137" i="18"/>
  <c r="E137" i="18"/>
  <c r="D137" i="18"/>
  <c r="C137" i="18"/>
  <c r="J136" i="18"/>
  <c r="I136" i="18"/>
  <c r="H136" i="18"/>
  <c r="G136" i="18"/>
  <c r="F136" i="18"/>
  <c r="E136" i="18"/>
  <c r="D136" i="18"/>
  <c r="C136" i="18"/>
  <c r="J135" i="18"/>
  <c r="I135" i="18"/>
  <c r="H135" i="18"/>
  <c r="G135" i="18"/>
  <c r="F135" i="18"/>
  <c r="E135" i="18"/>
  <c r="D135" i="18"/>
  <c r="C135" i="18"/>
  <c r="J134" i="18"/>
  <c r="I134" i="18"/>
  <c r="H134" i="18"/>
  <c r="G134" i="18"/>
  <c r="F134" i="18"/>
  <c r="E134" i="18"/>
  <c r="D134" i="18"/>
  <c r="C134" i="18"/>
  <c r="J133" i="18"/>
  <c r="I133" i="18"/>
  <c r="H133" i="18"/>
  <c r="G133" i="18"/>
  <c r="F133" i="18"/>
  <c r="E133" i="18"/>
  <c r="D133" i="18"/>
  <c r="C133" i="18"/>
  <c r="J132" i="18"/>
  <c r="I132" i="18"/>
  <c r="H132" i="18"/>
  <c r="G132" i="18"/>
  <c r="F132" i="18"/>
  <c r="E132" i="18"/>
  <c r="D132" i="18"/>
  <c r="C132" i="18"/>
  <c r="J131" i="18"/>
  <c r="I131" i="18"/>
  <c r="I187" i="18" s="1"/>
  <c r="H131" i="18"/>
  <c r="G131" i="18"/>
  <c r="F131" i="18"/>
  <c r="E131" i="18"/>
  <c r="D131" i="18"/>
  <c r="C131" i="18"/>
  <c r="D57" i="18"/>
  <c r="C57" i="18"/>
  <c r="D56" i="18"/>
  <c r="C56" i="18"/>
  <c r="D55" i="18"/>
  <c r="C55" i="18"/>
  <c r="D54" i="18"/>
  <c r="C54" i="18"/>
  <c r="D53" i="18"/>
  <c r="C53" i="18"/>
  <c r="D52" i="18"/>
  <c r="C52" i="18"/>
  <c r="D51" i="18"/>
  <c r="C51" i="18"/>
  <c r="D50" i="18"/>
  <c r="C50" i="18"/>
  <c r="D49" i="18"/>
  <c r="C49" i="18"/>
  <c r="D48" i="18"/>
  <c r="C48" i="18"/>
  <c r="D47" i="18"/>
  <c r="C47" i="18"/>
  <c r="D46" i="18"/>
  <c r="C46" i="18"/>
  <c r="D45" i="18"/>
  <c r="C45" i="18"/>
  <c r="D44" i="18"/>
  <c r="C44" i="18"/>
  <c r="D43" i="18"/>
  <c r="C43" i="18"/>
  <c r="D42" i="18"/>
  <c r="C42" i="18"/>
  <c r="D41" i="18"/>
  <c r="C41" i="18"/>
  <c r="D40" i="18"/>
  <c r="C40" i="18"/>
  <c r="D39" i="18"/>
  <c r="C39" i="18"/>
  <c r="D38" i="18"/>
  <c r="C38" i="18"/>
  <c r="D37" i="18"/>
  <c r="C37" i="18"/>
  <c r="D36" i="18"/>
  <c r="C36" i="18"/>
  <c r="D35" i="18"/>
  <c r="C35" i="18"/>
  <c r="D34" i="18"/>
  <c r="C34" i="18"/>
  <c r="D33" i="18"/>
  <c r="C33" i="18"/>
  <c r="D32" i="18"/>
  <c r="C32" i="18"/>
  <c r="D31" i="18"/>
  <c r="C31" i="18"/>
  <c r="D30" i="18"/>
  <c r="C30" i="18"/>
  <c r="D29" i="18"/>
  <c r="C29" i="18"/>
  <c r="D28" i="18"/>
  <c r="C28" i="18"/>
  <c r="D27" i="18"/>
  <c r="C27" i="18"/>
  <c r="D26" i="18"/>
  <c r="C26" i="18"/>
  <c r="D25" i="18"/>
  <c r="C25" i="18"/>
  <c r="D24" i="18"/>
  <c r="C24" i="18"/>
  <c r="D22" i="18"/>
  <c r="C22" i="18"/>
  <c r="D21" i="18"/>
  <c r="C21" i="18"/>
  <c r="D20" i="18"/>
  <c r="C20" i="18"/>
  <c r="D19" i="18"/>
  <c r="C19" i="18"/>
  <c r="D18" i="18"/>
  <c r="C18" i="18"/>
  <c r="D17" i="18"/>
  <c r="C17" i="18"/>
  <c r="D16" i="18"/>
  <c r="C16" i="18"/>
  <c r="D15" i="18"/>
  <c r="C15" i="18"/>
  <c r="D14" i="18"/>
  <c r="C14" i="18"/>
  <c r="D13" i="18"/>
  <c r="C13" i="18"/>
  <c r="D12" i="18"/>
  <c r="C12" i="18"/>
  <c r="D11" i="18"/>
  <c r="C11" i="18"/>
  <c r="D10" i="18"/>
  <c r="C10" i="18"/>
  <c r="D9" i="18"/>
  <c r="C9" i="18"/>
  <c r="D8" i="18"/>
  <c r="C8" i="18"/>
  <c r="D7" i="18"/>
  <c r="C7" i="18"/>
  <c r="D6" i="18"/>
  <c r="C6" i="18"/>
  <c r="D5" i="18"/>
  <c r="C5" i="18"/>
  <c r="BL7" i="23" l="1"/>
  <c r="BL8" i="23"/>
  <c r="BL9" i="23"/>
  <c r="BL10" i="23"/>
  <c r="BL11" i="23"/>
  <c r="BL12" i="23"/>
  <c r="BL13" i="23"/>
  <c r="BL14" i="23"/>
  <c r="BL15" i="23"/>
  <c r="BL16" i="23"/>
  <c r="BL17" i="23"/>
  <c r="BL18" i="23"/>
  <c r="BL19" i="23"/>
  <c r="BL21" i="23"/>
  <c r="BL22" i="23"/>
  <c r="BL23" i="23"/>
  <c r="BL24" i="23"/>
  <c r="BL25" i="23"/>
  <c r="BL26" i="23"/>
  <c r="BL27" i="23"/>
  <c r="BL28" i="23"/>
  <c r="BL29" i="23"/>
  <c r="BL30" i="23"/>
  <c r="BL31" i="23"/>
  <c r="BL32" i="23"/>
  <c r="BL33" i="23"/>
  <c r="BL34" i="23"/>
  <c r="BL35" i="23"/>
  <c r="BL36" i="23"/>
  <c r="BL37" i="23"/>
  <c r="BL38" i="23"/>
  <c r="BL39" i="23"/>
  <c r="BL40" i="23"/>
  <c r="BL41" i="23"/>
  <c r="BL42" i="23"/>
  <c r="BL43" i="23"/>
  <c r="BL44" i="23"/>
  <c r="BL45" i="23"/>
  <c r="BL46" i="23"/>
  <c r="BL47" i="23"/>
  <c r="BL48" i="23"/>
  <c r="BL49" i="23"/>
  <c r="BL50" i="23"/>
  <c r="BL51" i="23"/>
  <c r="BL53" i="23"/>
  <c r="J187" i="18"/>
  <c r="H187" i="18"/>
  <c r="H185" i="18"/>
  <c r="H188" i="18" s="1"/>
  <c r="C59" i="18"/>
  <c r="C62" i="18" s="1"/>
  <c r="C61" i="18"/>
  <c r="C187" i="18"/>
  <c r="C185" i="18"/>
  <c r="C188" i="18" s="1"/>
  <c r="G187" i="18"/>
  <c r="G185" i="18"/>
  <c r="G188" i="18" s="1"/>
  <c r="D187" i="18"/>
  <c r="D185" i="18"/>
  <c r="D188" i="18" s="1"/>
  <c r="E187" i="18"/>
  <c r="E185" i="18"/>
  <c r="E188" i="18" s="1"/>
  <c r="I185" i="18"/>
  <c r="I188" i="18" s="1"/>
  <c r="D59" i="18"/>
  <c r="D62" i="18" s="1"/>
  <c r="D61" i="18"/>
  <c r="F187" i="18"/>
  <c r="F185" i="18"/>
  <c r="F188" i="18" s="1"/>
  <c r="J185" i="18"/>
  <c r="J188" i="18" s="1"/>
  <c r="BL54" i="23" l="1"/>
  <c r="J192" i="18"/>
  <c r="BL7" i="14"/>
  <c r="AR53" i="23"/>
  <c r="AR51" i="23"/>
  <c r="AR50" i="23"/>
  <c r="AR49" i="23"/>
  <c r="AR48" i="23"/>
  <c r="AR47" i="23"/>
  <c r="AR46" i="23"/>
  <c r="AR45" i="23"/>
  <c r="AR44" i="23"/>
  <c r="AR43" i="23"/>
  <c r="AR42" i="23"/>
  <c r="AR41" i="23"/>
  <c r="AR40" i="23"/>
  <c r="AR39" i="23"/>
  <c r="AR38" i="23"/>
  <c r="AR37" i="23"/>
  <c r="AR36" i="23"/>
  <c r="AR35" i="23"/>
  <c r="AR34" i="23"/>
  <c r="AR33" i="23"/>
  <c r="AR32" i="23"/>
  <c r="AR31" i="23"/>
  <c r="AR30" i="23"/>
  <c r="AR29" i="23"/>
  <c r="AR28" i="23"/>
  <c r="AR27" i="23"/>
  <c r="AR26" i="23"/>
  <c r="AR25" i="23"/>
  <c r="AR24" i="23"/>
  <c r="AR23" i="23"/>
  <c r="AR22" i="23"/>
  <c r="AR21" i="23"/>
  <c r="AR20" i="23"/>
  <c r="AR19" i="23"/>
  <c r="AR18" i="23"/>
  <c r="AR17" i="23"/>
  <c r="AR16" i="23"/>
  <c r="AR15" i="23"/>
  <c r="AR14" i="23"/>
  <c r="AR13" i="23"/>
  <c r="AR12" i="23"/>
  <c r="AR11" i="23"/>
  <c r="AR10" i="23"/>
  <c r="AR9" i="23"/>
  <c r="AR8" i="23"/>
  <c r="AR7" i="23"/>
  <c r="AF53" i="23"/>
  <c r="AF51" i="23"/>
  <c r="AF50" i="23"/>
  <c r="AF49" i="23"/>
  <c r="AF48" i="23"/>
  <c r="AF47" i="23"/>
  <c r="AF46" i="23"/>
  <c r="AF45" i="23"/>
  <c r="AF44" i="23"/>
  <c r="AF43" i="23"/>
  <c r="AF42" i="23"/>
  <c r="AF41" i="23"/>
  <c r="AF40" i="23"/>
  <c r="AF39" i="23"/>
  <c r="AF38" i="23"/>
  <c r="AF37" i="23"/>
  <c r="AF36" i="23"/>
  <c r="AF35" i="23"/>
  <c r="AF34" i="23"/>
  <c r="AF33" i="23"/>
  <c r="AF32" i="23"/>
  <c r="AF31" i="23"/>
  <c r="AF30" i="23"/>
  <c r="AF29" i="23"/>
  <c r="AF28" i="23"/>
  <c r="AF27" i="23"/>
  <c r="AF26" i="23"/>
  <c r="AF25" i="23"/>
  <c r="AF24" i="23"/>
  <c r="AF23" i="23"/>
  <c r="AF22" i="23"/>
  <c r="AF21" i="23"/>
  <c r="AF20" i="23"/>
  <c r="AF19" i="23"/>
  <c r="AF18" i="23"/>
  <c r="AF17" i="23"/>
  <c r="AF16" i="23"/>
  <c r="AF15" i="23"/>
  <c r="AF14" i="23"/>
  <c r="AF13" i="23"/>
  <c r="AF12" i="23"/>
  <c r="AF11" i="23"/>
  <c r="AF10" i="23"/>
  <c r="AF9" i="23"/>
  <c r="AF8" i="23"/>
  <c r="Q53" i="23"/>
  <c r="Q51" i="23"/>
  <c r="Q50" i="23"/>
  <c r="Q49" i="23"/>
  <c r="Q48" i="23"/>
  <c r="Q47" i="23"/>
  <c r="Q46" i="23"/>
  <c r="Q45" i="23"/>
  <c r="Q44" i="23"/>
  <c r="Q43" i="23"/>
  <c r="Q42" i="23"/>
  <c r="Q41" i="23"/>
  <c r="Q40" i="23"/>
  <c r="Q39" i="23"/>
  <c r="Q38" i="23"/>
  <c r="Q37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K53" i="23"/>
  <c r="M53" i="23" s="1"/>
  <c r="K51" i="23"/>
  <c r="M51" i="23" s="1"/>
  <c r="K50" i="23"/>
  <c r="M50" i="23" s="1"/>
  <c r="K49" i="23"/>
  <c r="M49" i="23" s="1"/>
  <c r="K48" i="23"/>
  <c r="M48" i="23" s="1"/>
  <c r="K47" i="23"/>
  <c r="M47" i="23" s="1"/>
  <c r="K46" i="23"/>
  <c r="M46" i="23" s="1"/>
  <c r="K45" i="23"/>
  <c r="M45" i="23" s="1"/>
  <c r="K44" i="23"/>
  <c r="M44" i="23" s="1"/>
  <c r="K43" i="23"/>
  <c r="M43" i="23" s="1"/>
  <c r="K42" i="23"/>
  <c r="M42" i="23" s="1"/>
  <c r="K41" i="23"/>
  <c r="M41" i="23" s="1"/>
  <c r="K40" i="23"/>
  <c r="M40" i="23" s="1"/>
  <c r="K39" i="23"/>
  <c r="M39" i="23" s="1"/>
  <c r="K38" i="23"/>
  <c r="M38" i="23" s="1"/>
  <c r="K37" i="23"/>
  <c r="M37" i="23" s="1"/>
  <c r="K36" i="23"/>
  <c r="M36" i="23" s="1"/>
  <c r="K35" i="23"/>
  <c r="M35" i="23" s="1"/>
  <c r="K34" i="23"/>
  <c r="M34" i="23" s="1"/>
  <c r="K33" i="23"/>
  <c r="M33" i="23" s="1"/>
  <c r="K32" i="23"/>
  <c r="M32" i="23" s="1"/>
  <c r="K31" i="23"/>
  <c r="M31" i="23" s="1"/>
  <c r="K30" i="23"/>
  <c r="M30" i="23" s="1"/>
  <c r="K29" i="23"/>
  <c r="M29" i="23" s="1"/>
  <c r="K28" i="23"/>
  <c r="M28" i="23" s="1"/>
  <c r="K27" i="23"/>
  <c r="M27" i="23" s="1"/>
  <c r="K26" i="23"/>
  <c r="M26" i="23" s="1"/>
  <c r="K25" i="23"/>
  <c r="M25" i="23" s="1"/>
  <c r="K24" i="23"/>
  <c r="M24" i="23" s="1"/>
  <c r="K23" i="23"/>
  <c r="M23" i="23" s="1"/>
  <c r="K22" i="23"/>
  <c r="M22" i="23" s="1"/>
  <c r="K21" i="23"/>
  <c r="M21" i="23" s="1"/>
  <c r="K20" i="23"/>
  <c r="M20" i="23" s="1"/>
  <c r="K19" i="23"/>
  <c r="M19" i="23" s="1"/>
  <c r="K18" i="23"/>
  <c r="M18" i="23" s="1"/>
  <c r="K17" i="23"/>
  <c r="M17" i="23" s="1"/>
  <c r="K16" i="23"/>
  <c r="M16" i="23" s="1"/>
  <c r="K15" i="23"/>
  <c r="M15" i="23" s="1"/>
  <c r="K14" i="23"/>
  <c r="M14" i="23" s="1"/>
  <c r="K13" i="23"/>
  <c r="M13" i="23" s="1"/>
  <c r="K12" i="23"/>
  <c r="M12" i="23" s="1"/>
  <c r="K11" i="23"/>
  <c r="M11" i="23" s="1"/>
  <c r="K10" i="23"/>
  <c r="M10" i="23" s="1"/>
  <c r="K9" i="23"/>
  <c r="M9" i="23" s="1"/>
  <c r="K8" i="23"/>
  <c r="M8" i="23" s="1"/>
  <c r="K7" i="23"/>
  <c r="H53" i="23"/>
  <c r="J53" i="23" s="1"/>
  <c r="H51" i="23"/>
  <c r="J51" i="23" s="1"/>
  <c r="H50" i="23"/>
  <c r="J50" i="23" s="1"/>
  <c r="H49" i="23"/>
  <c r="J49" i="23" s="1"/>
  <c r="H48" i="23"/>
  <c r="J48" i="23" s="1"/>
  <c r="H47" i="23"/>
  <c r="J47" i="23" s="1"/>
  <c r="H46" i="23"/>
  <c r="J46" i="23" s="1"/>
  <c r="H45" i="23"/>
  <c r="J45" i="23" s="1"/>
  <c r="H44" i="23"/>
  <c r="J44" i="23" s="1"/>
  <c r="H43" i="23"/>
  <c r="J43" i="23" s="1"/>
  <c r="H42" i="23"/>
  <c r="J42" i="23" s="1"/>
  <c r="H41" i="23"/>
  <c r="J41" i="23" s="1"/>
  <c r="H40" i="23"/>
  <c r="J40" i="23" s="1"/>
  <c r="H39" i="23"/>
  <c r="J39" i="23" s="1"/>
  <c r="H38" i="23"/>
  <c r="J38" i="23" s="1"/>
  <c r="H37" i="23"/>
  <c r="J37" i="23" s="1"/>
  <c r="H36" i="23"/>
  <c r="J36" i="23" s="1"/>
  <c r="H35" i="23"/>
  <c r="J35" i="23" s="1"/>
  <c r="H34" i="23"/>
  <c r="J34" i="23" s="1"/>
  <c r="H33" i="23"/>
  <c r="J33" i="23" s="1"/>
  <c r="H32" i="23"/>
  <c r="J32" i="23" s="1"/>
  <c r="H31" i="23"/>
  <c r="J31" i="23" s="1"/>
  <c r="H30" i="23"/>
  <c r="J30" i="23" s="1"/>
  <c r="H29" i="23"/>
  <c r="J29" i="23" s="1"/>
  <c r="H28" i="23"/>
  <c r="J28" i="23" s="1"/>
  <c r="H27" i="23"/>
  <c r="J27" i="23" s="1"/>
  <c r="H26" i="23"/>
  <c r="J26" i="23" s="1"/>
  <c r="H25" i="23"/>
  <c r="J25" i="23" s="1"/>
  <c r="H24" i="23"/>
  <c r="J24" i="23" s="1"/>
  <c r="H23" i="23"/>
  <c r="J23" i="23" s="1"/>
  <c r="H22" i="23"/>
  <c r="J22" i="23" s="1"/>
  <c r="H21" i="23"/>
  <c r="J21" i="23" s="1"/>
  <c r="H20" i="23"/>
  <c r="J20" i="23" s="1"/>
  <c r="H19" i="23"/>
  <c r="J19" i="23" s="1"/>
  <c r="H18" i="23"/>
  <c r="J18" i="23" s="1"/>
  <c r="H17" i="23"/>
  <c r="J17" i="23" s="1"/>
  <c r="H16" i="23"/>
  <c r="J16" i="23" s="1"/>
  <c r="H15" i="23"/>
  <c r="J15" i="23" s="1"/>
  <c r="H14" i="23"/>
  <c r="J14" i="23" s="1"/>
  <c r="H13" i="23"/>
  <c r="J13" i="23" s="1"/>
  <c r="H12" i="23"/>
  <c r="J12" i="23" s="1"/>
  <c r="H11" i="23"/>
  <c r="J11" i="23" s="1"/>
  <c r="H10" i="23"/>
  <c r="J10" i="23" s="1"/>
  <c r="H9" i="23"/>
  <c r="J9" i="23" s="1"/>
  <c r="H8" i="23"/>
  <c r="J8" i="23" s="1"/>
  <c r="H7" i="23"/>
  <c r="E53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BE7" i="14" l="1"/>
  <c r="G10" i="23"/>
  <c r="N10" i="23"/>
  <c r="P10" i="23" s="1"/>
  <c r="N14" i="23"/>
  <c r="P14" i="23" s="1"/>
  <c r="G14" i="23"/>
  <c r="N18" i="23"/>
  <c r="P18" i="23" s="1"/>
  <c r="G18" i="23"/>
  <c r="N22" i="23"/>
  <c r="P22" i="23" s="1"/>
  <c r="G22" i="23"/>
  <c r="G26" i="23"/>
  <c r="N26" i="23"/>
  <c r="P26" i="23" s="1"/>
  <c r="G30" i="23"/>
  <c r="N30" i="23"/>
  <c r="P30" i="23" s="1"/>
  <c r="G34" i="23"/>
  <c r="N34" i="23"/>
  <c r="P34" i="23" s="1"/>
  <c r="G38" i="23"/>
  <c r="N38" i="23"/>
  <c r="P38" i="23" s="1"/>
  <c r="G42" i="23"/>
  <c r="N42" i="23"/>
  <c r="P42" i="23" s="1"/>
  <c r="G46" i="23"/>
  <c r="N46" i="23"/>
  <c r="P46" i="23" s="1"/>
  <c r="N50" i="23"/>
  <c r="P50" i="23" s="1"/>
  <c r="G50" i="23"/>
  <c r="T10" i="23"/>
  <c r="V10" i="23" s="1"/>
  <c r="T14" i="23"/>
  <c r="V14" i="23" s="1"/>
  <c r="T18" i="23"/>
  <c r="V18" i="23" s="1"/>
  <c r="T22" i="23"/>
  <c r="V22" i="23" s="1"/>
  <c r="T26" i="23"/>
  <c r="V26" i="23" s="1"/>
  <c r="T30" i="23"/>
  <c r="V30" i="23" s="1"/>
  <c r="T34" i="23"/>
  <c r="V34" i="23" s="1"/>
  <c r="T38" i="23"/>
  <c r="V38" i="23" s="1"/>
  <c r="T42" i="23"/>
  <c r="V42" i="23" s="1"/>
  <c r="T46" i="23"/>
  <c r="V46" i="23" s="1"/>
  <c r="T50" i="23"/>
  <c r="V50" i="23" s="1"/>
  <c r="W8" i="23"/>
  <c r="Y8" i="23" s="1"/>
  <c r="W12" i="23"/>
  <c r="Y12" i="23" s="1"/>
  <c r="W16" i="23"/>
  <c r="Y16" i="23" s="1"/>
  <c r="W20" i="23"/>
  <c r="Y20" i="23" s="1"/>
  <c r="W24" i="23"/>
  <c r="Y24" i="23" s="1"/>
  <c r="W28" i="23"/>
  <c r="Y28" i="23" s="1"/>
  <c r="W32" i="23"/>
  <c r="Y32" i="23" s="1"/>
  <c r="W36" i="23"/>
  <c r="Y36" i="23" s="1"/>
  <c r="W40" i="23"/>
  <c r="Y40" i="23" s="1"/>
  <c r="W44" i="23"/>
  <c r="Y44" i="23" s="1"/>
  <c r="W48" i="23"/>
  <c r="Y48" i="23" s="1"/>
  <c r="W53" i="23"/>
  <c r="Y53" i="23" s="1"/>
  <c r="AH10" i="23"/>
  <c r="AH14" i="23"/>
  <c r="AH18" i="23"/>
  <c r="AH22" i="23"/>
  <c r="AH26" i="23"/>
  <c r="AH30" i="23"/>
  <c r="AH34" i="23"/>
  <c r="AH38" i="23"/>
  <c r="AH42" i="23"/>
  <c r="AH46" i="23"/>
  <c r="AH50" i="23"/>
  <c r="AI8" i="23"/>
  <c r="AK8" i="23" s="1"/>
  <c r="AI12" i="23"/>
  <c r="AK12" i="23" s="1"/>
  <c r="AI16" i="23"/>
  <c r="AK16" i="23" s="1"/>
  <c r="AI20" i="23"/>
  <c r="AK20" i="23" s="1"/>
  <c r="AI24" i="23"/>
  <c r="AK24" i="23" s="1"/>
  <c r="AI28" i="23"/>
  <c r="AK28" i="23" s="1"/>
  <c r="AI32" i="23"/>
  <c r="AK32" i="23" s="1"/>
  <c r="AI36" i="23"/>
  <c r="AK36" i="23" s="1"/>
  <c r="AI40" i="23"/>
  <c r="AK40" i="23" s="1"/>
  <c r="AI44" i="23"/>
  <c r="AK44" i="23" s="1"/>
  <c r="AI48" i="23"/>
  <c r="AK48" i="23" s="1"/>
  <c r="AI53" i="23"/>
  <c r="AK53" i="23" s="1"/>
  <c r="AL10" i="23"/>
  <c r="AN10" i="23" s="1"/>
  <c r="AL14" i="23"/>
  <c r="AN14" i="23" s="1"/>
  <c r="AL18" i="23"/>
  <c r="AN18" i="23" s="1"/>
  <c r="AL22" i="23"/>
  <c r="AN22" i="23" s="1"/>
  <c r="AL26" i="23"/>
  <c r="AN26" i="23" s="1"/>
  <c r="AL30" i="23"/>
  <c r="AN30" i="23" s="1"/>
  <c r="AL34" i="23"/>
  <c r="AN34" i="23" s="1"/>
  <c r="AL38" i="23"/>
  <c r="AN38" i="23" s="1"/>
  <c r="AL42" i="23"/>
  <c r="AN42" i="23" s="1"/>
  <c r="AL46" i="23"/>
  <c r="AN46" i="23" s="1"/>
  <c r="AL50" i="23"/>
  <c r="AN50" i="23" s="1"/>
  <c r="AT8" i="23"/>
  <c r="AT12" i="23"/>
  <c r="AT16" i="23"/>
  <c r="AT20" i="23"/>
  <c r="AT24" i="23"/>
  <c r="AT28" i="23"/>
  <c r="AT32" i="23"/>
  <c r="AT36" i="23"/>
  <c r="AT40" i="23"/>
  <c r="AT44" i="23"/>
  <c r="AT48" i="23"/>
  <c r="AT53" i="23"/>
  <c r="AU10" i="23"/>
  <c r="AW10" i="23" s="1"/>
  <c r="AU14" i="23"/>
  <c r="AW14" i="23" s="1"/>
  <c r="AU18" i="23"/>
  <c r="AW18" i="23" s="1"/>
  <c r="AU22" i="23"/>
  <c r="AW22" i="23" s="1"/>
  <c r="AU26" i="23"/>
  <c r="AW26" i="23" s="1"/>
  <c r="AU30" i="23"/>
  <c r="AW30" i="23" s="1"/>
  <c r="AU34" i="23"/>
  <c r="AW34" i="23" s="1"/>
  <c r="AU38" i="23"/>
  <c r="AW38" i="23" s="1"/>
  <c r="AU42" i="23"/>
  <c r="AW42" i="23" s="1"/>
  <c r="AU46" i="23"/>
  <c r="AW46" i="23" s="1"/>
  <c r="AU50" i="23"/>
  <c r="AW50" i="23" s="1"/>
  <c r="AX8" i="23"/>
  <c r="AZ8" i="23" s="1"/>
  <c r="AX12" i="23"/>
  <c r="AZ12" i="23" s="1"/>
  <c r="AX16" i="23"/>
  <c r="AZ16" i="23" s="1"/>
  <c r="AX20" i="23"/>
  <c r="AZ20" i="23" s="1"/>
  <c r="AX24" i="23"/>
  <c r="AZ24" i="23" s="1"/>
  <c r="AX28" i="23"/>
  <c r="AZ28" i="23" s="1"/>
  <c r="AX32" i="23"/>
  <c r="AZ32" i="23" s="1"/>
  <c r="AX36" i="23"/>
  <c r="AZ36" i="23" s="1"/>
  <c r="AX40" i="23"/>
  <c r="AZ40" i="23" s="1"/>
  <c r="AX44" i="23"/>
  <c r="AZ44" i="23" s="1"/>
  <c r="AX48" i="23"/>
  <c r="AZ48" i="23" s="1"/>
  <c r="AX53" i="23"/>
  <c r="AZ53" i="23" s="1"/>
  <c r="G7" i="23"/>
  <c r="N7" i="23"/>
  <c r="E54" i="23"/>
  <c r="E55" i="23" s="1"/>
  <c r="G11" i="23"/>
  <c r="N11" i="23"/>
  <c r="P11" i="23" s="1"/>
  <c r="N15" i="23"/>
  <c r="P15" i="23" s="1"/>
  <c r="G15" i="23"/>
  <c r="N19" i="23"/>
  <c r="P19" i="23" s="1"/>
  <c r="G19" i="23"/>
  <c r="G23" i="23"/>
  <c r="N23" i="23"/>
  <c r="P23" i="23" s="1"/>
  <c r="N27" i="23"/>
  <c r="P27" i="23" s="1"/>
  <c r="G27" i="23"/>
  <c r="N31" i="23"/>
  <c r="P31" i="23" s="1"/>
  <c r="G31" i="23"/>
  <c r="N35" i="23"/>
  <c r="P35" i="23" s="1"/>
  <c r="G35" i="23"/>
  <c r="G39" i="23"/>
  <c r="N39" i="23"/>
  <c r="P39" i="23" s="1"/>
  <c r="G43" i="23"/>
  <c r="N43" i="23"/>
  <c r="P43" i="23" s="1"/>
  <c r="G47" i="23"/>
  <c r="N47" i="23"/>
  <c r="P47" i="23" s="1"/>
  <c r="G51" i="23"/>
  <c r="N51" i="23"/>
  <c r="P51" i="23" s="1"/>
  <c r="M7" i="23"/>
  <c r="M54" i="23" s="1"/>
  <c r="M55" i="23" s="1"/>
  <c r="K54" i="23"/>
  <c r="K55" i="23" s="1"/>
  <c r="T7" i="23"/>
  <c r="T11" i="23"/>
  <c r="V11" i="23" s="1"/>
  <c r="T15" i="23"/>
  <c r="V15" i="23" s="1"/>
  <c r="T19" i="23"/>
  <c r="V19" i="23" s="1"/>
  <c r="T23" i="23"/>
  <c r="V23" i="23" s="1"/>
  <c r="T27" i="23"/>
  <c r="V27" i="23" s="1"/>
  <c r="T31" i="23"/>
  <c r="V31" i="23" s="1"/>
  <c r="T35" i="23"/>
  <c r="V35" i="23" s="1"/>
  <c r="T39" i="23"/>
  <c r="V39" i="23" s="1"/>
  <c r="T43" i="23"/>
  <c r="V43" i="23" s="1"/>
  <c r="T47" i="23"/>
  <c r="V47" i="23" s="1"/>
  <c r="T51" i="23"/>
  <c r="V51" i="23" s="1"/>
  <c r="W9" i="23"/>
  <c r="Y9" i="23" s="1"/>
  <c r="W13" i="23"/>
  <c r="Y13" i="23" s="1"/>
  <c r="W17" i="23"/>
  <c r="Y17" i="23" s="1"/>
  <c r="W21" i="23"/>
  <c r="Y21" i="23" s="1"/>
  <c r="W25" i="23"/>
  <c r="Y25" i="23" s="1"/>
  <c r="W29" i="23"/>
  <c r="Y29" i="23" s="1"/>
  <c r="W33" i="23"/>
  <c r="Y33" i="23" s="1"/>
  <c r="W37" i="23"/>
  <c r="Y37" i="23" s="1"/>
  <c r="W41" i="23"/>
  <c r="Y41" i="23" s="1"/>
  <c r="W45" i="23"/>
  <c r="Y45" i="23" s="1"/>
  <c r="W49" i="23"/>
  <c r="Y49" i="23" s="1"/>
  <c r="AF7" i="23"/>
  <c r="AH11" i="23"/>
  <c r="AH15" i="23"/>
  <c r="AH19" i="23"/>
  <c r="AH23" i="23"/>
  <c r="AH27" i="23"/>
  <c r="AH31" i="23"/>
  <c r="AH35" i="23"/>
  <c r="AH39" i="23"/>
  <c r="AH43" i="23"/>
  <c r="AH47" i="23"/>
  <c r="AH51" i="23"/>
  <c r="AI9" i="23"/>
  <c r="AK9" i="23" s="1"/>
  <c r="AI13" i="23"/>
  <c r="AK13" i="23" s="1"/>
  <c r="AI17" i="23"/>
  <c r="AK17" i="23" s="1"/>
  <c r="AI21" i="23"/>
  <c r="AK21" i="23" s="1"/>
  <c r="AI25" i="23"/>
  <c r="AK25" i="23" s="1"/>
  <c r="AI29" i="23"/>
  <c r="AK29" i="23" s="1"/>
  <c r="AI33" i="23"/>
  <c r="AK33" i="23" s="1"/>
  <c r="AI37" i="23"/>
  <c r="AK37" i="23" s="1"/>
  <c r="AI41" i="23"/>
  <c r="AK41" i="23" s="1"/>
  <c r="AI45" i="23"/>
  <c r="AK45" i="23" s="1"/>
  <c r="AI49" i="23"/>
  <c r="AK49" i="23" s="1"/>
  <c r="AL7" i="23"/>
  <c r="AL11" i="23"/>
  <c r="AN11" i="23" s="1"/>
  <c r="AL15" i="23"/>
  <c r="AN15" i="23" s="1"/>
  <c r="AL19" i="23"/>
  <c r="AN19" i="23" s="1"/>
  <c r="AL23" i="23"/>
  <c r="AN23" i="23" s="1"/>
  <c r="AL27" i="23"/>
  <c r="AN27" i="23" s="1"/>
  <c r="AL31" i="23"/>
  <c r="AN31" i="23" s="1"/>
  <c r="AL35" i="23"/>
  <c r="AN35" i="23" s="1"/>
  <c r="AL39" i="23"/>
  <c r="AN39" i="23" s="1"/>
  <c r="AL43" i="23"/>
  <c r="AN43" i="23" s="1"/>
  <c r="AL47" i="23"/>
  <c r="AN47" i="23" s="1"/>
  <c r="AL51" i="23"/>
  <c r="AN51" i="23" s="1"/>
  <c r="AT9" i="23"/>
  <c r="AT13" i="23"/>
  <c r="AT17" i="23"/>
  <c r="AT21" i="23"/>
  <c r="AT25" i="23"/>
  <c r="AT29" i="23"/>
  <c r="AT33" i="23"/>
  <c r="AT37" i="23"/>
  <c r="AT41" i="23"/>
  <c r="AT45" i="23"/>
  <c r="AT49" i="23"/>
  <c r="AU7" i="23"/>
  <c r="AU11" i="23"/>
  <c r="AW11" i="23" s="1"/>
  <c r="AU15" i="23"/>
  <c r="AW15" i="23" s="1"/>
  <c r="AU19" i="23"/>
  <c r="AW19" i="23" s="1"/>
  <c r="AU23" i="23"/>
  <c r="AW23" i="23" s="1"/>
  <c r="AU27" i="23"/>
  <c r="AW27" i="23" s="1"/>
  <c r="AU31" i="23"/>
  <c r="AW31" i="23" s="1"/>
  <c r="AU35" i="23"/>
  <c r="AW35" i="23" s="1"/>
  <c r="AU39" i="23"/>
  <c r="AW39" i="23" s="1"/>
  <c r="AU43" i="23"/>
  <c r="AW43" i="23" s="1"/>
  <c r="AU47" i="23"/>
  <c r="AW47" i="23" s="1"/>
  <c r="AU51" i="23"/>
  <c r="AW51" i="23" s="1"/>
  <c r="AX9" i="23"/>
  <c r="AZ9" i="23" s="1"/>
  <c r="AX13" i="23"/>
  <c r="AZ13" i="23" s="1"/>
  <c r="AX17" i="23"/>
  <c r="AZ17" i="23" s="1"/>
  <c r="AX21" i="23"/>
  <c r="AZ21" i="23" s="1"/>
  <c r="AX25" i="23"/>
  <c r="AZ25" i="23" s="1"/>
  <c r="AX29" i="23"/>
  <c r="AZ29" i="23" s="1"/>
  <c r="AX33" i="23"/>
  <c r="AZ33" i="23" s="1"/>
  <c r="AX37" i="23"/>
  <c r="AZ37" i="23" s="1"/>
  <c r="AX41" i="23"/>
  <c r="AZ41" i="23" s="1"/>
  <c r="AX45" i="23"/>
  <c r="AZ45" i="23" s="1"/>
  <c r="AX49" i="23"/>
  <c r="AZ49" i="23" s="1"/>
  <c r="G8" i="23"/>
  <c r="N8" i="23"/>
  <c r="P8" i="23" s="1"/>
  <c r="G12" i="23"/>
  <c r="N12" i="23"/>
  <c r="P12" i="23" s="1"/>
  <c r="N16" i="23"/>
  <c r="P16" i="23" s="1"/>
  <c r="G16" i="23"/>
  <c r="G20" i="23"/>
  <c r="N20" i="23"/>
  <c r="P20" i="23" s="1"/>
  <c r="G24" i="23"/>
  <c r="N24" i="23"/>
  <c r="P24" i="23" s="1"/>
  <c r="G28" i="23"/>
  <c r="N28" i="23"/>
  <c r="P28" i="23" s="1"/>
  <c r="G32" i="23"/>
  <c r="N32" i="23"/>
  <c r="P32" i="23" s="1"/>
  <c r="G36" i="23"/>
  <c r="N36" i="23"/>
  <c r="P36" i="23" s="1"/>
  <c r="G40" i="23"/>
  <c r="N40" i="23"/>
  <c r="P40" i="23" s="1"/>
  <c r="G44" i="23"/>
  <c r="N44" i="23"/>
  <c r="P44" i="23" s="1"/>
  <c r="G48" i="23"/>
  <c r="N48" i="23"/>
  <c r="P48" i="23" s="1"/>
  <c r="G53" i="23"/>
  <c r="N53" i="23"/>
  <c r="P53" i="23" s="1"/>
  <c r="T8" i="23"/>
  <c r="V8" i="23" s="1"/>
  <c r="T12" i="23"/>
  <c r="V12" i="23" s="1"/>
  <c r="T16" i="23"/>
  <c r="V16" i="23" s="1"/>
  <c r="T20" i="23"/>
  <c r="V20" i="23" s="1"/>
  <c r="T24" i="23"/>
  <c r="V24" i="23" s="1"/>
  <c r="T28" i="23"/>
  <c r="V28" i="23" s="1"/>
  <c r="T32" i="23"/>
  <c r="V32" i="23" s="1"/>
  <c r="T36" i="23"/>
  <c r="V36" i="23" s="1"/>
  <c r="T40" i="23"/>
  <c r="V40" i="23" s="1"/>
  <c r="T44" i="23"/>
  <c r="V44" i="23" s="1"/>
  <c r="T48" i="23"/>
  <c r="V48" i="23" s="1"/>
  <c r="T53" i="23"/>
  <c r="V53" i="23" s="1"/>
  <c r="W10" i="23"/>
  <c r="Y10" i="23" s="1"/>
  <c r="W14" i="23"/>
  <c r="Y14" i="23" s="1"/>
  <c r="W18" i="23"/>
  <c r="Y18" i="23" s="1"/>
  <c r="W22" i="23"/>
  <c r="Y22" i="23" s="1"/>
  <c r="W26" i="23"/>
  <c r="Y26" i="23" s="1"/>
  <c r="W30" i="23"/>
  <c r="Y30" i="23" s="1"/>
  <c r="W34" i="23"/>
  <c r="Y34" i="23" s="1"/>
  <c r="W38" i="23"/>
  <c r="Y38" i="23" s="1"/>
  <c r="W42" i="23"/>
  <c r="Y42" i="23" s="1"/>
  <c r="W46" i="23"/>
  <c r="Y46" i="23" s="1"/>
  <c r="W50" i="23"/>
  <c r="Y50" i="23" s="1"/>
  <c r="AH8" i="23"/>
  <c r="AH12" i="23"/>
  <c r="AH16" i="23"/>
  <c r="AH20" i="23"/>
  <c r="AH24" i="23"/>
  <c r="AH28" i="23"/>
  <c r="AH32" i="23"/>
  <c r="AH36" i="23"/>
  <c r="AH40" i="23"/>
  <c r="AH44" i="23"/>
  <c r="AH48" i="23"/>
  <c r="AH53" i="23"/>
  <c r="AI10" i="23"/>
  <c r="AK10" i="23" s="1"/>
  <c r="AI14" i="23"/>
  <c r="AK14" i="23" s="1"/>
  <c r="AI18" i="23"/>
  <c r="AK18" i="23" s="1"/>
  <c r="AI22" i="23"/>
  <c r="AK22" i="23" s="1"/>
  <c r="AI26" i="23"/>
  <c r="AK26" i="23" s="1"/>
  <c r="AI30" i="23"/>
  <c r="AK30" i="23" s="1"/>
  <c r="AI34" i="23"/>
  <c r="AK34" i="23" s="1"/>
  <c r="AI38" i="23"/>
  <c r="AK38" i="23" s="1"/>
  <c r="AI42" i="23"/>
  <c r="AK42" i="23" s="1"/>
  <c r="AI46" i="23"/>
  <c r="AK46" i="23" s="1"/>
  <c r="AI50" i="23"/>
  <c r="AK50" i="23" s="1"/>
  <c r="AL8" i="23"/>
  <c r="AN8" i="23" s="1"/>
  <c r="AL12" i="23"/>
  <c r="AN12" i="23" s="1"/>
  <c r="AL16" i="23"/>
  <c r="AN16" i="23" s="1"/>
  <c r="AL20" i="23"/>
  <c r="AN20" i="23" s="1"/>
  <c r="AL24" i="23"/>
  <c r="AN24" i="23" s="1"/>
  <c r="AL28" i="23"/>
  <c r="AN28" i="23" s="1"/>
  <c r="AL32" i="23"/>
  <c r="AN32" i="23" s="1"/>
  <c r="AL36" i="23"/>
  <c r="AN36" i="23" s="1"/>
  <c r="AL40" i="23"/>
  <c r="AN40" i="23" s="1"/>
  <c r="AL44" i="23"/>
  <c r="AN44" i="23" s="1"/>
  <c r="AL48" i="23"/>
  <c r="AN48" i="23" s="1"/>
  <c r="AL53" i="23"/>
  <c r="AN53" i="23" s="1"/>
  <c r="AT10" i="23"/>
  <c r="AT14" i="23"/>
  <c r="AT18" i="23"/>
  <c r="AT22" i="23"/>
  <c r="AT26" i="23"/>
  <c r="AT30" i="23"/>
  <c r="AT34" i="23"/>
  <c r="AT38" i="23"/>
  <c r="AT42" i="23"/>
  <c r="AT46" i="23"/>
  <c r="AT50" i="23"/>
  <c r="AU8" i="23"/>
  <c r="AW8" i="23" s="1"/>
  <c r="AU12" i="23"/>
  <c r="AW12" i="23" s="1"/>
  <c r="AU16" i="23"/>
  <c r="AW16" i="23" s="1"/>
  <c r="AU20" i="23"/>
  <c r="AW20" i="23" s="1"/>
  <c r="AU24" i="23"/>
  <c r="AW24" i="23" s="1"/>
  <c r="AU28" i="23"/>
  <c r="AW28" i="23" s="1"/>
  <c r="AU32" i="23"/>
  <c r="AW32" i="23" s="1"/>
  <c r="AU36" i="23"/>
  <c r="AW36" i="23" s="1"/>
  <c r="AU40" i="23"/>
  <c r="AW40" i="23" s="1"/>
  <c r="AU44" i="23"/>
  <c r="AW44" i="23" s="1"/>
  <c r="AU48" i="23"/>
  <c r="AW48" i="23" s="1"/>
  <c r="AU53" i="23"/>
  <c r="AW53" i="23" s="1"/>
  <c r="AX10" i="23"/>
  <c r="AZ10" i="23" s="1"/>
  <c r="AX14" i="23"/>
  <c r="AZ14" i="23" s="1"/>
  <c r="AX18" i="23"/>
  <c r="AZ18" i="23" s="1"/>
  <c r="AX22" i="23"/>
  <c r="AZ22" i="23" s="1"/>
  <c r="AX26" i="23"/>
  <c r="AZ26" i="23" s="1"/>
  <c r="AX30" i="23"/>
  <c r="AZ30" i="23" s="1"/>
  <c r="AX34" i="23"/>
  <c r="AZ34" i="23" s="1"/>
  <c r="AX38" i="23"/>
  <c r="AZ38" i="23" s="1"/>
  <c r="AX42" i="23"/>
  <c r="AZ42" i="23" s="1"/>
  <c r="AX46" i="23"/>
  <c r="AZ46" i="23" s="1"/>
  <c r="AX50" i="23"/>
  <c r="AZ50" i="23" s="1"/>
  <c r="G9" i="23"/>
  <c r="N9" i="23"/>
  <c r="P9" i="23" s="1"/>
  <c r="G13" i="23"/>
  <c r="N13" i="23"/>
  <c r="P13" i="23" s="1"/>
  <c r="N17" i="23"/>
  <c r="P17" i="23" s="1"/>
  <c r="G17" i="23"/>
  <c r="G21" i="23"/>
  <c r="N21" i="23"/>
  <c r="P21" i="23" s="1"/>
  <c r="N25" i="23"/>
  <c r="P25" i="23" s="1"/>
  <c r="G25" i="23"/>
  <c r="G29" i="23"/>
  <c r="N29" i="23"/>
  <c r="P29" i="23" s="1"/>
  <c r="N33" i="23"/>
  <c r="P33" i="23" s="1"/>
  <c r="G33" i="23"/>
  <c r="G37" i="23"/>
  <c r="N37" i="23"/>
  <c r="P37" i="23" s="1"/>
  <c r="G41" i="23"/>
  <c r="N41" i="23"/>
  <c r="P41" i="23" s="1"/>
  <c r="G45" i="23"/>
  <c r="N45" i="23"/>
  <c r="P45" i="23" s="1"/>
  <c r="N49" i="23"/>
  <c r="P49" i="23" s="1"/>
  <c r="G49" i="23"/>
  <c r="J7" i="23"/>
  <c r="J54" i="23" s="1"/>
  <c r="J55" i="23" s="1"/>
  <c r="H54" i="23"/>
  <c r="H55" i="23" s="1"/>
  <c r="Q54" i="23"/>
  <c r="Q55" i="23" s="1"/>
  <c r="T9" i="23"/>
  <c r="V9" i="23" s="1"/>
  <c r="T13" i="23"/>
  <c r="V13" i="23" s="1"/>
  <c r="T17" i="23"/>
  <c r="V17" i="23" s="1"/>
  <c r="T21" i="23"/>
  <c r="V21" i="23" s="1"/>
  <c r="T25" i="23"/>
  <c r="V25" i="23" s="1"/>
  <c r="T29" i="23"/>
  <c r="V29" i="23" s="1"/>
  <c r="T33" i="23"/>
  <c r="V33" i="23" s="1"/>
  <c r="T37" i="23"/>
  <c r="V37" i="23" s="1"/>
  <c r="T41" i="23"/>
  <c r="V41" i="23" s="1"/>
  <c r="T45" i="23"/>
  <c r="V45" i="23" s="1"/>
  <c r="T49" i="23"/>
  <c r="V49" i="23" s="1"/>
  <c r="W7" i="23"/>
  <c r="W11" i="23"/>
  <c r="Y11" i="23" s="1"/>
  <c r="W15" i="23"/>
  <c r="Y15" i="23" s="1"/>
  <c r="W19" i="23"/>
  <c r="Y19" i="23" s="1"/>
  <c r="W23" i="23"/>
  <c r="Y23" i="23" s="1"/>
  <c r="W27" i="23"/>
  <c r="Y27" i="23" s="1"/>
  <c r="W31" i="23"/>
  <c r="Y31" i="23" s="1"/>
  <c r="W35" i="23"/>
  <c r="Y35" i="23" s="1"/>
  <c r="W39" i="23"/>
  <c r="Y39" i="23" s="1"/>
  <c r="W43" i="23"/>
  <c r="Y43" i="23" s="1"/>
  <c r="W47" i="23"/>
  <c r="Y47" i="23" s="1"/>
  <c r="W51" i="23"/>
  <c r="Y51" i="23" s="1"/>
  <c r="AH9" i="23"/>
  <c r="AH13" i="23"/>
  <c r="AH17" i="23"/>
  <c r="AH21" i="23"/>
  <c r="AH25" i="23"/>
  <c r="AH29" i="23"/>
  <c r="AH33" i="23"/>
  <c r="AH37" i="23"/>
  <c r="AH41" i="23"/>
  <c r="AH45" i="23"/>
  <c r="AH49" i="23"/>
  <c r="AI7" i="23"/>
  <c r="AI11" i="23"/>
  <c r="AK11" i="23" s="1"/>
  <c r="AI15" i="23"/>
  <c r="AK15" i="23" s="1"/>
  <c r="AI19" i="23"/>
  <c r="AK19" i="23" s="1"/>
  <c r="AI23" i="23"/>
  <c r="AK23" i="23" s="1"/>
  <c r="AI27" i="23"/>
  <c r="AK27" i="23" s="1"/>
  <c r="AI31" i="23"/>
  <c r="AK31" i="23" s="1"/>
  <c r="AI35" i="23"/>
  <c r="AK35" i="23" s="1"/>
  <c r="AI39" i="23"/>
  <c r="AK39" i="23" s="1"/>
  <c r="AI43" i="23"/>
  <c r="AK43" i="23" s="1"/>
  <c r="AI47" i="23"/>
  <c r="AK47" i="23" s="1"/>
  <c r="AI51" i="23"/>
  <c r="AK51" i="23" s="1"/>
  <c r="AL9" i="23"/>
  <c r="AN9" i="23" s="1"/>
  <c r="AL13" i="23"/>
  <c r="AN13" i="23" s="1"/>
  <c r="AL17" i="23"/>
  <c r="AN17" i="23" s="1"/>
  <c r="AL21" i="23"/>
  <c r="AN21" i="23" s="1"/>
  <c r="AL25" i="23"/>
  <c r="AN25" i="23" s="1"/>
  <c r="AL29" i="23"/>
  <c r="AN29" i="23" s="1"/>
  <c r="AL33" i="23"/>
  <c r="AN33" i="23" s="1"/>
  <c r="AL37" i="23"/>
  <c r="AN37" i="23" s="1"/>
  <c r="AL41" i="23"/>
  <c r="AN41" i="23" s="1"/>
  <c r="AL45" i="23"/>
  <c r="AN45" i="23" s="1"/>
  <c r="AL49" i="23"/>
  <c r="AN49" i="23" s="1"/>
  <c r="AT7" i="23"/>
  <c r="AR54" i="23"/>
  <c r="AT11" i="23"/>
  <c r="AT15" i="23"/>
  <c r="AT19" i="23"/>
  <c r="AT23" i="23"/>
  <c r="AT27" i="23"/>
  <c r="AT31" i="23"/>
  <c r="AT35" i="23"/>
  <c r="AT39" i="23"/>
  <c r="AT43" i="23"/>
  <c r="AT47" i="23"/>
  <c r="AT51" i="23"/>
  <c r="AU9" i="23"/>
  <c r="AW9" i="23" s="1"/>
  <c r="AU13" i="23"/>
  <c r="AW13" i="23" s="1"/>
  <c r="AU17" i="23"/>
  <c r="AW17" i="23" s="1"/>
  <c r="AU21" i="23"/>
  <c r="AW21" i="23" s="1"/>
  <c r="AU25" i="23"/>
  <c r="AW25" i="23" s="1"/>
  <c r="AU29" i="23"/>
  <c r="AW29" i="23" s="1"/>
  <c r="AU33" i="23"/>
  <c r="AW33" i="23" s="1"/>
  <c r="AU37" i="23"/>
  <c r="AW37" i="23" s="1"/>
  <c r="AU41" i="23"/>
  <c r="AW41" i="23" s="1"/>
  <c r="AU45" i="23"/>
  <c r="AW45" i="23" s="1"/>
  <c r="AU49" i="23"/>
  <c r="AW49" i="23" s="1"/>
  <c r="AX7" i="23"/>
  <c r="AX11" i="23"/>
  <c r="AZ11" i="23" s="1"/>
  <c r="AX15" i="23"/>
  <c r="AZ15" i="23" s="1"/>
  <c r="AX19" i="23"/>
  <c r="AZ19" i="23" s="1"/>
  <c r="AX23" i="23"/>
  <c r="AZ23" i="23" s="1"/>
  <c r="AX27" i="23"/>
  <c r="AZ27" i="23" s="1"/>
  <c r="AX31" i="23"/>
  <c r="AZ31" i="23" s="1"/>
  <c r="AX35" i="23"/>
  <c r="AZ35" i="23" s="1"/>
  <c r="AX39" i="23"/>
  <c r="AZ39" i="23" s="1"/>
  <c r="AX43" i="23"/>
  <c r="AZ43" i="23" s="1"/>
  <c r="AX47" i="23"/>
  <c r="AZ47" i="23" s="1"/>
  <c r="AX51" i="23"/>
  <c r="AZ51" i="23" s="1"/>
  <c r="BH50" i="22"/>
  <c r="BI50" i="22" s="1"/>
  <c r="BH25" i="22"/>
  <c r="BI25" i="22" s="1"/>
  <c r="BH41" i="22"/>
  <c r="BI41" i="22" s="1"/>
  <c r="BH45" i="22"/>
  <c r="BI45" i="22" s="1"/>
  <c r="BH10" i="22"/>
  <c r="BI10" i="22" s="1"/>
  <c r="BH28" i="22"/>
  <c r="BI28" i="22" s="1"/>
  <c r="BH32" i="22"/>
  <c r="BI32" i="22" s="1"/>
  <c r="BH38" i="22"/>
  <c r="BI38" i="22" s="1"/>
  <c r="BH17" i="22"/>
  <c r="BI17" i="22" s="1"/>
  <c r="BH22" i="22"/>
  <c r="BI22" i="22" s="1"/>
  <c r="BH30" i="22"/>
  <c r="BI30" i="22" s="1"/>
  <c r="BH40" i="22"/>
  <c r="BI40" i="22" s="1"/>
  <c r="BH27" i="22"/>
  <c r="BI27" i="22" s="1"/>
  <c r="BH51" i="22"/>
  <c r="BI51" i="22" s="1"/>
  <c r="BH9" i="22"/>
  <c r="BI9" i="22" s="1"/>
  <c r="BH37" i="22"/>
  <c r="BI37" i="22" s="1"/>
  <c r="BH11" i="22"/>
  <c r="BI11" i="22" s="1"/>
  <c r="BH35" i="22"/>
  <c r="BI35" i="22" s="1"/>
  <c r="BH12" i="22"/>
  <c r="BI12" i="22" s="1"/>
  <c r="BH21" i="22"/>
  <c r="BI21" i="22" s="1"/>
  <c r="BH33" i="22"/>
  <c r="BI33" i="22" s="1"/>
  <c r="BH43" i="22"/>
  <c r="BI43" i="22" s="1"/>
  <c r="BH39" i="22"/>
  <c r="BI39" i="22" s="1"/>
  <c r="BH34" i="22"/>
  <c r="BI34" i="22" s="1"/>
  <c r="BH36" i="22"/>
  <c r="BI36" i="22" s="1"/>
  <c r="BH44" i="22"/>
  <c r="BI44" i="22" s="1"/>
  <c r="BH15" i="22"/>
  <c r="BI15" i="22" s="1"/>
  <c r="BH24" i="22"/>
  <c r="BI24" i="22" s="1"/>
  <c r="BH31" i="22"/>
  <c r="BI31" i="22" s="1"/>
  <c r="BH8" i="22"/>
  <c r="BI8" i="22" s="1"/>
  <c r="BH16" i="22"/>
  <c r="BI16" i="22" s="1"/>
  <c r="BH49" i="22"/>
  <c r="BI49" i="22" s="1"/>
  <c r="BH18" i="22"/>
  <c r="BI18" i="22" s="1"/>
  <c r="BH29" i="22"/>
  <c r="BI29" i="22" s="1"/>
  <c r="BH42" i="22"/>
  <c r="BI42" i="22" s="1"/>
  <c r="BH53" i="22"/>
  <c r="BI53" i="22" s="1"/>
  <c r="BH48" i="22"/>
  <c r="BI48" i="22" s="1"/>
  <c r="BH13" i="22"/>
  <c r="BI13" i="22" s="1"/>
  <c r="BH19" i="22"/>
  <c r="BI19" i="22" s="1"/>
  <c r="BH26" i="22"/>
  <c r="BI26" i="22" s="1"/>
  <c r="BH46" i="22"/>
  <c r="BI46" i="22" s="1"/>
  <c r="BH47" i="22"/>
  <c r="BI47" i="22" s="1"/>
  <c r="BH23" i="22"/>
  <c r="BI23" i="22" s="1"/>
  <c r="BH14" i="22"/>
  <c r="BI14" i="22" s="1"/>
  <c r="BD8" i="8"/>
  <c r="BD12" i="8"/>
  <c r="BD16" i="8"/>
  <c r="BD20" i="8"/>
  <c r="BD24" i="8"/>
  <c r="BD28" i="8"/>
  <c r="BD32" i="8"/>
  <c r="BD11" i="8"/>
  <c r="BF11" i="8" s="1"/>
  <c r="BD15" i="8"/>
  <c r="BF15" i="8" s="1"/>
  <c r="BD19" i="8"/>
  <c r="BF19" i="8" s="1"/>
  <c r="BD23" i="8"/>
  <c r="BF23" i="8" s="1"/>
  <c r="BD27" i="8"/>
  <c r="BF27" i="8" s="1"/>
  <c r="BD31" i="8"/>
  <c r="BF31" i="8" s="1"/>
  <c r="BD35" i="8"/>
  <c r="BF35" i="8" s="1"/>
  <c r="BD39" i="8"/>
  <c r="BF39" i="8" s="1"/>
  <c r="BD43" i="8"/>
  <c r="BF43" i="8" s="1"/>
  <c r="BD47" i="8"/>
  <c r="BF47" i="8" s="1"/>
  <c r="BD51" i="8"/>
  <c r="BF51" i="8" s="1"/>
  <c r="BA10" i="8"/>
  <c r="BC10" i="8" s="1"/>
  <c r="BA14" i="8"/>
  <c r="BC14" i="8" s="1"/>
  <c r="BA18" i="8"/>
  <c r="BC18" i="8" s="1"/>
  <c r="BA22" i="8"/>
  <c r="BC22" i="8" s="1"/>
  <c r="BA26" i="8"/>
  <c r="BC26" i="8" s="1"/>
  <c r="BA30" i="8"/>
  <c r="BC30" i="8" s="1"/>
  <c r="BA34" i="8"/>
  <c r="BC34" i="8" s="1"/>
  <c r="BA38" i="8"/>
  <c r="BC38" i="8" s="1"/>
  <c r="BA42" i="8"/>
  <c r="BC42" i="8" s="1"/>
  <c r="BA46" i="8"/>
  <c r="BC46" i="8" s="1"/>
  <c r="BA50" i="8"/>
  <c r="BC50" i="8" s="1"/>
  <c r="BD11" i="10"/>
  <c r="BF11" i="10" s="1"/>
  <c r="BD15" i="10"/>
  <c r="BF15" i="10" s="1"/>
  <c r="BD19" i="10"/>
  <c r="BF19" i="10" s="1"/>
  <c r="BD23" i="10"/>
  <c r="BF23" i="10" s="1"/>
  <c r="BD27" i="10"/>
  <c r="BF27" i="10" s="1"/>
  <c r="BD31" i="10"/>
  <c r="BF31" i="10" s="1"/>
  <c r="BD35" i="10"/>
  <c r="BF35" i="10" s="1"/>
  <c r="BD39" i="10"/>
  <c r="BF39" i="10" s="1"/>
  <c r="BD43" i="10"/>
  <c r="BD47" i="10"/>
  <c r="BD51" i="10"/>
  <c r="BA10" i="10"/>
  <c r="BC10" i="10" s="1"/>
  <c r="BA14" i="10"/>
  <c r="BC14" i="10" s="1"/>
  <c r="BA18" i="10"/>
  <c r="BC18" i="10" s="1"/>
  <c r="BA22" i="10"/>
  <c r="BC22" i="10" s="1"/>
  <c r="BA26" i="10"/>
  <c r="BC26" i="10" s="1"/>
  <c r="BA30" i="10"/>
  <c r="BC30" i="10" s="1"/>
  <c r="BA34" i="10"/>
  <c r="BC34" i="10" s="1"/>
  <c r="BA38" i="10"/>
  <c r="BC38" i="10" s="1"/>
  <c r="BA42" i="10"/>
  <c r="BC42" i="10" s="1"/>
  <c r="BA46" i="10"/>
  <c r="BC46" i="10" s="1"/>
  <c r="BA50" i="10"/>
  <c r="BC50" i="10" s="1"/>
  <c r="BD11" i="7"/>
  <c r="BD15" i="7"/>
  <c r="BD19" i="7"/>
  <c r="BD23" i="7"/>
  <c r="BD27" i="7"/>
  <c r="BD31" i="7"/>
  <c r="BD35" i="7"/>
  <c r="BD39" i="7"/>
  <c r="BD43" i="7"/>
  <c r="BD47" i="7"/>
  <c r="BD51" i="7"/>
  <c r="BA10" i="7"/>
  <c r="BC10" i="7" s="1"/>
  <c r="BA14" i="7"/>
  <c r="BC14" i="7" s="1"/>
  <c r="BA18" i="7"/>
  <c r="BC18" i="7" s="1"/>
  <c r="BA22" i="7"/>
  <c r="BC22" i="7" s="1"/>
  <c r="BA26" i="7"/>
  <c r="BC26" i="7" s="1"/>
  <c r="BA30" i="7"/>
  <c r="BC30" i="7" s="1"/>
  <c r="BA34" i="7"/>
  <c r="BC34" i="7" s="1"/>
  <c r="BA38" i="7"/>
  <c r="BC38" i="7" s="1"/>
  <c r="BA42" i="7"/>
  <c r="BC42" i="7" s="1"/>
  <c r="BA46" i="7"/>
  <c r="BC46" i="7" s="1"/>
  <c r="BA50" i="7"/>
  <c r="BC50" i="7" s="1"/>
  <c r="BD11" i="15"/>
  <c r="BD15" i="15"/>
  <c r="BD19" i="15"/>
  <c r="BD23" i="15"/>
  <c r="BD27" i="15"/>
  <c r="BD31" i="15"/>
  <c r="BD35" i="15"/>
  <c r="BD39" i="15"/>
  <c r="BD43" i="15"/>
  <c r="BD47" i="15"/>
  <c r="BD51" i="15"/>
  <c r="BA10" i="15"/>
  <c r="BC10" i="15" s="1"/>
  <c r="BA14" i="15"/>
  <c r="BC14" i="15" s="1"/>
  <c r="BA18" i="15"/>
  <c r="BC18" i="15" s="1"/>
  <c r="BA22" i="15"/>
  <c r="BC22" i="15" s="1"/>
  <c r="BA26" i="15"/>
  <c r="BC26" i="15" s="1"/>
  <c r="BA30" i="15"/>
  <c r="BC30" i="15" s="1"/>
  <c r="BA34" i="15"/>
  <c r="BC34" i="15" s="1"/>
  <c r="BA38" i="15"/>
  <c r="BC38" i="15" s="1"/>
  <c r="BA42" i="15"/>
  <c r="BC42" i="15" s="1"/>
  <c r="BA46" i="15"/>
  <c r="BC46" i="15" s="1"/>
  <c r="BA50" i="15"/>
  <c r="BC50" i="15" s="1"/>
  <c r="E9" i="13"/>
  <c r="E13" i="13"/>
  <c r="E13" i="12" s="1"/>
  <c r="E17" i="13"/>
  <c r="E21" i="13"/>
  <c r="E25" i="13"/>
  <c r="E25" i="12" s="1"/>
  <c r="E29" i="13"/>
  <c r="E29" i="12" s="1"/>
  <c r="E33" i="13"/>
  <c r="E37" i="13"/>
  <c r="E41" i="13"/>
  <c r="E45" i="13"/>
  <c r="E45" i="12" s="1"/>
  <c r="E49" i="13"/>
  <c r="E53" i="13"/>
  <c r="H10" i="13"/>
  <c r="H10" i="12" s="1"/>
  <c r="H14" i="13"/>
  <c r="H18" i="13"/>
  <c r="H22" i="13"/>
  <c r="H26" i="13"/>
  <c r="H30" i="13"/>
  <c r="H30" i="12" s="1"/>
  <c r="H34" i="13"/>
  <c r="H38" i="13"/>
  <c r="H42" i="13"/>
  <c r="H42" i="12" s="1"/>
  <c r="H46" i="13"/>
  <c r="H46" i="12" s="1"/>
  <c r="H50" i="13"/>
  <c r="K7" i="13"/>
  <c r="K11" i="13"/>
  <c r="K11" i="12" s="1"/>
  <c r="K15" i="13"/>
  <c r="K19" i="13"/>
  <c r="K23" i="13"/>
  <c r="K27" i="13"/>
  <c r="K27" i="12" s="1"/>
  <c r="K31" i="13"/>
  <c r="K35" i="13"/>
  <c r="K39" i="13"/>
  <c r="K43" i="13"/>
  <c r="K43" i="12" s="1"/>
  <c r="K47" i="13"/>
  <c r="K51" i="13"/>
  <c r="Q8" i="13"/>
  <c r="Q12" i="13"/>
  <c r="Q12" i="12" s="1"/>
  <c r="Q16" i="13"/>
  <c r="Q16" i="12" s="1"/>
  <c r="Q20" i="13"/>
  <c r="Q24" i="13"/>
  <c r="Q28" i="13"/>
  <c r="Q28" i="12" s="1"/>
  <c r="Q32" i="13"/>
  <c r="Q36" i="13"/>
  <c r="Q40" i="13"/>
  <c r="Q44" i="13"/>
  <c r="Q44" i="12" s="1"/>
  <c r="Q48" i="13"/>
  <c r="Q48" i="12" s="1"/>
  <c r="T9" i="13"/>
  <c r="T13" i="13"/>
  <c r="T17" i="13"/>
  <c r="T21" i="13"/>
  <c r="T25" i="13"/>
  <c r="T29" i="13"/>
  <c r="T33" i="13"/>
  <c r="T37" i="13"/>
  <c r="T41" i="13"/>
  <c r="T45" i="13"/>
  <c r="T49" i="13"/>
  <c r="T53" i="13"/>
  <c r="W9" i="13"/>
  <c r="W13" i="13"/>
  <c r="W17" i="13"/>
  <c r="W17" i="12" s="1"/>
  <c r="W21" i="13"/>
  <c r="W25" i="13"/>
  <c r="W29" i="13"/>
  <c r="W33" i="13"/>
  <c r="W33" i="12" s="1"/>
  <c r="W37" i="13"/>
  <c r="W41" i="13"/>
  <c r="W45" i="13"/>
  <c r="W49" i="13"/>
  <c r="W49" i="12" s="1"/>
  <c r="W53" i="13"/>
  <c r="BD10" i="14"/>
  <c r="AF10" i="13"/>
  <c r="BD14" i="14"/>
  <c r="AF14" i="13"/>
  <c r="BD18" i="14"/>
  <c r="AF18" i="13"/>
  <c r="BD22" i="14"/>
  <c r="AF22" i="13"/>
  <c r="AF22" i="12" s="1"/>
  <c r="BD26" i="14"/>
  <c r="AF26" i="13"/>
  <c r="BD30" i="14"/>
  <c r="AF30" i="13"/>
  <c r="BD34" i="14"/>
  <c r="AF34" i="13"/>
  <c r="BD38" i="14"/>
  <c r="AF38" i="13"/>
  <c r="BD42" i="14"/>
  <c r="AF42" i="13"/>
  <c r="BD46" i="14"/>
  <c r="AF46" i="13"/>
  <c r="BD50" i="14"/>
  <c r="AF50" i="13"/>
  <c r="AI7" i="13"/>
  <c r="AI11" i="13"/>
  <c r="AI15" i="13"/>
  <c r="AI19" i="13"/>
  <c r="AI23" i="13"/>
  <c r="AI27" i="13"/>
  <c r="AI31" i="13"/>
  <c r="AI35" i="13"/>
  <c r="AI39" i="13"/>
  <c r="AI39" i="12" s="1"/>
  <c r="AI43" i="13"/>
  <c r="AI47" i="13"/>
  <c r="AI51" i="13"/>
  <c r="AL8" i="13"/>
  <c r="AN8" i="13" s="1"/>
  <c r="AL12" i="13"/>
  <c r="AN12" i="13" s="1"/>
  <c r="AL16" i="13"/>
  <c r="AN16" i="13" s="1"/>
  <c r="AL20" i="13"/>
  <c r="AN20" i="13" s="1"/>
  <c r="AL24" i="13"/>
  <c r="AN24" i="13" s="1"/>
  <c r="AL28" i="13"/>
  <c r="AN28" i="13" s="1"/>
  <c r="AL32" i="13"/>
  <c r="AN32" i="13" s="1"/>
  <c r="AL36" i="13"/>
  <c r="AN36" i="13" s="1"/>
  <c r="AL40" i="13"/>
  <c r="AN40" i="13" s="1"/>
  <c r="AL44" i="13"/>
  <c r="AN44" i="13" s="1"/>
  <c r="AL48" i="13"/>
  <c r="AN48" i="13" s="1"/>
  <c r="BA9" i="14"/>
  <c r="BC9" i="14" s="1"/>
  <c r="AR9" i="13"/>
  <c r="BA13" i="14"/>
  <c r="BC13" i="14" s="1"/>
  <c r="AR13" i="13"/>
  <c r="BA17" i="14"/>
  <c r="BC17" i="14" s="1"/>
  <c r="AR17" i="13"/>
  <c r="AR17" i="12" s="1"/>
  <c r="BA21" i="14"/>
  <c r="BC21" i="14" s="1"/>
  <c r="AR21" i="13"/>
  <c r="BA25" i="14"/>
  <c r="BC25" i="14" s="1"/>
  <c r="AR25" i="13"/>
  <c r="AR25" i="12" s="1"/>
  <c r="BA29" i="14"/>
  <c r="BC29" i="14" s="1"/>
  <c r="AR29" i="13"/>
  <c r="BA33" i="14"/>
  <c r="BC33" i="14" s="1"/>
  <c r="AR33" i="13"/>
  <c r="AR33" i="12" s="1"/>
  <c r="BA37" i="14"/>
  <c r="BC37" i="14" s="1"/>
  <c r="AR37" i="13"/>
  <c r="BA41" i="14"/>
  <c r="BC41" i="14" s="1"/>
  <c r="AR41" i="13"/>
  <c r="BA45" i="14"/>
  <c r="BC45" i="14" s="1"/>
  <c r="AR45" i="13"/>
  <c r="BA49" i="14"/>
  <c r="BC49" i="14" s="1"/>
  <c r="AR49" i="13"/>
  <c r="AR49" i="12" s="1"/>
  <c r="BA53" i="14"/>
  <c r="BC53" i="14" s="1"/>
  <c r="AR53" i="13"/>
  <c r="AU10" i="13"/>
  <c r="AW10" i="13" s="1"/>
  <c r="AU14" i="13"/>
  <c r="AW14" i="13" s="1"/>
  <c r="AU18" i="13"/>
  <c r="AW18" i="13" s="1"/>
  <c r="AU22" i="13"/>
  <c r="AW22" i="13" s="1"/>
  <c r="AU26" i="13"/>
  <c r="AW26" i="13" s="1"/>
  <c r="AU30" i="13"/>
  <c r="AW30" i="13" s="1"/>
  <c r="AU34" i="13"/>
  <c r="AW34" i="13" s="1"/>
  <c r="AU38" i="13"/>
  <c r="AW38" i="13" s="1"/>
  <c r="AU42" i="13"/>
  <c r="AW42" i="13" s="1"/>
  <c r="AU46" i="13"/>
  <c r="AW46" i="13" s="1"/>
  <c r="AU50" i="13"/>
  <c r="AW50" i="13" s="1"/>
  <c r="AX7" i="13"/>
  <c r="AZ7" i="13" s="1"/>
  <c r="AX11" i="13"/>
  <c r="AZ11" i="13" s="1"/>
  <c r="AX15" i="13"/>
  <c r="AZ15" i="13" s="1"/>
  <c r="AX19" i="13"/>
  <c r="AZ19" i="13" s="1"/>
  <c r="AX23" i="13"/>
  <c r="AZ23" i="13" s="1"/>
  <c r="AX27" i="13"/>
  <c r="AZ27" i="13" s="1"/>
  <c r="AX31" i="13"/>
  <c r="AZ31" i="13" s="1"/>
  <c r="AX35" i="13"/>
  <c r="AZ35" i="13" s="1"/>
  <c r="AX39" i="13"/>
  <c r="AZ39" i="13" s="1"/>
  <c r="AX43" i="13"/>
  <c r="AZ43" i="13" s="1"/>
  <c r="AX47" i="13"/>
  <c r="AZ47" i="13" s="1"/>
  <c r="AX51" i="13"/>
  <c r="AZ51" i="13" s="1"/>
  <c r="BD36" i="8"/>
  <c r="BD40" i="8"/>
  <c r="BD44" i="8"/>
  <c r="BD48" i="8"/>
  <c r="BA7" i="8"/>
  <c r="BA11" i="8"/>
  <c r="BC11" i="8" s="1"/>
  <c r="BA15" i="8"/>
  <c r="BC15" i="8" s="1"/>
  <c r="BA19" i="8"/>
  <c r="BC19" i="8" s="1"/>
  <c r="BA23" i="8"/>
  <c r="BC23" i="8" s="1"/>
  <c r="BA27" i="8"/>
  <c r="BC27" i="8" s="1"/>
  <c r="BA31" i="8"/>
  <c r="BC31" i="8" s="1"/>
  <c r="BA35" i="8"/>
  <c r="BC35" i="8" s="1"/>
  <c r="BA39" i="8"/>
  <c r="BC39" i="8" s="1"/>
  <c r="BA43" i="8"/>
  <c r="BC43" i="8" s="1"/>
  <c r="BA47" i="8"/>
  <c r="BC47" i="8" s="1"/>
  <c r="BA51" i="8"/>
  <c r="BC51" i="8" s="1"/>
  <c r="BD8" i="10"/>
  <c r="BD12" i="10"/>
  <c r="BD16" i="10"/>
  <c r="BD20" i="10"/>
  <c r="BD24" i="10"/>
  <c r="BD28" i="10"/>
  <c r="BD32" i="10"/>
  <c r="BD36" i="10"/>
  <c r="BD40" i="10"/>
  <c r="BD44" i="10"/>
  <c r="BF44" i="10" s="1"/>
  <c r="BD48" i="10"/>
  <c r="BF48" i="10" s="1"/>
  <c r="BA7" i="10"/>
  <c r="BA11" i="10"/>
  <c r="BC11" i="10" s="1"/>
  <c r="BA15" i="10"/>
  <c r="BC15" i="10" s="1"/>
  <c r="BA19" i="10"/>
  <c r="BC19" i="10" s="1"/>
  <c r="BA23" i="10"/>
  <c r="BC23" i="10" s="1"/>
  <c r="BA27" i="10"/>
  <c r="BC27" i="10" s="1"/>
  <c r="BA31" i="10"/>
  <c r="BC31" i="10" s="1"/>
  <c r="BA35" i="10"/>
  <c r="BC35" i="10" s="1"/>
  <c r="BA39" i="10"/>
  <c r="BC39" i="10" s="1"/>
  <c r="BA43" i="10"/>
  <c r="BC43" i="10" s="1"/>
  <c r="BA47" i="10"/>
  <c r="BC47" i="10" s="1"/>
  <c r="BA51" i="10"/>
  <c r="BC51" i="10" s="1"/>
  <c r="BD8" i="7"/>
  <c r="BF8" i="7" s="1"/>
  <c r="BD12" i="7"/>
  <c r="BF12" i="7" s="1"/>
  <c r="BD16" i="7"/>
  <c r="BF16" i="7" s="1"/>
  <c r="BD20" i="7"/>
  <c r="BF20" i="7" s="1"/>
  <c r="BD24" i="7"/>
  <c r="BF24" i="7" s="1"/>
  <c r="BD28" i="7"/>
  <c r="BF28" i="7" s="1"/>
  <c r="BD32" i="7"/>
  <c r="BF32" i="7" s="1"/>
  <c r="BD36" i="7"/>
  <c r="BF36" i="7" s="1"/>
  <c r="BD40" i="7"/>
  <c r="BF40" i="7" s="1"/>
  <c r="BD44" i="7"/>
  <c r="BF44" i="7" s="1"/>
  <c r="BD48" i="7"/>
  <c r="BF48" i="7" s="1"/>
  <c r="BA7" i="7"/>
  <c r="BA11" i="7"/>
  <c r="BC11" i="7" s="1"/>
  <c r="BA15" i="7"/>
  <c r="BC15" i="7" s="1"/>
  <c r="BA19" i="7"/>
  <c r="BC19" i="7" s="1"/>
  <c r="BA23" i="7"/>
  <c r="BC23" i="7" s="1"/>
  <c r="BA27" i="7"/>
  <c r="BC27" i="7" s="1"/>
  <c r="BA31" i="7"/>
  <c r="BC31" i="7" s="1"/>
  <c r="BA35" i="7"/>
  <c r="BC35" i="7" s="1"/>
  <c r="BA39" i="7"/>
  <c r="BC39" i="7" s="1"/>
  <c r="BA43" i="7"/>
  <c r="BC43" i="7" s="1"/>
  <c r="BA47" i="7"/>
  <c r="BC47" i="7" s="1"/>
  <c r="BA51" i="7"/>
  <c r="BC51" i="7" s="1"/>
  <c r="BD8" i="15"/>
  <c r="BD12" i="15"/>
  <c r="BD16" i="15"/>
  <c r="BD20" i="15"/>
  <c r="BD24" i="15"/>
  <c r="BD28" i="15"/>
  <c r="BD32" i="15"/>
  <c r="BD36" i="15"/>
  <c r="BD40" i="15"/>
  <c r="BD44" i="15"/>
  <c r="BD48" i="15"/>
  <c r="BA7" i="15"/>
  <c r="BA11" i="15"/>
  <c r="BC11" i="15" s="1"/>
  <c r="BA15" i="15"/>
  <c r="BC15" i="15" s="1"/>
  <c r="BA19" i="15"/>
  <c r="BC19" i="15" s="1"/>
  <c r="BA23" i="15"/>
  <c r="BC23" i="15" s="1"/>
  <c r="BA27" i="15"/>
  <c r="BC27" i="15" s="1"/>
  <c r="BA31" i="15"/>
  <c r="BC31" i="15" s="1"/>
  <c r="BA35" i="15"/>
  <c r="BC35" i="15" s="1"/>
  <c r="BA39" i="15"/>
  <c r="BC39" i="15" s="1"/>
  <c r="BA43" i="15"/>
  <c r="BC43" i="15" s="1"/>
  <c r="BA47" i="15"/>
  <c r="BC47" i="15" s="1"/>
  <c r="BA51" i="15"/>
  <c r="BC51" i="15" s="1"/>
  <c r="E10" i="13"/>
  <c r="E14" i="13"/>
  <c r="E18" i="13"/>
  <c r="E22" i="13"/>
  <c r="E22" i="12" s="1"/>
  <c r="E26" i="13"/>
  <c r="E30" i="13"/>
  <c r="E30" i="12" s="1"/>
  <c r="E34" i="13"/>
  <c r="E38" i="13"/>
  <c r="E42" i="13"/>
  <c r="E46" i="13"/>
  <c r="E50" i="13"/>
  <c r="H7" i="13"/>
  <c r="H11" i="13"/>
  <c r="H15" i="13"/>
  <c r="H19" i="13"/>
  <c r="H23" i="13"/>
  <c r="H23" i="12" s="1"/>
  <c r="H27" i="13"/>
  <c r="H31" i="13"/>
  <c r="H35" i="13"/>
  <c r="H39" i="13"/>
  <c r="H39" i="12" s="1"/>
  <c r="H43" i="13"/>
  <c r="H47" i="13"/>
  <c r="H51" i="13"/>
  <c r="K8" i="13"/>
  <c r="K8" i="12" s="1"/>
  <c r="K12" i="13"/>
  <c r="K16" i="13"/>
  <c r="K16" i="12" s="1"/>
  <c r="K20" i="13"/>
  <c r="K24" i="13"/>
  <c r="K28" i="13"/>
  <c r="K32" i="13"/>
  <c r="K32" i="12" s="1"/>
  <c r="K36" i="13"/>
  <c r="K40" i="13"/>
  <c r="K44" i="13"/>
  <c r="K48" i="13"/>
  <c r="K48" i="12" s="1"/>
  <c r="Q9" i="13"/>
  <c r="Q13" i="13"/>
  <c r="Q17" i="13"/>
  <c r="Q21" i="13"/>
  <c r="Q25" i="13"/>
  <c r="Q29" i="13"/>
  <c r="Q29" i="12" s="1"/>
  <c r="Q33" i="13"/>
  <c r="Q37" i="13"/>
  <c r="Q41" i="13"/>
  <c r="Q45" i="13"/>
  <c r="Q45" i="12" s="1"/>
  <c r="Q49" i="13"/>
  <c r="Q53" i="13"/>
  <c r="T10" i="13"/>
  <c r="T14" i="13"/>
  <c r="T14" i="12" s="1"/>
  <c r="T18" i="13"/>
  <c r="T22" i="13"/>
  <c r="T26" i="13"/>
  <c r="T30" i="13"/>
  <c r="T30" i="12" s="1"/>
  <c r="T34" i="13"/>
  <c r="T38" i="13"/>
  <c r="T42" i="13"/>
  <c r="T46" i="13"/>
  <c r="T46" i="12" s="1"/>
  <c r="T50" i="13"/>
  <c r="W10" i="13"/>
  <c r="W10" i="12" s="1"/>
  <c r="W14" i="13"/>
  <c r="W18" i="13"/>
  <c r="W18" i="12" s="1"/>
  <c r="W22" i="13"/>
  <c r="W26" i="13"/>
  <c r="W30" i="13"/>
  <c r="W34" i="13"/>
  <c r="W38" i="13"/>
  <c r="W42" i="13"/>
  <c r="W42" i="12" s="1"/>
  <c r="W46" i="13"/>
  <c r="W50" i="13"/>
  <c r="W50" i="12" s="1"/>
  <c r="AF7" i="13"/>
  <c r="BD11" i="14"/>
  <c r="AF11" i="13"/>
  <c r="BD15" i="14"/>
  <c r="AF15" i="13"/>
  <c r="BD19" i="14"/>
  <c r="AF19" i="13"/>
  <c r="BD23" i="14"/>
  <c r="AF23" i="13"/>
  <c r="BD27" i="14"/>
  <c r="AF27" i="13"/>
  <c r="BD31" i="14"/>
  <c r="AF31" i="13"/>
  <c r="BD35" i="14"/>
  <c r="AF35" i="13"/>
  <c r="BD39" i="14"/>
  <c r="AF39" i="13"/>
  <c r="BD43" i="14"/>
  <c r="AF43" i="13"/>
  <c r="BD47" i="14"/>
  <c r="AF47" i="13"/>
  <c r="BD51" i="14"/>
  <c r="AF51" i="13"/>
  <c r="AI8" i="13"/>
  <c r="AI12" i="13"/>
  <c r="AI16" i="13"/>
  <c r="AI20" i="13"/>
  <c r="AI24" i="13"/>
  <c r="AI28" i="13"/>
  <c r="AI32" i="13"/>
  <c r="AI32" i="12" s="1"/>
  <c r="AI36" i="13"/>
  <c r="AI40" i="13"/>
  <c r="AI44" i="13"/>
  <c r="AI48" i="13"/>
  <c r="AL9" i="13"/>
  <c r="AN9" i="13" s="1"/>
  <c r="AL13" i="13"/>
  <c r="AN13" i="13" s="1"/>
  <c r="AL17" i="13"/>
  <c r="AN17" i="13" s="1"/>
  <c r="AL21" i="13"/>
  <c r="AN21" i="13" s="1"/>
  <c r="AL25" i="13"/>
  <c r="AN25" i="13" s="1"/>
  <c r="AL29" i="13"/>
  <c r="AN29" i="13" s="1"/>
  <c r="AL33" i="13"/>
  <c r="AN33" i="13" s="1"/>
  <c r="AL37" i="13"/>
  <c r="AN37" i="13" s="1"/>
  <c r="AL41" i="13"/>
  <c r="AN41" i="13" s="1"/>
  <c r="AL45" i="13"/>
  <c r="AN45" i="13" s="1"/>
  <c r="AL49" i="13"/>
  <c r="AN49" i="13" s="1"/>
  <c r="AL53" i="13"/>
  <c r="AN53" i="13" s="1"/>
  <c r="BA10" i="14"/>
  <c r="BC10" i="14" s="1"/>
  <c r="AR10" i="13"/>
  <c r="BA14" i="14"/>
  <c r="BC14" i="14" s="1"/>
  <c r="AR14" i="13"/>
  <c r="AR14" i="12" s="1"/>
  <c r="BA18" i="14"/>
  <c r="BC18" i="14" s="1"/>
  <c r="AR18" i="13"/>
  <c r="BA22" i="14"/>
  <c r="BC22" i="14" s="1"/>
  <c r="AR22" i="13"/>
  <c r="AR22" i="12" s="1"/>
  <c r="BA26" i="14"/>
  <c r="BC26" i="14" s="1"/>
  <c r="AR26" i="13"/>
  <c r="BA30" i="14"/>
  <c r="BC30" i="14" s="1"/>
  <c r="AR30" i="13"/>
  <c r="AR30" i="12" s="1"/>
  <c r="BA34" i="14"/>
  <c r="BC34" i="14" s="1"/>
  <c r="AR34" i="13"/>
  <c r="AR34" i="12" s="1"/>
  <c r="BA38" i="14"/>
  <c r="BC38" i="14" s="1"/>
  <c r="AR38" i="13"/>
  <c r="AR38" i="12" s="1"/>
  <c r="BA42" i="14"/>
  <c r="BC42" i="14" s="1"/>
  <c r="AR42" i="13"/>
  <c r="AR42" i="12" s="1"/>
  <c r="BA46" i="14"/>
  <c r="BC46" i="14" s="1"/>
  <c r="AR46" i="13"/>
  <c r="AR46" i="12" s="1"/>
  <c r="BA50" i="14"/>
  <c r="BC50" i="14" s="1"/>
  <c r="AR50" i="13"/>
  <c r="AU7" i="13"/>
  <c r="AW7" i="13" s="1"/>
  <c r="AU11" i="13"/>
  <c r="AW11" i="13" s="1"/>
  <c r="AU15" i="13"/>
  <c r="AW15" i="13" s="1"/>
  <c r="AU19" i="13"/>
  <c r="AW19" i="13" s="1"/>
  <c r="AU23" i="13"/>
  <c r="AW23" i="13" s="1"/>
  <c r="AU27" i="13"/>
  <c r="AW27" i="13" s="1"/>
  <c r="AU31" i="13"/>
  <c r="AW31" i="13" s="1"/>
  <c r="AU35" i="13"/>
  <c r="AW35" i="13" s="1"/>
  <c r="AU39" i="13"/>
  <c r="AW39" i="13" s="1"/>
  <c r="AU43" i="13"/>
  <c r="AW43" i="13" s="1"/>
  <c r="AU47" i="13"/>
  <c r="AW47" i="13" s="1"/>
  <c r="AU51" i="13"/>
  <c r="AW51" i="13" s="1"/>
  <c r="AX8" i="13"/>
  <c r="AZ8" i="13" s="1"/>
  <c r="AX12" i="13"/>
  <c r="AZ12" i="13" s="1"/>
  <c r="AX16" i="13"/>
  <c r="AZ16" i="13" s="1"/>
  <c r="AX20" i="13"/>
  <c r="AZ20" i="13" s="1"/>
  <c r="AX24" i="13"/>
  <c r="AZ24" i="13" s="1"/>
  <c r="AX28" i="13"/>
  <c r="AZ28" i="13" s="1"/>
  <c r="AX32" i="13"/>
  <c r="AZ32" i="13" s="1"/>
  <c r="AX36" i="13"/>
  <c r="AZ36" i="13" s="1"/>
  <c r="AX40" i="13"/>
  <c r="AZ40" i="13" s="1"/>
  <c r="AX44" i="13"/>
  <c r="AZ44" i="13" s="1"/>
  <c r="AX48" i="13"/>
  <c r="AZ48" i="13" s="1"/>
  <c r="BD9" i="8"/>
  <c r="BF9" i="8" s="1"/>
  <c r="BD13" i="8"/>
  <c r="BF13" i="8" s="1"/>
  <c r="BD17" i="8"/>
  <c r="BF17" i="8" s="1"/>
  <c r="BD21" i="8"/>
  <c r="BF21" i="8" s="1"/>
  <c r="BD25" i="8"/>
  <c r="BF25" i="8" s="1"/>
  <c r="BD29" i="8"/>
  <c r="BF29" i="8" s="1"/>
  <c r="BD33" i="8"/>
  <c r="BF33" i="8" s="1"/>
  <c r="BD37" i="8"/>
  <c r="BF37" i="8" s="1"/>
  <c r="BD41" i="8"/>
  <c r="BF41" i="8" s="1"/>
  <c r="BD45" i="8"/>
  <c r="BF45" i="8" s="1"/>
  <c r="BD49" i="8"/>
  <c r="BF49" i="8" s="1"/>
  <c r="BD53" i="8"/>
  <c r="BF53" i="8" s="1"/>
  <c r="BA8" i="8"/>
  <c r="BC8" i="8" s="1"/>
  <c r="BA12" i="8"/>
  <c r="BC12" i="8" s="1"/>
  <c r="BA16" i="8"/>
  <c r="BC16" i="8" s="1"/>
  <c r="BA20" i="8"/>
  <c r="BC20" i="8" s="1"/>
  <c r="BA24" i="8"/>
  <c r="BC24" i="8" s="1"/>
  <c r="BA28" i="8"/>
  <c r="BC28" i="8" s="1"/>
  <c r="BA32" i="8"/>
  <c r="BC32" i="8" s="1"/>
  <c r="BA36" i="8"/>
  <c r="BC36" i="8" s="1"/>
  <c r="BA40" i="8"/>
  <c r="BC40" i="8" s="1"/>
  <c r="BA44" i="8"/>
  <c r="BC44" i="8" s="1"/>
  <c r="BA48" i="8"/>
  <c r="BC48" i="8" s="1"/>
  <c r="BD9" i="10"/>
  <c r="BF9" i="10" s="1"/>
  <c r="BD13" i="10"/>
  <c r="BF13" i="10" s="1"/>
  <c r="BD17" i="10"/>
  <c r="BF17" i="10" s="1"/>
  <c r="BD21" i="10"/>
  <c r="BF21" i="10" s="1"/>
  <c r="BD25" i="10"/>
  <c r="BF25" i="10" s="1"/>
  <c r="BD29" i="10"/>
  <c r="BF29" i="10" s="1"/>
  <c r="BD33" i="10"/>
  <c r="BF33" i="10" s="1"/>
  <c r="BD37" i="10"/>
  <c r="BF37" i="10" s="1"/>
  <c r="BD41" i="10"/>
  <c r="BF41" i="10" s="1"/>
  <c r="BD45" i="10"/>
  <c r="BD49" i="10"/>
  <c r="BD53" i="10"/>
  <c r="BA8" i="10"/>
  <c r="BC8" i="10" s="1"/>
  <c r="BA12" i="10"/>
  <c r="BC12" i="10" s="1"/>
  <c r="BA16" i="10"/>
  <c r="BC16" i="10" s="1"/>
  <c r="BA20" i="10"/>
  <c r="BC20" i="10" s="1"/>
  <c r="BA24" i="10"/>
  <c r="BC24" i="10" s="1"/>
  <c r="BA28" i="10"/>
  <c r="BC28" i="10" s="1"/>
  <c r="BA32" i="10"/>
  <c r="BC32" i="10" s="1"/>
  <c r="BA36" i="10"/>
  <c r="BC36" i="10" s="1"/>
  <c r="BA40" i="10"/>
  <c r="BC40" i="10" s="1"/>
  <c r="BA44" i="10"/>
  <c r="BC44" i="10" s="1"/>
  <c r="BA48" i="10"/>
  <c r="BC48" i="10" s="1"/>
  <c r="BD9" i="7"/>
  <c r="BD13" i="7"/>
  <c r="BD17" i="7"/>
  <c r="BD21" i="7"/>
  <c r="BD25" i="7"/>
  <c r="BD29" i="7"/>
  <c r="BD33" i="7"/>
  <c r="BD37" i="7"/>
  <c r="BD41" i="7"/>
  <c r="BD45" i="7"/>
  <c r="BD49" i="7"/>
  <c r="BF49" i="7" s="1"/>
  <c r="BD53" i="7"/>
  <c r="BA8" i="7"/>
  <c r="BC8" i="7" s="1"/>
  <c r="BA12" i="7"/>
  <c r="BC12" i="7" s="1"/>
  <c r="BA16" i="7"/>
  <c r="BC16" i="7" s="1"/>
  <c r="BA20" i="7"/>
  <c r="BC20" i="7" s="1"/>
  <c r="BA24" i="7"/>
  <c r="BC24" i="7" s="1"/>
  <c r="BA28" i="7"/>
  <c r="BC28" i="7" s="1"/>
  <c r="BA32" i="7"/>
  <c r="BC32" i="7" s="1"/>
  <c r="BA36" i="7"/>
  <c r="BC36" i="7" s="1"/>
  <c r="BA40" i="7"/>
  <c r="BC40" i="7" s="1"/>
  <c r="BA44" i="7"/>
  <c r="BC44" i="7" s="1"/>
  <c r="BA48" i="7"/>
  <c r="BC48" i="7" s="1"/>
  <c r="BD9" i="15"/>
  <c r="BD13" i="15"/>
  <c r="BD17" i="15"/>
  <c r="BD21" i="15"/>
  <c r="BD25" i="15"/>
  <c r="BD29" i="15"/>
  <c r="BD33" i="15"/>
  <c r="BD37" i="15"/>
  <c r="BD41" i="15"/>
  <c r="BD45" i="15"/>
  <c r="BD49" i="15"/>
  <c r="BD53" i="15"/>
  <c r="BA8" i="15"/>
  <c r="BC8" i="15" s="1"/>
  <c r="BA12" i="15"/>
  <c r="BC12" i="15" s="1"/>
  <c r="BA16" i="15"/>
  <c r="BC16" i="15" s="1"/>
  <c r="BA20" i="15"/>
  <c r="BC20" i="15" s="1"/>
  <c r="BA24" i="15"/>
  <c r="BC24" i="15" s="1"/>
  <c r="BA28" i="15"/>
  <c r="BC28" i="15" s="1"/>
  <c r="BA32" i="15"/>
  <c r="BC32" i="15" s="1"/>
  <c r="BA36" i="15"/>
  <c r="BC36" i="15" s="1"/>
  <c r="BA40" i="15"/>
  <c r="BC40" i="15" s="1"/>
  <c r="BA44" i="15"/>
  <c r="BC44" i="15" s="1"/>
  <c r="BA48" i="15"/>
  <c r="BC48" i="15" s="1"/>
  <c r="E7" i="13"/>
  <c r="E11" i="13"/>
  <c r="E15" i="13"/>
  <c r="E19" i="13"/>
  <c r="E23" i="13"/>
  <c r="E27" i="13"/>
  <c r="E31" i="13"/>
  <c r="E35" i="13"/>
  <c r="E39" i="13"/>
  <c r="E43" i="13"/>
  <c r="E47" i="13"/>
  <c r="E51" i="13"/>
  <c r="H8" i="13"/>
  <c r="H12" i="13"/>
  <c r="H16" i="13"/>
  <c r="H20" i="13"/>
  <c r="H20" i="12" s="1"/>
  <c r="H24" i="13"/>
  <c r="H28" i="13"/>
  <c r="H32" i="13"/>
  <c r="H36" i="13"/>
  <c r="H40" i="13"/>
  <c r="H44" i="13"/>
  <c r="H48" i="13"/>
  <c r="K9" i="13"/>
  <c r="K13" i="13"/>
  <c r="K17" i="13"/>
  <c r="K21" i="13"/>
  <c r="K25" i="13"/>
  <c r="K29" i="13"/>
  <c r="K33" i="13"/>
  <c r="K37" i="13"/>
  <c r="K41" i="13"/>
  <c r="K41" i="12" s="1"/>
  <c r="K45" i="13"/>
  <c r="K49" i="13"/>
  <c r="K53" i="13"/>
  <c r="K53" i="12" s="1"/>
  <c r="Q10" i="13"/>
  <c r="Q14" i="13"/>
  <c r="Q18" i="13"/>
  <c r="Q22" i="13"/>
  <c r="Q22" i="12" s="1"/>
  <c r="Q26" i="13"/>
  <c r="Q26" i="12" s="1"/>
  <c r="Q30" i="13"/>
  <c r="Q34" i="13"/>
  <c r="Q38" i="13"/>
  <c r="Q38" i="12" s="1"/>
  <c r="Q42" i="13"/>
  <c r="Q46" i="13"/>
  <c r="Q50" i="13"/>
  <c r="T7" i="13"/>
  <c r="T7" i="12" s="1"/>
  <c r="T11" i="13"/>
  <c r="T15" i="13"/>
  <c r="T19" i="13"/>
  <c r="T23" i="13"/>
  <c r="T23" i="12" s="1"/>
  <c r="T27" i="13"/>
  <c r="T31" i="13"/>
  <c r="T35" i="13"/>
  <c r="T39" i="13"/>
  <c r="T39" i="12" s="1"/>
  <c r="T43" i="13"/>
  <c r="T47" i="13"/>
  <c r="T51" i="13"/>
  <c r="W7" i="13"/>
  <c r="W7" i="12" s="1"/>
  <c r="W11" i="13"/>
  <c r="W15" i="13"/>
  <c r="W19" i="13"/>
  <c r="W23" i="13"/>
  <c r="W23" i="12" s="1"/>
  <c r="W27" i="13"/>
  <c r="W31" i="13"/>
  <c r="W35" i="13"/>
  <c r="W39" i="13"/>
  <c r="W39" i="12" s="1"/>
  <c r="W43" i="13"/>
  <c r="W47" i="13"/>
  <c r="W51" i="13"/>
  <c r="BD8" i="14"/>
  <c r="AF8" i="13"/>
  <c r="AF8" i="12" s="1"/>
  <c r="BD12" i="14"/>
  <c r="AF12" i="13"/>
  <c r="BD16" i="14"/>
  <c r="AF16" i="13"/>
  <c r="BD20" i="14"/>
  <c r="AF20" i="13"/>
  <c r="BD24" i="14"/>
  <c r="AF24" i="13"/>
  <c r="AF24" i="12" s="1"/>
  <c r="BD28" i="14"/>
  <c r="AF28" i="13"/>
  <c r="BD32" i="14"/>
  <c r="AF32" i="13"/>
  <c r="BD36" i="14"/>
  <c r="AF36" i="13"/>
  <c r="BD40" i="14"/>
  <c r="AF40" i="13"/>
  <c r="AF40" i="12" s="1"/>
  <c r="BD44" i="14"/>
  <c r="AF44" i="13"/>
  <c r="BD48" i="14"/>
  <c r="AF48" i="13"/>
  <c r="AI9" i="13"/>
  <c r="AI13" i="13"/>
  <c r="AI17" i="13"/>
  <c r="AI21" i="13"/>
  <c r="AI21" i="12" s="1"/>
  <c r="AI25" i="13"/>
  <c r="AI29" i="13"/>
  <c r="AI33" i="13"/>
  <c r="AI37" i="13"/>
  <c r="AI41" i="13"/>
  <c r="AI45" i="13"/>
  <c r="AI49" i="13"/>
  <c r="AI53" i="13"/>
  <c r="AL10" i="13"/>
  <c r="AN10" i="13" s="1"/>
  <c r="AL14" i="13"/>
  <c r="AN14" i="13" s="1"/>
  <c r="AL18" i="13"/>
  <c r="AN18" i="13" s="1"/>
  <c r="AL22" i="13"/>
  <c r="AN22" i="13" s="1"/>
  <c r="AL26" i="13"/>
  <c r="AN26" i="13" s="1"/>
  <c r="AL30" i="13"/>
  <c r="AN30" i="13" s="1"/>
  <c r="AL34" i="13"/>
  <c r="AN34" i="13" s="1"/>
  <c r="AL38" i="13"/>
  <c r="AN38" i="13" s="1"/>
  <c r="AL42" i="13"/>
  <c r="AN42" i="13" s="1"/>
  <c r="AL46" i="13"/>
  <c r="AN46" i="13" s="1"/>
  <c r="AL50" i="13"/>
  <c r="AN50" i="13" s="1"/>
  <c r="BA7" i="14"/>
  <c r="AR7" i="13"/>
  <c r="BA11" i="14"/>
  <c r="BC11" i="14" s="1"/>
  <c r="AR11" i="13"/>
  <c r="BA15" i="14"/>
  <c r="BC15" i="14" s="1"/>
  <c r="AR15" i="13"/>
  <c r="BA19" i="14"/>
  <c r="BC19" i="14" s="1"/>
  <c r="AR19" i="13"/>
  <c r="BA23" i="14"/>
  <c r="BC23" i="14" s="1"/>
  <c r="AR23" i="13"/>
  <c r="BA27" i="14"/>
  <c r="BC27" i="14" s="1"/>
  <c r="AR27" i="13"/>
  <c r="AR27" i="12" s="1"/>
  <c r="BA31" i="14"/>
  <c r="BC31" i="14" s="1"/>
  <c r="AR31" i="13"/>
  <c r="BA35" i="14"/>
  <c r="BC35" i="14" s="1"/>
  <c r="AR35" i="13"/>
  <c r="AR35" i="12" s="1"/>
  <c r="BA39" i="14"/>
  <c r="BC39" i="14" s="1"/>
  <c r="AR39" i="13"/>
  <c r="BA43" i="14"/>
  <c r="BC43" i="14" s="1"/>
  <c r="AR43" i="13"/>
  <c r="BA47" i="14"/>
  <c r="BC47" i="14" s="1"/>
  <c r="AR47" i="13"/>
  <c r="BA51" i="14"/>
  <c r="BC51" i="14" s="1"/>
  <c r="AR51" i="13"/>
  <c r="AU8" i="13"/>
  <c r="AW8" i="13" s="1"/>
  <c r="AU12" i="13"/>
  <c r="AW12" i="13" s="1"/>
  <c r="AU16" i="13"/>
  <c r="AW16" i="13" s="1"/>
  <c r="AU20" i="13"/>
  <c r="AW20" i="13" s="1"/>
  <c r="AU24" i="13"/>
  <c r="AW24" i="13" s="1"/>
  <c r="AU28" i="13"/>
  <c r="AW28" i="13" s="1"/>
  <c r="AU32" i="13"/>
  <c r="AW32" i="13" s="1"/>
  <c r="AU36" i="13"/>
  <c r="AW36" i="13" s="1"/>
  <c r="AU40" i="13"/>
  <c r="AW40" i="13" s="1"/>
  <c r="AU44" i="13"/>
  <c r="AW44" i="13" s="1"/>
  <c r="AU48" i="13"/>
  <c r="AW48" i="13" s="1"/>
  <c r="AX9" i="13"/>
  <c r="AZ9" i="13" s="1"/>
  <c r="AX13" i="13"/>
  <c r="AZ13" i="13" s="1"/>
  <c r="AX17" i="13"/>
  <c r="AZ17" i="13" s="1"/>
  <c r="AX21" i="13"/>
  <c r="AZ21" i="13" s="1"/>
  <c r="AX25" i="13"/>
  <c r="AZ25" i="13" s="1"/>
  <c r="AX29" i="13"/>
  <c r="AZ29" i="13" s="1"/>
  <c r="AX33" i="13"/>
  <c r="AZ33" i="13" s="1"/>
  <c r="AX37" i="13"/>
  <c r="AZ37" i="13" s="1"/>
  <c r="AX41" i="13"/>
  <c r="AZ41" i="13" s="1"/>
  <c r="AX45" i="13"/>
  <c r="AZ45" i="13" s="1"/>
  <c r="AX49" i="13"/>
  <c r="AZ49" i="13" s="1"/>
  <c r="AX53" i="13"/>
  <c r="AZ53" i="13" s="1"/>
  <c r="BD10" i="8"/>
  <c r="BD14" i="8"/>
  <c r="BD18" i="8"/>
  <c r="BD22" i="8"/>
  <c r="BD26" i="8"/>
  <c r="BD30" i="8"/>
  <c r="BD34" i="8"/>
  <c r="BD38" i="8"/>
  <c r="BD42" i="8"/>
  <c r="BD46" i="8"/>
  <c r="BD50" i="8"/>
  <c r="BA9" i="8"/>
  <c r="BC9" i="8" s="1"/>
  <c r="BA13" i="8"/>
  <c r="BC13" i="8" s="1"/>
  <c r="BA17" i="8"/>
  <c r="BC17" i="8" s="1"/>
  <c r="BA21" i="8"/>
  <c r="BC21" i="8" s="1"/>
  <c r="BA25" i="8"/>
  <c r="BC25" i="8" s="1"/>
  <c r="BA29" i="8"/>
  <c r="BC29" i="8" s="1"/>
  <c r="BA33" i="8"/>
  <c r="BC33" i="8" s="1"/>
  <c r="BA37" i="8"/>
  <c r="BC37" i="8" s="1"/>
  <c r="BA41" i="8"/>
  <c r="BC41" i="8" s="1"/>
  <c r="BA45" i="8"/>
  <c r="BC45" i="8" s="1"/>
  <c r="BA49" i="8"/>
  <c r="BC49" i="8" s="1"/>
  <c r="BA53" i="8"/>
  <c r="BC53" i="8" s="1"/>
  <c r="BD10" i="10"/>
  <c r="BD14" i="10"/>
  <c r="BD18" i="10"/>
  <c r="BD22" i="10"/>
  <c r="BD26" i="10"/>
  <c r="BD30" i="10"/>
  <c r="BD34" i="10"/>
  <c r="BD38" i="10"/>
  <c r="BD42" i="10"/>
  <c r="BF42" i="10" s="1"/>
  <c r="BD46" i="10"/>
  <c r="BF46" i="10" s="1"/>
  <c r="BD50" i="10"/>
  <c r="BF50" i="10" s="1"/>
  <c r="BA9" i="10"/>
  <c r="BC9" i="10" s="1"/>
  <c r="BA13" i="10"/>
  <c r="BC13" i="10" s="1"/>
  <c r="BA17" i="10"/>
  <c r="BC17" i="10" s="1"/>
  <c r="BA21" i="10"/>
  <c r="BC21" i="10" s="1"/>
  <c r="BA25" i="10"/>
  <c r="BC25" i="10" s="1"/>
  <c r="BA29" i="10"/>
  <c r="BC29" i="10" s="1"/>
  <c r="BA33" i="10"/>
  <c r="BC33" i="10" s="1"/>
  <c r="BA37" i="10"/>
  <c r="BC37" i="10" s="1"/>
  <c r="BA41" i="10"/>
  <c r="BC41" i="10" s="1"/>
  <c r="BA45" i="10"/>
  <c r="BC45" i="10" s="1"/>
  <c r="BA49" i="10"/>
  <c r="BC49" i="10" s="1"/>
  <c r="BA53" i="10"/>
  <c r="BC53" i="10" s="1"/>
  <c r="BD10" i="7"/>
  <c r="BF10" i="7" s="1"/>
  <c r="BD14" i="7"/>
  <c r="BF14" i="7" s="1"/>
  <c r="BD18" i="7"/>
  <c r="BF18" i="7" s="1"/>
  <c r="BD22" i="7"/>
  <c r="BF22" i="7" s="1"/>
  <c r="BD26" i="7"/>
  <c r="BF26" i="7" s="1"/>
  <c r="BD30" i="7"/>
  <c r="BF30" i="7" s="1"/>
  <c r="BD34" i="7"/>
  <c r="BF34" i="7" s="1"/>
  <c r="BD38" i="7"/>
  <c r="BF38" i="7" s="1"/>
  <c r="BD42" i="7"/>
  <c r="BF42" i="7" s="1"/>
  <c r="BD46" i="7"/>
  <c r="BF46" i="7" s="1"/>
  <c r="BD50" i="7"/>
  <c r="BF50" i="7" s="1"/>
  <c r="BA9" i="7"/>
  <c r="BC9" i="7" s="1"/>
  <c r="BA13" i="7"/>
  <c r="BC13" i="7" s="1"/>
  <c r="BA17" i="7"/>
  <c r="BC17" i="7" s="1"/>
  <c r="BA21" i="7"/>
  <c r="BC21" i="7" s="1"/>
  <c r="BA25" i="7"/>
  <c r="BC25" i="7" s="1"/>
  <c r="BA29" i="7"/>
  <c r="BC29" i="7" s="1"/>
  <c r="BA33" i="7"/>
  <c r="BC33" i="7" s="1"/>
  <c r="BA37" i="7"/>
  <c r="BC37" i="7" s="1"/>
  <c r="BA41" i="7"/>
  <c r="BC41" i="7" s="1"/>
  <c r="BA45" i="7"/>
  <c r="BC45" i="7" s="1"/>
  <c r="BA49" i="7"/>
  <c r="BC49" i="7" s="1"/>
  <c r="BA53" i="7"/>
  <c r="BC53" i="7" s="1"/>
  <c r="BD10" i="15"/>
  <c r="BD14" i="15"/>
  <c r="BD18" i="15"/>
  <c r="BD22" i="15"/>
  <c r="BD26" i="15"/>
  <c r="BD30" i="15"/>
  <c r="BD34" i="15"/>
  <c r="BD38" i="15"/>
  <c r="BD42" i="15"/>
  <c r="BD46" i="15"/>
  <c r="BD50" i="15"/>
  <c r="BA9" i="15"/>
  <c r="BC9" i="15" s="1"/>
  <c r="BA13" i="15"/>
  <c r="BC13" i="15" s="1"/>
  <c r="BA17" i="15"/>
  <c r="BC17" i="15" s="1"/>
  <c r="BA21" i="15"/>
  <c r="BC21" i="15" s="1"/>
  <c r="BA25" i="15"/>
  <c r="BC25" i="15" s="1"/>
  <c r="BA29" i="15"/>
  <c r="BC29" i="15" s="1"/>
  <c r="BA33" i="15"/>
  <c r="BC33" i="15" s="1"/>
  <c r="BA37" i="15"/>
  <c r="BC37" i="15" s="1"/>
  <c r="BA41" i="15"/>
  <c r="BC41" i="15" s="1"/>
  <c r="BA45" i="15"/>
  <c r="BC45" i="15" s="1"/>
  <c r="BA49" i="15"/>
  <c r="BC49" i="15" s="1"/>
  <c r="BA53" i="15"/>
  <c r="BC53" i="15" s="1"/>
  <c r="E8" i="13"/>
  <c r="E8" i="12" s="1"/>
  <c r="E8" i="2" s="1"/>
  <c r="E12" i="13"/>
  <c r="E12" i="12" s="1"/>
  <c r="E16" i="13"/>
  <c r="E20" i="13"/>
  <c r="E24" i="13"/>
  <c r="E28" i="13"/>
  <c r="E32" i="13"/>
  <c r="E36" i="13"/>
  <c r="E40" i="13"/>
  <c r="E40" i="12" s="1"/>
  <c r="E40" i="2" s="1"/>
  <c r="E44" i="13"/>
  <c r="E48" i="13"/>
  <c r="E48" i="12" s="1"/>
  <c r="H9" i="13"/>
  <c r="H13" i="13"/>
  <c r="H17" i="13"/>
  <c r="H21" i="13"/>
  <c r="H25" i="13"/>
  <c r="H29" i="13"/>
  <c r="H29" i="12" s="1"/>
  <c r="H33" i="13"/>
  <c r="H33" i="12" s="1"/>
  <c r="H37" i="13"/>
  <c r="H41" i="13"/>
  <c r="H45" i="13"/>
  <c r="H49" i="13"/>
  <c r="H49" i="12" s="1"/>
  <c r="H53" i="13"/>
  <c r="K10" i="13"/>
  <c r="K14" i="13"/>
  <c r="K14" i="12" s="1"/>
  <c r="K18" i="13"/>
  <c r="K18" i="12" s="1"/>
  <c r="K22" i="13"/>
  <c r="K22" i="12" s="1"/>
  <c r="K26" i="13"/>
  <c r="K30" i="13"/>
  <c r="K34" i="13"/>
  <c r="K38" i="13"/>
  <c r="K42" i="13"/>
  <c r="K46" i="13"/>
  <c r="K46" i="12" s="1"/>
  <c r="K50" i="13"/>
  <c r="Q7" i="13"/>
  <c r="Q11" i="13"/>
  <c r="Q15" i="13"/>
  <c r="Q15" i="12" s="1"/>
  <c r="Q19" i="13"/>
  <c r="Q23" i="13"/>
  <c r="Q27" i="13"/>
  <c r="Q31" i="13"/>
  <c r="Q31" i="12" s="1"/>
  <c r="Q35" i="13"/>
  <c r="Q39" i="13"/>
  <c r="Q43" i="13"/>
  <c r="Q47" i="13"/>
  <c r="Q47" i="12" s="1"/>
  <c r="Q51" i="13"/>
  <c r="Q51" i="12" s="1"/>
  <c r="T8" i="13"/>
  <c r="T8" i="12" s="1"/>
  <c r="T12" i="13"/>
  <c r="T16" i="13"/>
  <c r="T16" i="12" s="1"/>
  <c r="T20" i="13"/>
  <c r="T24" i="13"/>
  <c r="T24" i="12" s="1"/>
  <c r="T28" i="13"/>
  <c r="T32" i="13"/>
  <c r="T32" i="12" s="1"/>
  <c r="T36" i="13"/>
  <c r="T40" i="13"/>
  <c r="T40" i="12" s="1"/>
  <c r="T44" i="13"/>
  <c r="T48" i="13"/>
  <c r="T48" i="12" s="1"/>
  <c r="W8" i="13"/>
  <c r="W8" i="12" s="1"/>
  <c r="W12" i="13"/>
  <c r="W16" i="13"/>
  <c r="W20" i="13"/>
  <c r="W24" i="13"/>
  <c r="W28" i="13"/>
  <c r="W32" i="13"/>
  <c r="W36" i="13"/>
  <c r="W40" i="13"/>
  <c r="W44" i="13"/>
  <c r="W48" i="13"/>
  <c r="BD9" i="14"/>
  <c r="AF9" i="13"/>
  <c r="AF9" i="12" s="1"/>
  <c r="BD13" i="14"/>
  <c r="AF13" i="13"/>
  <c r="BD17" i="14"/>
  <c r="AF17" i="13"/>
  <c r="AF17" i="12" s="1"/>
  <c r="BD21" i="14"/>
  <c r="AF21" i="13"/>
  <c r="BD25" i="14"/>
  <c r="AF25" i="13"/>
  <c r="AF25" i="12" s="1"/>
  <c r="BD29" i="14"/>
  <c r="AF29" i="13"/>
  <c r="BD33" i="14"/>
  <c r="AF33" i="13"/>
  <c r="AF33" i="12" s="1"/>
  <c r="BD37" i="14"/>
  <c r="AF37" i="13"/>
  <c r="BD41" i="14"/>
  <c r="AF41" i="13"/>
  <c r="AF41" i="12" s="1"/>
  <c r="BD45" i="14"/>
  <c r="AF45" i="13"/>
  <c r="BD49" i="14"/>
  <c r="AF49" i="13"/>
  <c r="AF49" i="12" s="1"/>
  <c r="BD53" i="14"/>
  <c r="AF53" i="13"/>
  <c r="AI10" i="13"/>
  <c r="AI14" i="13"/>
  <c r="AI18" i="13"/>
  <c r="AI22" i="13"/>
  <c r="AI26" i="13"/>
  <c r="AI30" i="13"/>
  <c r="AI30" i="12" s="1"/>
  <c r="AI34" i="13"/>
  <c r="AI38" i="13"/>
  <c r="AI42" i="13"/>
  <c r="AI46" i="13"/>
  <c r="AI50" i="13"/>
  <c r="AL7" i="13"/>
  <c r="AN7" i="13" s="1"/>
  <c r="AL11" i="13"/>
  <c r="AN11" i="13" s="1"/>
  <c r="AL15" i="13"/>
  <c r="AN15" i="13" s="1"/>
  <c r="AL19" i="13"/>
  <c r="AN19" i="13" s="1"/>
  <c r="AL23" i="13"/>
  <c r="AN23" i="13" s="1"/>
  <c r="AL27" i="13"/>
  <c r="AN27" i="13" s="1"/>
  <c r="AL31" i="13"/>
  <c r="AN31" i="13" s="1"/>
  <c r="AL35" i="13"/>
  <c r="AN35" i="13" s="1"/>
  <c r="AL39" i="13"/>
  <c r="AN39" i="13" s="1"/>
  <c r="AL43" i="13"/>
  <c r="AN43" i="13" s="1"/>
  <c r="AL47" i="13"/>
  <c r="AN47" i="13" s="1"/>
  <c r="AL51" i="13"/>
  <c r="AN51" i="13" s="1"/>
  <c r="BA8" i="14"/>
  <c r="BC8" i="14" s="1"/>
  <c r="AR8" i="13"/>
  <c r="AR8" i="12" s="1"/>
  <c r="BA12" i="14"/>
  <c r="BC12" i="14" s="1"/>
  <c r="AR12" i="13"/>
  <c r="AR12" i="12" s="1"/>
  <c r="BA16" i="14"/>
  <c r="BC16" i="14" s="1"/>
  <c r="AR16" i="13"/>
  <c r="AR16" i="12" s="1"/>
  <c r="BA20" i="14"/>
  <c r="BC20" i="14" s="1"/>
  <c r="AR20" i="13"/>
  <c r="BA24" i="14"/>
  <c r="BC24" i="14" s="1"/>
  <c r="AR24" i="13"/>
  <c r="BA28" i="14"/>
  <c r="BC28" i="14" s="1"/>
  <c r="AR28" i="13"/>
  <c r="AR28" i="12" s="1"/>
  <c r="BA32" i="14"/>
  <c r="BC32" i="14" s="1"/>
  <c r="AR32" i="13"/>
  <c r="BA36" i="14"/>
  <c r="BC36" i="14" s="1"/>
  <c r="AR36" i="13"/>
  <c r="BA40" i="14"/>
  <c r="BC40" i="14" s="1"/>
  <c r="AR40" i="13"/>
  <c r="AR40" i="12" s="1"/>
  <c r="BA44" i="14"/>
  <c r="BC44" i="14" s="1"/>
  <c r="AR44" i="13"/>
  <c r="BA48" i="14"/>
  <c r="BC48" i="14" s="1"/>
  <c r="AR48" i="13"/>
  <c r="AR48" i="12" s="1"/>
  <c r="AU9" i="13"/>
  <c r="AW9" i="13" s="1"/>
  <c r="AU13" i="13"/>
  <c r="AW13" i="13" s="1"/>
  <c r="AU17" i="13"/>
  <c r="AW17" i="13" s="1"/>
  <c r="AU21" i="13"/>
  <c r="AW21" i="13" s="1"/>
  <c r="AU25" i="13"/>
  <c r="AW25" i="13" s="1"/>
  <c r="AU29" i="13"/>
  <c r="AW29" i="13" s="1"/>
  <c r="AU33" i="13"/>
  <c r="AW33" i="13" s="1"/>
  <c r="AU37" i="13"/>
  <c r="AW37" i="13" s="1"/>
  <c r="AU41" i="13"/>
  <c r="AW41" i="13" s="1"/>
  <c r="AU45" i="13"/>
  <c r="AW45" i="13" s="1"/>
  <c r="AU49" i="13"/>
  <c r="AW49" i="13" s="1"/>
  <c r="AU53" i="13"/>
  <c r="AW53" i="13" s="1"/>
  <c r="AX10" i="13"/>
  <c r="AZ10" i="13" s="1"/>
  <c r="AX14" i="13"/>
  <c r="AZ14" i="13" s="1"/>
  <c r="AX18" i="13"/>
  <c r="AZ18" i="13" s="1"/>
  <c r="AX22" i="13"/>
  <c r="AZ22" i="13" s="1"/>
  <c r="AX26" i="13"/>
  <c r="AZ26" i="13" s="1"/>
  <c r="AX30" i="13"/>
  <c r="AZ30" i="13" s="1"/>
  <c r="AX34" i="13"/>
  <c r="AZ34" i="13" s="1"/>
  <c r="AX38" i="13"/>
  <c r="AZ38" i="13" s="1"/>
  <c r="AX42" i="13"/>
  <c r="AZ42" i="13" s="1"/>
  <c r="AX46" i="13"/>
  <c r="AZ46" i="13" s="1"/>
  <c r="AX50" i="13"/>
  <c r="AZ50" i="13" s="1"/>
  <c r="BD7" i="14"/>
  <c r="AX37" i="12"/>
  <c r="AX21" i="12"/>
  <c r="AU48" i="12"/>
  <c r="AU44" i="12"/>
  <c r="AU28" i="12"/>
  <c r="AU16" i="12"/>
  <c r="AU12" i="12"/>
  <c r="AR47" i="12"/>
  <c r="AR45" i="12"/>
  <c r="AR44" i="12"/>
  <c r="AR31" i="12"/>
  <c r="AR29" i="12"/>
  <c r="AR15" i="12"/>
  <c r="AR13" i="12"/>
  <c r="AR10" i="12"/>
  <c r="AL48" i="12"/>
  <c r="AL47" i="12"/>
  <c r="AL39" i="12"/>
  <c r="AL32" i="12"/>
  <c r="AL23" i="12"/>
  <c r="AL16" i="12"/>
  <c r="AL8" i="12"/>
  <c r="AL7" i="12"/>
  <c r="AI45" i="12"/>
  <c r="AI29" i="12"/>
  <c r="AI22" i="12"/>
  <c r="AI13" i="12"/>
  <c r="AF51" i="12"/>
  <c r="AF50" i="12"/>
  <c r="AF47" i="12"/>
  <c r="AF45" i="12"/>
  <c r="AF38" i="12"/>
  <c r="AF36" i="12"/>
  <c r="AF35" i="12"/>
  <c r="AF34" i="12"/>
  <c r="AF31" i="12"/>
  <c r="AF29" i="12"/>
  <c r="AF20" i="12"/>
  <c r="AF19" i="12"/>
  <c r="AF18" i="12"/>
  <c r="AF15" i="12"/>
  <c r="AF13" i="12"/>
  <c r="W40" i="12"/>
  <c r="W32" i="12"/>
  <c r="T47" i="12"/>
  <c r="T37" i="12"/>
  <c r="T29" i="12"/>
  <c r="T21" i="12"/>
  <c r="T15" i="12"/>
  <c r="Q49" i="12"/>
  <c r="Q46" i="12"/>
  <c r="Q41" i="12"/>
  <c r="Q40" i="12"/>
  <c r="Q35" i="12"/>
  <c r="Q34" i="12"/>
  <c r="Q30" i="12"/>
  <c r="Q27" i="12"/>
  <c r="Q19" i="12"/>
  <c r="Q17" i="12"/>
  <c r="Q14" i="12"/>
  <c r="Q13" i="12"/>
  <c r="Q9" i="12"/>
  <c r="Q8" i="12"/>
  <c r="K50" i="12"/>
  <c r="K49" i="12"/>
  <c r="K45" i="12"/>
  <c r="K40" i="12"/>
  <c r="K34" i="12"/>
  <c r="K33" i="12"/>
  <c r="K31" i="12"/>
  <c r="K29" i="12"/>
  <c r="K28" i="12"/>
  <c r="K24" i="12"/>
  <c r="K23" i="12"/>
  <c r="K20" i="12"/>
  <c r="K17" i="12"/>
  <c r="K13" i="12"/>
  <c r="K9" i="12"/>
  <c r="H50" i="12"/>
  <c r="H43" i="12"/>
  <c r="H40" i="12"/>
  <c r="H38" i="12"/>
  <c r="H37" i="12"/>
  <c r="H35" i="12"/>
  <c r="H28" i="12"/>
  <c r="H24" i="12"/>
  <c r="H22" i="12"/>
  <c r="H18" i="12"/>
  <c r="H17" i="12"/>
  <c r="H14" i="12"/>
  <c r="H11" i="12"/>
  <c r="H8" i="12"/>
  <c r="H7" i="12"/>
  <c r="E53" i="12"/>
  <c r="E44" i="12"/>
  <c r="E43" i="12"/>
  <c r="E43" i="2" s="1"/>
  <c r="E42" i="12"/>
  <c r="E39" i="12"/>
  <c r="E36" i="12"/>
  <c r="E35" i="12"/>
  <c r="E33" i="12"/>
  <c r="E33" i="2" s="1"/>
  <c r="E28" i="12"/>
  <c r="E26" i="12"/>
  <c r="E23" i="12"/>
  <c r="E20" i="12"/>
  <c r="E16" i="12"/>
  <c r="E11" i="12"/>
  <c r="E11" i="2" s="1"/>
  <c r="E10" i="12"/>
  <c r="E7" i="12"/>
  <c r="AU7" i="12" l="1"/>
  <c r="W13" i="12"/>
  <c r="AX8" i="12"/>
  <c r="T12" i="12"/>
  <c r="W27" i="12"/>
  <c r="W46" i="12"/>
  <c r="AU43" i="12"/>
  <c r="W30" i="12"/>
  <c r="AX35" i="12"/>
  <c r="T11" i="12"/>
  <c r="T26" i="12"/>
  <c r="AL24" i="12"/>
  <c r="AU17" i="12"/>
  <c r="T27" i="12"/>
  <c r="T43" i="12"/>
  <c r="W14" i="12"/>
  <c r="AI16" i="12"/>
  <c r="AL15" i="12"/>
  <c r="AU11" i="12"/>
  <c r="AU21" i="12"/>
  <c r="AU33" i="12"/>
  <c r="AW33" i="12" s="1"/>
  <c r="AX19" i="12"/>
  <c r="T44" i="12"/>
  <c r="W45" i="12"/>
  <c r="AI31" i="12"/>
  <c r="AI48" i="12"/>
  <c r="AU23" i="12"/>
  <c r="AU37" i="12"/>
  <c r="AX40" i="12"/>
  <c r="AZ40" i="12" s="1"/>
  <c r="AL40" i="12"/>
  <c r="AU27" i="12"/>
  <c r="AU39" i="12"/>
  <c r="AU49" i="12"/>
  <c r="AX24" i="12"/>
  <c r="AX51" i="12"/>
  <c r="BA7" i="23"/>
  <c r="AL34" i="12"/>
  <c r="AN34" i="12" s="1"/>
  <c r="AL28" i="12"/>
  <c r="AL50" i="12"/>
  <c r="AI7" i="12"/>
  <c r="AL18" i="12"/>
  <c r="AN18" i="12" s="1"/>
  <c r="AL31" i="12"/>
  <c r="AX10" i="12"/>
  <c r="AX26" i="12"/>
  <c r="AZ26" i="12" s="1"/>
  <c r="AX42" i="12"/>
  <c r="AZ42" i="12" s="1"/>
  <c r="AI10" i="12"/>
  <c r="AL12" i="12"/>
  <c r="AL44" i="12"/>
  <c r="AN44" i="12" s="1"/>
  <c r="AU32" i="12"/>
  <c r="AW32" i="12" s="1"/>
  <c r="W21" i="12"/>
  <c r="AI26" i="12"/>
  <c r="AI42" i="12"/>
  <c r="E53" i="2"/>
  <c r="Q18" i="12"/>
  <c r="Q50" i="12"/>
  <c r="AF16" i="12"/>
  <c r="AF16" i="2" s="1"/>
  <c r="AF32" i="12"/>
  <c r="AF32" i="2" s="1"/>
  <c r="AF48" i="12"/>
  <c r="AU8" i="12"/>
  <c r="AW8" i="12" s="1"/>
  <c r="AU24" i="12"/>
  <c r="AW24" i="12" s="1"/>
  <c r="AU40" i="12"/>
  <c r="AW40" i="12" s="1"/>
  <c r="AX18" i="12"/>
  <c r="AX34" i="12"/>
  <c r="AX50" i="12"/>
  <c r="AZ50" i="12" s="1"/>
  <c r="E14" i="12"/>
  <c r="E14" i="2" s="1"/>
  <c r="E46" i="12"/>
  <c r="W24" i="12"/>
  <c r="W24" i="2" s="1"/>
  <c r="AR24" i="12"/>
  <c r="T31" i="12"/>
  <c r="AF11" i="12"/>
  <c r="AF27" i="12"/>
  <c r="AF43" i="12"/>
  <c r="AI37" i="12"/>
  <c r="AR9" i="12"/>
  <c r="AR41" i="12"/>
  <c r="AR41" i="2" s="1"/>
  <c r="AU19" i="12"/>
  <c r="AU35" i="12"/>
  <c r="AW35" i="12" s="1"/>
  <c r="AU51" i="12"/>
  <c r="AX13" i="12"/>
  <c r="AX29" i="12"/>
  <c r="AZ29" i="12" s="1"/>
  <c r="AX45" i="12"/>
  <c r="AZ45" i="12" s="1"/>
  <c r="E32" i="12"/>
  <c r="H34" i="12"/>
  <c r="K12" i="12"/>
  <c r="K44" i="12"/>
  <c r="W34" i="12"/>
  <c r="AI14" i="12"/>
  <c r="AI46" i="12"/>
  <c r="AR18" i="12"/>
  <c r="AR50" i="12"/>
  <c r="E17" i="12"/>
  <c r="E17" i="2" s="1"/>
  <c r="E49" i="12"/>
  <c r="E49" i="2" s="1"/>
  <c r="H27" i="12"/>
  <c r="W11" i="12"/>
  <c r="W43" i="12"/>
  <c r="AI23" i="12"/>
  <c r="AR11" i="12"/>
  <c r="AR11" i="2" s="1"/>
  <c r="AR43" i="12"/>
  <c r="H12" i="12"/>
  <c r="H44" i="12"/>
  <c r="H53" i="12"/>
  <c r="K38" i="12"/>
  <c r="Q32" i="12"/>
  <c r="AF14" i="12"/>
  <c r="AF30" i="12"/>
  <c r="AF46" i="12"/>
  <c r="E27" i="12"/>
  <c r="E27" i="2" s="1"/>
  <c r="H21" i="12"/>
  <c r="K15" i="12"/>
  <c r="K47" i="12"/>
  <c r="Q33" i="12"/>
  <c r="W37" i="12"/>
  <c r="AU53" i="12"/>
  <c r="AW53" i="12" s="1"/>
  <c r="AX22" i="12"/>
  <c r="AX38" i="12"/>
  <c r="AZ38" i="12" s="1"/>
  <c r="Q42" i="12"/>
  <c r="T20" i="12"/>
  <c r="T36" i="12"/>
  <c r="T53" i="12"/>
  <c r="W22" i="12"/>
  <c r="W38" i="12"/>
  <c r="AI34" i="12"/>
  <c r="AL53" i="12"/>
  <c r="AL53" i="2" s="1"/>
  <c r="AN53" i="2" s="1"/>
  <c r="K25" i="12"/>
  <c r="Q11" i="12"/>
  <c r="Q43" i="12"/>
  <c r="T13" i="12"/>
  <c r="T45" i="12"/>
  <c r="AU9" i="12"/>
  <c r="AW9" i="12" s="1"/>
  <c r="AU25" i="12"/>
  <c r="AW25" i="12" s="1"/>
  <c r="AU41" i="12"/>
  <c r="AW41" i="12" s="1"/>
  <c r="AX11" i="12"/>
  <c r="AX27" i="12"/>
  <c r="AX43" i="12"/>
  <c r="AZ43" i="12" s="1"/>
  <c r="Z7" i="23"/>
  <c r="Q10" i="12"/>
  <c r="T28" i="12"/>
  <c r="AI18" i="12"/>
  <c r="AI50" i="12"/>
  <c r="AL20" i="12"/>
  <c r="AN20" i="12" s="1"/>
  <c r="AL36" i="12"/>
  <c r="AN36" i="12" s="1"/>
  <c r="E38" i="12"/>
  <c r="E38" i="2" s="1"/>
  <c r="W16" i="12"/>
  <c r="W48" i="12"/>
  <c r="AF10" i="12"/>
  <c r="AF10" i="2" s="1"/>
  <c r="AF26" i="12"/>
  <c r="AF26" i="2" s="1"/>
  <c r="AF42" i="12"/>
  <c r="AR32" i="12"/>
  <c r="AT32" i="12" s="1"/>
  <c r="W26" i="12"/>
  <c r="AF28" i="12"/>
  <c r="AF44" i="12"/>
  <c r="AR26" i="12"/>
  <c r="AU20" i="12"/>
  <c r="AW20" i="12" s="1"/>
  <c r="AX14" i="12"/>
  <c r="AZ14" i="12" s="1"/>
  <c r="AX30" i="12"/>
  <c r="AZ30" i="12" s="1"/>
  <c r="E24" i="12"/>
  <c r="E24" i="2" s="1"/>
  <c r="H26" i="12"/>
  <c r="AF12" i="12"/>
  <c r="AF12" i="2" s="1"/>
  <c r="E41" i="12"/>
  <c r="E41" i="2" s="1"/>
  <c r="H19" i="12"/>
  <c r="T33" i="12"/>
  <c r="W19" i="12"/>
  <c r="AF21" i="12"/>
  <c r="AF37" i="12"/>
  <c r="AF37" i="2" s="1"/>
  <c r="AI47" i="12"/>
  <c r="AR19" i="12"/>
  <c r="AT19" i="12" s="1"/>
  <c r="AR51" i="12"/>
  <c r="AU13" i="12"/>
  <c r="AU13" i="2" s="1"/>
  <c r="AW13" i="2" s="1"/>
  <c r="AU29" i="12"/>
  <c r="AW29" i="12" s="1"/>
  <c r="AU45" i="12"/>
  <c r="AW45" i="12" s="1"/>
  <c r="E9" i="12"/>
  <c r="E9" i="2" s="1"/>
  <c r="T17" i="12"/>
  <c r="T49" i="12"/>
  <c r="W35" i="12"/>
  <c r="W51" i="12"/>
  <c r="AI15" i="12"/>
  <c r="H36" i="12"/>
  <c r="K30" i="12"/>
  <c r="Q24" i="12"/>
  <c r="T10" i="12"/>
  <c r="T18" i="12"/>
  <c r="T34" i="12"/>
  <c r="T42" i="12"/>
  <c r="T50" i="12"/>
  <c r="W20" i="12"/>
  <c r="W36" i="12"/>
  <c r="W53" i="12"/>
  <c r="AL10" i="12"/>
  <c r="AN10" i="12" s="1"/>
  <c r="AL26" i="12"/>
  <c r="AN26" i="12" s="1"/>
  <c r="AL42" i="12"/>
  <c r="AN42" i="12" s="1"/>
  <c r="AX16" i="12"/>
  <c r="AX32" i="12"/>
  <c r="AX48" i="12"/>
  <c r="AZ48" i="12" s="1"/>
  <c r="K36" i="12"/>
  <c r="AF53" i="12"/>
  <c r="AI38" i="12"/>
  <c r="AU36" i="12"/>
  <c r="AW36" i="12" s="1"/>
  <c r="AX46" i="12"/>
  <c r="H51" i="12"/>
  <c r="E19" i="12"/>
  <c r="E19" i="2" s="1"/>
  <c r="E51" i="12"/>
  <c r="E51" i="2" s="1"/>
  <c r="H13" i="12"/>
  <c r="H45" i="12"/>
  <c r="K7" i="12"/>
  <c r="K39" i="12"/>
  <c r="Q25" i="12"/>
  <c r="Q25" i="2" s="1"/>
  <c r="W29" i="12"/>
  <c r="AF7" i="12"/>
  <c r="AF23" i="12"/>
  <c r="AF39" i="12"/>
  <c r="AU15" i="12"/>
  <c r="AW15" i="12" s="1"/>
  <c r="AU31" i="12"/>
  <c r="AW31" i="12" s="1"/>
  <c r="AU47" i="12"/>
  <c r="AW47" i="12" s="1"/>
  <c r="AX9" i="12"/>
  <c r="AX17" i="12"/>
  <c r="AZ17" i="12" s="1"/>
  <c r="AX25" i="12"/>
  <c r="AZ25" i="12" s="1"/>
  <c r="AX33" i="12"/>
  <c r="AZ33" i="12" s="1"/>
  <c r="AX41" i="12"/>
  <c r="AZ41" i="12" s="1"/>
  <c r="AX49" i="12"/>
  <c r="AZ49" i="12" s="1"/>
  <c r="E21" i="12"/>
  <c r="E21" i="2" s="1"/>
  <c r="E37" i="12"/>
  <c r="E37" i="2" s="1"/>
  <c r="H15" i="12"/>
  <c r="H31" i="12"/>
  <c r="H47" i="12"/>
  <c r="K21" i="12"/>
  <c r="K37" i="12"/>
  <c r="Q7" i="12"/>
  <c r="Q23" i="12"/>
  <c r="Q39" i="12"/>
  <c r="T9" i="12"/>
  <c r="T25" i="12"/>
  <c r="T41" i="12"/>
  <c r="W15" i="12"/>
  <c r="W31" i="12"/>
  <c r="W47" i="12"/>
  <c r="AI11" i="12"/>
  <c r="AI19" i="12"/>
  <c r="AI27" i="12"/>
  <c r="AI35" i="12"/>
  <c r="AI43" i="12"/>
  <c r="AI51" i="12"/>
  <c r="AL9" i="12"/>
  <c r="AL13" i="12"/>
  <c r="AN13" i="12" s="1"/>
  <c r="AL17" i="12"/>
  <c r="AL17" i="2" s="1"/>
  <c r="AN17" i="2" s="1"/>
  <c r="AL21" i="12"/>
  <c r="AL21" i="2" s="1"/>
  <c r="AL25" i="12"/>
  <c r="AL29" i="12"/>
  <c r="AN29" i="12" s="1"/>
  <c r="AL33" i="12"/>
  <c r="AN33" i="12" s="1"/>
  <c r="AL37" i="12"/>
  <c r="AN37" i="12" s="1"/>
  <c r="AL41" i="12"/>
  <c r="AL45" i="12"/>
  <c r="AL45" i="2" s="1"/>
  <c r="AN45" i="2" s="1"/>
  <c r="AL49" i="12"/>
  <c r="AN49" i="12" s="1"/>
  <c r="AR7" i="12"/>
  <c r="AR7" i="2" s="1"/>
  <c r="AR23" i="12"/>
  <c r="AR23" i="2" s="1"/>
  <c r="AR39" i="12"/>
  <c r="AR39" i="2" s="1"/>
  <c r="AX7" i="12"/>
  <c r="AZ7" i="12" s="1"/>
  <c r="AX15" i="12"/>
  <c r="AZ15" i="12" s="1"/>
  <c r="AX23" i="12"/>
  <c r="AZ23" i="12" s="1"/>
  <c r="AX31" i="12"/>
  <c r="AX39" i="12"/>
  <c r="AZ39" i="12" s="1"/>
  <c r="AX47" i="12"/>
  <c r="AZ47" i="12" s="1"/>
  <c r="E18" i="12"/>
  <c r="E18" i="2" s="1"/>
  <c r="E34" i="12"/>
  <c r="E34" i="2" s="1"/>
  <c r="E50" i="12"/>
  <c r="E50" i="2" s="1"/>
  <c r="H16" i="12"/>
  <c r="H32" i="12"/>
  <c r="H48" i="12"/>
  <c r="K10" i="12"/>
  <c r="K26" i="12"/>
  <c r="K42" i="12"/>
  <c r="Q20" i="12"/>
  <c r="Q36" i="12"/>
  <c r="Q53" i="12"/>
  <c r="Q53" i="2" s="1"/>
  <c r="T22" i="12"/>
  <c r="T38" i="12"/>
  <c r="W12" i="12"/>
  <c r="W28" i="12"/>
  <c r="W44" i="12"/>
  <c r="AI8" i="12"/>
  <c r="AI8" i="2" s="1"/>
  <c r="AI12" i="12"/>
  <c r="AI20" i="12"/>
  <c r="AI24" i="12"/>
  <c r="AI28" i="12"/>
  <c r="AI36" i="12"/>
  <c r="AI40" i="12"/>
  <c r="AI44" i="12"/>
  <c r="AI53" i="12"/>
  <c r="AL14" i="12"/>
  <c r="AN14" i="12" s="1"/>
  <c r="AL22" i="12"/>
  <c r="AN22" i="12" s="1"/>
  <c r="AL30" i="12"/>
  <c r="AL38" i="12"/>
  <c r="AN38" i="12" s="1"/>
  <c r="AL46" i="12"/>
  <c r="AN46" i="12" s="1"/>
  <c r="AR20" i="12"/>
  <c r="AR20" i="2" s="1"/>
  <c r="AR36" i="12"/>
  <c r="AR53" i="12"/>
  <c r="AU10" i="12"/>
  <c r="AW10" i="12" s="1"/>
  <c r="AU14" i="12"/>
  <c r="AU18" i="12"/>
  <c r="AW18" i="12" s="1"/>
  <c r="AU22" i="12"/>
  <c r="AU26" i="12"/>
  <c r="AU30" i="12"/>
  <c r="AU34" i="12"/>
  <c r="AW34" i="12" s="1"/>
  <c r="AU38" i="12"/>
  <c r="AW38" i="12" s="1"/>
  <c r="AU42" i="12"/>
  <c r="AW42" i="12" s="1"/>
  <c r="AU46" i="12"/>
  <c r="AW46" i="12" s="1"/>
  <c r="AU50" i="12"/>
  <c r="AW50" i="12" s="1"/>
  <c r="AX12" i="12"/>
  <c r="AZ12" i="12" s="1"/>
  <c r="AX20" i="12"/>
  <c r="AZ20" i="12" s="1"/>
  <c r="AX28" i="12"/>
  <c r="AZ28" i="12" s="1"/>
  <c r="AX36" i="12"/>
  <c r="AZ36" i="12" s="1"/>
  <c r="AX44" i="12"/>
  <c r="AX53" i="12"/>
  <c r="AZ53" i="12" s="1"/>
  <c r="E15" i="12"/>
  <c r="E15" i="2" s="1"/>
  <c r="E31" i="12"/>
  <c r="E31" i="2" s="1"/>
  <c r="E47" i="12"/>
  <c r="E47" i="2" s="1"/>
  <c r="H9" i="12"/>
  <c r="H25" i="12"/>
  <c r="H41" i="12"/>
  <c r="K19" i="12"/>
  <c r="K35" i="12"/>
  <c r="K51" i="12"/>
  <c r="Q21" i="12"/>
  <c r="Q37" i="12"/>
  <c r="T19" i="12"/>
  <c r="T35" i="12"/>
  <c r="T35" i="2" s="1"/>
  <c r="T51" i="12"/>
  <c r="T51" i="2" s="1"/>
  <c r="W9" i="12"/>
  <c r="W25" i="12"/>
  <c r="W41" i="12"/>
  <c r="AI9" i="12"/>
  <c r="AI17" i="12"/>
  <c r="AI25" i="12"/>
  <c r="AI33" i="12"/>
  <c r="AI41" i="12"/>
  <c r="AI49" i="12"/>
  <c r="AL11" i="12"/>
  <c r="AN11" i="12" s="1"/>
  <c r="AL19" i="12"/>
  <c r="AN19" i="12" s="1"/>
  <c r="AL27" i="12"/>
  <c r="AL35" i="12"/>
  <c r="AL43" i="12"/>
  <c r="AN43" i="12" s="1"/>
  <c r="AL51" i="12"/>
  <c r="AN51" i="12" s="1"/>
  <c r="AR21" i="12"/>
  <c r="AR37" i="12"/>
  <c r="Z23" i="23"/>
  <c r="AC49" i="23"/>
  <c r="AC17" i="23"/>
  <c r="AC13" i="23"/>
  <c r="AC9" i="23"/>
  <c r="BD53" i="23"/>
  <c r="BF53" i="23" s="1"/>
  <c r="AO44" i="23"/>
  <c r="AQ44" i="23" s="1"/>
  <c r="AO36" i="23"/>
  <c r="AQ36" i="23" s="1"/>
  <c r="BD28" i="23"/>
  <c r="BF28" i="23" s="1"/>
  <c r="AO20" i="23"/>
  <c r="AQ20" i="23" s="1"/>
  <c r="BD12" i="23"/>
  <c r="BF12" i="23" s="1"/>
  <c r="Z30" i="23"/>
  <c r="AC44" i="23"/>
  <c r="Z47" i="23"/>
  <c r="Z15" i="23"/>
  <c r="AC33" i="23"/>
  <c r="AC29" i="23"/>
  <c r="AC25" i="23"/>
  <c r="Z22" i="23"/>
  <c r="AC36" i="23"/>
  <c r="AC24" i="23"/>
  <c r="Z39" i="23"/>
  <c r="AC45" i="23"/>
  <c r="AO48" i="23"/>
  <c r="AQ48" i="23" s="1"/>
  <c r="BD40" i="23"/>
  <c r="BF40" i="23" s="1"/>
  <c r="AO32" i="23"/>
  <c r="AQ32" i="23" s="1"/>
  <c r="AO24" i="23"/>
  <c r="AQ24" i="23" s="1"/>
  <c r="AO16" i="23"/>
  <c r="AQ16" i="23" s="1"/>
  <c r="AO8" i="23"/>
  <c r="AQ8" i="23" s="1"/>
  <c r="Z46" i="23"/>
  <c r="Z14" i="23"/>
  <c r="Z31" i="23"/>
  <c r="AC37" i="23"/>
  <c r="Z38" i="23"/>
  <c r="AC53" i="23"/>
  <c r="AC12" i="23"/>
  <c r="BC7" i="23"/>
  <c r="BA47" i="23"/>
  <c r="BC47" i="23" s="1"/>
  <c r="BA39" i="23"/>
  <c r="BC39" i="23" s="1"/>
  <c r="BA31" i="23"/>
  <c r="BC31" i="23" s="1"/>
  <c r="BA23" i="23"/>
  <c r="BC23" i="23" s="1"/>
  <c r="BA15" i="23"/>
  <c r="BC15" i="23" s="1"/>
  <c r="AO45" i="23"/>
  <c r="AQ45" i="23" s="1"/>
  <c r="AO41" i="23"/>
  <c r="AQ41" i="23" s="1"/>
  <c r="AO29" i="23"/>
  <c r="AQ29" i="23" s="1"/>
  <c r="BD25" i="23"/>
  <c r="BF25" i="23" s="1"/>
  <c r="AO13" i="23"/>
  <c r="AQ13" i="23" s="1"/>
  <c r="BD9" i="23"/>
  <c r="BF9" i="23" s="1"/>
  <c r="Y7" i="23"/>
  <c r="Y54" i="23" s="1"/>
  <c r="Y55" i="23" s="1"/>
  <c r="W54" i="23"/>
  <c r="W55" i="23" s="1"/>
  <c r="Z51" i="23"/>
  <c r="Z35" i="23"/>
  <c r="Z19" i="23"/>
  <c r="AC21" i="23"/>
  <c r="BA46" i="23"/>
  <c r="BC46" i="23" s="1"/>
  <c r="BA38" i="23"/>
  <c r="BC38" i="23" s="1"/>
  <c r="BA30" i="23"/>
  <c r="BC30" i="23" s="1"/>
  <c r="BA22" i="23"/>
  <c r="BC22" i="23" s="1"/>
  <c r="BA14" i="23"/>
  <c r="BC14" i="23" s="1"/>
  <c r="BD44" i="23"/>
  <c r="BF44" i="23" s="1"/>
  <c r="AO40" i="23"/>
  <c r="AQ40" i="23" s="1"/>
  <c r="AO28" i="23"/>
  <c r="AQ28" i="23" s="1"/>
  <c r="BD24" i="23"/>
  <c r="BF24" i="23" s="1"/>
  <c r="AO12" i="23"/>
  <c r="AQ12" i="23" s="1"/>
  <c r="BD8" i="23"/>
  <c r="BF8" i="23" s="1"/>
  <c r="Z50" i="23"/>
  <c r="Z34" i="23"/>
  <c r="Z18" i="23"/>
  <c r="AC40" i="23"/>
  <c r="BG40" i="23" s="1"/>
  <c r="AC20" i="23"/>
  <c r="AC16" i="23"/>
  <c r="AC8" i="23"/>
  <c r="AO47" i="23"/>
  <c r="AQ47" i="23" s="1"/>
  <c r="AO43" i="23"/>
  <c r="AQ43" i="23" s="1"/>
  <c r="AO31" i="23"/>
  <c r="AQ31" i="23" s="1"/>
  <c r="BD27" i="23"/>
  <c r="BF27" i="23" s="1"/>
  <c r="AO15" i="23"/>
  <c r="AQ15" i="23" s="1"/>
  <c r="AO11" i="23"/>
  <c r="AQ11" i="23" s="1"/>
  <c r="V7" i="23"/>
  <c r="V54" i="23" s="1"/>
  <c r="V55" i="23" s="1"/>
  <c r="T54" i="23"/>
  <c r="T55" i="23" s="1"/>
  <c r="Z41" i="23"/>
  <c r="Z25" i="23"/>
  <c r="Z9" i="23"/>
  <c r="AC35" i="23"/>
  <c r="AC31" i="23"/>
  <c r="AC15" i="23"/>
  <c r="AC7" i="23"/>
  <c r="BA48" i="23"/>
  <c r="BC48" i="23" s="1"/>
  <c r="BA40" i="23"/>
  <c r="BC40" i="23" s="1"/>
  <c r="BA32" i="23"/>
  <c r="BC32" i="23" s="1"/>
  <c r="BA24" i="23"/>
  <c r="BC24" i="23" s="1"/>
  <c r="BA16" i="23"/>
  <c r="BC16" i="23" s="1"/>
  <c r="BA8" i="23"/>
  <c r="BC8" i="23" s="1"/>
  <c r="AO50" i="23"/>
  <c r="AQ50" i="23" s="1"/>
  <c r="AO46" i="23"/>
  <c r="AQ46" i="23" s="1"/>
  <c r="BD34" i="23"/>
  <c r="BF34" i="23" s="1"/>
  <c r="BD30" i="23"/>
  <c r="BF30" i="23" s="1"/>
  <c r="BD18" i="23"/>
  <c r="BF18" i="23" s="1"/>
  <c r="AO14" i="23"/>
  <c r="AQ14" i="23" s="1"/>
  <c r="Z48" i="23"/>
  <c r="Z32" i="23"/>
  <c r="Z16" i="23"/>
  <c r="AC34" i="23"/>
  <c r="AC22" i="23"/>
  <c r="AO49" i="23"/>
  <c r="AQ49" i="23" s="1"/>
  <c r="BD45" i="23"/>
  <c r="BF45" i="23" s="1"/>
  <c r="BD33" i="23"/>
  <c r="BF33" i="23" s="1"/>
  <c r="BD29" i="23"/>
  <c r="BF29" i="23" s="1"/>
  <c r="BD17" i="23"/>
  <c r="BF17" i="23" s="1"/>
  <c r="BD13" i="23"/>
  <c r="BF13" i="23" s="1"/>
  <c r="BA49" i="23"/>
  <c r="BC49" i="23" s="1"/>
  <c r="BA41" i="23"/>
  <c r="BC41" i="23" s="1"/>
  <c r="BA33" i="23"/>
  <c r="BC33" i="23" s="1"/>
  <c r="BA25" i="23"/>
  <c r="BC25" i="23" s="1"/>
  <c r="BA17" i="23"/>
  <c r="BC17" i="23" s="1"/>
  <c r="BA9" i="23"/>
  <c r="BC9" i="23" s="1"/>
  <c r="AN7" i="23"/>
  <c r="AN54" i="23" s="1"/>
  <c r="AL54" i="23"/>
  <c r="AL55" i="23" s="1"/>
  <c r="AO51" i="23"/>
  <c r="AQ51" i="23" s="1"/>
  <c r="BD47" i="23"/>
  <c r="BF47" i="23" s="1"/>
  <c r="BD35" i="23"/>
  <c r="BF35" i="23" s="1"/>
  <c r="BD31" i="23"/>
  <c r="BF31" i="23" s="1"/>
  <c r="BD19" i="23"/>
  <c r="BF19" i="23" s="1"/>
  <c r="BD15" i="23"/>
  <c r="BF15" i="23" s="1"/>
  <c r="Z37" i="23"/>
  <c r="Z21" i="23"/>
  <c r="AC39" i="23"/>
  <c r="AC27" i="23"/>
  <c r="BG27" i="23" s="1"/>
  <c r="AC23" i="23"/>
  <c r="BD50" i="23"/>
  <c r="BF50" i="23" s="1"/>
  <c r="BD38" i="23"/>
  <c r="BF38" i="23" s="1"/>
  <c r="AO34" i="23"/>
  <c r="AQ34" i="23" s="1"/>
  <c r="BD22" i="23"/>
  <c r="BF22" i="23" s="1"/>
  <c r="AO18" i="23"/>
  <c r="AQ18" i="23" s="1"/>
  <c r="Z44" i="23"/>
  <c r="Z28" i="23"/>
  <c r="Z12" i="23"/>
  <c r="AC38" i="23"/>
  <c r="AC26" i="23"/>
  <c r="AC10" i="23"/>
  <c r="AZ7" i="23"/>
  <c r="AZ54" i="23" s="1"/>
  <c r="AX54" i="23"/>
  <c r="AX55" i="23" s="1"/>
  <c r="BA51" i="23"/>
  <c r="BC51" i="23" s="1"/>
  <c r="BA43" i="23"/>
  <c r="BC43" i="23" s="1"/>
  <c r="BA35" i="23"/>
  <c r="BC35" i="23" s="1"/>
  <c r="BA27" i="23"/>
  <c r="BC27" i="23" s="1"/>
  <c r="BA19" i="23"/>
  <c r="BC19" i="23" s="1"/>
  <c r="BA11" i="23"/>
  <c r="BC11" i="23" s="1"/>
  <c r="AT54" i="23"/>
  <c r="BD49" i="23"/>
  <c r="BF49" i="23" s="1"/>
  <c r="BD37" i="23"/>
  <c r="BF37" i="23" s="1"/>
  <c r="AO33" i="23"/>
  <c r="AQ33" i="23" s="1"/>
  <c r="AO21" i="23"/>
  <c r="AQ21" i="23" s="1"/>
  <c r="AO17" i="23"/>
  <c r="AQ17" i="23" s="1"/>
  <c r="Z43" i="23"/>
  <c r="Z27" i="23"/>
  <c r="Z11" i="23"/>
  <c r="AC41" i="23"/>
  <c r="BA50" i="23"/>
  <c r="BC50" i="23" s="1"/>
  <c r="BA42" i="23"/>
  <c r="BC42" i="23" s="1"/>
  <c r="BA34" i="23"/>
  <c r="BC34" i="23" s="1"/>
  <c r="BA26" i="23"/>
  <c r="BC26" i="23" s="1"/>
  <c r="BA18" i="23"/>
  <c r="BC18" i="23" s="1"/>
  <c r="BA10" i="23"/>
  <c r="BC10" i="23" s="1"/>
  <c r="AO53" i="23"/>
  <c r="AQ53" i="23" s="1"/>
  <c r="BD48" i="23"/>
  <c r="BF48" i="23" s="1"/>
  <c r="BD36" i="23"/>
  <c r="BF36" i="23" s="1"/>
  <c r="BD32" i="23"/>
  <c r="BF32" i="23" s="1"/>
  <c r="BD20" i="23"/>
  <c r="BF20" i="23" s="1"/>
  <c r="BD16" i="23"/>
  <c r="BF16" i="23" s="1"/>
  <c r="Z42" i="23"/>
  <c r="Z26" i="23"/>
  <c r="Z10" i="23"/>
  <c r="AC48" i="23"/>
  <c r="BG48" i="23" s="1"/>
  <c r="AC32" i="23"/>
  <c r="AC28" i="23"/>
  <c r="BD51" i="23"/>
  <c r="BF51" i="23" s="1"/>
  <c r="BD39" i="23"/>
  <c r="BF39" i="23" s="1"/>
  <c r="AO35" i="23"/>
  <c r="AQ35" i="23" s="1"/>
  <c r="BD23" i="23"/>
  <c r="BF23" i="23" s="1"/>
  <c r="AO19" i="23"/>
  <c r="AQ19" i="23" s="1"/>
  <c r="AH7" i="23"/>
  <c r="AH54" i="23" s="1"/>
  <c r="BD7" i="23"/>
  <c r="AO7" i="23"/>
  <c r="AF54" i="23"/>
  <c r="AF55" i="23" s="1"/>
  <c r="Z49" i="23"/>
  <c r="Z33" i="23"/>
  <c r="Z17" i="23"/>
  <c r="AC47" i="23"/>
  <c r="AC43" i="23"/>
  <c r="N54" i="23"/>
  <c r="N55" i="23" s="1"/>
  <c r="P7" i="23"/>
  <c r="P54" i="23" s="1"/>
  <c r="P55" i="23" s="1"/>
  <c r="BA53" i="23"/>
  <c r="BC53" i="23" s="1"/>
  <c r="BA44" i="23"/>
  <c r="BC44" i="23" s="1"/>
  <c r="BA36" i="23"/>
  <c r="BC36" i="23" s="1"/>
  <c r="BA28" i="23"/>
  <c r="BC28" i="23" s="1"/>
  <c r="BA20" i="23"/>
  <c r="BC20" i="23" s="1"/>
  <c r="BA12" i="23"/>
  <c r="BC12" i="23" s="1"/>
  <c r="BD42" i="23"/>
  <c r="BF42" i="23" s="1"/>
  <c r="AO38" i="23"/>
  <c r="AQ38" i="23" s="1"/>
  <c r="BD26" i="23"/>
  <c r="BF26" i="23" s="1"/>
  <c r="AO22" i="23"/>
  <c r="AQ22" i="23" s="1"/>
  <c r="AO10" i="23"/>
  <c r="AQ10" i="23" s="1"/>
  <c r="Z40" i="23"/>
  <c r="Z24" i="23"/>
  <c r="Z8" i="23"/>
  <c r="AC46" i="23"/>
  <c r="AC42" i="23"/>
  <c r="AC30" i="23"/>
  <c r="BG30" i="23" s="1"/>
  <c r="AK7" i="23"/>
  <c r="AK54" i="23" s="1"/>
  <c r="AI54" i="23"/>
  <c r="AI55" i="23" s="1"/>
  <c r="BD41" i="23"/>
  <c r="BF41" i="23" s="1"/>
  <c r="AO37" i="23"/>
  <c r="AQ37" i="23" s="1"/>
  <c r="AO25" i="23"/>
  <c r="AQ25" i="23" s="1"/>
  <c r="BD21" i="23"/>
  <c r="BF21" i="23" s="1"/>
  <c r="AO9" i="23"/>
  <c r="AQ9" i="23" s="1"/>
  <c r="AW7" i="23"/>
  <c r="AW54" i="23" s="1"/>
  <c r="AU54" i="23"/>
  <c r="BA45" i="23"/>
  <c r="BC45" i="23" s="1"/>
  <c r="BA37" i="23"/>
  <c r="BC37" i="23" s="1"/>
  <c r="BA29" i="23"/>
  <c r="BC29" i="23" s="1"/>
  <c r="BA21" i="23"/>
  <c r="BC21" i="23" s="1"/>
  <c r="BA13" i="23"/>
  <c r="BC13" i="23" s="1"/>
  <c r="BD43" i="23"/>
  <c r="BF43" i="23" s="1"/>
  <c r="AO39" i="23"/>
  <c r="AQ39" i="23" s="1"/>
  <c r="AO27" i="23"/>
  <c r="AQ27" i="23" s="1"/>
  <c r="AO23" i="23"/>
  <c r="AQ23" i="23" s="1"/>
  <c r="BD11" i="23"/>
  <c r="BF11" i="23" s="1"/>
  <c r="Z45" i="23"/>
  <c r="Z29" i="23"/>
  <c r="Z13" i="23"/>
  <c r="AC51" i="23"/>
  <c r="AC19" i="23"/>
  <c r="BG19" i="23" s="1"/>
  <c r="AC11" i="23"/>
  <c r="G54" i="23"/>
  <c r="G55" i="23" s="1"/>
  <c r="BD46" i="23"/>
  <c r="BF46" i="23" s="1"/>
  <c r="AO42" i="23"/>
  <c r="AQ42" i="23" s="1"/>
  <c r="AO30" i="23"/>
  <c r="AQ30" i="23" s="1"/>
  <c r="AO26" i="23"/>
  <c r="AQ26" i="23" s="1"/>
  <c r="BD14" i="23"/>
  <c r="BF14" i="23" s="1"/>
  <c r="BD10" i="23"/>
  <c r="BF10" i="23" s="1"/>
  <c r="Z53" i="23"/>
  <c r="Z36" i="23"/>
  <c r="Z20" i="23"/>
  <c r="AC50" i="23"/>
  <c r="AC18" i="23"/>
  <c r="AC14" i="23"/>
  <c r="E22" i="2"/>
  <c r="E7" i="2"/>
  <c r="E23" i="2"/>
  <c r="E39" i="2"/>
  <c r="E10" i="2"/>
  <c r="E42" i="2"/>
  <c r="E26" i="2"/>
  <c r="E48" i="2"/>
  <c r="E12" i="2"/>
  <c r="E16" i="2"/>
  <c r="E28" i="2"/>
  <c r="E32" i="2"/>
  <c r="E44" i="2"/>
  <c r="E13" i="2"/>
  <c r="E25" i="2"/>
  <c r="E29" i="2"/>
  <c r="E45" i="2"/>
  <c r="E20" i="2"/>
  <c r="E36" i="2"/>
  <c r="E46" i="2"/>
  <c r="BD10" i="9"/>
  <c r="BD14" i="9"/>
  <c r="BD18" i="9"/>
  <c r="BD22" i="9"/>
  <c r="BD26" i="9"/>
  <c r="BD30" i="9"/>
  <c r="BD34" i="9"/>
  <c r="BD38" i="9"/>
  <c r="BD42" i="9"/>
  <c r="BD46" i="9"/>
  <c r="BD50" i="9"/>
  <c r="BA9" i="9"/>
  <c r="BC9" i="9" s="1"/>
  <c r="BA13" i="9"/>
  <c r="BC13" i="9" s="1"/>
  <c r="BA17" i="9"/>
  <c r="BC17" i="9" s="1"/>
  <c r="BA21" i="9"/>
  <c r="BC21" i="9" s="1"/>
  <c r="BA25" i="9"/>
  <c r="BC25" i="9" s="1"/>
  <c r="BA29" i="9"/>
  <c r="BC29" i="9" s="1"/>
  <c r="BA33" i="9"/>
  <c r="BC33" i="9" s="1"/>
  <c r="BA37" i="9"/>
  <c r="BC37" i="9" s="1"/>
  <c r="BA41" i="9"/>
  <c r="BC41" i="9" s="1"/>
  <c r="BA45" i="9"/>
  <c r="BC45" i="9" s="1"/>
  <c r="BA49" i="9"/>
  <c r="BC49" i="9" s="1"/>
  <c r="BA53" i="9"/>
  <c r="BC53" i="9" s="1"/>
  <c r="BD10" i="5"/>
  <c r="BD14" i="5"/>
  <c r="BD18" i="5"/>
  <c r="BD22" i="5"/>
  <c r="BD26" i="5"/>
  <c r="BD30" i="5"/>
  <c r="BD34" i="5"/>
  <c r="BD38" i="5"/>
  <c r="BD42" i="5"/>
  <c r="AF42" i="2"/>
  <c r="BD46" i="5"/>
  <c r="BD50" i="5"/>
  <c r="AN8" i="12"/>
  <c r="AN12" i="12"/>
  <c r="AN24" i="12"/>
  <c r="AN28" i="12"/>
  <c r="AN32" i="12"/>
  <c r="AN40" i="12"/>
  <c r="AL48" i="2"/>
  <c r="AN48" i="2" s="1"/>
  <c r="BA9" i="5"/>
  <c r="BC9" i="5" s="1"/>
  <c r="BA13" i="5"/>
  <c r="BC13" i="5" s="1"/>
  <c r="AT13" i="12"/>
  <c r="BA17" i="5"/>
  <c r="BC17" i="5" s="1"/>
  <c r="BA21" i="5"/>
  <c r="BC21" i="5" s="1"/>
  <c r="BA25" i="5"/>
  <c r="BC25" i="5" s="1"/>
  <c r="AR25" i="2"/>
  <c r="BA29" i="5"/>
  <c r="BC29" i="5" s="1"/>
  <c r="AR29" i="2"/>
  <c r="AT29" i="2" s="1"/>
  <c r="BA33" i="5"/>
  <c r="BC33" i="5" s="1"/>
  <c r="BA37" i="5"/>
  <c r="BC37" i="5" s="1"/>
  <c r="BA41" i="5"/>
  <c r="BC41" i="5" s="1"/>
  <c r="BA45" i="5"/>
  <c r="BC45" i="5" s="1"/>
  <c r="AR45" i="2"/>
  <c r="BA49" i="5"/>
  <c r="BC49" i="5" s="1"/>
  <c r="BA53" i="5"/>
  <c r="BC53" i="5" s="1"/>
  <c r="AZ51" i="12"/>
  <c r="BD10" i="6"/>
  <c r="BD14" i="6"/>
  <c r="BD18" i="6"/>
  <c r="BD22" i="6"/>
  <c r="BD26" i="6"/>
  <c r="BD30" i="6"/>
  <c r="BD34" i="6"/>
  <c r="BD38" i="6"/>
  <c r="BD42" i="6"/>
  <c r="BD46" i="6"/>
  <c r="BD50" i="6"/>
  <c r="BA9" i="6"/>
  <c r="BC9" i="6" s="1"/>
  <c r="BA13" i="6"/>
  <c r="BC13" i="6" s="1"/>
  <c r="BA17" i="6"/>
  <c r="BC17" i="6" s="1"/>
  <c r="BA21" i="6"/>
  <c r="BC21" i="6" s="1"/>
  <c r="BA25" i="6"/>
  <c r="BC25" i="6" s="1"/>
  <c r="BA29" i="6"/>
  <c r="BC29" i="6" s="1"/>
  <c r="BA33" i="6"/>
  <c r="BC33" i="6" s="1"/>
  <c r="BA37" i="6"/>
  <c r="BC37" i="6" s="1"/>
  <c r="BA41" i="6"/>
  <c r="BC41" i="6" s="1"/>
  <c r="BA45" i="6"/>
  <c r="BC45" i="6" s="1"/>
  <c r="BA49" i="6"/>
  <c r="BC49" i="6" s="1"/>
  <c r="BA53" i="6"/>
  <c r="BC53" i="6" s="1"/>
  <c r="AT40" i="13"/>
  <c r="BA40" i="13"/>
  <c r="BC40" i="13" s="1"/>
  <c r="BA24" i="13"/>
  <c r="BC24" i="13" s="1"/>
  <c r="AT24" i="13"/>
  <c r="BA8" i="13"/>
  <c r="BC8" i="13" s="1"/>
  <c r="AT8" i="13"/>
  <c r="BD49" i="13"/>
  <c r="AO49" i="13"/>
  <c r="AO33" i="13"/>
  <c r="BD33" i="13"/>
  <c r="BD17" i="13"/>
  <c r="AO17" i="13"/>
  <c r="N48" i="13"/>
  <c r="AC48" i="13"/>
  <c r="N32" i="13"/>
  <c r="AC32" i="13"/>
  <c r="AC16" i="13"/>
  <c r="N16" i="13"/>
  <c r="BF34" i="10"/>
  <c r="BF26" i="10"/>
  <c r="BF18" i="10"/>
  <c r="BF10" i="10"/>
  <c r="BF46" i="8"/>
  <c r="BF38" i="8"/>
  <c r="BF30" i="8"/>
  <c r="BF22" i="8"/>
  <c r="BF14" i="8"/>
  <c r="BA39" i="13"/>
  <c r="BC39" i="13" s="1"/>
  <c r="AT39" i="13"/>
  <c r="BA23" i="13"/>
  <c r="BC23" i="13" s="1"/>
  <c r="AT23" i="13"/>
  <c r="BA7" i="13"/>
  <c r="BC7" i="13" s="1"/>
  <c r="AT7" i="13"/>
  <c r="BD48" i="13"/>
  <c r="AO48" i="13"/>
  <c r="BD32" i="13"/>
  <c r="AO32" i="13"/>
  <c r="BD16" i="13"/>
  <c r="AO16" i="13"/>
  <c r="Z38" i="13"/>
  <c r="AC47" i="13"/>
  <c r="N47" i="13"/>
  <c r="AC31" i="13"/>
  <c r="N31" i="13"/>
  <c r="N15" i="13"/>
  <c r="AC15" i="13"/>
  <c r="BF53" i="7"/>
  <c r="BF45" i="7"/>
  <c r="BF37" i="7"/>
  <c r="BF29" i="7"/>
  <c r="BF21" i="7"/>
  <c r="BF13" i="7"/>
  <c r="BF53" i="10"/>
  <c r="BF45" i="10"/>
  <c r="BA38" i="13"/>
  <c r="BC38" i="13" s="1"/>
  <c r="AT38" i="13"/>
  <c r="AT22" i="13"/>
  <c r="BA22" i="13"/>
  <c r="BC22" i="13" s="1"/>
  <c r="BD51" i="13"/>
  <c r="AO51" i="13"/>
  <c r="AO35" i="13"/>
  <c r="BD35" i="13"/>
  <c r="AO19" i="13"/>
  <c r="BD19" i="13"/>
  <c r="Z53" i="13"/>
  <c r="Z45" i="13"/>
  <c r="Z37" i="13"/>
  <c r="Z29" i="13"/>
  <c r="Z21" i="13"/>
  <c r="Z13" i="13"/>
  <c r="AC50" i="13"/>
  <c r="N50" i="13"/>
  <c r="AC34" i="13"/>
  <c r="N34" i="13"/>
  <c r="AC18" i="13"/>
  <c r="N18" i="13"/>
  <c r="BF36" i="10"/>
  <c r="BF28" i="10"/>
  <c r="BF20" i="10"/>
  <c r="BF12" i="10"/>
  <c r="BF44" i="8"/>
  <c r="BF36" i="8"/>
  <c r="BA41" i="13"/>
  <c r="BC41" i="13" s="1"/>
  <c r="AT41" i="13"/>
  <c r="BA25" i="13"/>
  <c r="BC25" i="13" s="1"/>
  <c r="AT25" i="13"/>
  <c r="BA9" i="13"/>
  <c r="BC9" i="13" s="1"/>
  <c r="AT9" i="13"/>
  <c r="AO38" i="13"/>
  <c r="BD38" i="13"/>
  <c r="AO22" i="13"/>
  <c r="BD22" i="13"/>
  <c r="Z44" i="13"/>
  <c r="Z36" i="13"/>
  <c r="Z28" i="13"/>
  <c r="Z20" i="13"/>
  <c r="Z12" i="13"/>
  <c r="N45" i="13"/>
  <c r="AC45" i="13"/>
  <c r="N29" i="13"/>
  <c r="AC29" i="13"/>
  <c r="N13" i="13"/>
  <c r="AC13" i="13"/>
  <c r="BD11" i="9"/>
  <c r="BD15" i="9"/>
  <c r="BD19" i="9"/>
  <c r="BD23" i="9"/>
  <c r="BD27" i="9"/>
  <c r="BD31" i="9"/>
  <c r="BD35" i="9"/>
  <c r="BD39" i="9"/>
  <c r="BD43" i="9"/>
  <c r="BD47" i="9"/>
  <c r="BD51" i="9"/>
  <c r="BA10" i="9"/>
  <c r="BC10" i="9" s="1"/>
  <c r="BA14" i="9"/>
  <c r="BC14" i="9" s="1"/>
  <c r="BA18" i="9"/>
  <c r="BC18" i="9" s="1"/>
  <c r="BA22" i="9"/>
  <c r="BC22" i="9" s="1"/>
  <c r="BA26" i="9"/>
  <c r="BC26" i="9" s="1"/>
  <c r="BA30" i="9"/>
  <c r="BC30" i="9" s="1"/>
  <c r="BA34" i="9"/>
  <c r="BC34" i="9" s="1"/>
  <c r="BA38" i="9"/>
  <c r="BC38" i="9" s="1"/>
  <c r="BA42" i="9"/>
  <c r="BC42" i="9" s="1"/>
  <c r="BA46" i="9"/>
  <c r="BC46" i="9" s="1"/>
  <c r="BA50" i="9"/>
  <c r="BC50" i="9" s="1"/>
  <c r="Q12" i="2"/>
  <c r="Q28" i="2"/>
  <c r="Q40" i="2"/>
  <c r="Q48" i="2"/>
  <c r="BD11" i="5"/>
  <c r="BD15" i="5"/>
  <c r="AF15" i="2"/>
  <c r="BD19" i="5"/>
  <c r="AF19" i="2"/>
  <c r="BD23" i="5"/>
  <c r="BD27" i="5"/>
  <c r="BD31" i="5"/>
  <c r="AF31" i="2"/>
  <c r="BD35" i="5"/>
  <c r="AF35" i="2"/>
  <c r="BD39" i="5"/>
  <c r="BD43" i="5"/>
  <c r="BD47" i="5"/>
  <c r="BD51" i="5"/>
  <c r="AF51" i="2"/>
  <c r="AI24" i="2"/>
  <c r="AL9" i="2"/>
  <c r="AN9" i="2" s="1"/>
  <c r="AL25" i="2"/>
  <c r="AN41" i="12"/>
  <c r="BA10" i="5"/>
  <c r="BC10" i="5" s="1"/>
  <c r="BA14" i="5"/>
  <c r="BC14" i="5" s="1"/>
  <c r="BA18" i="5"/>
  <c r="BC18" i="5" s="1"/>
  <c r="BA22" i="5"/>
  <c r="BC22" i="5" s="1"/>
  <c r="BA26" i="5"/>
  <c r="BC26" i="5" s="1"/>
  <c r="BA30" i="5"/>
  <c r="BC30" i="5" s="1"/>
  <c r="BA34" i="5"/>
  <c r="BC34" i="5" s="1"/>
  <c r="BA38" i="5"/>
  <c r="BC38" i="5" s="1"/>
  <c r="BA42" i="5"/>
  <c r="BC42" i="5" s="1"/>
  <c r="BA46" i="5"/>
  <c r="BC46" i="5" s="1"/>
  <c r="BA50" i="5"/>
  <c r="BC50" i="5" s="1"/>
  <c r="AW7" i="12"/>
  <c r="AW11" i="12"/>
  <c r="AW23" i="12"/>
  <c r="AW27" i="12"/>
  <c r="AW39" i="12"/>
  <c r="AW43" i="12"/>
  <c r="AZ24" i="12"/>
  <c r="BD11" i="6"/>
  <c r="BD15" i="6"/>
  <c r="BD19" i="6"/>
  <c r="BD23" i="6"/>
  <c r="BD27" i="6"/>
  <c r="BD31" i="6"/>
  <c r="BD35" i="6"/>
  <c r="BD39" i="6"/>
  <c r="BD43" i="6"/>
  <c r="BD47" i="6"/>
  <c r="BD51" i="6"/>
  <c r="BA10" i="6"/>
  <c r="BC10" i="6" s="1"/>
  <c r="BA14" i="6"/>
  <c r="BC14" i="6" s="1"/>
  <c r="BA18" i="6"/>
  <c r="BC18" i="6" s="1"/>
  <c r="BA22" i="6"/>
  <c r="BC22" i="6" s="1"/>
  <c r="BA26" i="6"/>
  <c r="BC26" i="6" s="1"/>
  <c r="BA30" i="6"/>
  <c r="BC30" i="6" s="1"/>
  <c r="BA34" i="6"/>
  <c r="BC34" i="6" s="1"/>
  <c r="BA38" i="6"/>
  <c r="BC38" i="6" s="1"/>
  <c r="BA42" i="6"/>
  <c r="BC42" i="6" s="1"/>
  <c r="BA46" i="6"/>
  <c r="BC46" i="6" s="1"/>
  <c r="BA50" i="6"/>
  <c r="BC50" i="6" s="1"/>
  <c r="BA44" i="13"/>
  <c r="BC44" i="13" s="1"/>
  <c r="AT44" i="13"/>
  <c r="BA28" i="13"/>
  <c r="BC28" i="13" s="1"/>
  <c r="AT28" i="13"/>
  <c r="BA12" i="13"/>
  <c r="BC12" i="13" s="1"/>
  <c r="AT12" i="13"/>
  <c r="BD53" i="13"/>
  <c r="AO53" i="13"/>
  <c r="BD37" i="13"/>
  <c r="AO37" i="13"/>
  <c r="BD21" i="13"/>
  <c r="AO21" i="13"/>
  <c r="Z51" i="13"/>
  <c r="Z43" i="13"/>
  <c r="Z35" i="13"/>
  <c r="Z27" i="13"/>
  <c r="Z19" i="13"/>
  <c r="Z11" i="13"/>
  <c r="N44" i="13"/>
  <c r="AC44" i="13"/>
  <c r="N28" i="13"/>
  <c r="AC28" i="13"/>
  <c r="AC12" i="13"/>
  <c r="N12" i="13"/>
  <c r="AT43" i="13"/>
  <c r="BA43" i="13"/>
  <c r="BC43" i="13" s="1"/>
  <c r="AT27" i="13"/>
  <c r="BA27" i="13"/>
  <c r="BC27" i="13" s="1"/>
  <c r="AT11" i="13"/>
  <c r="BA11" i="13"/>
  <c r="BC11" i="13" s="1"/>
  <c r="BD36" i="13"/>
  <c r="AO36" i="13"/>
  <c r="BD20" i="13"/>
  <c r="AO20" i="13"/>
  <c r="Z50" i="13"/>
  <c r="Z42" i="13"/>
  <c r="Z34" i="13"/>
  <c r="Z26" i="13"/>
  <c r="Z18" i="13"/>
  <c r="Z10" i="13"/>
  <c r="AC43" i="13"/>
  <c r="N43" i="13"/>
  <c r="AC27" i="13"/>
  <c r="N27" i="13"/>
  <c r="AC11" i="13"/>
  <c r="N11" i="13"/>
  <c r="BA42" i="13"/>
  <c r="BC42" i="13" s="1"/>
  <c r="AT42" i="13"/>
  <c r="BA26" i="13"/>
  <c r="BC26" i="13" s="1"/>
  <c r="AT26" i="13"/>
  <c r="BA10" i="13"/>
  <c r="BC10" i="13" s="1"/>
  <c r="AT10" i="13"/>
  <c r="AO39" i="13"/>
  <c r="BD39" i="13"/>
  <c r="AO23" i="13"/>
  <c r="BD23" i="13"/>
  <c r="BD7" i="13"/>
  <c r="AO7" i="13"/>
  <c r="AC46" i="13"/>
  <c r="N46" i="13"/>
  <c r="AC30" i="13"/>
  <c r="N30" i="13"/>
  <c r="AC14" i="13"/>
  <c r="N14" i="13"/>
  <c r="BA45" i="13"/>
  <c r="BC45" i="13" s="1"/>
  <c r="AT45" i="13"/>
  <c r="BA29" i="13"/>
  <c r="BC29" i="13" s="1"/>
  <c r="AT29" i="13"/>
  <c r="BA13" i="13"/>
  <c r="BC13" i="13" s="1"/>
  <c r="AT13" i="13"/>
  <c r="BD42" i="13"/>
  <c r="AO42" i="13"/>
  <c r="BD26" i="13"/>
  <c r="AO26" i="13"/>
  <c r="BD10" i="13"/>
  <c r="AO10" i="13"/>
  <c r="N41" i="13"/>
  <c r="AC41" i="13"/>
  <c r="N25" i="13"/>
  <c r="AC25" i="13"/>
  <c r="N9" i="13"/>
  <c r="AC9" i="13"/>
  <c r="BF51" i="7"/>
  <c r="BF43" i="7"/>
  <c r="BF35" i="7"/>
  <c r="BF27" i="7"/>
  <c r="BF19" i="7"/>
  <c r="BF11" i="7"/>
  <c r="BF51" i="10"/>
  <c r="BF43" i="10"/>
  <c r="BF28" i="8"/>
  <c r="BF20" i="8"/>
  <c r="BF12" i="8"/>
  <c r="BD8" i="9"/>
  <c r="BD12" i="9"/>
  <c r="BD16" i="9"/>
  <c r="BD20" i="9"/>
  <c r="BD24" i="9"/>
  <c r="BD28" i="9"/>
  <c r="BD32" i="9"/>
  <c r="BD36" i="9"/>
  <c r="BD40" i="9"/>
  <c r="BD44" i="9"/>
  <c r="BD48" i="9"/>
  <c r="BA7" i="9"/>
  <c r="BA11" i="9"/>
  <c r="BC11" i="9" s="1"/>
  <c r="BA15" i="9"/>
  <c r="BC15" i="9" s="1"/>
  <c r="BA19" i="9"/>
  <c r="BC19" i="9" s="1"/>
  <c r="BA23" i="9"/>
  <c r="BC23" i="9" s="1"/>
  <c r="BA27" i="9"/>
  <c r="BC27" i="9" s="1"/>
  <c r="BA31" i="9"/>
  <c r="BC31" i="9" s="1"/>
  <c r="BA35" i="9"/>
  <c r="BC35" i="9" s="1"/>
  <c r="BA39" i="9"/>
  <c r="BC39" i="9" s="1"/>
  <c r="BA43" i="9"/>
  <c r="BC43" i="9" s="1"/>
  <c r="BA47" i="9"/>
  <c r="BC47" i="9" s="1"/>
  <c r="BA51" i="9"/>
  <c r="BC51" i="9" s="1"/>
  <c r="Q9" i="2"/>
  <c r="Q13" i="2"/>
  <c r="Q17" i="2"/>
  <c r="Q21" i="2"/>
  <c r="Q41" i="2"/>
  <c r="Q45" i="2"/>
  <c r="BD8" i="5"/>
  <c r="BD12" i="5"/>
  <c r="BD16" i="5"/>
  <c r="BD20" i="5"/>
  <c r="AF20" i="2"/>
  <c r="BD24" i="5"/>
  <c r="BD28" i="5"/>
  <c r="AF28" i="2"/>
  <c r="BD32" i="5"/>
  <c r="BD36" i="5"/>
  <c r="AF36" i="2"/>
  <c r="BD40" i="5"/>
  <c r="BD44" i="5"/>
  <c r="AF44" i="2"/>
  <c r="BD48" i="5"/>
  <c r="AF48" i="2"/>
  <c r="AN30" i="12"/>
  <c r="AN50" i="12"/>
  <c r="BA7" i="5"/>
  <c r="BA11" i="5"/>
  <c r="BC11" i="5" s="1"/>
  <c r="BA15" i="5"/>
  <c r="BC15" i="5" s="1"/>
  <c r="BA19" i="5"/>
  <c r="BC19" i="5" s="1"/>
  <c r="BA23" i="5"/>
  <c r="BC23" i="5" s="1"/>
  <c r="BA27" i="5"/>
  <c r="BC27" i="5" s="1"/>
  <c r="AR27" i="2"/>
  <c r="BA31" i="5"/>
  <c r="BC31" i="5" s="1"/>
  <c r="BA35" i="5"/>
  <c r="BC35" i="5" s="1"/>
  <c r="AR35" i="2"/>
  <c r="BA39" i="5"/>
  <c r="BC39" i="5" s="1"/>
  <c r="BA43" i="5"/>
  <c r="BC43" i="5" s="1"/>
  <c r="AR43" i="2"/>
  <c r="BA47" i="5"/>
  <c r="BC47" i="5" s="1"/>
  <c r="BA51" i="5"/>
  <c r="BC51" i="5" s="1"/>
  <c r="AR51" i="2"/>
  <c r="AW12" i="12"/>
  <c r="AW16" i="12"/>
  <c r="AW28" i="12"/>
  <c r="AW44" i="12"/>
  <c r="AW48" i="12"/>
  <c r="AX9" i="2"/>
  <c r="AZ9" i="2" s="1"/>
  <c r="AZ13" i="12"/>
  <c r="AZ21" i="12"/>
  <c r="AZ37" i="12"/>
  <c r="BD8" i="6"/>
  <c r="BD12" i="6"/>
  <c r="BD16" i="6"/>
  <c r="BD20" i="6"/>
  <c r="BD24" i="6"/>
  <c r="BD28" i="6"/>
  <c r="BD32" i="6"/>
  <c r="BD36" i="6"/>
  <c r="BD40" i="6"/>
  <c r="BD44" i="6"/>
  <c r="BD48" i="6"/>
  <c r="BA7" i="6"/>
  <c r="BA11" i="6"/>
  <c r="BC11" i="6" s="1"/>
  <c r="BA15" i="6"/>
  <c r="BC15" i="6" s="1"/>
  <c r="BA19" i="6"/>
  <c r="BC19" i="6" s="1"/>
  <c r="BA23" i="6"/>
  <c r="BC23" i="6" s="1"/>
  <c r="BA27" i="6"/>
  <c r="BC27" i="6" s="1"/>
  <c r="BA31" i="6"/>
  <c r="BC31" i="6" s="1"/>
  <c r="BA35" i="6"/>
  <c r="BC35" i="6" s="1"/>
  <c r="BA39" i="6"/>
  <c r="BC39" i="6" s="1"/>
  <c r="BA43" i="6"/>
  <c r="BC43" i="6" s="1"/>
  <c r="BA47" i="6"/>
  <c r="BC47" i="6" s="1"/>
  <c r="BA51" i="6"/>
  <c r="BC51" i="6" s="1"/>
  <c r="BG7" i="14"/>
  <c r="BA48" i="13"/>
  <c r="BC48" i="13" s="1"/>
  <c r="AT48" i="13"/>
  <c r="BA32" i="13"/>
  <c r="BC32" i="13" s="1"/>
  <c r="AT32" i="13"/>
  <c r="BA16" i="13"/>
  <c r="BC16" i="13" s="1"/>
  <c r="AT16" i="13"/>
  <c r="AO41" i="13"/>
  <c r="BD41" i="13"/>
  <c r="BD25" i="13"/>
  <c r="AO25" i="13"/>
  <c r="N40" i="13"/>
  <c r="AC40" i="13"/>
  <c r="AC24" i="13"/>
  <c r="N24" i="13"/>
  <c r="AC8" i="13"/>
  <c r="N8" i="13"/>
  <c r="BF38" i="10"/>
  <c r="BF30" i="10"/>
  <c r="BF22" i="10"/>
  <c r="BF14" i="10"/>
  <c r="BF50" i="8"/>
  <c r="BF42" i="8"/>
  <c r="BF34" i="8"/>
  <c r="BF26" i="8"/>
  <c r="BF18" i="8"/>
  <c r="BF10" i="8"/>
  <c r="BA47" i="13"/>
  <c r="BC47" i="13" s="1"/>
  <c r="AT47" i="13"/>
  <c r="BA31" i="13"/>
  <c r="BC31" i="13" s="1"/>
  <c r="AT31" i="13"/>
  <c r="BA15" i="13"/>
  <c r="BC15" i="13" s="1"/>
  <c r="AT15" i="13"/>
  <c r="BD40" i="13"/>
  <c r="AO40" i="13"/>
  <c r="BD24" i="13"/>
  <c r="AO24" i="13"/>
  <c r="BD8" i="13"/>
  <c r="AO8" i="13"/>
  <c r="AC39" i="13"/>
  <c r="N39" i="13"/>
  <c r="AC23" i="13"/>
  <c r="N23" i="13"/>
  <c r="AC7" i="13"/>
  <c r="N7" i="13"/>
  <c r="BF41" i="7"/>
  <c r="BF33" i="7"/>
  <c r="BF25" i="7"/>
  <c r="BF17" i="7"/>
  <c r="BF9" i="7"/>
  <c r="BF49" i="10"/>
  <c r="BA46" i="13"/>
  <c r="BC46" i="13" s="1"/>
  <c r="AT46" i="13"/>
  <c r="BA30" i="13"/>
  <c r="BC30" i="13" s="1"/>
  <c r="AT30" i="13"/>
  <c r="BA14" i="13"/>
  <c r="BC14" i="13" s="1"/>
  <c r="AT14" i="13"/>
  <c r="AO43" i="13"/>
  <c r="BD43" i="13"/>
  <c r="AO27" i="13"/>
  <c r="BD27" i="13"/>
  <c r="AO11" i="13"/>
  <c r="BD11" i="13"/>
  <c r="Z49" i="13"/>
  <c r="Z41" i="13"/>
  <c r="Z33" i="13"/>
  <c r="Z25" i="13"/>
  <c r="Z17" i="13"/>
  <c r="Z9" i="13"/>
  <c r="AC42" i="13"/>
  <c r="N42" i="13"/>
  <c r="AC26" i="13"/>
  <c r="N26" i="13"/>
  <c r="AC10" i="13"/>
  <c r="N10" i="13"/>
  <c r="BF40" i="10"/>
  <c r="BF32" i="10"/>
  <c r="BF24" i="10"/>
  <c r="BF16" i="10"/>
  <c r="BF8" i="10"/>
  <c r="BF48" i="8"/>
  <c r="BF40" i="8"/>
  <c r="BA49" i="13"/>
  <c r="BC49" i="13" s="1"/>
  <c r="AT49" i="13"/>
  <c r="BA33" i="13"/>
  <c r="BC33" i="13" s="1"/>
  <c r="AT33" i="13"/>
  <c r="BA17" i="13"/>
  <c r="BC17" i="13" s="1"/>
  <c r="AT17" i="13"/>
  <c r="BD46" i="13"/>
  <c r="AO46" i="13"/>
  <c r="AO30" i="13"/>
  <c r="BD30" i="13"/>
  <c r="AO14" i="13"/>
  <c r="BD14" i="13"/>
  <c r="Z48" i="13"/>
  <c r="Z40" i="13"/>
  <c r="Z32" i="13"/>
  <c r="Z24" i="13"/>
  <c r="Z16" i="13"/>
  <c r="Z8" i="13"/>
  <c r="N53" i="13"/>
  <c r="AC53" i="13"/>
  <c r="N37" i="13"/>
  <c r="AC37" i="13"/>
  <c r="N21" i="13"/>
  <c r="AC21" i="13"/>
  <c r="BD9" i="9"/>
  <c r="BD13" i="9"/>
  <c r="BD17" i="9"/>
  <c r="BD21" i="9"/>
  <c r="BD25" i="9"/>
  <c r="BD29" i="9"/>
  <c r="BD33" i="9"/>
  <c r="BD37" i="9"/>
  <c r="BD41" i="9"/>
  <c r="BD45" i="9"/>
  <c r="BD49" i="9"/>
  <c r="BD53" i="9"/>
  <c r="BA8" i="9"/>
  <c r="BC8" i="9" s="1"/>
  <c r="BA12" i="9"/>
  <c r="BC12" i="9" s="1"/>
  <c r="BA16" i="9"/>
  <c r="BC16" i="9" s="1"/>
  <c r="BA20" i="9"/>
  <c r="BC20" i="9" s="1"/>
  <c r="BA24" i="9"/>
  <c r="BC24" i="9" s="1"/>
  <c r="BA28" i="9"/>
  <c r="BC28" i="9" s="1"/>
  <c r="BA32" i="9"/>
  <c r="BC32" i="9" s="1"/>
  <c r="BA36" i="9"/>
  <c r="BC36" i="9" s="1"/>
  <c r="BA40" i="9"/>
  <c r="BC40" i="9" s="1"/>
  <c r="BA44" i="9"/>
  <c r="BC44" i="9" s="1"/>
  <c r="BA48" i="9"/>
  <c r="BC48" i="9" s="1"/>
  <c r="N31" i="12"/>
  <c r="T43" i="2"/>
  <c r="BD9" i="5"/>
  <c r="BD13" i="5"/>
  <c r="BD17" i="5"/>
  <c r="BD21" i="5"/>
  <c r="BD25" i="5"/>
  <c r="BD29" i="5"/>
  <c r="BD33" i="5"/>
  <c r="BD37" i="5"/>
  <c r="BD41" i="5"/>
  <c r="BD45" i="5"/>
  <c r="BD49" i="5"/>
  <c r="BD53" i="5"/>
  <c r="AN7" i="12"/>
  <c r="AN15" i="12"/>
  <c r="AN23" i="12"/>
  <c r="AN31" i="12"/>
  <c r="AN35" i="12"/>
  <c r="AN39" i="12"/>
  <c r="AN47" i="12"/>
  <c r="BA8" i="5"/>
  <c r="BC8" i="5" s="1"/>
  <c r="AT8" i="12"/>
  <c r="BA12" i="5"/>
  <c r="BC12" i="5" s="1"/>
  <c r="AR12" i="2"/>
  <c r="BA16" i="5"/>
  <c r="BC16" i="5" s="1"/>
  <c r="AT16" i="12"/>
  <c r="BA20" i="5"/>
  <c r="BC20" i="5" s="1"/>
  <c r="BA24" i="5"/>
  <c r="BC24" i="5" s="1"/>
  <c r="BA28" i="5"/>
  <c r="BC28" i="5" s="1"/>
  <c r="BA32" i="5"/>
  <c r="BC32" i="5" s="1"/>
  <c r="BA36" i="5"/>
  <c r="BC36" i="5" s="1"/>
  <c r="BA40" i="5"/>
  <c r="BC40" i="5" s="1"/>
  <c r="BA44" i="5"/>
  <c r="BC44" i="5" s="1"/>
  <c r="AR44" i="2"/>
  <c r="BA48" i="5"/>
  <c r="BC48" i="5" s="1"/>
  <c r="AR48" i="2"/>
  <c r="AW21" i="12"/>
  <c r="AW37" i="12"/>
  <c r="AW49" i="12"/>
  <c r="AZ10" i="12"/>
  <c r="AZ18" i="12"/>
  <c r="AZ34" i="12"/>
  <c r="AZ46" i="12"/>
  <c r="BD9" i="6"/>
  <c r="BD13" i="6"/>
  <c r="BD17" i="6"/>
  <c r="BD21" i="6"/>
  <c r="BD25" i="6"/>
  <c r="BD29" i="6"/>
  <c r="BD33" i="6"/>
  <c r="BD37" i="6"/>
  <c r="BD41" i="6"/>
  <c r="BD45" i="6"/>
  <c r="BD49" i="6"/>
  <c r="BD53" i="6"/>
  <c r="BA8" i="6"/>
  <c r="BC8" i="6" s="1"/>
  <c r="BA12" i="6"/>
  <c r="BC12" i="6" s="1"/>
  <c r="BA16" i="6"/>
  <c r="BC16" i="6" s="1"/>
  <c r="BA20" i="6"/>
  <c r="BC20" i="6" s="1"/>
  <c r="BA24" i="6"/>
  <c r="BC24" i="6" s="1"/>
  <c r="BA28" i="6"/>
  <c r="BC28" i="6" s="1"/>
  <c r="BA32" i="6"/>
  <c r="BC32" i="6" s="1"/>
  <c r="BA36" i="6"/>
  <c r="BC36" i="6" s="1"/>
  <c r="BA40" i="6"/>
  <c r="BC40" i="6" s="1"/>
  <c r="BA44" i="6"/>
  <c r="BC44" i="6" s="1"/>
  <c r="BA48" i="6"/>
  <c r="BC48" i="6" s="1"/>
  <c r="BA36" i="13"/>
  <c r="BC36" i="13" s="1"/>
  <c r="AT36" i="13"/>
  <c r="BA20" i="13"/>
  <c r="BC20" i="13" s="1"/>
  <c r="AT20" i="13"/>
  <c r="BD45" i="13"/>
  <c r="AO45" i="13"/>
  <c r="BD29" i="13"/>
  <c r="AO29" i="13"/>
  <c r="BD13" i="13"/>
  <c r="AO13" i="13"/>
  <c r="BD9" i="13"/>
  <c r="AO9" i="13"/>
  <c r="Z47" i="13"/>
  <c r="Z39" i="13"/>
  <c r="Z31" i="13"/>
  <c r="Z23" i="13"/>
  <c r="Z15" i="13"/>
  <c r="Z7" i="13"/>
  <c r="N36" i="13"/>
  <c r="AC36" i="13"/>
  <c r="AC20" i="13"/>
  <c r="N20" i="13"/>
  <c r="BA51" i="13"/>
  <c r="BC51" i="13" s="1"/>
  <c r="AT51" i="13"/>
  <c r="BA35" i="13"/>
  <c r="BC35" i="13" s="1"/>
  <c r="AT35" i="13"/>
  <c r="BA19" i="13"/>
  <c r="BC19" i="13" s="1"/>
  <c r="AT19" i="13"/>
  <c r="BD44" i="13"/>
  <c r="AO44" i="13"/>
  <c r="BD28" i="13"/>
  <c r="AO28" i="13"/>
  <c r="BD12" i="13"/>
  <c r="AO12" i="13"/>
  <c r="Z46" i="13"/>
  <c r="Z30" i="13"/>
  <c r="Z22" i="13"/>
  <c r="Z14" i="13"/>
  <c r="AC51" i="13"/>
  <c r="N51" i="13"/>
  <c r="AC35" i="13"/>
  <c r="N35" i="13"/>
  <c r="N19" i="13"/>
  <c r="AC19" i="13"/>
  <c r="BA50" i="13"/>
  <c r="BC50" i="13" s="1"/>
  <c r="AT50" i="13"/>
  <c r="AT34" i="13"/>
  <c r="BA34" i="13"/>
  <c r="BC34" i="13" s="1"/>
  <c r="AT18" i="13"/>
  <c r="BA18" i="13"/>
  <c r="BC18" i="13" s="1"/>
  <c r="AO47" i="13"/>
  <c r="BD47" i="13"/>
  <c r="AO31" i="13"/>
  <c r="BD31" i="13"/>
  <c r="AO15" i="13"/>
  <c r="BD15" i="13"/>
  <c r="AC38" i="13"/>
  <c r="N38" i="13"/>
  <c r="AC22" i="13"/>
  <c r="N22" i="13"/>
  <c r="BA53" i="13"/>
  <c r="BC53" i="13" s="1"/>
  <c r="AT53" i="13"/>
  <c r="BA37" i="13"/>
  <c r="BC37" i="13" s="1"/>
  <c r="AT37" i="13"/>
  <c r="BA21" i="13"/>
  <c r="BC21" i="13" s="1"/>
  <c r="AT21" i="13"/>
  <c r="AO50" i="13"/>
  <c r="BD50" i="13"/>
  <c r="BD34" i="13"/>
  <c r="AO34" i="13"/>
  <c r="BD18" i="13"/>
  <c r="AO18" i="13"/>
  <c r="N49" i="13"/>
  <c r="AC49" i="13"/>
  <c r="N33" i="13"/>
  <c r="AC33" i="13"/>
  <c r="N17" i="13"/>
  <c r="AC17" i="13"/>
  <c r="BF47" i="7"/>
  <c r="BF39" i="7"/>
  <c r="BF31" i="7"/>
  <c r="BF23" i="7"/>
  <c r="BF15" i="7"/>
  <c r="BF47" i="10"/>
  <c r="BF32" i="8"/>
  <c r="BF24" i="8"/>
  <c r="BF16" i="8"/>
  <c r="BF8" i="8"/>
  <c r="BC7" i="14"/>
  <c r="BF7" i="14"/>
  <c r="BH7" i="14"/>
  <c r="BG13" i="23" l="1"/>
  <c r="BG29" i="23"/>
  <c r="BG53" i="23"/>
  <c r="BG26" i="13"/>
  <c r="BG25" i="23"/>
  <c r="BG28" i="23"/>
  <c r="N34" i="12"/>
  <c r="N47" i="12"/>
  <c r="BG42" i="13"/>
  <c r="BG10" i="13"/>
  <c r="BG33" i="23"/>
  <c r="BG12" i="23"/>
  <c r="BG51" i="23"/>
  <c r="BG11" i="23"/>
  <c r="BG47" i="23"/>
  <c r="BG44" i="23"/>
  <c r="BG45" i="23"/>
  <c r="BG14" i="23"/>
  <c r="BG9" i="23"/>
  <c r="BG18" i="23"/>
  <c r="BG24" i="23"/>
  <c r="N51" i="12"/>
  <c r="BG50" i="23"/>
  <c r="N15" i="12"/>
  <c r="BG17" i="23"/>
  <c r="BG36" i="23"/>
  <c r="BG23" i="23"/>
  <c r="BG8" i="23"/>
  <c r="Z54" i="23"/>
  <c r="Z55" i="23" s="1"/>
  <c r="BG46" i="23"/>
  <c r="BG32" i="23"/>
  <c r="BG39" i="23"/>
  <c r="BG15" i="23"/>
  <c r="BG43" i="23"/>
  <c r="BG41" i="23"/>
  <c r="BG38" i="23"/>
  <c r="BG49" i="23"/>
  <c r="BG34" i="23"/>
  <c r="AC54" i="23"/>
  <c r="AC55" i="23" s="1"/>
  <c r="BG7" i="23"/>
  <c r="BG16" i="23"/>
  <c r="BG20" i="23"/>
  <c r="BG21" i="23"/>
  <c r="BG42" i="23"/>
  <c r="AO54" i="23"/>
  <c r="AO55" i="23" s="1"/>
  <c r="AQ7" i="23"/>
  <c r="AQ54" i="23" s="1"/>
  <c r="BG10" i="23"/>
  <c r="BG31" i="23"/>
  <c r="BC54" i="23"/>
  <c r="BD54" i="23"/>
  <c r="BD55" i="23" s="1"/>
  <c r="BF7" i="23"/>
  <c r="BF54" i="23" s="1"/>
  <c r="BG26" i="23"/>
  <c r="BG37" i="23"/>
  <c r="BG22" i="23"/>
  <c r="BG35" i="23"/>
  <c r="BA54" i="23"/>
  <c r="BA55" i="23" s="1"/>
  <c r="BG7" i="13"/>
  <c r="N39" i="12"/>
  <c r="N7" i="12"/>
  <c r="N22" i="12"/>
  <c r="N35" i="12"/>
  <c r="N50" i="12"/>
  <c r="N18" i="12"/>
  <c r="E35" i="2"/>
  <c r="BG38" i="13"/>
  <c r="BG20" i="13"/>
  <c r="N42" i="12"/>
  <c r="N26" i="12"/>
  <c r="N30" i="12"/>
  <c r="E30" i="2"/>
  <c r="AC23" i="12"/>
  <c r="N43" i="12"/>
  <c r="N27" i="12"/>
  <c r="N11" i="12"/>
  <c r="N14" i="12"/>
  <c r="BG36" i="13"/>
  <c r="N46" i="12"/>
  <c r="BG22" i="13"/>
  <c r="N19" i="12"/>
  <c r="N38" i="12"/>
  <c r="N10" i="12"/>
  <c r="BG24" i="13"/>
  <c r="AT20" i="2"/>
  <c r="AT44" i="2"/>
  <c r="AT12" i="2"/>
  <c r="BG29" i="13"/>
  <c r="AX22" i="2"/>
  <c r="AZ22" i="2" s="1"/>
  <c r="AZ22" i="12"/>
  <c r="AT36" i="12"/>
  <c r="BA36" i="12"/>
  <c r="BC36" i="12" s="1"/>
  <c r="AL27" i="2"/>
  <c r="AN27" i="2" s="1"/>
  <c r="AN27" i="12"/>
  <c r="AI10" i="2"/>
  <c r="AO45" i="12"/>
  <c r="AO29" i="12"/>
  <c r="BD29" i="12"/>
  <c r="AO13" i="12"/>
  <c r="BD13" i="12"/>
  <c r="Z32" i="12"/>
  <c r="T31" i="2"/>
  <c r="AC31" i="12"/>
  <c r="T15" i="2"/>
  <c r="Z46" i="12"/>
  <c r="Q46" i="2"/>
  <c r="AC46" i="12"/>
  <c r="Z30" i="12"/>
  <c r="Q30" i="2"/>
  <c r="AC30" i="12"/>
  <c r="Z14" i="12"/>
  <c r="Q14" i="2"/>
  <c r="AC14" i="12"/>
  <c r="AC45" i="12"/>
  <c r="K45" i="2"/>
  <c r="N45" i="12"/>
  <c r="N37" i="12"/>
  <c r="K37" i="2"/>
  <c r="AC37" i="12"/>
  <c r="AC21" i="12"/>
  <c r="K21" i="2"/>
  <c r="N21" i="12"/>
  <c r="AC28" i="12"/>
  <c r="H28" i="2"/>
  <c r="N28" i="12"/>
  <c r="BG13" i="13"/>
  <c r="AC47" i="12"/>
  <c r="AX46" i="2"/>
  <c r="AZ46" i="2" s="1"/>
  <c r="AX38" i="2"/>
  <c r="AZ38" i="2" s="1"/>
  <c r="AX30" i="2"/>
  <c r="AZ30" i="2" s="1"/>
  <c r="AX18" i="2"/>
  <c r="AZ18" i="2" s="1"/>
  <c r="AX10" i="2"/>
  <c r="AZ10" i="2" s="1"/>
  <c r="AU49" i="2"/>
  <c r="AW49" i="2" s="1"/>
  <c r="AU41" i="2"/>
  <c r="AW41" i="2" s="1"/>
  <c r="AU33" i="2"/>
  <c r="AW33" i="2" s="1"/>
  <c r="AU25" i="2"/>
  <c r="AW25" i="2" s="1"/>
  <c r="AL47" i="2"/>
  <c r="AN47" i="2" s="1"/>
  <c r="AL39" i="2"/>
  <c r="AN39" i="2" s="1"/>
  <c r="AL31" i="2"/>
  <c r="AN31" i="2" s="1"/>
  <c r="AL19" i="2"/>
  <c r="AN19" i="2" s="1"/>
  <c r="AL11" i="2"/>
  <c r="AN11" i="2" s="1"/>
  <c r="AI50" i="2"/>
  <c r="AI42" i="2"/>
  <c r="AI30" i="2"/>
  <c r="AI22" i="2"/>
  <c r="AI14" i="2"/>
  <c r="W44" i="2"/>
  <c r="W36" i="2"/>
  <c r="W28" i="2"/>
  <c r="W20" i="2"/>
  <c r="W12" i="2"/>
  <c r="AN25" i="2"/>
  <c r="AT45" i="2"/>
  <c r="BD37" i="12"/>
  <c r="AO37" i="12"/>
  <c r="AC51" i="12"/>
  <c r="AC35" i="12"/>
  <c r="T19" i="2"/>
  <c r="Z50" i="12"/>
  <c r="AC50" i="12"/>
  <c r="Q50" i="2"/>
  <c r="Z34" i="12"/>
  <c r="AC34" i="12"/>
  <c r="Q34" i="2"/>
  <c r="Z18" i="12"/>
  <c r="AC18" i="12"/>
  <c r="Q18" i="2"/>
  <c r="N49" i="12"/>
  <c r="K49" i="2"/>
  <c r="AC49" i="12"/>
  <c r="N25" i="12"/>
  <c r="K25" i="2"/>
  <c r="AC25" i="12"/>
  <c r="AC9" i="12"/>
  <c r="K9" i="2"/>
  <c r="N9" i="12"/>
  <c r="AC48" i="12"/>
  <c r="N48" i="12"/>
  <c r="H48" i="2"/>
  <c r="N40" i="12"/>
  <c r="AC40" i="12"/>
  <c r="H40" i="2"/>
  <c r="H24" i="2"/>
  <c r="N24" i="12"/>
  <c r="N16" i="12"/>
  <c r="AC16" i="12"/>
  <c r="H16" i="2"/>
  <c r="AC8" i="12"/>
  <c r="N8" i="12"/>
  <c r="H8" i="2"/>
  <c r="AC15" i="12"/>
  <c r="AF29" i="2"/>
  <c r="AT51" i="2"/>
  <c r="AT35" i="2"/>
  <c r="BG9" i="13"/>
  <c r="AU17" i="2"/>
  <c r="AW17" i="2" s="1"/>
  <c r="AW17" i="12"/>
  <c r="AT44" i="12"/>
  <c r="BA44" i="12"/>
  <c r="BC44" i="12" s="1"/>
  <c r="AT28" i="12"/>
  <c r="BA28" i="12"/>
  <c r="BC28" i="12" s="1"/>
  <c r="BA12" i="12"/>
  <c r="BC12" i="12" s="1"/>
  <c r="AT12" i="12"/>
  <c r="AI38" i="2"/>
  <c r="BD53" i="12"/>
  <c r="BD21" i="12"/>
  <c r="AC43" i="12"/>
  <c r="Z27" i="12"/>
  <c r="T27" i="2"/>
  <c r="T11" i="2"/>
  <c r="Z42" i="12"/>
  <c r="AC42" i="12"/>
  <c r="Q42" i="2"/>
  <c r="Z26" i="12"/>
  <c r="AC26" i="12"/>
  <c r="Q26" i="2"/>
  <c r="Z10" i="12"/>
  <c r="AC10" i="12"/>
  <c r="Q10" i="2"/>
  <c r="N41" i="12"/>
  <c r="K41" i="2"/>
  <c r="AC41" i="12"/>
  <c r="N33" i="12"/>
  <c r="K33" i="2"/>
  <c r="AC33" i="12"/>
  <c r="AC17" i="12"/>
  <c r="K17" i="2"/>
  <c r="N17" i="12"/>
  <c r="N32" i="12"/>
  <c r="AC32" i="12"/>
  <c r="H32" i="2"/>
  <c r="BG47" i="13"/>
  <c r="BG45" i="13"/>
  <c r="AT48" i="2"/>
  <c r="AX50" i="2"/>
  <c r="AZ50" i="2" s="1"/>
  <c r="AX42" i="2"/>
  <c r="AZ42" i="2" s="1"/>
  <c r="AX34" i="2"/>
  <c r="AZ34" i="2" s="1"/>
  <c r="AX26" i="2"/>
  <c r="AZ26" i="2" s="1"/>
  <c r="AX14" i="2"/>
  <c r="AZ14" i="2" s="1"/>
  <c r="AU53" i="2"/>
  <c r="AW53" i="2" s="1"/>
  <c r="AU45" i="2"/>
  <c r="AW45" i="2" s="1"/>
  <c r="AU37" i="2"/>
  <c r="AW37" i="2" s="1"/>
  <c r="AU29" i="2"/>
  <c r="AU21" i="2"/>
  <c r="AW21" i="2" s="1"/>
  <c r="AU9" i="2"/>
  <c r="AW9" i="2" s="1"/>
  <c r="AR36" i="2"/>
  <c r="AL51" i="2"/>
  <c r="AN51" i="2" s="1"/>
  <c r="AL43" i="2"/>
  <c r="AN43" i="2" s="1"/>
  <c r="AL35" i="2"/>
  <c r="AN35" i="2" s="1"/>
  <c r="AL23" i="2"/>
  <c r="AN23" i="2" s="1"/>
  <c r="AL15" i="2"/>
  <c r="AN15" i="2" s="1"/>
  <c r="AL7" i="2"/>
  <c r="AN7" i="2" s="1"/>
  <c r="AI46" i="2"/>
  <c r="AI34" i="2"/>
  <c r="AI26" i="2"/>
  <c r="AI18" i="2"/>
  <c r="AF53" i="2"/>
  <c r="AF21" i="2"/>
  <c r="W48" i="2"/>
  <c r="W40" i="2"/>
  <c r="W32" i="2"/>
  <c r="W16" i="2"/>
  <c r="W8" i="2"/>
  <c r="T47" i="2"/>
  <c r="T39" i="2"/>
  <c r="AT39" i="2"/>
  <c r="AT23" i="2"/>
  <c r="AT7" i="2"/>
  <c r="AN21" i="2"/>
  <c r="BG31" i="13"/>
  <c r="BA13" i="12"/>
  <c r="BC13" i="12" s="1"/>
  <c r="AW13" i="12"/>
  <c r="AT20" i="12"/>
  <c r="BA20" i="12"/>
  <c r="BC20" i="12" s="1"/>
  <c r="AC24" i="12"/>
  <c r="T23" i="2"/>
  <c r="T7" i="2"/>
  <c r="AC7" i="12"/>
  <c r="Z38" i="12"/>
  <c r="Q38" i="2"/>
  <c r="AC38" i="12"/>
  <c r="Z22" i="12"/>
  <c r="Q22" i="2"/>
  <c r="AC22" i="12"/>
  <c r="N53" i="12"/>
  <c r="K53" i="2"/>
  <c r="AC53" i="12"/>
  <c r="N29" i="12"/>
  <c r="K29" i="2"/>
  <c r="AC29" i="12"/>
  <c r="N13" i="12"/>
  <c r="K13" i="2"/>
  <c r="AC13" i="12"/>
  <c r="AC44" i="12"/>
  <c r="H44" i="2"/>
  <c r="N44" i="12"/>
  <c r="AC36" i="12"/>
  <c r="H36" i="2"/>
  <c r="N36" i="12"/>
  <c r="N20" i="12"/>
  <c r="H20" i="2"/>
  <c r="AC20" i="12"/>
  <c r="AC12" i="12"/>
  <c r="H12" i="2"/>
  <c r="N12" i="12"/>
  <c r="AC39" i="12"/>
  <c r="AC27" i="12"/>
  <c r="AC19" i="12"/>
  <c r="AC11" i="12"/>
  <c r="AR28" i="2"/>
  <c r="AF45" i="2"/>
  <c r="AF13" i="2"/>
  <c r="AT43" i="2"/>
  <c r="AT27" i="2"/>
  <c r="AT11" i="2"/>
  <c r="AT41" i="2"/>
  <c r="AT25" i="2"/>
  <c r="BA40" i="12"/>
  <c r="BC40" i="12" s="1"/>
  <c r="AT40" i="12"/>
  <c r="BA24" i="12"/>
  <c r="BC24" i="12" s="1"/>
  <c r="AT24" i="12"/>
  <c r="BD49" i="12"/>
  <c r="AO49" i="12"/>
  <c r="BD33" i="12"/>
  <c r="AO33" i="12"/>
  <c r="BD17" i="12"/>
  <c r="AR32" i="2"/>
  <c r="AR16" i="2"/>
  <c r="AF49" i="2"/>
  <c r="AF33" i="2"/>
  <c r="AF17" i="2"/>
  <c r="BG41" i="13"/>
  <c r="BA47" i="12"/>
  <c r="BC47" i="12" s="1"/>
  <c r="AT47" i="12"/>
  <c r="BA31" i="12"/>
  <c r="BC31" i="12" s="1"/>
  <c r="AT31" i="12"/>
  <c r="AT15" i="12"/>
  <c r="BA15" i="12"/>
  <c r="BC15" i="12" s="1"/>
  <c r="AO40" i="12"/>
  <c r="BD40" i="12"/>
  <c r="BD24" i="12"/>
  <c r="BD8" i="12"/>
  <c r="AX53" i="2"/>
  <c r="AZ53" i="2" s="1"/>
  <c r="AX45" i="2"/>
  <c r="AZ45" i="2" s="1"/>
  <c r="AX37" i="2"/>
  <c r="AZ37" i="2" s="1"/>
  <c r="AX29" i="2"/>
  <c r="AZ29" i="2" s="1"/>
  <c r="AX21" i="2"/>
  <c r="AZ21" i="2" s="1"/>
  <c r="AX13" i="2"/>
  <c r="AZ13" i="2" s="1"/>
  <c r="AU44" i="2"/>
  <c r="AW44" i="2" s="1"/>
  <c r="AU36" i="2"/>
  <c r="AW36" i="2" s="1"/>
  <c r="AU28" i="2"/>
  <c r="AW28" i="2" s="1"/>
  <c r="AU20" i="2"/>
  <c r="AW20" i="2" s="1"/>
  <c r="AU12" i="2"/>
  <c r="AW12" i="2" s="1"/>
  <c r="AR19" i="2"/>
  <c r="AL50" i="2"/>
  <c r="AN50" i="2" s="1"/>
  <c r="AL42" i="2"/>
  <c r="AN42" i="2" s="1"/>
  <c r="AL34" i="2"/>
  <c r="AN34" i="2" s="1"/>
  <c r="AL26" i="2"/>
  <c r="AN26" i="2" s="1"/>
  <c r="AL18" i="2"/>
  <c r="AN18" i="2" s="1"/>
  <c r="AL10" i="2"/>
  <c r="AN10" i="2" s="1"/>
  <c r="AI49" i="2"/>
  <c r="AI41" i="2"/>
  <c r="AI33" i="2"/>
  <c r="AI25" i="2"/>
  <c r="AI17" i="2"/>
  <c r="AI9" i="2"/>
  <c r="W47" i="2"/>
  <c r="W39" i="2"/>
  <c r="W31" i="2"/>
  <c r="W23" i="2"/>
  <c r="W15" i="2"/>
  <c r="W7" i="2"/>
  <c r="T46" i="2"/>
  <c r="T38" i="2"/>
  <c r="T30" i="2"/>
  <c r="T22" i="2"/>
  <c r="T14" i="2"/>
  <c r="Q29" i="2"/>
  <c r="K36" i="2"/>
  <c r="K28" i="2"/>
  <c r="K20" i="2"/>
  <c r="H51" i="2"/>
  <c r="H43" i="2"/>
  <c r="H35" i="2"/>
  <c r="H27" i="2"/>
  <c r="H19" i="2"/>
  <c r="H11" i="2"/>
  <c r="BG30" i="13"/>
  <c r="BG37" i="13"/>
  <c r="BA32" i="12"/>
  <c r="BC32" i="12" s="1"/>
  <c r="AZ32" i="12"/>
  <c r="BA16" i="12"/>
  <c r="BC16" i="12" s="1"/>
  <c r="AZ16" i="12"/>
  <c r="BA8" i="12"/>
  <c r="BC8" i="12" s="1"/>
  <c r="AZ8" i="12"/>
  <c r="BA42" i="12"/>
  <c r="BC42" i="12" s="1"/>
  <c r="AT42" i="12"/>
  <c r="BA26" i="12"/>
  <c r="BC26" i="12" s="1"/>
  <c r="AT26" i="12"/>
  <c r="AR10" i="2"/>
  <c r="AT10" i="12"/>
  <c r="BA10" i="12"/>
  <c r="BC10" i="12" s="1"/>
  <c r="AO39" i="12"/>
  <c r="BD39" i="12"/>
  <c r="AO23" i="12"/>
  <c r="BD23" i="12"/>
  <c r="AO7" i="12"/>
  <c r="BD7" i="12"/>
  <c r="Q36" i="2"/>
  <c r="Z36" i="12"/>
  <c r="Z20" i="12"/>
  <c r="K51" i="2"/>
  <c r="K43" i="2"/>
  <c r="K35" i="2"/>
  <c r="K27" i="2"/>
  <c r="K19" i="2"/>
  <c r="K11" i="2"/>
  <c r="H50" i="2"/>
  <c r="H42" i="2"/>
  <c r="H34" i="2"/>
  <c r="H26" i="2"/>
  <c r="H18" i="2"/>
  <c r="AX48" i="2"/>
  <c r="AZ48" i="2" s="1"/>
  <c r="AX36" i="2"/>
  <c r="AZ36" i="2" s="1"/>
  <c r="AX28" i="2"/>
  <c r="AZ28" i="2" s="1"/>
  <c r="AX20" i="2"/>
  <c r="AZ20" i="2" s="1"/>
  <c r="AX12" i="2"/>
  <c r="AZ12" i="2" s="1"/>
  <c r="AU47" i="2"/>
  <c r="AW47" i="2" s="1"/>
  <c r="AU39" i="2"/>
  <c r="AW39" i="2" s="1"/>
  <c r="AU31" i="2"/>
  <c r="AW31" i="2" s="1"/>
  <c r="AU23" i="2"/>
  <c r="AW23" i="2" s="1"/>
  <c r="AU15" i="2"/>
  <c r="AW15" i="2" s="1"/>
  <c r="AU7" i="2"/>
  <c r="AW7" i="2" s="1"/>
  <c r="AR42" i="2"/>
  <c r="AR26" i="2"/>
  <c r="AL49" i="2"/>
  <c r="AN49" i="2" s="1"/>
  <c r="AL41" i="2"/>
  <c r="AN41" i="2" s="1"/>
  <c r="AL33" i="2"/>
  <c r="AN33" i="2" s="1"/>
  <c r="AI48" i="2"/>
  <c r="AI40" i="2"/>
  <c r="AI32" i="2"/>
  <c r="AI16" i="2"/>
  <c r="W50" i="2"/>
  <c r="W42" i="2"/>
  <c r="W34" i="2"/>
  <c r="W26" i="2"/>
  <c r="W18" i="2"/>
  <c r="W10" i="2"/>
  <c r="T49" i="2"/>
  <c r="T41" i="2"/>
  <c r="T33" i="2"/>
  <c r="T25" i="2"/>
  <c r="T17" i="2"/>
  <c r="T9" i="2"/>
  <c r="Q20" i="2"/>
  <c r="K47" i="2"/>
  <c r="K15" i="2"/>
  <c r="H38" i="2"/>
  <c r="H22" i="2"/>
  <c r="H10" i="2"/>
  <c r="BG35" i="13"/>
  <c r="BG51" i="13"/>
  <c r="BG48" i="13"/>
  <c r="BG17" i="13"/>
  <c r="AT49" i="12"/>
  <c r="BA49" i="12"/>
  <c r="BC49" i="12" s="1"/>
  <c r="BA33" i="12"/>
  <c r="BC33" i="12" s="1"/>
  <c r="AT33" i="12"/>
  <c r="BA17" i="12"/>
  <c r="BC17" i="12" s="1"/>
  <c r="AT17" i="12"/>
  <c r="BD46" i="12"/>
  <c r="AO46" i="12"/>
  <c r="AO30" i="12"/>
  <c r="BD14" i="12"/>
  <c r="AO14" i="12"/>
  <c r="Z49" i="12"/>
  <c r="Z33" i="12"/>
  <c r="Z47" i="12"/>
  <c r="Z39" i="12"/>
  <c r="Z31" i="12"/>
  <c r="Z23" i="12"/>
  <c r="Z15" i="12"/>
  <c r="Z7" i="12"/>
  <c r="K22" i="2"/>
  <c r="AL40" i="2"/>
  <c r="AN40" i="2" s="1"/>
  <c r="AL32" i="2"/>
  <c r="AN32" i="2" s="1"/>
  <c r="AL24" i="2"/>
  <c r="AN24" i="2" s="1"/>
  <c r="AL12" i="2"/>
  <c r="AN12" i="2" s="1"/>
  <c r="AI47" i="2"/>
  <c r="AI35" i="2"/>
  <c r="AI23" i="2"/>
  <c r="AI15" i="2"/>
  <c r="AI7" i="2"/>
  <c r="BG43" i="13"/>
  <c r="AT51" i="12"/>
  <c r="BA51" i="12"/>
  <c r="BC51" i="12" s="1"/>
  <c r="AT35" i="12"/>
  <c r="BA35" i="12"/>
  <c r="BC35" i="12" s="1"/>
  <c r="AO44" i="12"/>
  <c r="BD44" i="12"/>
  <c r="AO28" i="12"/>
  <c r="BD28" i="12"/>
  <c r="AO12" i="12"/>
  <c r="BD12" i="12"/>
  <c r="Z53" i="12"/>
  <c r="Z45" i="12"/>
  <c r="Z37" i="12"/>
  <c r="Z21" i="12"/>
  <c r="Z13" i="12"/>
  <c r="Q37" i="2"/>
  <c r="K44" i="2"/>
  <c r="K12" i="2"/>
  <c r="BG44" i="13"/>
  <c r="BG21" i="13"/>
  <c r="BA46" i="12"/>
  <c r="BC46" i="12" s="1"/>
  <c r="AT46" i="12"/>
  <c r="BD30" i="12"/>
  <c r="AT30" i="12"/>
  <c r="BA30" i="12"/>
  <c r="BC30" i="12" s="1"/>
  <c r="BA14" i="12"/>
  <c r="BC14" i="12" s="1"/>
  <c r="AT14" i="12"/>
  <c r="AO25" i="12"/>
  <c r="AN25" i="12"/>
  <c r="AO17" i="12"/>
  <c r="AN17" i="12"/>
  <c r="AO9" i="12"/>
  <c r="AN9" i="12"/>
  <c r="AO24" i="12"/>
  <c r="AO8" i="12"/>
  <c r="AO43" i="12"/>
  <c r="BD43" i="12"/>
  <c r="BD27" i="12"/>
  <c r="AO27" i="12"/>
  <c r="BD11" i="12"/>
  <c r="AO11" i="12"/>
  <c r="Z28" i="12"/>
  <c r="Z12" i="12"/>
  <c r="AR46" i="2"/>
  <c r="AR30" i="2"/>
  <c r="AR14" i="2"/>
  <c r="BG34" i="13"/>
  <c r="BG19" i="13"/>
  <c r="BG15" i="13"/>
  <c r="BG16" i="13"/>
  <c r="AX31" i="2"/>
  <c r="AZ31" i="2" s="1"/>
  <c r="AZ31" i="12"/>
  <c r="AU30" i="2"/>
  <c r="AW30" i="2" s="1"/>
  <c r="AW30" i="12"/>
  <c r="AU22" i="2"/>
  <c r="AW22" i="2" s="1"/>
  <c r="AW22" i="12"/>
  <c r="AU14" i="2"/>
  <c r="AW14" i="2" s="1"/>
  <c r="AW14" i="12"/>
  <c r="AT53" i="12"/>
  <c r="BA53" i="12"/>
  <c r="BC53" i="12" s="1"/>
  <c r="AT37" i="12"/>
  <c r="BA37" i="12"/>
  <c r="BC37" i="12" s="1"/>
  <c r="BA21" i="12"/>
  <c r="BC21" i="12" s="1"/>
  <c r="AT21" i="12"/>
  <c r="AI51" i="2"/>
  <c r="AI43" i="2"/>
  <c r="AI27" i="2"/>
  <c r="AO50" i="12"/>
  <c r="BD50" i="12"/>
  <c r="AO34" i="12"/>
  <c r="BD34" i="12"/>
  <c r="AO18" i="12"/>
  <c r="BD18" i="12"/>
  <c r="AX47" i="2"/>
  <c r="AZ47" i="2" s="1"/>
  <c r="AX39" i="2"/>
  <c r="AZ39" i="2" s="1"/>
  <c r="AX15" i="2"/>
  <c r="AZ15" i="2" s="1"/>
  <c r="AU50" i="2"/>
  <c r="AW50" i="2" s="1"/>
  <c r="AU42" i="2"/>
  <c r="AW42" i="2" s="1"/>
  <c r="AU34" i="2"/>
  <c r="AW34" i="2" s="1"/>
  <c r="AU10" i="2"/>
  <c r="AW10" i="2" s="1"/>
  <c r="AR13" i="2"/>
  <c r="AF46" i="2"/>
  <c r="AF30" i="2"/>
  <c r="AF14" i="2"/>
  <c r="W49" i="2"/>
  <c r="W41" i="2"/>
  <c r="W33" i="2"/>
  <c r="W25" i="2"/>
  <c r="W17" i="2"/>
  <c r="W9" i="2"/>
  <c r="T48" i="2"/>
  <c r="T40" i="2"/>
  <c r="T32" i="2"/>
  <c r="T24" i="2"/>
  <c r="T16" i="2"/>
  <c r="T8" i="2"/>
  <c r="Q47" i="2"/>
  <c r="Q39" i="2"/>
  <c r="Q31" i="2"/>
  <c r="Q23" i="2"/>
  <c r="Q15" i="2"/>
  <c r="Q7" i="2"/>
  <c r="K46" i="2"/>
  <c r="K38" i="2"/>
  <c r="K30" i="2"/>
  <c r="K18" i="2"/>
  <c r="K10" i="2"/>
  <c r="H49" i="2"/>
  <c r="H41" i="2"/>
  <c r="H33" i="2"/>
  <c r="H25" i="2"/>
  <c r="H17" i="2"/>
  <c r="H9" i="2"/>
  <c r="AT48" i="12"/>
  <c r="BA48" i="12"/>
  <c r="BC48" i="12" s="1"/>
  <c r="AO41" i="12"/>
  <c r="BD41" i="12"/>
  <c r="BD25" i="12"/>
  <c r="BD9" i="12"/>
  <c r="AR40" i="2"/>
  <c r="AR24" i="2"/>
  <c r="AT24" i="2" s="1"/>
  <c r="AR8" i="2"/>
  <c r="AF41" i="2"/>
  <c r="AF25" i="2"/>
  <c r="AF9" i="2"/>
  <c r="BG27" i="13"/>
  <c r="BG40" i="13"/>
  <c r="BG25" i="13"/>
  <c r="AT39" i="12"/>
  <c r="BA39" i="12"/>
  <c r="BC39" i="12" s="1"/>
  <c r="AT23" i="12"/>
  <c r="BA23" i="12"/>
  <c r="BC23" i="12" s="1"/>
  <c r="AT7" i="12"/>
  <c r="BA7" i="12"/>
  <c r="BD48" i="12"/>
  <c r="BD32" i="12"/>
  <c r="AO32" i="12"/>
  <c r="AO16" i="12"/>
  <c r="BD16" i="12"/>
  <c r="AX49" i="2"/>
  <c r="AZ49" i="2" s="1"/>
  <c r="AX41" i="2"/>
  <c r="AZ41" i="2" s="1"/>
  <c r="AX33" i="2"/>
  <c r="AZ33" i="2" s="1"/>
  <c r="AX25" i="2"/>
  <c r="AZ25" i="2" s="1"/>
  <c r="AX17" i="2"/>
  <c r="AZ17" i="2" s="1"/>
  <c r="AU48" i="2"/>
  <c r="AW48" i="2" s="1"/>
  <c r="AU40" i="2"/>
  <c r="AW40" i="2" s="1"/>
  <c r="AU32" i="2"/>
  <c r="AW32" i="2" s="1"/>
  <c r="AU24" i="2"/>
  <c r="AW24" i="2" s="1"/>
  <c r="AU16" i="2"/>
  <c r="AW16" i="2" s="1"/>
  <c r="AU8" i="2"/>
  <c r="AW8" i="2" s="1"/>
  <c r="AL46" i="2"/>
  <c r="AN46" i="2" s="1"/>
  <c r="AL38" i="2"/>
  <c r="AN38" i="2" s="1"/>
  <c r="AL30" i="2"/>
  <c r="AN30" i="2" s="1"/>
  <c r="AL22" i="2"/>
  <c r="AN22" i="2" s="1"/>
  <c r="AL14" i="2"/>
  <c r="AN14" i="2" s="1"/>
  <c r="AI53" i="2"/>
  <c r="AI45" i="2"/>
  <c r="AI37" i="2"/>
  <c r="AI29" i="2"/>
  <c r="AI21" i="2"/>
  <c r="AI13" i="2"/>
  <c r="W51" i="2"/>
  <c r="W43" i="2"/>
  <c r="W35" i="2"/>
  <c r="W27" i="2"/>
  <c r="W19" i="2"/>
  <c r="W11" i="2"/>
  <c r="T50" i="2"/>
  <c r="T42" i="2"/>
  <c r="T34" i="2"/>
  <c r="T26" i="2"/>
  <c r="T18" i="2"/>
  <c r="T10" i="2"/>
  <c r="Q49" i="2"/>
  <c r="Q33" i="2"/>
  <c r="K48" i="2"/>
  <c r="K40" i="2"/>
  <c r="K32" i="2"/>
  <c r="K24" i="2"/>
  <c r="K16" i="2"/>
  <c r="K8" i="2"/>
  <c r="H47" i="2"/>
  <c r="H39" i="2"/>
  <c r="H31" i="2"/>
  <c r="H23" i="2"/>
  <c r="H15" i="2"/>
  <c r="H7" i="2"/>
  <c r="BG14" i="13"/>
  <c r="BG46" i="13"/>
  <c r="BG39" i="13"/>
  <c r="BG12" i="13"/>
  <c r="AX44" i="2"/>
  <c r="AZ44" i="2" s="1"/>
  <c r="AZ44" i="12"/>
  <c r="AU51" i="2"/>
  <c r="AW51" i="2" s="1"/>
  <c r="AW51" i="12"/>
  <c r="BA19" i="12"/>
  <c r="BC19" i="12" s="1"/>
  <c r="AW19" i="12"/>
  <c r="AT50" i="12"/>
  <c r="BA50" i="12"/>
  <c r="BC50" i="12" s="1"/>
  <c r="AT34" i="12"/>
  <c r="BA34" i="12"/>
  <c r="BC34" i="12" s="1"/>
  <c r="BA18" i="12"/>
  <c r="BC18" i="12" s="1"/>
  <c r="AT18" i="12"/>
  <c r="AF47" i="2"/>
  <c r="BD47" i="12"/>
  <c r="AO47" i="12"/>
  <c r="AO31" i="12"/>
  <c r="BD31" i="12"/>
  <c r="BD15" i="12"/>
  <c r="AO15" i="12"/>
  <c r="Z48" i="12"/>
  <c r="Z40" i="12"/>
  <c r="Z24" i="12"/>
  <c r="Z16" i="12"/>
  <c r="Z8" i="12"/>
  <c r="K39" i="2"/>
  <c r="K31" i="2"/>
  <c r="N23" i="12"/>
  <c r="K7" i="2"/>
  <c r="AX40" i="2"/>
  <c r="AZ40" i="2" s="1"/>
  <c r="AX32" i="2"/>
  <c r="AZ32" i="2" s="1"/>
  <c r="AX24" i="2"/>
  <c r="AX16" i="2"/>
  <c r="AZ16" i="2" s="1"/>
  <c r="AX8" i="2"/>
  <c r="AZ8" i="2" s="1"/>
  <c r="AU43" i="2"/>
  <c r="AW43" i="2" s="1"/>
  <c r="AU35" i="2"/>
  <c r="AW35" i="2" s="1"/>
  <c r="AU27" i="2"/>
  <c r="AW27" i="2" s="1"/>
  <c r="AU19" i="2"/>
  <c r="AW19" i="2" s="1"/>
  <c r="AU11" i="2"/>
  <c r="AW11" i="2" s="1"/>
  <c r="AR50" i="2"/>
  <c r="AR34" i="2"/>
  <c r="AR18" i="2"/>
  <c r="AL37" i="2"/>
  <c r="AL29" i="2"/>
  <c r="AN29" i="2" s="1"/>
  <c r="AL13" i="2"/>
  <c r="AI44" i="2"/>
  <c r="AI36" i="2"/>
  <c r="AI28" i="2"/>
  <c r="AI20" i="2"/>
  <c r="AI12" i="2"/>
  <c r="AF39" i="2"/>
  <c r="AF23" i="2"/>
  <c r="AF7" i="2"/>
  <c r="W46" i="2"/>
  <c r="W38" i="2"/>
  <c r="W30" i="2"/>
  <c r="W22" i="2"/>
  <c r="W14" i="2"/>
  <c r="T53" i="2"/>
  <c r="T37" i="2"/>
  <c r="T21" i="2"/>
  <c r="T13" i="2"/>
  <c r="Q44" i="2"/>
  <c r="Q32" i="2"/>
  <c r="Q24" i="2"/>
  <c r="Q16" i="2"/>
  <c r="Q8" i="2"/>
  <c r="K23" i="2"/>
  <c r="H46" i="2"/>
  <c r="H30" i="2"/>
  <c r="H14" i="2"/>
  <c r="BG32" i="13"/>
  <c r="BG33" i="13"/>
  <c r="BG49" i="13"/>
  <c r="BA41" i="12"/>
  <c r="BC41" i="12" s="1"/>
  <c r="AT41" i="12"/>
  <c r="BA25" i="12"/>
  <c r="BC25" i="12" s="1"/>
  <c r="AT25" i="12"/>
  <c r="AR9" i="2"/>
  <c r="AT9" i="12"/>
  <c r="AO38" i="12"/>
  <c r="BD38" i="12"/>
  <c r="AO22" i="12"/>
  <c r="BD22" i="12"/>
  <c r="Z29" i="12"/>
  <c r="Z44" i="12"/>
  <c r="Z51" i="12"/>
  <c r="Z43" i="12"/>
  <c r="Z35" i="12"/>
  <c r="Z19" i="12"/>
  <c r="Z11" i="12"/>
  <c r="AR49" i="2"/>
  <c r="AR33" i="2"/>
  <c r="AR17" i="2"/>
  <c r="AL44" i="2"/>
  <c r="AN44" i="2" s="1"/>
  <c r="AL36" i="2"/>
  <c r="AN36" i="2" s="1"/>
  <c r="AL28" i="2"/>
  <c r="AN28" i="2" s="1"/>
  <c r="AL20" i="2"/>
  <c r="AN20" i="2" s="1"/>
  <c r="AL8" i="2"/>
  <c r="AN8" i="2" s="1"/>
  <c r="AI39" i="2"/>
  <c r="AI31" i="2"/>
  <c r="AI19" i="2"/>
  <c r="AI11" i="2"/>
  <c r="AF50" i="2"/>
  <c r="AF34" i="2"/>
  <c r="AF18" i="2"/>
  <c r="BG11" i="13"/>
  <c r="BG8" i="13"/>
  <c r="BA9" i="12"/>
  <c r="BC9" i="12" s="1"/>
  <c r="AZ9" i="12"/>
  <c r="AT43" i="12"/>
  <c r="BA43" i="12"/>
  <c r="BC43" i="12" s="1"/>
  <c r="AT27" i="12"/>
  <c r="BA27" i="12"/>
  <c r="BC27" i="12" s="1"/>
  <c r="AT11" i="12"/>
  <c r="BA11" i="12"/>
  <c r="BC11" i="12" s="1"/>
  <c r="BD36" i="12"/>
  <c r="AO36" i="12"/>
  <c r="AO20" i="12"/>
  <c r="BD20" i="12"/>
  <c r="Z41" i="12"/>
  <c r="Z25" i="12"/>
  <c r="Z17" i="12"/>
  <c r="Z9" i="12"/>
  <c r="AR47" i="2"/>
  <c r="AR31" i="2"/>
  <c r="AR15" i="2"/>
  <c r="AF40" i="2"/>
  <c r="AF24" i="2"/>
  <c r="AF8" i="2"/>
  <c r="BG23" i="13"/>
  <c r="BG28" i="13"/>
  <c r="BG53" i="13"/>
  <c r="BA38" i="12"/>
  <c r="BC38" i="12" s="1"/>
  <c r="AT38" i="12"/>
  <c r="AT22" i="12"/>
  <c r="BA22" i="12"/>
  <c r="BC22" i="12" s="1"/>
  <c r="AO53" i="12"/>
  <c r="AN53" i="12"/>
  <c r="BD45" i="12"/>
  <c r="AN45" i="12"/>
  <c r="AO21" i="12"/>
  <c r="AN21" i="12"/>
  <c r="AO51" i="12"/>
  <c r="BD51" i="12"/>
  <c r="BD35" i="12"/>
  <c r="AO35" i="12"/>
  <c r="AO19" i="12"/>
  <c r="BD19" i="12"/>
  <c r="AR38" i="2"/>
  <c r="AR22" i="2"/>
  <c r="AF43" i="2"/>
  <c r="AF27" i="2"/>
  <c r="AF11" i="2"/>
  <c r="T45" i="2"/>
  <c r="T29" i="2"/>
  <c r="BG18" i="13"/>
  <c r="BG50" i="13"/>
  <c r="AX35" i="2"/>
  <c r="AZ35" i="2" s="1"/>
  <c r="AZ35" i="12"/>
  <c r="AX27" i="2"/>
  <c r="AZ27" i="2" s="1"/>
  <c r="AZ27" i="12"/>
  <c r="AX19" i="2"/>
  <c r="AZ19" i="2" s="1"/>
  <c r="AZ19" i="12"/>
  <c r="AX11" i="2"/>
  <c r="AZ11" i="2" s="1"/>
  <c r="AZ11" i="12"/>
  <c r="AU26" i="2"/>
  <c r="AW26" i="2" s="1"/>
  <c r="AW26" i="12"/>
  <c r="AT45" i="12"/>
  <c r="BA45" i="12"/>
  <c r="BC45" i="12" s="1"/>
  <c r="BA29" i="12"/>
  <c r="BC29" i="12" s="1"/>
  <c r="AT29" i="12"/>
  <c r="AO48" i="12"/>
  <c r="AN48" i="12"/>
  <c r="AL16" i="2"/>
  <c r="AN16" i="2" s="1"/>
  <c r="AN16" i="12"/>
  <c r="AO42" i="12"/>
  <c r="BD42" i="12"/>
  <c r="BD26" i="12"/>
  <c r="AO26" i="12"/>
  <c r="BD10" i="12"/>
  <c r="AO10" i="12"/>
  <c r="AX51" i="2"/>
  <c r="AZ51" i="2" s="1"/>
  <c r="AX43" i="2"/>
  <c r="AZ43" i="2" s="1"/>
  <c r="AX23" i="2"/>
  <c r="AZ23" i="2" s="1"/>
  <c r="AX7" i="2"/>
  <c r="AZ7" i="2" s="1"/>
  <c r="AU46" i="2"/>
  <c r="AW46" i="2" s="1"/>
  <c r="AU38" i="2"/>
  <c r="AW38" i="2" s="1"/>
  <c r="AU18" i="2"/>
  <c r="AW18" i="2" s="1"/>
  <c r="AR53" i="2"/>
  <c r="AR37" i="2"/>
  <c r="AR21" i="2"/>
  <c r="AF38" i="2"/>
  <c r="AF22" i="2"/>
  <c r="W53" i="2"/>
  <c r="W45" i="2"/>
  <c r="W37" i="2"/>
  <c r="W29" i="2"/>
  <c r="W21" i="2"/>
  <c r="W13" i="2"/>
  <c r="T44" i="2"/>
  <c r="T36" i="2"/>
  <c r="T28" i="2"/>
  <c r="T20" i="2"/>
  <c r="T12" i="2"/>
  <c r="Q51" i="2"/>
  <c r="Q43" i="2"/>
  <c r="Q35" i="2"/>
  <c r="Q27" i="2"/>
  <c r="Q19" i="2"/>
  <c r="Q11" i="2"/>
  <c r="K50" i="2"/>
  <c r="K42" i="2"/>
  <c r="K34" i="2"/>
  <c r="K26" i="2"/>
  <c r="K14" i="2"/>
  <c r="H53" i="2"/>
  <c r="H45" i="2"/>
  <c r="H37" i="2"/>
  <c r="H29" i="2"/>
  <c r="H21" i="2"/>
  <c r="H13" i="2"/>
  <c r="BI7" i="14"/>
  <c r="BG54" i="23" l="1"/>
  <c r="BG55" i="23" s="1"/>
  <c r="N24" i="2"/>
  <c r="AO25" i="2"/>
  <c r="BG29" i="12"/>
  <c r="BG13" i="12"/>
  <c r="BG53" i="12"/>
  <c r="BG17" i="12"/>
  <c r="BG24" i="12"/>
  <c r="AO21" i="2"/>
  <c r="AC15" i="2"/>
  <c r="N29" i="2"/>
  <c r="AC29" i="2"/>
  <c r="BA37" i="2"/>
  <c r="BC37" i="2" s="1"/>
  <c r="AT37" i="2"/>
  <c r="BD24" i="2"/>
  <c r="AO24" i="2"/>
  <c r="BA47" i="2"/>
  <c r="BC47" i="2" s="1"/>
  <c r="AT47" i="2"/>
  <c r="BD34" i="2"/>
  <c r="AO34" i="2"/>
  <c r="AT49" i="2"/>
  <c r="BA49" i="2"/>
  <c r="BC49" i="2" s="1"/>
  <c r="AC46" i="2"/>
  <c r="N46" i="2"/>
  <c r="AC37" i="2"/>
  <c r="N37" i="2"/>
  <c r="Z11" i="2"/>
  <c r="Z43" i="2"/>
  <c r="AO22" i="2"/>
  <c r="BD22" i="2"/>
  <c r="AT53" i="2"/>
  <c r="BA53" i="2"/>
  <c r="BC53" i="2" s="1"/>
  <c r="BA22" i="2"/>
  <c r="BC22" i="2" s="1"/>
  <c r="AT22" i="2"/>
  <c r="AO8" i="2"/>
  <c r="BD8" i="2"/>
  <c r="AC34" i="2"/>
  <c r="BD18" i="2"/>
  <c r="AO18" i="2"/>
  <c r="AC24" i="2"/>
  <c r="N23" i="2"/>
  <c r="Z32" i="2"/>
  <c r="AO7" i="2"/>
  <c r="AO20" i="2"/>
  <c r="AT18" i="2"/>
  <c r="BA18" i="2"/>
  <c r="BC18" i="2" s="1"/>
  <c r="N47" i="2"/>
  <c r="AC47" i="2"/>
  <c r="Z49" i="2"/>
  <c r="AO41" i="2"/>
  <c r="BD41" i="2"/>
  <c r="N15" i="2"/>
  <c r="AC17" i="2"/>
  <c r="N17" i="2"/>
  <c r="AC49" i="2"/>
  <c r="N49" i="2"/>
  <c r="Z23" i="2"/>
  <c r="AO14" i="2"/>
  <c r="BD14" i="2"/>
  <c r="BA30" i="2"/>
  <c r="BC30" i="2" s="1"/>
  <c r="AT30" i="2"/>
  <c r="AC10" i="2"/>
  <c r="N10" i="2"/>
  <c r="Z36" i="2"/>
  <c r="AT10" i="2"/>
  <c r="BA10" i="2"/>
  <c r="BC10" i="2" s="1"/>
  <c r="AC27" i="2"/>
  <c r="N27" i="2"/>
  <c r="AO33" i="2"/>
  <c r="BD33" i="2"/>
  <c r="BA25" i="2"/>
  <c r="BC25" i="2" s="1"/>
  <c r="Z9" i="2"/>
  <c r="Z25" i="2"/>
  <c r="BD20" i="2"/>
  <c r="BA11" i="2"/>
  <c r="BC11" i="2" s="1"/>
  <c r="BA43" i="2"/>
  <c r="BC43" i="2" s="1"/>
  <c r="AT28" i="2"/>
  <c r="BA28" i="2"/>
  <c r="BC28" i="2" s="1"/>
  <c r="BG39" i="12"/>
  <c r="AO51" i="2"/>
  <c r="BD32" i="2"/>
  <c r="BD48" i="2"/>
  <c r="BA23" i="2"/>
  <c r="BC23" i="2" s="1"/>
  <c r="AO53" i="2"/>
  <c r="BD53" i="2"/>
  <c r="BG32" i="12"/>
  <c r="BG10" i="12"/>
  <c r="BG26" i="12"/>
  <c r="BG42" i="12"/>
  <c r="BG43" i="12"/>
  <c r="Z48" i="2"/>
  <c r="AO12" i="2"/>
  <c r="AO28" i="2"/>
  <c r="AO44" i="2"/>
  <c r="BG16" i="12"/>
  <c r="BG9" i="12"/>
  <c r="BG35" i="12"/>
  <c r="BD26" i="2"/>
  <c r="BD42" i="2"/>
  <c r="Z12" i="2"/>
  <c r="BG37" i="12"/>
  <c r="BG14" i="12"/>
  <c r="BG30" i="12"/>
  <c r="BG46" i="12"/>
  <c r="BD37" i="2"/>
  <c r="AC45" i="2"/>
  <c r="N45" i="2"/>
  <c r="Z19" i="2"/>
  <c r="Z51" i="2"/>
  <c r="AT38" i="2"/>
  <c r="BA38" i="2"/>
  <c r="BC38" i="2" s="1"/>
  <c r="N34" i="2"/>
  <c r="AT17" i="2"/>
  <c r="BA17" i="2"/>
  <c r="BC17" i="2" s="1"/>
  <c r="Z8" i="2"/>
  <c r="Z44" i="2"/>
  <c r="BD23" i="2"/>
  <c r="AO23" i="2"/>
  <c r="AT34" i="2"/>
  <c r="BA34" i="2"/>
  <c r="BC34" i="2" s="1"/>
  <c r="AO47" i="2"/>
  <c r="BD47" i="2"/>
  <c r="AC23" i="2"/>
  <c r="AT8" i="2"/>
  <c r="BA8" i="2"/>
  <c r="BC8" i="2" s="1"/>
  <c r="N25" i="2"/>
  <c r="AC25" i="2"/>
  <c r="Z31" i="2"/>
  <c r="BA46" i="2"/>
  <c r="BC46" i="2" s="1"/>
  <c r="AT46" i="2"/>
  <c r="N22" i="2"/>
  <c r="AC22" i="2"/>
  <c r="Z20" i="2"/>
  <c r="AT26" i="2"/>
  <c r="BA26" i="2"/>
  <c r="BC26" i="2" s="1"/>
  <c r="AC26" i="2"/>
  <c r="N26" i="2"/>
  <c r="N42" i="2"/>
  <c r="AC35" i="2"/>
  <c r="N35" i="2"/>
  <c r="AT19" i="2"/>
  <c r="BA19" i="2"/>
  <c r="BC19" i="2" s="1"/>
  <c r="AO49" i="2"/>
  <c r="BD49" i="2"/>
  <c r="BG11" i="12"/>
  <c r="BG20" i="12"/>
  <c r="BG22" i="12"/>
  <c r="BG38" i="12"/>
  <c r="BG7" i="12"/>
  <c r="AO35" i="2"/>
  <c r="BD51" i="2"/>
  <c r="BD16" i="2"/>
  <c r="AO32" i="2"/>
  <c r="Z13" i="2"/>
  <c r="Z45" i="2"/>
  <c r="BD12" i="2"/>
  <c r="BA35" i="2"/>
  <c r="BC35" i="2" s="1"/>
  <c r="BD29" i="2"/>
  <c r="AO29" i="2"/>
  <c r="BG8" i="12"/>
  <c r="BG48" i="12"/>
  <c r="AO26" i="2"/>
  <c r="N28" i="2"/>
  <c r="AC28" i="2"/>
  <c r="Z14" i="2"/>
  <c r="Z30" i="2"/>
  <c r="Z46" i="2"/>
  <c r="BA12" i="2"/>
  <c r="BC12" i="2" s="1"/>
  <c r="BG23" i="12"/>
  <c r="N13" i="2"/>
  <c r="AC13" i="2"/>
  <c r="AO11" i="2"/>
  <c r="BD11" i="2"/>
  <c r="AT15" i="2"/>
  <c r="BA15" i="2"/>
  <c r="BC15" i="2" s="1"/>
  <c r="AT9" i="2"/>
  <c r="BA9" i="2"/>
  <c r="BC9" i="2" s="1"/>
  <c r="AC14" i="2"/>
  <c r="N14" i="2"/>
  <c r="AO13" i="2"/>
  <c r="AN13" i="2"/>
  <c r="N21" i="2"/>
  <c r="AC21" i="2"/>
  <c r="N53" i="2"/>
  <c r="AC53" i="2"/>
  <c r="Z27" i="2"/>
  <c r="BA21" i="2"/>
  <c r="BC21" i="2" s="1"/>
  <c r="AT21" i="2"/>
  <c r="AO27" i="2"/>
  <c r="BD27" i="2"/>
  <c r="BG19" i="12"/>
  <c r="BD40" i="2"/>
  <c r="AO40" i="2"/>
  <c r="AT31" i="2"/>
  <c r="BA31" i="2"/>
  <c r="BC31" i="2" s="1"/>
  <c r="AO50" i="2"/>
  <c r="BD50" i="2"/>
  <c r="AT33" i="2"/>
  <c r="BA33" i="2"/>
  <c r="BC33" i="2" s="1"/>
  <c r="N30" i="2"/>
  <c r="AC30" i="2"/>
  <c r="Z16" i="2"/>
  <c r="AO39" i="2"/>
  <c r="BD39" i="2"/>
  <c r="BA50" i="2"/>
  <c r="BC50" i="2" s="1"/>
  <c r="AT50" i="2"/>
  <c r="BA24" i="2"/>
  <c r="BC24" i="2" s="1"/>
  <c r="AZ24" i="2"/>
  <c r="N31" i="2"/>
  <c r="AC31" i="2"/>
  <c r="AO9" i="2"/>
  <c r="BD9" i="2"/>
  <c r="N33" i="2"/>
  <c r="AC33" i="2"/>
  <c r="Z7" i="2"/>
  <c r="Z39" i="2"/>
  <c r="BD46" i="2"/>
  <c r="AO46" i="2"/>
  <c r="Z37" i="2"/>
  <c r="AC38" i="2"/>
  <c r="N38" i="2"/>
  <c r="AT42" i="2"/>
  <c r="BA42" i="2"/>
  <c r="BC42" i="2" s="1"/>
  <c r="N11" i="2"/>
  <c r="AC11" i="2"/>
  <c r="AC43" i="2"/>
  <c r="N43" i="2"/>
  <c r="AT16" i="2"/>
  <c r="BA16" i="2"/>
  <c r="BC16" i="2" s="1"/>
  <c r="BA41" i="2"/>
  <c r="BC41" i="2" s="1"/>
  <c r="Z17" i="2"/>
  <c r="Z41" i="2"/>
  <c r="BD36" i="2"/>
  <c r="BA27" i="2"/>
  <c r="BC27" i="2" s="1"/>
  <c r="BD13" i="2"/>
  <c r="N12" i="2"/>
  <c r="AC12" i="2"/>
  <c r="AC20" i="2"/>
  <c r="N20" i="2"/>
  <c r="N36" i="2"/>
  <c r="AC36" i="2"/>
  <c r="AC44" i="2"/>
  <c r="N44" i="2"/>
  <c r="Z22" i="2"/>
  <c r="Z38" i="2"/>
  <c r="BD19" i="2"/>
  <c r="BD35" i="2"/>
  <c r="AO16" i="2"/>
  <c r="BA39" i="2"/>
  <c r="BC39" i="2" s="1"/>
  <c r="BA29" i="2"/>
  <c r="BC29" i="2" s="1"/>
  <c r="AW29" i="2"/>
  <c r="Z40" i="2"/>
  <c r="BD15" i="2"/>
  <c r="AO31" i="2"/>
  <c r="BD44" i="2"/>
  <c r="BG15" i="12"/>
  <c r="AC40" i="2"/>
  <c r="N40" i="2"/>
  <c r="AC48" i="2"/>
  <c r="N48" i="2"/>
  <c r="BG25" i="12"/>
  <c r="BG49" i="12"/>
  <c r="AC18" i="2"/>
  <c r="Z18" i="2"/>
  <c r="Z34" i="2"/>
  <c r="Z50" i="2"/>
  <c r="BG51" i="12"/>
  <c r="BD10" i="2"/>
  <c r="BA45" i="2"/>
  <c r="BC45" i="2" s="1"/>
  <c r="BG28" i="12"/>
  <c r="BG21" i="12"/>
  <c r="BG45" i="12"/>
  <c r="BG31" i="12"/>
  <c r="BA20" i="2"/>
  <c r="BC20" i="2" s="1"/>
  <c r="Z35" i="2"/>
  <c r="AO38" i="2"/>
  <c r="BD38" i="2"/>
  <c r="AO43" i="2"/>
  <c r="BD43" i="2"/>
  <c r="Z24" i="2"/>
  <c r="AO37" i="2"/>
  <c r="AN37" i="2"/>
  <c r="N7" i="2"/>
  <c r="AC7" i="2"/>
  <c r="N39" i="2"/>
  <c r="AC39" i="2"/>
  <c r="Z33" i="2"/>
  <c r="BD25" i="2"/>
  <c r="AT40" i="2"/>
  <c r="BA40" i="2"/>
  <c r="BC40" i="2" s="1"/>
  <c r="N9" i="2"/>
  <c r="AC9" i="2"/>
  <c r="BG9" i="2" s="1"/>
  <c r="N41" i="2"/>
  <c r="AC41" i="2"/>
  <c r="Z15" i="2"/>
  <c r="Z47" i="2"/>
  <c r="AO30" i="2"/>
  <c r="BD30" i="2"/>
  <c r="BA13" i="2"/>
  <c r="BC13" i="2" s="1"/>
  <c r="AT13" i="2"/>
  <c r="AT14" i="2"/>
  <c r="BA14" i="2"/>
  <c r="BC14" i="2" s="1"/>
  <c r="N18" i="2"/>
  <c r="N50" i="2"/>
  <c r="AC50" i="2"/>
  <c r="N19" i="2"/>
  <c r="AC19" i="2"/>
  <c r="AC51" i="2"/>
  <c r="N51" i="2"/>
  <c r="Z29" i="2"/>
  <c r="AO17" i="2"/>
  <c r="BD17" i="2"/>
  <c r="AT32" i="2"/>
  <c r="BA32" i="2"/>
  <c r="BC32" i="2" s="1"/>
  <c r="AO36" i="2"/>
  <c r="BD45" i="2"/>
  <c r="AO45" i="2"/>
  <c r="BG27" i="12"/>
  <c r="BG12" i="12"/>
  <c r="BG36" i="12"/>
  <c r="BG44" i="12"/>
  <c r="AO19" i="2"/>
  <c r="AO48" i="2"/>
  <c r="BA7" i="2"/>
  <c r="BD21" i="2"/>
  <c r="AT36" i="2"/>
  <c r="BA36" i="2"/>
  <c r="BC36" i="2" s="1"/>
  <c r="BA48" i="2"/>
  <c r="BC48" i="2" s="1"/>
  <c r="N32" i="2"/>
  <c r="AC32" i="2"/>
  <c r="BG33" i="12"/>
  <c r="BG41" i="12"/>
  <c r="Z10" i="2"/>
  <c r="Z26" i="2"/>
  <c r="AC42" i="2"/>
  <c r="Z42" i="2"/>
  <c r="AO15" i="2"/>
  <c r="BD31" i="2"/>
  <c r="Z21" i="2"/>
  <c r="Z53" i="2"/>
  <c r="BD28" i="2"/>
  <c r="BA51" i="2"/>
  <c r="BC51" i="2" s="1"/>
  <c r="N8" i="2"/>
  <c r="AC8" i="2"/>
  <c r="AC16" i="2"/>
  <c r="N16" i="2"/>
  <c r="BG40" i="12"/>
  <c r="BG18" i="12"/>
  <c r="BG34" i="12"/>
  <c r="BG50" i="12"/>
  <c r="AO10" i="2"/>
  <c r="AO42" i="2"/>
  <c r="Z28" i="2"/>
  <c r="BG47" i="12"/>
  <c r="BA44" i="2"/>
  <c r="BC44" i="2" s="1"/>
  <c r="BL53" i="14"/>
  <c r="BL51" i="14"/>
  <c r="BL50" i="14"/>
  <c r="BL49" i="14"/>
  <c r="BL48" i="14"/>
  <c r="BL47" i="14"/>
  <c r="BL46" i="14"/>
  <c r="BL45" i="14"/>
  <c r="BL44" i="14"/>
  <c r="BL43" i="14"/>
  <c r="BL42" i="14"/>
  <c r="BL41" i="14"/>
  <c r="BL40" i="14"/>
  <c r="BL39" i="14"/>
  <c r="BL38" i="14"/>
  <c r="BL37" i="14"/>
  <c r="BL36" i="14"/>
  <c r="BL35" i="14"/>
  <c r="BL34" i="14"/>
  <c r="BL33" i="14"/>
  <c r="BL32" i="14"/>
  <c r="BL31" i="14"/>
  <c r="BL30" i="14"/>
  <c r="BL29" i="14"/>
  <c r="BL28" i="14"/>
  <c r="BL27" i="14"/>
  <c r="BL26" i="14"/>
  <c r="BL25" i="14"/>
  <c r="BL24" i="14"/>
  <c r="BL23" i="14"/>
  <c r="BL22" i="14"/>
  <c r="BL21" i="14"/>
  <c r="BL20" i="14"/>
  <c r="BL19" i="14"/>
  <c r="BL18" i="14"/>
  <c r="BL17" i="14"/>
  <c r="BL16" i="14"/>
  <c r="BL15" i="14"/>
  <c r="BL14" i="14"/>
  <c r="BL13" i="14"/>
  <c r="BL12" i="14"/>
  <c r="BL11" i="14"/>
  <c r="BL10" i="14"/>
  <c r="BL9" i="14"/>
  <c r="BL8" i="14"/>
  <c r="BL53" i="15"/>
  <c r="BL51" i="15"/>
  <c r="BL50" i="15"/>
  <c r="BL49" i="15"/>
  <c r="BL48" i="15"/>
  <c r="BL47" i="15"/>
  <c r="BL46" i="15"/>
  <c r="BL45" i="15"/>
  <c r="BL44" i="15"/>
  <c r="BL43" i="15"/>
  <c r="BL42" i="15"/>
  <c r="BL41" i="15"/>
  <c r="BL40" i="15"/>
  <c r="BL39" i="15"/>
  <c r="BL38" i="15"/>
  <c r="BL37" i="15"/>
  <c r="BL36" i="15"/>
  <c r="BL35" i="15"/>
  <c r="BL34" i="15"/>
  <c r="BL33" i="15"/>
  <c r="BL32" i="15"/>
  <c r="BL31" i="15"/>
  <c r="BL30" i="15"/>
  <c r="BL29" i="15"/>
  <c r="BL28" i="15"/>
  <c r="BL27" i="15"/>
  <c r="BL26" i="15"/>
  <c r="BL25" i="15"/>
  <c r="BL24" i="15"/>
  <c r="BL23" i="15"/>
  <c r="BL22" i="15"/>
  <c r="BL21" i="15"/>
  <c r="BL20" i="15"/>
  <c r="BL19" i="15"/>
  <c r="BL18" i="15"/>
  <c r="BL17" i="15"/>
  <c r="BL16" i="15"/>
  <c r="BL15" i="15"/>
  <c r="BL14" i="15"/>
  <c r="BL13" i="15"/>
  <c r="BL12" i="15"/>
  <c r="BL11" i="15"/>
  <c r="BL10" i="15"/>
  <c r="BL9" i="15"/>
  <c r="BL8" i="15"/>
  <c r="BL7" i="15"/>
  <c r="BL53" i="10"/>
  <c r="BL51" i="10"/>
  <c r="BL50" i="10"/>
  <c r="BL49" i="10"/>
  <c r="BL48" i="10"/>
  <c r="BL47" i="10"/>
  <c r="BL46" i="10"/>
  <c r="BL45" i="10"/>
  <c r="BL44" i="10"/>
  <c r="BL43" i="10"/>
  <c r="BL42" i="10"/>
  <c r="BL41" i="10"/>
  <c r="BL40" i="10"/>
  <c r="BL39" i="10"/>
  <c r="BL38" i="10"/>
  <c r="BL37" i="10"/>
  <c r="BL36" i="10"/>
  <c r="BL35" i="10"/>
  <c r="BL34" i="10"/>
  <c r="BL33" i="10"/>
  <c r="BL32" i="10"/>
  <c r="BL31" i="10"/>
  <c r="BL30" i="10"/>
  <c r="BL29" i="10"/>
  <c r="BL28" i="10"/>
  <c r="BL27" i="10"/>
  <c r="BL26" i="10"/>
  <c r="BL25" i="10"/>
  <c r="BL24" i="10"/>
  <c r="BL23" i="10"/>
  <c r="BL22" i="10"/>
  <c r="BL21" i="10"/>
  <c r="BL20" i="10"/>
  <c r="BL19" i="10"/>
  <c r="BL18" i="10"/>
  <c r="BL17" i="10"/>
  <c r="BL16" i="10"/>
  <c r="BL15" i="10"/>
  <c r="BL14" i="10"/>
  <c r="BL13" i="10"/>
  <c r="BL12" i="10"/>
  <c r="BL11" i="10"/>
  <c r="BL10" i="10"/>
  <c r="BL9" i="10"/>
  <c r="BL8" i="10"/>
  <c r="BL7" i="10"/>
  <c r="BL53" i="8"/>
  <c r="BL51" i="8"/>
  <c r="BL50" i="8"/>
  <c r="BL49" i="8"/>
  <c r="BL48" i="8"/>
  <c r="BL47" i="8"/>
  <c r="BL46" i="8"/>
  <c r="BL45" i="8"/>
  <c r="BL44" i="8"/>
  <c r="BL43" i="8"/>
  <c r="BL42" i="8"/>
  <c r="BL41" i="8"/>
  <c r="BL40" i="8"/>
  <c r="BL39" i="8"/>
  <c r="BL38" i="8"/>
  <c r="BL37" i="8"/>
  <c r="BL36" i="8"/>
  <c r="BL35" i="8"/>
  <c r="BL34" i="8"/>
  <c r="BL33" i="8"/>
  <c r="BL32" i="8"/>
  <c r="BL31" i="8"/>
  <c r="BL30" i="8"/>
  <c r="BL29" i="8"/>
  <c r="BL28" i="8"/>
  <c r="BL27" i="8"/>
  <c r="BL26" i="8"/>
  <c r="BL25" i="8"/>
  <c r="BL24" i="8"/>
  <c r="BL23" i="8"/>
  <c r="BL22" i="8"/>
  <c r="BL21" i="8"/>
  <c r="BL20" i="8"/>
  <c r="BL19" i="8"/>
  <c r="BL18" i="8"/>
  <c r="BL17" i="8"/>
  <c r="BL16" i="8"/>
  <c r="BL15" i="8"/>
  <c r="BL14" i="8"/>
  <c r="BL13" i="8"/>
  <c r="BL12" i="8"/>
  <c r="BL11" i="8"/>
  <c r="BL10" i="8"/>
  <c r="BL9" i="8"/>
  <c r="BL8" i="8"/>
  <c r="BL7" i="8"/>
  <c r="BL53" i="6"/>
  <c r="BL51" i="6"/>
  <c r="BL50" i="6"/>
  <c r="BL49" i="6"/>
  <c r="BL48" i="6"/>
  <c r="BL47" i="6"/>
  <c r="BL46" i="6"/>
  <c r="BL45" i="6"/>
  <c r="BL44" i="6"/>
  <c r="BL43" i="6"/>
  <c r="BL42" i="6"/>
  <c r="BL41" i="6"/>
  <c r="BL40" i="6"/>
  <c r="BL39" i="6"/>
  <c r="BL38" i="6"/>
  <c r="BL37" i="6"/>
  <c r="BL36" i="6"/>
  <c r="BL35" i="6"/>
  <c r="BL34" i="6"/>
  <c r="BL33" i="6"/>
  <c r="BL32" i="6"/>
  <c r="BL31" i="6"/>
  <c r="BL30" i="6"/>
  <c r="BL29" i="6"/>
  <c r="BL28" i="6"/>
  <c r="BL27" i="6"/>
  <c r="BL26" i="6"/>
  <c r="BL25" i="6"/>
  <c r="BL24" i="6"/>
  <c r="BL23" i="6"/>
  <c r="BL22" i="6"/>
  <c r="BL21" i="6"/>
  <c r="BL20" i="6"/>
  <c r="BL19" i="6"/>
  <c r="BL18" i="6"/>
  <c r="BL17" i="6"/>
  <c r="BL16" i="6"/>
  <c r="BL15" i="6"/>
  <c r="BL14" i="6"/>
  <c r="BL13" i="6"/>
  <c r="BL12" i="6"/>
  <c r="BL11" i="6"/>
  <c r="BL10" i="6"/>
  <c r="BL9" i="6"/>
  <c r="BL8" i="6"/>
  <c r="BL7" i="6"/>
  <c r="BL53" i="5"/>
  <c r="BL51" i="5"/>
  <c r="BL50" i="5"/>
  <c r="BL49" i="5"/>
  <c r="BL48" i="5"/>
  <c r="BL47" i="5"/>
  <c r="BL46" i="5"/>
  <c r="BL45" i="5"/>
  <c r="BL44" i="5"/>
  <c r="BL43" i="5"/>
  <c r="BL42" i="5"/>
  <c r="BL41" i="5"/>
  <c r="BL40" i="5"/>
  <c r="BL39" i="5"/>
  <c r="BL38" i="5"/>
  <c r="BL37" i="5"/>
  <c r="BL36" i="5"/>
  <c r="BL35" i="5"/>
  <c r="BL34" i="5"/>
  <c r="BL33" i="5"/>
  <c r="BL32" i="5"/>
  <c r="BL31" i="5"/>
  <c r="BL30" i="5"/>
  <c r="BL29" i="5"/>
  <c r="BL28" i="5"/>
  <c r="BL27" i="5"/>
  <c r="BL26" i="5"/>
  <c r="BL25" i="5"/>
  <c r="BL24" i="5"/>
  <c r="BL23" i="5"/>
  <c r="BL22" i="5"/>
  <c r="BL21" i="5"/>
  <c r="BL20" i="5"/>
  <c r="BL19" i="5"/>
  <c r="BL18" i="5"/>
  <c r="BL17" i="5"/>
  <c r="BL16" i="5"/>
  <c r="BL15" i="5"/>
  <c r="BL14" i="5"/>
  <c r="BL13" i="5"/>
  <c r="BL12" i="5"/>
  <c r="BL11" i="5"/>
  <c r="BL10" i="5"/>
  <c r="BL9" i="5"/>
  <c r="BL8" i="5"/>
  <c r="BL7" i="5"/>
  <c r="BL53" i="9"/>
  <c r="BL51" i="9"/>
  <c r="BL50" i="9"/>
  <c r="BL49" i="9"/>
  <c r="BL48" i="9"/>
  <c r="BL47" i="9"/>
  <c r="BL46" i="9"/>
  <c r="BL45" i="9"/>
  <c r="BL44" i="9"/>
  <c r="BL43" i="9"/>
  <c r="BL42" i="9"/>
  <c r="BL41" i="9"/>
  <c r="BL40" i="9"/>
  <c r="BL39" i="9"/>
  <c r="BL38" i="9"/>
  <c r="BL37" i="9"/>
  <c r="BL36" i="9"/>
  <c r="BL35" i="9"/>
  <c r="BL34" i="9"/>
  <c r="BL33" i="9"/>
  <c r="BL32" i="9"/>
  <c r="BL31" i="9"/>
  <c r="BL30" i="9"/>
  <c r="BL29" i="9"/>
  <c r="BL28" i="9"/>
  <c r="BL27" i="9"/>
  <c r="BL26" i="9"/>
  <c r="BL25" i="9"/>
  <c r="BL24" i="9"/>
  <c r="BL23" i="9"/>
  <c r="BL22" i="9"/>
  <c r="BL21" i="9"/>
  <c r="BL20" i="9"/>
  <c r="BL19" i="9"/>
  <c r="BL18" i="9"/>
  <c r="BL17" i="9"/>
  <c r="BL16" i="9"/>
  <c r="BL15" i="9"/>
  <c r="BL14" i="9"/>
  <c r="BL13" i="9"/>
  <c r="BL12" i="9"/>
  <c r="BL11" i="9"/>
  <c r="BL10" i="9"/>
  <c r="BL9" i="9"/>
  <c r="BL8" i="9"/>
  <c r="BL7" i="9"/>
  <c r="BG53" i="9"/>
  <c r="BG53" i="5"/>
  <c r="BG53" i="6"/>
  <c r="BG53" i="8"/>
  <c r="BG53" i="7"/>
  <c r="BG53" i="10"/>
  <c r="BG53" i="15"/>
  <c r="BG53" i="14"/>
  <c r="BG51" i="9"/>
  <c r="BG51" i="5"/>
  <c r="BG51" i="6"/>
  <c r="BG51" i="8"/>
  <c r="BG51" i="7"/>
  <c r="BG51" i="10"/>
  <c r="BG51" i="15"/>
  <c r="BG51" i="14"/>
  <c r="BG50" i="2" l="1"/>
  <c r="BG42" i="2"/>
  <c r="BG16" i="2"/>
  <c r="AJ9" i="13"/>
  <c r="AK9" i="13" s="1"/>
  <c r="AJ17" i="13"/>
  <c r="AJ29" i="13"/>
  <c r="AK29" i="13" s="1"/>
  <c r="AJ37" i="13"/>
  <c r="AK37" i="13" s="1"/>
  <c r="AJ45" i="13"/>
  <c r="AK45" i="13" s="1"/>
  <c r="AJ8" i="13"/>
  <c r="AJ12" i="13"/>
  <c r="AJ16" i="13"/>
  <c r="AJ20" i="13"/>
  <c r="AJ24" i="13"/>
  <c r="AK24" i="13" s="1"/>
  <c r="AJ28" i="13"/>
  <c r="AJ32" i="13"/>
  <c r="AJ36" i="13"/>
  <c r="AJ40" i="13"/>
  <c r="AJ44" i="13"/>
  <c r="AJ48" i="13"/>
  <c r="AJ53" i="13"/>
  <c r="AJ13" i="13"/>
  <c r="AK13" i="13" s="1"/>
  <c r="AJ25" i="13"/>
  <c r="AK25" i="13" s="1"/>
  <c r="AJ33" i="13"/>
  <c r="AK33" i="13" s="1"/>
  <c r="AJ49" i="13"/>
  <c r="AK49" i="13" s="1"/>
  <c r="AJ7" i="13"/>
  <c r="AJ10" i="13"/>
  <c r="AK10" i="13" s="1"/>
  <c r="AJ14" i="13"/>
  <c r="AK14" i="13" s="1"/>
  <c r="AJ18" i="13"/>
  <c r="AK18" i="13" s="1"/>
  <c r="AJ22" i="13"/>
  <c r="AJ26" i="13"/>
  <c r="AJ30" i="13"/>
  <c r="AJ34" i="13"/>
  <c r="AK34" i="13" s="1"/>
  <c r="AJ38" i="13"/>
  <c r="AK38" i="13" s="1"/>
  <c r="AJ42" i="13"/>
  <c r="AJ46" i="13"/>
  <c r="AJ50" i="13"/>
  <c r="AK50" i="13" s="1"/>
  <c r="AJ21" i="13"/>
  <c r="AK21" i="13" s="1"/>
  <c r="AJ41" i="13"/>
  <c r="AJ11" i="13"/>
  <c r="AJ15" i="13"/>
  <c r="AJ19" i="13"/>
  <c r="AJ23" i="13"/>
  <c r="AJ27" i="13"/>
  <c r="AJ31" i="13"/>
  <c r="AJ35" i="13"/>
  <c r="AJ39" i="13"/>
  <c r="AJ43" i="13"/>
  <c r="AK43" i="13" s="1"/>
  <c r="AJ47" i="13"/>
  <c r="AJ51" i="13"/>
  <c r="BE22" i="9"/>
  <c r="BF22" i="9" s="1"/>
  <c r="BE7" i="9"/>
  <c r="BE11" i="9"/>
  <c r="BF11" i="9" s="1"/>
  <c r="BE15" i="9"/>
  <c r="BF15" i="9" s="1"/>
  <c r="BE19" i="9"/>
  <c r="BF19" i="9" s="1"/>
  <c r="BE23" i="9"/>
  <c r="BF23" i="9" s="1"/>
  <c r="BE27" i="9"/>
  <c r="BF27" i="9" s="1"/>
  <c r="BE31" i="9"/>
  <c r="BF31" i="9" s="1"/>
  <c r="BE35" i="9"/>
  <c r="BF35" i="9" s="1"/>
  <c r="BE39" i="9"/>
  <c r="BF39" i="9" s="1"/>
  <c r="BE43" i="9"/>
  <c r="BF43" i="9" s="1"/>
  <c r="BE47" i="9"/>
  <c r="BF47" i="9" s="1"/>
  <c r="BE51" i="9"/>
  <c r="BF51" i="9" s="1"/>
  <c r="BE9" i="5"/>
  <c r="BF9" i="5" s="1"/>
  <c r="BE13" i="5"/>
  <c r="BF13" i="5" s="1"/>
  <c r="BE17" i="5"/>
  <c r="BF17" i="5" s="1"/>
  <c r="BE21" i="5"/>
  <c r="BF21" i="5" s="1"/>
  <c r="BE25" i="5"/>
  <c r="BF25" i="5" s="1"/>
  <c r="BE29" i="5"/>
  <c r="BF29" i="5" s="1"/>
  <c r="BE33" i="5"/>
  <c r="BF33" i="5" s="1"/>
  <c r="BE37" i="5"/>
  <c r="BF37" i="5" s="1"/>
  <c r="BE41" i="5"/>
  <c r="BF41" i="5" s="1"/>
  <c r="BE45" i="5"/>
  <c r="BF45" i="5" s="1"/>
  <c r="BE49" i="5"/>
  <c r="BF49" i="5" s="1"/>
  <c r="BE7" i="6"/>
  <c r="BE11" i="6"/>
  <c r="BF11" i="6" s="1"/>
  <c r="BE15" i="6"/>
  <c r="BF15" i="6" s="1"/>
  <c r="BE19" i="6"/>
  <c r="BF19" i="6" s="1"/>
  <c r="BE23" i="6"/>
  <c r="BF23" i="6" s="1"/>
  <c r="BE27" i="6"/>
  <c r="BF27" i="6" s="1"/>
  <c r="BE31" i="6"/>
  <c r="BF31" i="6" s="1"/>
  <c r="BE35" i="6"/>
  <c r="BF35" i="6" s="1"/>
  <c r="BE39" i="6"/>
  <c r="BF39" i="6" s="1"/>
  <c r="BE43" i="6"/>
  <c r="BF43" i="6" s="1"/>
  <c r="BE47" i="6"/>
  <c r="BF47" i="6" s="1"/>
  <c r="BE51" i="6"/>
  <c r="BF51" i="6" s="1"/>
  <c r="BE9" i="15"/>
  <c r="BF9" i="15" s="1"/>
  <c r="BE13" i="15"/>
  <c r="BF13" i="15" s="1"/>
  <c r="BE17" i="15"/>
  <c r="BF17" i="15" s="1"/>
  <c r="BE21" i="15"/>
  <c r="BF21" i="15" s="1"/>
  <c r="BE25" i="15"/>
  <c r="BF25" i="15" s="1"/>
  <c r="BE29" i="15"/>
  <c r="BF29" i="15" s="1"/>
  <c r="BE33" i="15"/>
  <c r="BF33" i="15" s="1"/>
  <c r="BE37" i="15"/>
  <c r="BF37" i="15" s="1"/>
  <c r="BE41" i="15"/>
  <c r="BF41" i="15" s="1"/>
  <c r="BE45" i="15"/>
  <c r="BF45" i="15" s="1"/>
  <c r="BE49" i="15"/>
  <c r="BF49" i="15" s="1"/>
  <c r="BE8" i="14"/>
  <c r="BF8" i="14" s="1"/>
  <c r="BE12" i="14"/>
  <c r="BF12" i="14" s="1"/>
  <c r="BE16" i="14"/>
  <c r="BF16" i="14" s="1"/>
  <c r="BE20" i="14"/>
  <c r="BF20" i="14" s="1"/>
  <c r="BE24" i="14"/>
  <c r="BF24" i="14" s="1"/>
  <c r="BE28" i="14"/>
  <c r="BF28" i="14" s="1"/>
  <c r="BE32" i="14"/>
  <c r="BF32" i="14" s="1"/>
  <c r="BE36" i="14"/>
  <c r="BF36" i="14" s="1"/>
  <c r="BE40" i="14"/>
  <c r="BF40" i="14" s="1"/>
  <c r="BE44" i="14"/>
  <c r="BF44" i="14" s="1"/>
  <c r="BE48" i="14"/>
  <c r="BF48" i="14" s="1"/>
  <c r="BE53" i="14"/>
  <c r="BF53" i="14" s="1"/>
  <c r="AG53" i="13"/>
  <c r="BE10" i="9"/>
  <c r="BF10" i="9" s="1"/>
  <c r="BE8" i="9"/>
  <c r="BF8" i="9" s="1"/>
  <c r="BE12" i="9"/>
  <c r="BF12" i="9" s="1"/>
  <c r="BE16" i="9"/>
  <c r="BF16" i="9" s="1"/>
  <c r="BE24" i="9"/>
  <c r="BF24" i="9" s="1"/>
  <c r="BE28" i="9"/>
  <c r="BF28" i="9" s="1"/>
  <c r="BE32" i="9"/>
  <c r="BF32" i="9" s="1"/>
  <c r="BE40" i="9"/>
  <c r="BF40" i="9" s="1"/>
  <c r="BE44" i="9"/>
  <c r="BF44" i="9" s="1"/>
  <c r="BE48" i="9"/>
  <c r="BF48" i="9" s="1"/>
  <c r="BE53" i="9"/>
  <c r="BF53" i="9" s="1"/>
  <c r="BE18" i="5"/>
  <c r="BF18" i="5" s="1"/>
  <c r="BE26" i="5"/>
  <c r="BF26" i="5" s="1"/>
  <c r="BE34" i="5"/>
  <c r="BF34" i="5" s="1"/>
  <c r="BE42" i="5"/>
  <c r="BF42" i="5" s="1"/>
  <c r="BE50" i="5"/>
  <c r="BF50" i="5" s="1"/>
  <c r="BE8" i="6"/>
  <c r="BF8" i="6" s="1"/>
  <c r="BE12" i="6"/>
  <c r="BF12" i="6" s="1"/>
  <c r="BE16" i="6"/>
  <c r="BF16" i="6" s="1"/>
  <c r="BE20" i="6"/>
  <c r="BF20" i="6" s="1"/>
  <c r="BE24" i="6"/>
  <c r="BF24" i="6" s="1"/>
  <c r="BE28" i="6"/>
  <c r="BF28" i="6" s="1"/>
  <c r="BE32" i="6"/>
  <c r="BF32" i="6" s="1"/>
  <c r="BE36" i="6"/>
  <c r="BF36" i="6" s="1"/>
  <c r="BE40" i="6"/>
  <c r="BF40" i="6" s="1"/>
  <c r="BE44" i="6"/>
  <c r="BF44" i="6" s="1"/>
  <c r="BE48" i="6"/>
  <c r="BF48" i="6" s="1"/>
  <c r="BE53" i="6"/>
  <c r="BF53" i="6" s="1"/>
  <c r="BE10" i="15"/>
  <c r="BF10" i="15" s="1"/>
  <c r="BE14" i="15"/>
  <c r="BF14" i="15" s="1"/>
  <c r="BE18" i="15"/>
  <c r="BF18" i="15" s="1"/>
  <c r="BE22" i="15"/>
  <c r="BF22" i="15" s="1"/>
  <c r="BE26" i="15"/>
  <c r="BF26" i="15" s="1"/>
  <c r="BE30" i="15"/>
  <c r="BF30" i="15" s="1"/>
  <c r="BE34" i="15"/>
  <c r="BF34" i="15" s="1"/>
  <c r="BE38" i="15"/>
  <c r="BF38" i="15" s="1"/>
  <c r="BE42" i="15"/>
  <c r="BF42" i="15" s="1"/>
  <c r="BE46" i="15"/>
  <c r="BF46" i="15" s="1"/>
  <c r="BE50" i="15"/>
  <c r="BF50" i="15" s="1"/>
  <c r="BE9" i="14"/>
  <c r="BF9" i="14" s="1"/>
  <c r="AG9" i="13"/>
  <c r="BE13" i="14"/>
  <c r="BF13" i="14" s="1"/>
  <c r="AG13" i="13"/>
  <c r="BE17" i="14"/>
  <c r="BF17" i="14" s="1"/>
  <c r="AG17" i="13"/>
  <c r="BE21" i="14"/>
  <c r="BF21" i="14" s="1"/>
  <c r="AG21" i="13"/>
  <c r="BE25" i="14"/>
  <c r="BF25" i="14" s="1"/>
  <c r="AG25" i="13"/>
  <c r="BE29" i="14"/>
  <c r="BF29" i="14" s="1"/>
  <c r="AG29" i="13"/>
  <c r="BE33" i="14"/>
  <c r="BF33" i="14" s="1"/>
  <c r="AG33" i="13"/>
  <c r="BE37" i="14"/>
  <c r="BF37" i="14" s="1"/>
  <c r="AG37" i="13"/>
  <c r="BE41" i="14"/>
  <c r="BF41" i="14" s="1"/>
  <c r="AG41" i="13"/>
  <c r="BE45" i="14"/>
  <c r="BF45" i="14" s="1"/>
  <c r="AG45" i="13"/>
  <c r="BE49" i="14"/>
  <c r="BF49" i="14" s="1"/>
  <c r="AG49" i="13"/>
  <c r="BE18" i="9"/>
  <c r="BF18" i="9" s="1"/>
  <c r="BE9" i="9"/>
  <c r="BF9" i="9" s="1"/>
  <c r="BE13" i="9"/>
  <c r="BF13" i="9" s="1"/>
  <c r="BE17" i="9"/>
  <c r="BF17" i="9" s="1"/>
  <c r="BE21" i="9"/>
  <c r="BF21" i="9" s="1"/>
  <c r="BE25" i="9"/>
  <c r="BF25" i="9" s="1"/>
  <c r="BE29" i="9"/>
  <c r="BF29" i="9" s="1"/>
  <c r="BE33" i="9"/>
  <c r="BF33" i="9" s="1"/>
  <c r="BE37" i="9"/>
  <c r="BF37" i="9" s="1"/>
  <c r="BE41" i="9"/>
  <c r="BF41" i="9" s="1"/>
  <c r="BE45" i="9"/>
  <c r="BF45" i="9" s="1"/>
  <c r="BE49" i="9"/>
  <c r="BF49" i="9" s="1"/>
  <c r="BE19" i="5"/>
  <c r="BF19" i="5" s="1"/>
  <c r="BE35" i="5"/>
  <c r="BF35" i="5" s="1"/>
  <c r="BE43" i="5"/>
  <c r="BF43" i="5" s="1"/>
  <c r="BE51" i="5"/>
  <c r="BF51" i="5" s="1"/>
  <c r="BE9" i="6"/>
  <c r="BF9" i="6" s="1"/>
  <c r="BE13" i="6"/>
  <c r="BF13" i="6" s="1"/>
  <c r="BE17" i="6"/>
  <c r="BF17" i="6" s="1"/>
  <c r="BE21" i="6"/>
  <c r="BF21" i="6" s="1"/>
  <c r="BE25" i="6"/>
  <c r="BF25" i="6" s="1"/>
  <c r="BE29" i="6"/>
  <c r="BF29" i="6" s="1"/>
  <c r="BE33" i="6"/>
  <c r="BF33" i="6" s="1"/>
  <c r="BE37" i="6"/>
  <c r="BF37" i="6" s="1"/>
  <c r="BE41" i="6"/>
  <c r="BF41" i="6" s="1"/>
  <c r="BE45" i="6"/>
  <c r="BF45" i="6" s="1"/>
  <c r="BE49" i="6"/>
  <c r="BF49" i="6" s="1"/>
  <c r="BE7" i="15"/>
  <c r="AG7" i="13"/>
  <c r="BE11" i="15"/>
  <c r="BF11" i="15" s="1"/>
  <c r="BE15" i="15"/>
  <c r="BF15" i="15" s="1"/>
  <c r="BE19" i="15"/>
  <c r="BF19" i="15" s="1"/>
  <c r="BE23" i="15"/>
  <c r="BF23" i="15" s="1"/>
  <c r="BE27" i="15"/>
  <c r="BF27" i="15" s="1"/>
  <c r="BE31" i="15"/>
  <c r="BF31" i="15" s="1"/>
  <c r="BE35" i="15"/>
  <c r="BF35" i="15" s="1"/>
  <c r="BE39" i="15"/>
  <c r="BF39" i="15" s="1"/>
  <c r="BE43" i="15"/>
  <c r="BF43" i="15" s="1"/>
  <c r="BE47" i="15"/>
  <c r="BF47" i="15" s="1"/>
  <c r="BE51" i="15"/>
  <c r="BF51" i="15" s="1"/>
  <c r="AG10" i="13"/>
  <c r="BE10" i="14"/>
  <c r="BF10" i="14" s="1"/>
  <c r="AG14" i="13"/>
  <c r="BE14" i="14"/>
  <c r="BF14" i="14" s="1"/>
  <c r="BE18" i="14"/>
  <c r="BF18" i="14" s="1"/>
  <c r="AG18" i="13"/>
  <c r="BE22" i="14"/>
  <c r="BF22" i="14" s="1"/>
  <c r="AG22" i="13"/>
  <c r="BE26" i="14"/>
  <c r="BF26" i="14" s="1"/>
  <c r="AG26" i="13"/>
  <c r="BE30" i="14"/>
  <c r="BF30" i="14" s="1"/>
  <c r="AG30" i="13"/>
  <c r="BE34" i="14"/>
  <c r="BF34" i="14" s="1"/>
  <c r="AG34" i="13"/>
  <c r="BE38" i="14"/>
  <c r="BF38" i="14" s="1"/>
  <c r="AG38" i="13"/>
  <c r="BE42" i="14"/>
  <c r="BF42" i="14" s="1"/>
  <c r="AG42" i="13"/>
  <c r="BE46" i="14"/>
  <c r="BF46" i="14" s="1"/>
  <c r="AG46" i="13"/>
  <c r="BE50" i="14"/>
  <c r="BF50" i="14" s="1"/>
  <c r="AG50" i="13"/>
  <c r="BE14" i="9"/>
  <c r="BF14" i="9" s="1"/>
  <c r="BE26" i="9"/>
  <c r="BF26" i="9" s="1"/>
  <c r="BE30" i="9"/>
  <c r="BF30" i="9" s="1"/>
  <c r="BE34" i="9"/>
  <c r="BF34" i="9" s="1"/>
  <c r="BE38" i="9"/>
  <c r="BF38" i="9" s="1"/>
  <c r="BE42" i="9"/>
  <c r="BF42" i="9" s="1"/>
  <c r="BE46" i="9"/>
  <c r="BF46" i="9" s="1"/>
  <c r="BE50" i="9"/>
  <c r="BF50" i="9" s="1"/>
  <c r="BE8" i="5"/>
  <c r="BF8" i="5" s="1"/>
  <c r="BE12" i="5"/>
  <c r="BF12" i="5" s="1"/>
  <c r="BE16" i="5"/>
  <c r="BF16" i="5" s="1"/>
  <c r="BE20" i="5"/>
  <c r="BF20" i="5" s="1"/>
  <c r="BE24" i="5"/>
  <c r="BF24" i="5" s="1"/>
  <c r="BE28" i="5"/>
  <c r="BF28" i="5" s="1"/>
  <c r="BE32" i="5"/>
  <c r="BF32" i="5" s="1"/>
  <c r="BE36" i="5"/>
  <c r="BF36" i="5" s="1"/>
  <c r="BE40" i="5"/>
  <c r="BF40" i="5" s="1"/>
  <c r="BE44" i="5"/>
  <c r="BF44" i="5" s="1"/>
  <c r="BE48" i="5"/>
  <c r="BF48" i="5" s="1"/>
  <c r="BE53" i="5"/>
  <c r="BF53" i="5" s="1"/>
  <c r="AG53" i="12"/>
  <c r="BE10" i="6"/>
  <c r="BF10" i="6" s="1"/>
  <c r="BE14" i="6"/>
  <c r="BF14" i="6" s="1"/>
  <c r="BE18" i="6"/>
  <c r="BF18" i="6" s="1"/>
  <c r="BE22" i="6"/>
  <c r="BF22" i="6" s="1"/>
  <c r="BE26" i="6"/>
  <c r="BF26" i="6" s="1"/>
  <c r="BE30" i="6"/>
  <c r="BF30" i="6" s="1"/>
  <c r="BE34" i="6"/>
  <c r="BF34" i="6" s="1"/>
  <c r="BE38" i="6"/>
  <c r="BF38" i="6" s="1"/>
  <c r="BE42" i="6"/>
  <c r="BF42" i="6" s="1"/>
  <c r="BE46" i="6"/>
  <c r="BF46" i="6" s="1"/>
  <c r="BE50" i="6"/>
  <c r="BF50" i="6" s="1"/>
  <c r="AG8" i="13"/>
  <c r="AG16" i="13"/>
  <c r="AG24" i="13"/>
  <c r="AG32" i="13"/>
  <c r="AG40" i="13"/>
  <c r="AG48" i="13"/>
  <c r="BE53" i="15"/>
  <c r="BF53" i="15" s="1"/>
  <c r="AG11" i="13"/>
  <c r="BE11" i="14"/>
  <c r="BF11" i="14" s="1"/>
  <c r="AG15" i="13"/>
  <c r="BE15" i="14"/>
  <c r="BF15" i="14" s="1"/>
  <c r="BE19" i="14"/>
  <c r="BF19" i="14" s="1"/>
  <c r="AG19" i="13"/>
  <c r="BE23" i="14"/>
  <c r="BF23" i="14" s="1"/>
  <c r="AG23" i="13"/>
  <c r="BE27" i="14"/>
  <c r="BF27" i="14" s="1"/>
  <c r="AG27" i="13"/>
  <c r="BE31" i="14"/>
  <c r="BF31" i="14" s="1"/>
  <c r="AG31" i="13"/>
  <c r="BE35" i="14"/>
  <c r="BF35" i="14" s="1"/>
  <c r="AG35" i="13"/>
  <c r="BE39" i="14"/>
  <c r="BF39" i="14" s="1"/>
  <c r="AG39" i="13"/>
  <c r="BE43" i="14"/>
  <c r="BF43" i="14" s="1"/>
  <c r="AG43" i="13"/>
  <c r="BE47" i="14"/>
  <c r="BF47" i="14" s="1"/>
  <c r="AG47" i="13"/>
  <c r="BE51" i="14"/>
  <c r="BF51" i="14" s="1"/>
  <c r="AG51" i="13"/>
  <c r="X12" i="13"/>
  <c r="X20" i="13"/>
  <c r="Y20" i="13" s="1"/>
  <c r="X28" i="13"/>
  <c r="X36" i="13"/>
  <c r="Y36" i="13" s="1"/>
  <c r="X40" i="13"/>
  <c r="X7" i="13"/>
  <c r="X8" i="13"/>
  <c r="X16" i="13"/>
  <c r="X24" i="13"/>
  <c r="X32" i="13"/>
  <c r="X44" i="13"/>
  <c r="Y44" i="13" s="1"/>
  <c r="X48" i="13"/>
  <c r="X15" i="13"/>
  <c r="U7" i="13"/>
  <c r="V7" i="13" s="1"/>
  <c r="U10" i="13"/>
  <c r="V10" i="13" s="1"/>
  <c r="U14" i="13"/>
  <c r="V14" i="13" s="1"/>
  <c r="U18" i="13"/>
  <c r="U22" i="13"/>
  <c r="V22" i="13" s="1"/>
  <c r="U26" i="13"/>
  <c r="U30" i="13"/>
  <c r="V30" i="13" s="1"/>
  <c r="U34" i="13"/>
  <c r="U38" i="13"/>
  <c r="V38" i="13" s="1"/>
  <c r="U42" i="13"/>
  <c r="U46" i="13"/>
  <c r="V46" i="13" s="1"/>
  <c r="U50" i="13"/>
  <c r="U11" i="13"/>
  <c r="V11" i="13" s="1"/>
  <c r="U15" i="13"/>
  <c r="V15" i="13" s="1"/>
  <c r="U19" i="13"/>
  <c r="U23" i="13"/>
  <c r="V23" i="13" s="1"/>
  <c r="U27" i="13"/>
  <c r="V27" i="13" s="1"/>
  <c r="U31" i="13"/>
  <c r="V31" i="13" s="1"/>
  <c r="U35" i="13"/>
  <c r="U39" i="13"/>
  <c r="V39" i="13" s="1"/>
  <c r="U43" i="13"/>
  <c r="U47" i="13"/>
  <c r="V47" i="13" s="1"/>
  <c r="U51" i="13"/>
  <c r="U12" i="13"/>
  <c r="U44" i="13"/>
  <c r="U53" i="13"/>
  <c r="U9" i="13"/>
  <c r="U13" i="13"/>
  <c r="U17" i="13"/>
  <c r="U21" i="13"/>
  <c r="U25" i="13"/>
  <c r="U29" i="13"/>
  <c r="U33" i="13"/>
  <c r="U37" i="13"/>
  <c r="U41" i="13"/>
  <c r="U45" i="13"/>
  <c r="U49" i="13"/>
  <c r="BG51" i="2"/>
  <c r="BG23" i="2"/>
  <c r="BG14" i="2"/>
  <c r="R7" i="13"/>
  <c r="R14" i="13"/>
  <c r="R22" i="13"/>
  <c r="R30" i="13"/>
  <c r="R38" i="13"/>
  <c r="R46" i="13"/>
  <c r="R8" i="13"/>
  <c r="R12" i="13"/>
  <c r="R16" i="13"/>
  <c r="R20" i="13"/>
  <c r="R24" i="13"/>
  <c r="R28" i="13"/>
  <c r="R32" i="13"/>
  <c r="R36" i="13"/>
  <c r="R40" i="13"/>
  <c r="R44" i="13"/>
  <c r="R48" i="13"/>
  <c r="R53" i="13"/>
  <c r="BG8" i="2"/>
  <c r="BG32" i="2"/>
  <c r="BG12" i="2"/>
  <c r="BG34" i="2"/>
  <c r="L11" i="13"/>
  <c r="L11" i="12" s="1"/>
  <c r="L15" i="13"/>
  <c r="L15" i="12" s="1"/>
  <c r="L19" i="13"/>
  <c r="L19" i="12" s="1"/>
  <c r="L23" i="13"/>
  <c r="L23" i="12" s="1"/>
  <c r="L27" i="13"/>
  <c r="L27" i="12" s="1"/>
  <c r="L31" i="13"/>
  <c r="L31" i="12" s="1"/>
  <c r="L35" i="13"/>
  <c r="L35" i="12" s="1"/>
  <c r="L39" i="13"/>
  <c r="L39" i="12" s="1"/>
  <c r="L43" i="13"/>
  <c r="L43" i="12" s="1"/>
  <c r="L47" i="13"/>
  <c r="L47" i="12" s="1"/>
  <c r="L51" i="13"/>
  <c r="L51" i="12" s="1"/>
  <c r="L28" i="13"/>
  <c r="L28" i="12" s="1"/>
  <c r="L9" i="13"/>
  <c r="L9" i="12" s="1"/>
  <c r="L13" i="13"/>
  <c r="L13" i="12" s="1"/>
  <c r="L17" i="13"/>
  <c r="L17" i="12" s="1"/>
  <c r="L21" i="13"/>
  <c r="L21" i="12" s="1"/>
  <c r="L25" i="13"/>
  <c r="L25" i="12" s="1"/>
  <c r="L29" i="13"/>
  <c r="L29" i="12" s="1"/>
  <c r="L33" i="13"/>
  <c r="L33" i="12" s="1"/>
  <c r="L37" i="13"/>
  <c r="L37" i="12" s="1"/>
  <c r="L41" i="13"/>
  <c r="L41" i="12" s="1"/>
  <c r="L45" i="13"/>
  <c r="L45" i="12" s="1"/>
  <c r="L49" i="13"/>
  <c r="L49" i="12" s="1"/>
  <c r="L12" i="13"/>
  <c r="L12" i="12" s="1"/>
  <c r="L20" i="13"/>
  <c r="M20" i="13" s="1"/>
  <c r="L36" i="13"/>
  <c r="L36" i="12" s="1"/>
  <c r="L44" i="13"/>
  <c r="L44" i="12" s="1"/>
  <c r="L53" i="13"/>
  <c r="L53" i="12" s="1"/>
  <c r="L7" i="13"/>
  <c r="L7" i="12" s="1"/>
  <c r="L10" i="13"/>
  <c r="L10" i="12" s="1"/>
  <c r="L14" i="13"/>
  <c r="L14" i="12" s="1"/>
  <c r="L18" i="13"/>
  <c r="L18" i="12" s="1"/>
  <c r="L22" i="13"/>
  <c r="L26" i="13"/>
  <c r="L26" i="12" s="1"/>
  <c r="L30" i="13"/>
  <c r="L30" i="12" s="1"/>
  <c r="L34" i="13"/>
  <c r="M34" i="13" s="1"/>
  <c r="L38" i="13"/>
  <c r="L42" i="13"/>
  <c r="L46" i="13"/>
  <c r="L46" i="12" s="1"/>
  <c r="L50" i="13"/>
  <c r="L50" i="12" s="1"/>
  <c r="BG19" i="2"/>
  <c r="BG18" i="2"/>
  <c r="BG48" i="2"/>
  <c r="BG20" i="2"/>
  <c r="BG41" i="2"/>
  <c r="BG40" i="2"/>
  <c r="BG26" i="2"/>
  <c r="BG33" i="2"/>
  <c r="BG53" i="2"/>
  <c r="BG44" i="2"/>
  <c r="BG11" i="2"/>
  <c r="BG28" i="2"/>
  <c r="BG22" i="2"/>
  <c r="BG49" i="2"/>
  <c r="BG24" i="2"/>
  <c r="BG37" i="2"/>
  <c r="BG30" i="2"/>
  <c r="BG13" i="2"/>
  <c r="BG35" i="2"/>
  <c r="BG45" i="2"/>
  <c r="BG29" i="2"/>
  <c r="BG39" i="2"/>
  <c r="BG36" i="2"/>
  <c r="BG43" i="2"/>
  <c r="BG38" i="2"/>
  <c r="BG21" i="2"/>
  <c r="BG15" i="2"/>
  <c r="BG10" i="2"/>
  <c r="BG31" i="2"/>
  <c r="BG25" i="2"/>
  <c r="BG47" i="2"/>
  <c r="BG27" i="2"/>
  <c r="BG17" i="2"/>
  <c r="BG46" i="2"/>
  <c r="F8" i="13"/>
  <c r="F8" i="12" s="1"/>
  <c r="F12" i="13"/>
  <c r="F12" i="12" s="1"/>
  <c r="F16" i="13"/>
  <c r="F16" i="12" s="1"/>
  <c r="F16" i="2" s="1"/>
  <c r="F20" i="13"/>
  <c r="F20" i="12" s="1"/>
  <c r="F24" i="13"/>
  <c r="F24" i="12" s="1"/>
  <c r="F28" i="13"/>
  <c r="F28" i="12" s="1"/>
  <c r="F32" i="13"/>
  <c r="F32" i="12" s="1"/>
  <c r="F36" i="13"/>
  <c r="F36" i="12" s="1"/>
  <c r="F40" i="13"/>
  <c r="F40" i="12" s="1"/>
  <c r="F40" i="2" s="1"/>
  <c r="F44" i="13"/>
  <c r="F44" i="12" s="1"/>
  <c r="F48" i="13"/>
  <c r="F48" i="12" s="1"/>
  <c r="F10" i="13"/>
  <c r="F10" i="12" s="1"/>
  <c r="F14" i="13"/>
  <c r="F14" i="12" s="1"/>
  <c r="F18" i="13"/>
  <c r="F22" i="13"/>
  <c r="F22" i="12" s="1"/>
  <c r="F26" i="13"/>
  <c r="F26" i="12" s="1"/>
  <c r="F30" i="13"/>
  <c r="F30" i="12" s="1"/>
  <c r="F34" i="13"/>
  <c r="F34" i="12" s="1"/>
  <c r="F38" i="13"/>
  <c r="F42" i="13"/>
  <c r="F42" i="12" s="1"/>
  <c r="F46" i="13"/>
  <c r="F50" i="13"/>
  <c r="F50" i="12" s="1"/>
  <c r="F11" i="13"/>
  <c r="F11" i="12" s="1"/>
  <c r="F15" i="13"/>
  <c r="F19" i="13"/>
  <c r="F19" i="12" s="1"/>
  <c r="F23" i="13"/>
  <c r="F23" i="12" s="1"/>
  <c r="F27" i="13"/>
  <c r="F27" i="12" s="1"/>
  <c r="F31" i="13"/>
  <c r="F35" i="13"/>
  <c r="F35" i="12" s="1"/>
  <c r="F39" i="13"/>
  <c r="F43" i="13"/>
  <c r="F43" i="12" s="1"/>
  <c r="F47" i="13"/>
  <c r="F51" i="13"/>
  <c r="F51" i="12" s="1"/>
  <c r="F9" i="13"/>
  <c r="F13" i="13"/>
  <c r="F13" i="12" s="1"/>
  <c r="F17" i="13"/>
  <c r="F21" i="13"/>
  <c r="F21" i="12" s="1"/>
  <c r="F25" i="13"/>
  <c r="F29" i="13"/>
  <c r="F29" i="12" s="1"/>
  <c r="F33" i="13"/>
  <c r="F33" i="12" s="1"/>
  <c r="F37" i="13"/>
  <c r="F37" i="12" s="1"/>
  <c r="F41" i="13"/>
  <c r="F45" i="13"/>
  <c r="F45" i="12" s="1"/>
  <c r="F49" i="13"/>
  <c r="F53" i="13"/>
  <c r="F53" i="12" s="1"/>
  <c r="F73" i="5"/>
  <c r="F54" i="5"/>
  <c r="F71" i="5" s="1"/>
  <c r="AR54" i="5"/>
  <c r="AR54" i="6"/>
  <c r="AR54" i="8"/>
  <c r="AR54" i="7"/>
  <c r="AR54" i="10"/>
  <c r="AR54" i="15"/>
  <c r="AR54" i="14"/>
  <c r="AR54" i="9"/>
  <c r="AX54" i="5"/>
  <c r="AX54" i="6"/>
  <c r="AX54" i="8"/>
  <c r="AX54" i="7"/>
  <c r="AX54" i="10"/>
  <c r="AX54" i="15"/>
  <c r="AX54" i="14"/>
  <c r="AX54" i="9"/>
  <c r="AU54" i="5"/>
  <c r="AU54" i="6"/>
  <c r="AU54" i="8"/>
  <c r="AU54" i="7"/>
  <c r="AU54" i="10"/>
  <c r="AU54" i="15"/>
  <c r="AU54" i="14"/>
  <c r="AU54" i="9"/>
  <c r="AL54" i="5"/>
  <c r="AL54" i="6"/>
  <c r="AL54" i="8"/>
  <c r="AL54" i="7"/>
  <c r="AL54" i="10"/>
  <c r="AL54" i="15"/>
  <c r="AL54" i="14"/>
  <c r="AL54" i="9"/>
  <c r="AI54" i="5"/>
  <c r="AI54" i="6"/>
  <c r="AI54" i="8"/>
  <c r="AI54" i="7"/>
  <c r="AI54" i="10"/>
  <c r="AI54" i="15"/>
  <c r="AI54" i="14"/>
  <c r="AI54" i="9"/>
  <c r="W54" i="5"/>
  <c r="W54" i="6"/>
  <c r="W54" i="8"/>
  <c r="W54" i="7"/>
  <c r="W54" i="10"/>
  <c r="W54" i="15"/>
  <c r="W54" i="14"/>
  <c r="W54" i="9"/>
  <c r="T54" i="5"/>
  <c r="T54" i="6"/>
  <c r="T54" i="8"/>
  <c r="T54" i="7"/>
  <c r="T54" i="10"/>
  <c r="T54" i="15"/>
  <c r="T54" i="14"/>
  <c r="T54" i="9"/>
  <c r="K54" i="5"/>
  <c r="K54" i="6"/>
  <c r="K54" i="8"/>
  <c r="K54" i="7"/>
  <c r="K54" i="10"/>
  <c r="K54" i="15"/>
  <c r="K54" i="14"/>
  <c r="K54" i="9"/>
  <c r="U22" i="12" l="1"/>
  <c r="U11" i="12"/>
  <c r="AJ24" i="12"/>
  <c r="AK24" i="12" s="1"/>
  <c r="U23" i="12"/>
  <c r="U23" i="2" s="1"/>
  <c r="V23" i="2" s="1"/>
  <c r="AJ37" i="12"/>
  <c r="AK37" i="12" s="1"/>
  <c r="L20" i="12"/>
  <c r="F39" i="12"/>
  <c r="F39" i="2" s="1"/>
  <c r="G39" i="2" s="1"/>
  <c r="F17" i="12"/>
  <c r="F17" i="2" s="1"/>
  <c r="G17" i="2" s="1"/>
  <c r="F49" i="12"/>
  <c r="F49" i="2" s="1"/>
  <c r="G49" i="2" s="1"/>
  <c r="F46" i="12"/>
  <c r="F46" i="2" s="1"/>
  <c r="G46" i="2" s="1"/>
  <c r="F38" i="12"/>
  <c r="F38" i="2" s="1"/>
  <c r="G38" i="2" s="1"/>
  <c r="L34" i="12"/>
  <c r="F47" i="12"/>
  <c r="F47" i="2" s="1"/>
  <c r="G47" i="2" s="1"/>
  <c r="F31" i="12"/>
  <c r="G31" i="12" s="1"/>
  <c r="F15" i="12"/>
  <c r="F15" i="2" s="1"/>
  <c r="G15" i="2" s="1"/>
  <c r="AJ45" i="12"/>
  <c r="F41" i="12"/>
  <c r="F41" i="2" s="1"/>
  <c r="G41" i="2" s="1"/>
  <c r="F25" i="12"/>
  <c r="F25" i="2" s="1"/>
  <c r="G25" i="2" s="1"/>
  <c r="F9" i="12"/>
  <c r="F9" i="2" s="1"/>
  <c r="G9" i="2" s="1"/>
  <c r="F18" i="12"/>
  <c r="F18" i="2" s="1"/>
  <c r="G18" i="2" s="1"/>
  <c r="AJ10" i="12"/>
  <c r="AK10" i="12" s="1"/>
  <c r="AJ29" i="12"/>
  <c r="AJ18" i="12"/>
  <c r="AJ9" i="12"/>
  <c r="AJ51" i="12"/>
  <c r="AK51" i="13"/>
  <c r="AJ35" i="12"/>
  <c r="AK35" i="13"/>
  <c r="AJ27" i="12"/>
  <c r="AK27" i="13"/>
  <c r="AJ19" i="12"/>
  <c r="AK19" i="13"/>
  <c r="AJ11" i="12"/>
  <c r="AK11" i="13"/>
  <c r="AJ41" i="12"/>
  <c r="AK41" i="13"/>
  <c r="AJ46" i="12"/>
  <c r="AK46" i="13"/>
  <c r="AJ30" i="12"/>
  <c r="AK30" i="13"/>
  <c r="AJ22" i="12"/>
  <c r="AK22" i="13"/>
  <c r="AJ7" i="12"/>
  <c r="AK7" i="13"/>
  <c r="AJ34" i="12"/>
  <c r="AJ53" i="12"/>
  <c r="BE53" i="12" s="1"/>
  <c r="BF53" i="12" s="1"/>
  <c r="AK53" i="13"/>
  <c r="AJ44" i="12"/>
  <c r="AK44" i="13"/>
  <c r="AJ36" i="12"/>
  <c r="AK36" i="13"/>
  <c r="AJ28" i="12"/>
  <c r="AK28" i="13"/>
  <c r="AJ20" i="12"/>
  <c r="AK20" i="13"/>
  <c r="AJ12" i="12"/>
  <c r="AK12" i="13"/>
  <c r="AJ49" i="12"/>
  <c r="AJ21" i="12"/>
  <c r="AJ17" i="12"/>
  <c r="AK17" i="13"/>
  <c r="AJ50" i="12"/>
  <c r="AJ14" i="12"/>
  <c r="AJ47" i="12"/>
  <c r="AK47" i="13"/>
  <c r="AJ39" i="12"/>
  <c r="AK39" i="13"/>
  <c r="AJ31" i="12"/>
  <c r="AK31" i="13"/>
  <c r="AJ23" i="12"/>
  <c r="AK23" i="13"/>
  <c r="AJ15" i="12"/>
  <c r="AK15" i="13"/>
  <c r="AJ42" i="12"/>
  <c r="AK42" i="13"/>
  <c r="AJ26" i="12"/>
  <c r="AK26" i="13"/>
  <c r="AJ43" i="12"/>
  <c r="AJ48" i="12"/>
  <c r="AK48" i="13"/>
  <c r="AJ40" i="12"/>
  <c r="AK40" i="13"/>
  <c r="AJ32" i="12"/>
  <c r="AK32" i="13"/>
  <c r="AJ16" i="12"/>
  <c r="AK16" i="13"/>
  <c r="AJ8" i="12"/>
  <c r="AK8" i="13"/>
  <c r="AJ33" i="12"/>
  <c r="AJ25" i="12"/>
  <c r="AJ13" i="12"/>
  <c r="AJ38" i="12"/>
  <c r="AG48" i="12"/>
  <c r="BE48" i="13"/>
  <c r="BF48" i="13" s="1"/>
  <c r="AP48" i="13"/>
  <c r="AQ48" i="13" s="1"/>
  <c r="AH48" i="13"/>
  <c r="AG40" i="12"/>
  <c r="AP40" i="13"/>
  <c r="AQ40" i="13" s="1"/>
  <c r="BE40" i="13"/>
  <c r="BF40" i="13" s="1"/>
  <c r="AH40" i="13"/>
  <c r="AG32" i="12"/>
  <c r="AP32" i="13"/>
  <c r="AQ32" i="13" s="1"/>
  <c r="BE32" i="13"/>
  <c r="BF32" i="13" s="1"/>
  <c r="AH32" i="13"/>
  <c r="AG24" i="12"/>
  <c r="AP24" i="13"/>
  <c r="AQ24" i="13" s="1"/>
  <c r="BE24" i="13"/>
  <c r="BF24" i="13" s="1"/>
  <c r="AH24" i="13"/>
  <c r="AG16" i="12"/>
  <c r="AP16" i="13"/>
  <c r="AQ16" i="13" s="1"/>
  <c r="BE16" i="13"/>
  <c r="BF16" i="13" s="1"/>
  <c r="AH16" i="13"/>
  <c r="AG8" i="12"/>
  <c r="BE8" i="13"/>
  <c r="BF8" i="13" s="1"/>
  <c r="AP8" i="13"/>
  <c r="AQ8" i="13" s="1"/>
  <c r="AH8" i="13"/>
  <c r="AG47" i="12"/>
  <c r="BE47" i="13"/>
  <c r="BF47" i="13" s="1"/>
  <c r="AP47" i="13"/>
  <c r="AQ47" i="13" s="1"/>
  <c r="AH47" i="13"/>
  <c r="AG31" i="12"/>
  <c r="AP31" i="13"/>
  <c r="AQ31" i="13" s="1"/>
  <c r="BE31" i="13"/>
  <c r="BF31" i="13" s="1"/>
  <c r="AH31" i="13"/>
  <c r="AG11" i="12"/>
  <c r="BE11" i="13"/>
  <c r="BF11" i="13" s="1"/>
  <c r="AP11" i="13"/>
  <c r="AQ11" i="13" s="1"/>
  <c r="AH11" i="13"/>
  <c r="AP53" i="12"/>
  <c r="AQ53" i="12" s="1"/>
  <c r="AH53" i="12"/>
  <c r="AG46" i="12"/>
  <c r="AP46" i="13"/>
  <c r="AQ46" i="13" s="1"/>
  <c r="BE46" i="13"/>
  <c r="BF46" i="13" s="1"/>
  <c r="AH46" i="13"/>
  <c r="AG30" i="12"/>
  <c r="AP30" i="13"/>
  <c r="AQ30" i="13" s="1"/>
  <c r="BE30" i="13"/>
  <c r="BF30" i="13" s="1"/>
  <c r="AH30" i="13"/>
  <c r="AG10" i="12"/>
  <c r="AP10" i="13"/>
  <c r="AQ10" i="13" s="1"/>
  <c r="BE10" i="13"/>
  <c r="BF10" i="13" s="1"/>
  <c r="AH10" i="13"/>
  <c r="BE27" i="5"/>
  <c r="BF27" i="5" s="1"/>
  <c r="BE11" i="5"/>
  <c r="BF11" i="5" s="1"/>
  <c r="AG41" i="12"/>
  <c r="AP41" i="13"/>
  <c r="AQ41" i="13" s="1"/>
  <c r="BE41" i="13"/>
  <c r="BF41" i="13" s="1"/>
  <c r="AH41" i="13"/>
  <c r="AG25" i="12"/>
  <c r="BE25" i="13"/>
  <c r="BF25" i="13" s="1"/>
  <c r="AP25" i="13"/>
  <c r="AQ25" i="13" s="1"/>
  <c r="AH25" i="13"/>
  <c r="AG9" i="12"/>
  <c r="AP9" i="13"/>
  <c r="AQ9" i="13" s="1"/>
  <c r="BE9" i="13"/>
  <c r="BF9" i="13" s="1"/>
  <c r="AH9" i="13"/>
  <c r="BE10" i="5"/>
  <c r="BF10" i="5" s="1"/>
  <c r="AG51" i="12"/>
  <c r="AP51" i="13"/>
  <c r="AQ51" i="13" s="1"/>
  <c r="BE51" i="13"/>
  <c r="BF51" i="13" s="1"/>
  <c r="AH51" i="13"/>
  <c r="AG35" i="12"/>
  <c r="AP35" i="13"/>
  <c r="AQ35" i="13" s="1"/>
  <c r="BE35" i="13"/>
  <c r="BF35" i="13" s="1"/>
  <c r="AH35" i="13"/>
  <c r="AG19" i="12"/>
  <c r="AP19" i="13"/>
  <c r="AQ19" i="13" s="1"/>
  <c r="BE19" i="13"/>
  <c r="BF19" i="13" s="1"/>
  <c r="AH19" i="13"/>
  <c r="AG15" i="12"/>
  <c r="AP15" i="13"/>
  <c r="AQ15" i="13" s="1"/>
  <c r="BE15" i="13"/>
  <c r="BF15" i="13" s="1"/>
  <c r="AH15" i="13"/>
  <c r="BE44" i="15"/>
  <c r="BF44" i="15" s="1"/>
  <c r="BE36" i="15"/>
  <c r="BF36" i="15" s="1"/>
  <c r="BE28" i="15"/>
  <c r="BF28" i="15" s="1"/>
  <c r="BE20" i="15"/>
  <c r="BF20" i="15" s="1"/>
  <c r="BE12" i="15"/>
  <c r="BF12" i="15" s="1"/>
  <c r="AG50" i="12"/>
  <c r="BE50" i="13"/>
  <c r="BF50" i="13" s="1"/>
  <c r="AP50" i="13"/>
  <c r="AQ50" i="13" s="1"/>
  <c r="AH50" i="13"/>
  <c r="AG34" i="12"/>
  <c r="BE34" i="13"/>
  <c r="BF34" i="13" s="1"/>
  <c r="AP34" i="13"/>
  <c r="AQ34" i="13" s="1"/>
  <c r="AH34" i="13"/>
  <c r="AG18" i="12"/>
  <c r="BE18" i="13"/>
  <c r="BF18" i="13" s="1"/>
  <c r="AP18" i="13"/>
  <c r="AQ18" i="13" s="1"/>
  <c r="AH18" i="13"/>
  <c r="AG14" i="12"/>
  <c r="AP14" i="13"/>
  <c r="AQ14" i="13" s="1"/>
  <c r="BE14" i="13"/>
  <c r="BF14" i="13" s="1"/>
  <c r="AH14" i="13"/>
  <c r="AG45" i="12"/>
  <c r="AP45" i="13"/>
  <c r="AQ45" i="13" s="1"/>
  <c r="BE45" i="13"/>
  <c r="BF45" i="13" s="1"/>
  <c r="AH45" i="13"/>
  <c r="AG29" i="12"/>
  <c r="AP29" i="13"/>
  <c r="AQ29" i="13" s="1"/>
  <c r="BE29" i="13"/>
  <c r="BF29" i="13" s="1"/>
  <c r="AH29" i="13"/>
  <c r="AG13" i="12"/>
  <c r="AP13" i="13"/>
  <c r="AQ13" i="13" s="1"/>
  <c r="BE13" i="13"/>
  <c r="BF13" i="13" s="1"/>
  <c r="AH13" i="13"/>
  <c r="BE20" i="9"/>
  <c r="BF20" i="9" s="1"/>
  <c r="AP53" i="13"/>
  <c r="AQ53" i="13" s="1"/>
  <c r="BE53" i="13"/>
  <c r="BF53" i="13" s="1"/>
  <c r="AH53" i="13"/>
  <c r="AG36" i="13"/>
  <c r="AG20" i="13"/>
  <c r="AG39" i="12"/>
  <c r="BE39" i="13"/>
  <c r="BF39" i="13" s="1"/>
  <c r="AP39" i="13"/>
  <c r="AQ39" i="13" s="1"/>
  <c r="AH39" i="13"/>
  <c r="AG23" i="12"/>
  <c r="BE23" i="13"/>
  <c r="BF23" i="13" s="1"/>
  <c r="AP23" i="13"/>
  <c r="AQ23" i="13" s="1"/>
  <c r="AH23" i="13"/>
  <c r="AG38" i="12"/>
  <c r="AP38" i="13"/>
  <c r="AQ38" i="13" s="1"/>
  <c r="BE38" i="13"/>
  <c r="BF38" i="13" s="1"/>
  <c r="AH38" i="13"/>
  <c r="AG22" i="12"/>
  <c r="BE22" i="13"/>
  <c r="BF22" i="13" s="1"/>
  <c r="AP22" i="13"/>
  <c r="AQ22" i="13" s="1"/>
  <c r="AH22" i="13"/>
  <c r="BE47" i="5"/>
  <c r="BF47" i="5" s="1"/>
  <c r="BE39" i="5"/>
  <c r="BF39" i="5" s="1"/>
  <c r="BE31" i="5"/>
  <c r="BF31" i="5" s="1"/>
  <c r="BE23" i="5"/>
  <c r="BF23" i="5" s="1"/>
  <c r="BE15" i="5"/>
  <c r="BF15" i="5" s="1"/>
  <c r="BE7" i="5"/>
  <c r="AG49" i="12"/>
  <c r="AP49" i="13"/>
  <c r="AQ49" i="13" s="1"/>
  <c r="BE49" i="13"/>
  <c r="BF49" i="13" s="1"/>
  <c r="AH49" i="13"/>
  <c r="AG33" i="12"/>
  <c r="BE33" i="13"/>
  <c r="BF33" i="13" s="1"/>
  <c r="AP33" i="13"/>
  <c r="AQ33" i="13" s="1"/>
  <c r="AH33" i="13"/>
  <c r="AP17" i="13"/>
  <c r="AQ17" i="13" s="1"/>
  <c r="BE17" i="13"/>
  <c r="BF17" i="13" s="1"/>
  <c r="AH17" i="13"/>
  <c r="BE46" i="5"/>
  <c r="BF46" i="5" s="1"/>
  <c r="BE38" i="5"/>
  <c r="BF38" i="5" s="1"/>
  <c r="BE30" i="5"/>
  <c r="BF30" i="5" s="1"/>
  <c r="BE22" i="5"/>
  <c r="BF22" i="5" s="1"/>
  <c r="BE14" i="5"/>
  <c r="BF14" i="5" s="1"/>
  <c r="BE36" i="9"/>
  <c r="BF36" i="9" s="1"/>
  <c r="AG43" i="12"/>
  <c r="BE43" i="13"/>
  <c r="BF43" i="13" s="1"/>
  <c r="AP43" i="13"/>
  <c r="AQ43" i="13" s="1"/>
  <c r="AH43" i="13"/>
  <c r="AG27" i="12"/>
  <c r="AP27" i="13"/>
  <c r="AQ27" i="13" s="1"/>
  <c r="BE27" i="13"/>
  <c r="BF27" i="13" s="1"/>
  <c r="AH27" i="13"/>
  <c r="BE48" i="15"/>
  <c r="BF48" i="15" s="1"/>
  <c r="BE40" i="15"/>
  <c r="BF40" i="15" s="1"/>
  <c r="BE32" i="15"/>
  <c r="BF32" i="15" s="1"/>
  <c r="BE24" i="15"/>
  <c r="BF24" i="15" s="1"/>
  <c r="BE16" i="15"/>
  <c r="BF16" i="15" s="1"/>
  <c r="BE8" i="15"/>
  <c r="BF8" i="15" s="1"/>
  <c r="AG42" i="12"/>
  <c r="BE42" i="13"/>
  <c r="BF42" i="13" s="1"/>
  <c r="AP42" i="13"/>
  <c r="AQ42" i="13" s="1"/>
  <c r="AH42" i="13"/>
  <c r="AG26" i="12"/>
  <c r="BE26" i="13"/>
  <c r="BF26" i="13" s="1"/>
  <c r="AP26" i="13"/>
  <c r="AQ26" i="13" s="1"/>
  <c r="AH26" i="13"/>
  <c r="AG7" i="12"/>
  <c r="BE7" i="13"/>
  <c r="AP7" i="13"/>
  <c r="AQ7" i="13" s="1"/>
  <c r="AH7" i="13"/>
  <c r="AG37" i="12"/>
  <c r="BE37" i="13"/>
  <c r="BF37" i="13" s="1"/>
  <c r="AP37" i="13"/>
  <c r="AQ37" i="13" s="1"/>
  <c r="AH37" i="13"/>
  <c r="AG21" i="12"/>
  <c r="AP21" i="13"/>
  <c r="AQ21" i="13" s="1"/>
  <c r="BE21" i="13"/>
  <c r="BF21" i="13" s="1"/>
  <c r="AH21" i="13"/>
  <c r="AG53" i="2"/>
  <c r="AG44" i="13"/>
  <c r="AG28" i="13"/>
  <c r="AG12" i="13"/>
  <c r="AG17" i="12"/>
  <c r="X47" i="13"/>
  <c r="Y47" i="13" s="1"/>
  <c r="X21" i="13"/>
  <c r="Y21" i="13" s="1"/>
  <c r="X39" i="13"/>
  <c r="X39" i="12" s="1"/>
  <c r="X49" i="13"/>
  <c r="Y49" i="13" s="1"/>
  <c r="X50" i="13"/>
  <c r="Y50" i="13" s="1"/>
  <c r="X38" i="13"/>
  <c r="X38" i="12" s="1"/>
  <c r="Y38" i="12" s="1"/>
  <c r="X18" i="13"/>
  <c r="X18" i="12" s="1"/>
  <c r="X37" i="13"/>
  <c r="X23" i="13"/>
  <c r="Y23" i="13" s="1"/>
  <c r="X17" i="13"/>
  <c r="X17" i="12" s="1"/>
  <c r="X34" i="13"/>
  <c r="Y34" i="13" s="1"/>
  <c r="X22" i="13"/>
  <c r="Y22" i="13" s="1"/>
  <c r="X33" i="13"/>
  <c r="X33" i="12" s="1"/>
  <c r="X31" i="13"/>
  <c r="Y31" i="13" s="1"/>
  <c r="X51" i="13"/>
  <c r="X27" i="13"/>
  <c r="X19" i="13"/>
  <c r="X29" i="13"/>
  <c r="X44" i="12"/>
  <c r="X36" i="12"/>
  <c r="X20" i="12"/>
  <c r="X7" i="12"/>
  <c r="Y7" i="13"/>
  <c r="X43" i="13"/>
  <c r="X35" i="13"/>
  <c r="X11" i="13"/>
  <c r="X48" i="12"/>
  <c r="Y48" i="13"/>
  <c r="X32" i="12"/>
  <c r="Y32" i="13"/>
  <c r="X16" i="12"/>
  <c r="Y16" i="13"/>
  <c r="X46" i="13"/>
  <c r="AA46" i="13" s="1"/>
  <c r="AB46" i="13" s="1"/>
  <c r="X30" i="13"/>
  <c r="AA30" i="13" s="1"/>
  <c r="AB30" i="13" s="1"/>
  <c r="X14" i="13"/>
  <c r="X45" i="13"/>
  <c r="Y33" i="13"/>
  <c r="X13" i="13"/>
  <c r="X40" i="12"/>
  <c r="Y40" i="13"/>
  <c r="X28" i="12"/>
  <c r="Y28" i="13"/>
  <c r="X12" i="12"/>
  <c r="Y12" i="13"/>
  <c r="X47" i="12"/>
  <c r="X15" i="12"/>
  <c r="Y15" i="12" s="1"/>
  <c r="Y15" i="13"/>
  <c r="X41" i="13"/>
  <c r="X9" i="13"/>
  <c r="X24" i="12"/>
  <c r="Y24" i="13"/>
  <c r="X8" i="12"/>
  <c r="Y8" i="12" s="1"/>
  <c r="Y8" i="13"/>
  <c r="X42" i="13"/>
  <c r="X34" i="12"/>
  <c r="X26" i="13"/>
  <c r="Y18" i="13"/>
  <c r="X10" i="13"/>
  <c r="X25" i="13"/>
  <c r="X53" i="13"/>
  <c r="AA53" i="13" s="1"/>
  <c r="AB53" i="13" s="1"/>
  <c r="U47" i="12"/>
  <c r="U47" i="2" s="1"/>
  <c r="V47" i="2" s="1"/>
  <c r="U31" i="12"/>
  <c r="U31" i="2" s="1"/>
  <c r="V31" i="2" s="1"/>
  <c r="U30" i="12"/>
  <c r="U30" i="2" s="1"/>
  <c r="V30" i="2" s="1"/>
  <c r="U14" i="12"/>
  <c r="V14" i="12" s="1"/>
  <c r="U46" i="12"/>
  <c r="U46" i="2" s="1"/>
  <c r="V46" i="2" s="1"/>
  <c r="U36" i="13"/>
  <c r="U38" i="12"/>
  <c r="U38" i="2" s="1"/>
  <c r="V38" i="2" s="1"/>
  <c r="U10" i="12"/>
  <c r="U10" i="2" s="1"/>
  <c r="V10" i="2" s="1"/>
  <c r="U20" i="13"/>
  <c r="U20" i="12" s="1"/>
  <c r="U28" i="13"/>
  <c r="V28" i="13" s="1"/>
  <c r="U45" i="12"/>
  <c r="V45" i="13"/>
  <c r="U37" i="12"/>
  <c r="V37" i="13"/>
  <c r="U29" i="12"/>
  <c r="V29" i="13"/>
  <c r="U21" i="12"/>
  <c r="V21" i="13"/>
  <c r="U13" i="12"/>
  <c r="V13" i="13"/>
  <c r="U48" i="13"/>
  <c r="AA48" i="13" s="1"/>
  <c r="AB48" i="13" s="1"/>
  <c r="U40" i="13"/>
  <c r="AA40" i="13" s="1"/>
  <c r="AB40" i="13" s="1"/>
  <c r="U32" i="13"/>
  <c r="AA32" i="13" s="1"/>
  <c r="AB32" i="13" s="1"/>
  <c r="U24" i="13"/>
  <c r="U16" i="13"/>
  <c r="AA16" i="13" s="1"/>
  <c r="AB16" i="13" s="1"/>
  <c r="U8" i="13"/>
  <c r="U27" i="12"/>
  <c r="U7" i="12"/>
  <c r="U49" i="12"/>
  <c r="V49" i="13"/>
  <c r="U41" i="12"/>
  <c r="V41" i="13"/>
  <c r="U33" i="12"/>
  <c r="V33" i="13"/>
  <c r="U25" i="12"/>
  <c r="V25" i="13"/>
  <c r="U17" i="12"/>
  <c r="V17" i="13"/>
  <c r="U9" i="12"/>
  <c r="V9" i="12" s="1"/>
  <c r="V9" i="13"/>
  <c r="U22" i="2"/>
  <c r="V22" i="2" s="1"/>
  <c r="V22" i="12"/>
  <c r="U53" i="12"/>
  <c r="V53" i="13"/>
  <c r="U44" i="12"/>
  <c r="V44" i="12" s="1"/>
  <c r="V44" i="13"/>
  <c r="U12" i="12"/>
  <c r="V12" i="12" s="1"/>
  <c r="V12" i="13"/>
  <c r="U11" i="2"/>
  <c r="V11" i="2" s="1"/>
  <c r="V11" i="12"/>
  <c r="U51" i="12"/>
  <c r="V51" i="13"/>
  <c r="U43" i="12"/>
  <c r="V43" i="13"/>
  <c r="U35" i="12"/>
  <c r="V35" i="13"/>
  <c r="U19" i="12"/>
  <c r="V19" i="13"/>
  <c r="U50" i="12"/>
  <c r="V50" i="12" s="1"/>
  <c r="V50" i="13"/>
  <c r="U42" i="12"/>
  <c r="V42" i="13"/>
  <c r="U34" i="12"/>
  <c r="V34" i="13"/>
  <c r="U26" i="12"/>
  <c r="V26" i="12" s="1"/>
  <c r="V26" i="13"/>
  <c r="U18" i="12"/>
  <c r="V18" i="12" s="1"/>
  <c r="V18" i="13"/>
  <c r="U39" i="12"/>
  <c r="U15" i="12"/>
  <c r="R48" i="23"/>
  <c r="R48" i="12" s="1"/>
  <c r="R48" i="2" s="1"/>
  <c r="R40" i="23"/>
  <c r="R40" i="12" s="1"/>
  <c r="R32" i="23"/>
  <c r="R32" i="12" s="1"/>
  <c r="R24" i="23"/>
  <c r="R24" i="12" s="1"/>
  <c r="R16" i="23"/>
  <c r="R16" i="12" s="1"/>
  <c r="R8" i="23"/>
  <c r="R8" i="12" s="1"/>
  <c r="R51" i="23"/>
  <c r="R43" i="23"/>
  <c r="R35" i="23"/>
  <c r="R27" i="23"/>
  <c r="R19" i="23"/>
  <c r="R11" i="23"/>
  <c r="R46" i="23"/>
  <c r="R46" i="12" s="1"/>
  <c r="R46" i="2" s="1"/>
  <c r="R38" i="23"/>
  <c r="R30" i="23"/>
  <c r="R22" i="23"/>
  <c r="R14" i="23"/>
  <c r="L42" i="12"/>
  <c r="R49" i="23"/>
  <c r="R41" i="23"/>
  <c r="R33" i="23"/>
  <c r="R25" i="23"/>
  <c r="R17" i="23"/>
  <c r="R9" i="23"/>
  <c r="R53" i="23"/>
  <c r="R53" i="12" s="1"/>
  <c r="R44" i="23"/>
  <c r="R44" i="12" s="1"/>
  <c r="R36" i="23"/>
  <c r="R36" i="12" s="1"/>
  <c r="R28" i="23"/>
  <c r="R20" i="23"/>
  <c r="R12" i="23"/>
  <c r="R12" i="12" s="1"/>
  <c r="R47" i="23"/>
  <c r="R39" i="23"/>
  <c r="R31" i="23"/>
  <c r="R23" i="23"/>
  <c r="R15" i="23"/>
  <c r="R50" i="23"/>
  <c r="R42" i="23"/>
  <c r="R34" i="23"/>
  <c r="R26" i="23"/>
  <c r="R18" i="23"/>
  <c r="R10" i="23"/>
  <c r="L38" i="12"/>
  <c r="L22" i="12"/>
  <c r="R45" i="23"/>
  <c r="R37" i="23"/>
  <c r="R29" i="23"/>
  <c r="R21" i="23"/>
  <c r="R13" i="23"/>
  <c r="R22" i="12"/>
  <c r="R22" i="2" s="1"/>
  <c r="R47" i="13"/>
  <c r="R39" i="13"/>
  <c r="S39" i="13" s="1"/>
  <c r="R31" i="13"/>
  <c r="S31" i="13" s="1"/>
  <c r="R23" i="13"/>
  <c r="S23" i="13" s="1"/>
  <c r="R15" i="13"/>
  <c r="S15" i="13" s="1"/>
  <c r="R51" i="13"/>
  <c r="R43" i="13"/>
  <c r="R43" i="12" s="1"/>
  <c r="R35" i="13"/>
  <c r="S35" i="13" s="1"/>
  <c r="R27" i="13"/>
  <c r="S27" i="13" s="1"/>
  <c r="R19" i="13"/>
  <c r="R11" i="13"/>
  <c r="R11" i="12" s="1"/>
  <c r="R50" i="13"/>
  <c r="S50" i="13" s="1"/>
  <c r="R42" i="13"/>
  <c r="S42" i="13" s="1"/>
  <c r="R34" i="13"/>
  <c r="R26" i="13"/>
  <c r="R18" i="13"/>
  <c r="S18" i="13" s="1"/>
  <c r="R10" i="13"/>
  <c r="S10" i="13" s="1"/>
  <c r="S53" i="13"/>
  <c r="AA44" i="13"/>
  <c r="AB44" i="13" s="1"/>
  <c r="S44" i="13"/>
  <c r="S36" i="13"/>
  <c r="S28" i="13"/>
  <c r="S20" i="13"/>
  <c r="AA12" i="13"/>
  <c r="AB12" i="13" s="1"/>
  <c r="S12" i="13"/>
  <c r="AA7" i="13"/>
  <c r="AB7" i="13" s="1"/>
  <c r="S7" i="13"/>
  <c r="R49" i="13"/>
  <c r="R41" i="13"/>
  <c r="R33" i="13"/>
  <c r="R25" i="13"/>
  <c r="R17" i="13"/>
  <c r="R9" i="13"/>
  <c r="S48" i="13"/>
  <c r="S40" i="13"/>
  <c r="S32" i="13"/>
  <c r="S24" i="13"/>
  <c r="S16" i="13"/>
  <c r="S8" i="13"/>
  <c r="S47" i="13"/>
  <c r="S46" i="13"/>
  <c r="S38" i="13"/>
  <c r="S30" i="13"/>
  <c r="S22" i="13"/>
  <c r="S14" i="13"/>
  <c r="R45" i="13"/>
  <c r="R37" i="13"/>
  <c r="R29" i="13"/>
  <c r="R21" i="13"/>
  <c r="R13" i="13"/>
  <c r="L8" i="13"/>
  <c r="L32" i="13"/>
  <c r="L24" i="13"/>
  <c r="L48" i="13"/>
  <c r="L48" i="12" s="1"/>
  <c r="M46" i="13"/>
  <c r="M22" i="13"/>
  <c r="M29" i="13"/>
  <c r="M28" i="12"/>
  <c r="M28" i="13"/>
  <c r="M7" i="13"/>
  <c r="M14" i="13"/>
  <c r="M12" i="13"/>
  <c r="M21" i="13"/>
  <c r="M39" i="13"/>
  <c r="M38" i="13"/>
  <c r="M30" i="13"/>
  <c r="M53" i="13"/>
  <c r="M36" i="13"/>
  <c r="M45" i="13"/>
  <c r="M37" i="13"/>
  <c r="M13" i="13"/>
  <c r="M47" i="13"/>
  <c r="M31" i="13"/>
  <c r="M23" i="13"/>
  <c r="M15" i="13"/>
  <c r="M50" i="12"/>
  <c r="M50" i="13"/>
  <c r="M42" i="13"/>
  <c r="M26" i="13"/>
  <c r="M18" i="12"/>
  <c r="M18" i="13"/>
  <c r="M10" i="13"/>
  <c r="M44" i="13"/>
  <c r="M49" i="13"/>
  <c r="M41" i="13"/>
  <c r="M33" i="12"/>
  <c r="M33" i="13"/>
  <c r="M25" i="13"/>
  <c r="M17" i="13"/>
  <c r="M9" i="13"/>
  <c r="L40" i="13"/>
  <c r="L16" i="13"/>
  <c r="L16" i="12" s="1"/>
  <c r="M51" i="13"/>
  <c r="M43" i="13"/>
  <c r="M35" i="13"/>
  <c r="M27" i="13"/>
  <c r="M19" i="12"/>
  <c r="M19" i="13"/>
  <c r="M11" i="13"/>
  <c r="I44" i="13"/>
  <c r="I44" i="12" s="1"/>
  <c r="I36" i="13"/>
  <c r="I36" i="12" s="1"/>
  <c r="I28" i="13"/>
  <c r="I28" i="12" s="1"/>
  <c r="I20" i="13"/>
  <c r="I20" i="12" s="1"/>
  <c r="I12" i="13"/>
  <c r="I12" i="12" s="1"/>
  <c r="BH51" i="15"/>
  <c r="BI51" i="15" s="1"/>
  <c r="I53" i="13"/>
  <c r="I53" i="12" s="1"/>
  <c r="I47" i="13"/>
  <c r="I39" i="13"/>
  <c r="I39" i="12" s="1"/>
  <c r="I31" i="13"/>
  <c r="I31" i="12" s="1"/>
  <c r="I23" i="13"/>
  <c r="I23" i="12" s="1"/>
  <c r="I15" i="13"/>
  <c r="I46" i="13"/>
  <c r="I46" i="12" s="1"/>
  <c r="I38" i="13"/>
  <c r="I30" i="13"/>
  <c r="I30" i="12" s="1"/>
  <c r="I22" i="13"/>
  <c r="I22" i="12" s="1"/>
  <c r="I14" i="13"/>
  <c r="I14" i="12" s="1"/>
  <c r="I45" i="13"/>
  <c r="I45" i="12" s="1"/>
  <c r="I37" i="13"/>
  <c r="I37" i="12" s="1"/>
  <c r="I29" i="13"/>
  <c r="I29" i="12" s="1"/>
  <c r="I21" i="13"/>
  <c r="I21" i="12" s="1"/>
  <c r="I13" i="13"/>
  <c r="I13" i="12" s="1"/>
  <c r="I48" i="13"/>
  <c r="I48" i="12" s="1"/>
  <c r="I40" i="13"/>
  <c r="I40" i="12" s="1"/>
  <c r="I32" i="13"/>
  <c r="I32" i="12" s="1"/>
  <c r="I24" i="13"/>
  <c r="I24" i="12" s="1"/>
  <c r="I16" i="13"/>
  <c r="I16" i="12" s="1"/>
  <c r="I8" i="13"/>
  <c r="I8" i="12" s="1"/>
  <c r="I7" i="13"/>
  <c r="I7" i="12" s="1"/>
  <c r="I51" i="13"/>
  <c r="I51" i="12" s="1"/>
  <c r="I43" i="13"/>
  <c r="I43" i="12" s="1"/>
  <c r="I35" i="13"/>
  <c r="I35" i="12" s="1"/>
  <c r="I27" i="13"/>
  <c r="I27" i="12" s="1"/>
  <c r="I19" i="13"/>
  <c r="I19" i="12" s="1"/>
  <c r="I11" i="13"/>
  <c r="I11" i="12" s="1"/>
  <c r="I50" i="13"/>
  <c r="I50" i="12" s="1"/>
  <c r="I42" i="13"/>
  <c r="I34" i="13"/>
  <c r="I34" i="12" s="1"/>
  <c r="I26" i="13"/>
  <c r="I26" i="12" s="1"/>
  <c r="I18" i="13"/>
  <c r="I18" i="12" s="1"/>
  <c r="I10" i="13"/>
  <c r="I10" i="12" s="1"/>
  <c r="I49" i="13"/>
  <c r="I49" i="12" s="1"/>
  <c r="I41" i="13"/>
  <c r="I41" i="12" s="1"/>
  <c r="I33" i="13"/>
  <c r="I33" i="12" s="1"/>
  <c r="I25" i="13"/>
  <c r="I17" i="13"/>
  <c r="I17" i="12" s="1"/>
  <c r="I9" i="13"/>
  <c r="I9" i="12" s="1"/>
  <c r="G40" i="2"/>
  <c r="G16" i="2"/>
  <c r="G19" i="12"/>
  <c r="F19" i="2"/>
  <c r="F44" i="2"/>
  <c r="G44" i="12"/>
  <c r="G36" i="12"/>
  <c r="F36" i="2"/>
  <c r="G28" i="12"/>
  <c r="F28" i="2"/>
  <c r="F20" i="2"/>
  <c r="G20" i="12"/>
  <c r="F12" i="2"/>
  <c r="G12" i="12"/>
  <c r="F53" i="2"/>
  <c r="G53" i="12"/>
  <c r="F45" i="2"/>
  <c r="G45" i="12"/>
  <c r="G21" i="12"/>
  <c r="F21" i="2"/>
  <c r="G26" i="12"/>
  <c r="F26" i="2"/>
  <c r="G37" i="13"/>
  <c r="G29" i="13"/>
  <c r="G13" i="13"/>
  <c r="G30" i="12"/>
  <c r="G10" i="12"/>
  <c r="G33" i="12"/>
  <c r="F48" i="2"/>
  <c r="G48" i="12"/>
  <c r="F32" i="2"/>
  <c r="G32" i="12"/>
  <c r="F8" i="2"/>
  <c r="G8" i="12"/>
  <c r="G50" i="13"/>
  <c r="G34" i="13"/>
  <c r="G18" i="13"/>
  <c r="F23" i="2"/>
  <c r="G23" i="12"/>
  <c r="G22" i="12"/>
  <c r="G51" i="13"/>
  <c r="G43" i="13"/>
  <c r="G35" i="13"/>
  <c r="G27" i="13"/>
  <c r="G11" i="13"/>
  <c r="G48" i="13"/>
  <c r="G40" i="13"/>
  <c r="G32" i="13"/>
  <c r="G24" i="13"/>
  <c r="G16" i="13"/>
  <c r="G8" i="13"/>
  <c r="G41" i="13"/>
  <c r="G33" i="13"/>
  <c r="G25" i="13"/>
  <c r="G17" i="13"/>
  <c r="G9" i="13"/>
  <c r="G14" i="12"/>
  <c r="F33" i="2"/>
  <c r="G46" i="13"/>
  <c r="G38" i="13"/>
  <c r="G30" i="13"/>
  <c r="G22" i="13"/>
  <c r="G14" i="13"/>
  <c r="F30" i="2"/>
  <c r="F22" i="2"/>
  <c r="F14" i="2"/>
  <c r="G53" i="13"/>
  <c r="O45" i="13"/>
  <c r="P45" i="13" s="1"/>
  <c r="G45" i="13"/>
  <c r="G21" i="13"/>
  <c r="G19" i="13"/>
  <c r="G40" i="12"/>
  <c r="F24" i="2"/>
  <c r="G24" i="12"/>
  <c r="G16" i="12"/>
  <c r="G42" i="13"/>
  <c r="G26" i="13"/>
  <c r="G10" i="13"/>
  <c r="F10" i="2"/>
  <c r="G49" i="13"/>
  <c r="G47" i="13"/>
  <c r="G39" i="13"/>
  <c r="G31" i="13"/>
  <c r="G23" i="13"/>
  <c r="G15" i="13"/>
  <c r="G44" i="13"/>
  <c r="G36" i="13"/>
  <c r="G28" i="13"/>
  <c r="G20" i="13"/>
  <c r="G12" i="13"/>
  <c r="BH51" i="7"/>
  <c r="BI51" i="7" s="1"/>
  <c r="BH51" i="14"/>
  <c r="BI51" i="14" s="1"/>
  <c r="BH51" i="6"/>
  <c r="BI51" i="6" s="1"/>
  <c r="BH51" i="8"/>
  <c r="BI51" i="8" s="1"/>
  <c r="BH51" i="5"/>
  <c r="BI51" i="5" s="1"/>
  <c r="BH51" i="9"/>
  <c r="BI51" i="9" s="1"/>
  <c r="O20" i="13" l="1"/>
  <c r="P20" i="13" s="1"/>
  <c r="O39" i="13"/>
  <c r="P39" i="13" s="1"/>
  <c r="AD32" i="13"/>
  <c r="O29" i="13"/>
  <c r="P29" i="13" s="1"/>
  <c r="AD15" i="13"/>
  <c r="X21" i="12"/>
  <c r="Y21" i="12" s="1"/>
  <c r="AA20" i="13"/>
  <c r="AB20" i="13" s="1"/>
  <c r="V20" i="13"/>
  <c r="O12" i="13"/>
  <c r="P12" i="13" s="1"/>
  <c r="O21" i="13"/>
  <c r="P21" i="13" s="1"/>
  <c r="AD8" i="13"/>
  <c r="G25" i="12"/>
  <c r="AJ24" i="2"/>
  <c r="AK24" i="2" s="1"/>
  <c r="X50" i="12"/>
  <c r="O9" i="13"/>
  <c r="P9" i="13" s="1"/>
  <c r="AA8" i="13"/>
  <c r="AB8" i="13" s="1"/>
  <c r="AD20" i="13"/>
  <c r="AD28" i="13"/>
  <c r="AE28" i="13" s="1"/>
  <c r="O22" i="13"/>
  <c r="P22" i="13" s="1"/>
  <c r="U28" i="12"/>
  <c r="U28" i="2" s="1"/>
  <c r="V28" i="2" s="1"/>
  <c r="O23" i="13"/>
  <c r="P23" i="13" s="1"/>
  <c r="AA47" i="13"/>
  <c r="AB47" i="13" s="1"/>
  <c r="V23" i="12"/>
  <c r="G46" i="12"/>
  <c r="AJ37" i="2"/>
  <c r="AK37" i="2" s="1"/>
  <c r="O43" i="13"/>
  <c r="P43" i="13" s="1"/>
  <c r="O14" i="13"/>
  <c r="P14" i="13" s="1"/>
  <c r="O41" i="13"/>
  <c r="P41" i="13" s="1"/>
  <c r="AD36" i="13"/>
  <c r="AE36" i="13" s="1"/>
  <c r="O11" i="13"/>
  <c r="P11" i="13" s="1"/>
  <c r="O35" i="13"/>
  <c r="P35" i="13" s="1"/>
  <c r="AA28" i="13"/>
  <c r="AB28" i="13" s="1"/>
  <c r="V36" i="13"/>
  <c r="Y38" i="13"/>
  <c r="O44" i="13"/>
  <c r="P44" i="13" s="1"/>
  <c r="V31" i="12"/>
  <c r="U36" i="12"/>
  <c r="V36" i="12" s="1"/>
  <c r="O28" i="13"/>
  <c r="P28" i="13" s="1"/>
  <c r="O49" i="13"/>
  <c r="P49" i="13" s="1"/>
  <c r="O50" i="13"/>
  <c r="P50" i="13" s="1"/>
  <c r="G41" i="12"/>
  <c r="AA36" i="13"/>
  <c r="AB36" i="13" s="1"/>
  <c r="AA23" i="13"/>
  <c r="AB23" i="13" s="1"/>
  <c r="AD12" i="13"/>
  <c r="AE12" i="13" s="1"/>
  <c r="O13" i="13"/>
  <c r="P13" i="13" s="1"/>
  <c r="O16" i="13"/>
  <c r="P16" i="13" s="1"/>
  <c r="AD44" i="13"/>
  <c r="O26" i="13"/>
  <c r="P26" i="13" s="1"/>
  <c r="G49" i="12"/>
  <c r="O46" i="13"/>
  <c r="P46" i="13" s="1"/>
  <c r="O33" i="13"/>
  <c r="P33" i="13" s="1"/>
  <c r="G47" i="12"/>
  <c r="R34" i="12"/>
  <c r="S34" i="12" s="1"/>
  <c r="R51" i="12"/>
  <c r="R51" i="2" s="1"/>
  <c r="R17" i="12"/>
  <c r="R17" i="2" s="1"/>
  <c r="R13" i="12"/>
  <c r="R19" i="12"/>
  <c r="S19" i="12" s="1"/>
  <c r="R49" i="12"/>
  <c r="G15" i="12"/>
  <c r="G9" i="12"/>
  <c r="G38" i="12"/>
  <c r="V46" i="12"/>
  <c r="R27" i="12"/>
  <c r="R27" i="2" s="1"/>
  <c r="R25" i="12"/>
  <c r="R50" i="12"/>
  <c r="AA50" i="12" s="1"/>
  <c r="AB50" i="12" s="1"/>
  <c r="U14" i="2"/>
  <c r="V14" i="2" s="1"/>
  <c r="V38" i="12"/>
  <c r="F31" i="2"/>
  <c r="G31" i="2" s="1"/>
  <c r="G39" i="12"/>
  <c r="V47" i="12"/>
  <c r="AJ10" i="2"/>
  <c r="AK10" i="2" s="1"/>
  <c r="G18" i="12"/>
  <c r="V30" i="12"/>
  <c r="G17" i="12"/>
  <c r="AD40" i="13"/>
  <c r="BH40" i="13" s="1"/>
  <c r="BI40" i="13" s="1"/>
  <c r="L40" i="12"/>
  <c r="M24" i="13"/>
  <c r="L24" i="12"/>
  <c r="L24" i="2" s="1"/>
  <c r="M24" i="2" s="1"/>
  <c r="AD26" i="13"/>
  <c r="AE26" i="13" s="1"/>
  <c r="AD37" i="13"/>
  <c r="BH37" i="13" s="1"/>
  <c r="BI37" i="13" s="1"/>
  <c r="O47" i="13"/>
  <c r="P47" i="13" s="1"/>
  <c r="I47" i="12"/>
  <c r="M32" i="13"/>
  <c r="L32" i="12"/>
  <c r="L32" i="2" s="1"/>
  <c r="M32" i="2" s="1"/>
  <c r="AD14" i="13"/>
  <c r="BH14" i="13" s="1"/>
  <c r="BI14" i="13" s="1"/>
  <c r="O25" i="13"/>
  <c r="P25" i="13" s="1"/>
  <c r="I25" i="12"/>
  <c r="O42" i="13"/>
  <c r="P42" i="13" s="1"/>
  <c r="I42" i="12"/>
  <c r="O42" i="12" s="1"/>
  <c r="P42" i="12" s="1"/>
  <c r="M8" i="13"/>
  <c r="L8" i="12"/>
  <c r="L8" i="2" s="1"/>
  <c r="M8" i="2" s="1"/>
  <c r="AA27" i="13"/>
  <c r="AB27" i="13" s="1"/>
  <c r="J38" i="13"/>
  <c r="I38" i="12"/>
  <c r="O38" i="12" s="1"/>
  <c r="P38" i="12" s="1"/>
  <c r="AD41" i="13"/>
  <c r="BH41" i="13" s="1"/>
  <c r="BI41" i="13" s="1"/>
  <c r="AA11" i="13"/>
  <c r="AB11" i="13" s="1"/>
  <c r="AA51" i="13"/>
  <c r="AB51" i="13" s="1"/>
  <c r="AK45" i="12"/>
  <c r="AJ45" i="2"/>
  <c r="AK45" i="2" s="1"/>
  <c r="O15" i="13"/>
  <c r="P15" i="13" s="1"/>
  <c r="I15" i="12"/>
  <c r="AD43" i="13"/>
  <c r="AD47" i="13"/>
  <c r="AE47" i="13" s="1"/>
  <c r="AK18" i="12"/>
  <c r="AJ18" i="2"/>
  <c r="AK18" i="2" s="1"/>
  <c r="AK9" i="12"/>
  <c r="AJ9" i="2"/>
  <c r="AK9" i="2" s="1"/>
  <c r="AK29" i="12"/>
  <c r="AJ29" i="2"/>
  <c r="AK29" i="2" s="1"/>
  <c r="AK8" i="12"/>
  <c r="AJ8" i="2"/>
  <c r="AK8" i="2" s="1"/>
  <c r="AK32" i="12"/>
  <c r="AJ32" i="2"/>
  <c r="AK32" i="2" s="1"/>
  <c r="AK48" i="12"/>
  <c r="AJ48" i="2"/>
  <c r="AK48" i="2" s="1"/>
  <c r="AK12" i="12"/>
  <c r="AJ12" i="2"/>
  <c r="AK12" i="2" s="1"/>
  <c r="AK28" i="12"/>
  <c r="AJ28" i="2"/>
  <c r="AK28" i="2" s="1"/>
  <c r="AK44" i="12"/>
  <c r="AJ44" i="2"/>
  <c r="AK44" i="2" s="1"/>
  <c r="AK13" i="12"/>
  <c r="AJ13" i="2"/>
  <c r="AK13" i="2" s="1"/>
  <c r="AK25" i="12"/>
  <c r="AJ25" i="2"/>
  <c r="AK25" i="2" s="1"/>
  <c r="AK43" i="12"/>
  <c r="AJ43" i="2"/>
  <c r="AK43" i="2" s="1"/>
  <c r="AK42" i="12"/>
  <c r="AJ42" i="2"/>
  <c r="AK42" i="2" s="1"/>
  <c r="AK23" i="12"/>
  <c r="AJ23" i="2"/>
  <c r="AK23" i="2" s="1"/>
  <c r="AJ39" i="2"/>
  <c r="AK39" i="2" s="1"/>
  <c r="AK39" i="12"/>
  <c r="AK14" i="12"/>
  <c r="AJ14" i="2"/>
  <c r="AK14" i="2" s="1"/>
  <c r="AK21" i="12"/>
  <c r="AJ21" i="2"/>
  <c r="AK21" i="2" s="1"/>
  <c r="AJ7" i="2"/>
  <c r="AK7" i="2" s="1"/>
  <c r="AK7" i="12"/>
  <c r="AK30" i="12"/>
  <c r="AJ30" i="2"/>
  <c r="AK30" i="2" s="1"/>
  <c r="AK41" i="12"/>
  <c r="AJ41" i="2"/>
  <c r="AK41" i="2" s="1"/>
  <c r="AK19" i="12"/>
  <c r="AJ19" i="2"/>
  <c r="AK19" i="2" s="1"/>
  <c r="AK35" i="12"/>
  <c r="AJ35" i="2"/>
  <c r="AK35" i="2" s="1"/>
  <c r="AK17" i="12"/>
  <c r="AJ17" i="2"/>
  <c r="AK17" i="2" s="1"/>
  <c r="AK33" i="12"/>
  <c r="AJ33" i="2"/>
  <c r="AK33" i="2" s="1"/>
  <c r="AJ16" i="2"/>
  <c r="AK16" i="2" s="1"/>
  <c r="AK16" i="12"/>
  <c r="AJ40" i="2"/>
  <c r="AK40" i="2" s="1"/>
  <c r="AK40" i="12"/>
  <c r="AK50" i="12"/>
  <c r="AJ50" i="2"/>
  <c r="AK50" i="2" s="1"/>
  <c r="AK49" i="12"/>
  <c r="AJ49" i="2"/>
  <c r="AK49" i="2" s="1"/>
  <c r="AK20" i="12"/>
  <c r="AJ20" i="2"/>
  <c r="AK20" i="2" s="1"/>
  <c r="AJ36" i="2"/>
  <c r="AK36" i="2" s="1"/>
  <c r="AK36" i="12"/>
  <c r="AK53" i="12"/>
  <c r="AJ53" i="2"/>
  <c r="AK53" i="2" s="1"/>
  <c r="AK38" i="12"/>
  <c r="AJ38" i="2"/>
  <c r="AK38" i="2" s="1"/>
  <c r="AK26" i="12"/>
  <c r="AJ26" i="2"/>
  <c r="AK26" i="2" s="1"/>
  <c r="AK15" i="12"/>
  <c r="AJ15" i="2"/>
  <c r="AK15" i="2" s="1"/>
  <c r="AJ31" i="2"/>
  <c r="AK31" i="2" s="1"/>
  <c r="AK31" i="12"/>
  <c r="AK47" i="12"/>
  <c r="AJ47" i="2"/>
  <c r="AK47" i="2" s="1"/>
  <c r="AK34" i="12"/>
  <c r="AJ34" i="2"/>
  <c r="AK34" i="2" s="1"/>
  <c r="AK22" i="12"/>
  <c r="AJ22" i="2"/>
  <c r="AK22" i="2" s="1"/>
  <c r="AK46" i="12"/>
  <c r="AJ46" i="2"/>
  <c r="AK46" i="2" s="1"/>
  <c r="AJ11" i="2"/>
  <c r="AK11" i="2" s="1"/>
  <c r="AK11" i="12"/>
  <c r="AK27" i="12"/>
  <c r="AJ27" i="2"/>
  <c r="AK27" i="2" s="1"/>
  <c r="AK51" i="12"/>
  <c r="AJ51" i="2"/>
  <c r="AK51" i="2" s="1"/>
  <c r="AG17" i="2"/>
  <c r="BE17" i="12"/>
  <c r="BF17" i="12" s="1"/>
  <c r="AP17" i="12"/>
  <c r="AQ17" i="12" s="1"/>
  <c r="AH17" i="12"/>
  <c r="AH53" i="2"/>
  <c r="BE7" i="12"/>
  <c r="AP7" i="12"/>
  <c r="AH7" i="12"/>
  <c r="AG7" i="2"/>
  <c r="BE42" i="12"/>
  <c r="BF42" i="12" s="1"/>
  <c r="AP42" i="12"/>
  <c r="AQ42" i="12" s="1"/>
  <c r="AH42" i="12"/>
  <c r="AG42" i="2"/>
  <c r="BE27" i="12"/>
  <c r="BF27" i="12" s="1"/>
  <c r="AP27" i="12"/>
  <c r="AQ27" i="12" s="1"/>
  <c r="AH27" i="12"/>
  <c r="AG27" i="2"/>
  <c r="AP43" i="12"/>
  <c r="AQ43" i="12" s="1"/>
  <c r="BE43" i="12"/>
  <c r="BF43" i="12" s="1"/>
  <c r="AH43" i="12"/>
  <c r="AG43" i="2"/>
  <c r="BE33" i="12"/>
  <c r="BF33" i="12" s="1"/>
  <c r="AP33" i="12"/>
  <c r="AQ33" i="12" s="1"/>
  <c r="AH33" i="12"/>
  <c r="AG33" i="2"/>
  <c r="BE49" i="12"/>
  <c r="BF49" i="12" s="1"/>
  <c r="AP49" i="12"/>
  <c r="AQ49" i="12" s="1"/>
  <c r="AH49" i="12"/>
  <c r="AG49" i="2"/>
  <c r="AP22" i="12"/>
  <c r="AQ22" i="12" s="1"/>
  <c r="BE22" i="12"/>
  <c r="BF22" i="12" s="1"/>
  <c r="AH22" i="12"/>
  <c r="AG22" i="2"/>
  <c r="AP38" i="12"/>
  <c r="AQ38" i="12" s="1"/>
  <c r="BE38" i="12"/>
  <c r="BF38" i="12" s="1"/>
  <c r="AH38" i="12"/>
  <c r="AG38" i="2"/>
  <c r="AP23" i="12"/>
  <c r="AQ23" i="12" s="1"/>
  <c r="BE23" i="12"/>
  <c r="BF23" i="12" s="1"/>
  <c r="AH23" i="12"/>
  <c r="AG23" i="2"/>
  <c r="BE39" i="12"/>
  <c r="BF39" i="12" s="1"/>
  <c r="AP39" i="12"/>
  <c r="AQ39" i="12" s="1"/>
  <c r="AH39" i="12"/>
  <c r="AG39" i="2"/>
  <c r="BE13" i="12"/>
  <c r="BF13" i="12" s="1"/>
  <c r="AP13" i="12"/>
  <c r="AQ13" i="12" s="1"/>
  <c r="AH13" i="12"/>
  <c r="AG13" i="2"/>
  <c r="BE29" i="12"/>
  <c r="BF29" i="12" s="1"/>
  <c r="AP29" i="12"/>
  <c r="AQ29" i="12" s="1"/>
  <c r="AH29" i="12"/>
  <c r="AG29" i="2"/>
  <c r="BE45" i="12"/>
  <c r="BF45" i="12" s="1"/>
  <c r="AP45" i="12"/>
  <c r="AQ45" i="12" s="1"/>
  <c r="AH45" i="12"/>
  <c r="AG45" i="2"/>
  <c r="BE14" i="12"/>
  <c r="BF14" i="12" s="1"/>
  <c r="AP14" i="12"/>
  <c r="AQ14" i="12" s="1"/>
  <c r="AH14" i="12"/>
  <c r="AG14" i="2"/>
  <c r="BE18" i="12"/>
  <c r="BF18" i="12" s="1"/>
  <c r="AP18" i="12"/>
  <c r="AQ18" i="12" s="1"/>
  <c r="AH18" i="12"/>
  <c r="AG18" i="2"/>
  <c r="AP34" i="12"/>
  <c r="AQ34" i="12" s="1"/>
  <c r="BE34" i="12"/>
  <c r="BF34" i="12" s="1"/>
  <c r="AH34" i="12"/>
  <c r="AG34" i="2"/>
  <c r="BE50" i="12"/>
  <c r="BF50" i="12" s="1"/>
  <c r="AP50" i="12"/>
  <c r="AQ50" i="12" s="1"/>
  <c r="AH50" i="12"/>
  <c r="AG50" i="2"/>
  <c r="AP9" i="12"/>
  <c r="AQ9" i="12" s="1"/>
  <c r="BE9" i="12"/>
  <c r="BF9" i="12" s="1"/>
  <c r="AH9" i="12"/>
  <c r="AG9" i="2"/>
  <c r="AP25" i="12"/>
  <c r="AQ25" i="12" s="1"/>
  <c r="BE25" i="12"/>
  <c r="BF25" i="12" s="1"/>
  <c r="AH25" i="12"/>
  <c r="AG25" i="2"/>
  <c r="AP41" i="12"/>
  <c r="AQ41" i="12" s="1"/>
  <c r="BE41" i="12"/>
  <c r="BF41" i="12" s="1"/>
  <c r="AH41" i="12"/>
  <c r="AG41" i="2"/>
  <c r="AP10" i="12"/>
  <c r="AQ10" i="12" s="1"/>
  <c r="BE10" i="12"/>
  <c r="BF10" i="12" s="1"/>
  <c r="AH10" i="12"/>
  <c r="AG10" i="2"/>
  <c r="BE30" i="12"/>
  <c r="BF30" i="12" s="1"/>
  <c r="AP30" i="12"/>
  <c r="AQ30" i="12" s="1"/>
  <c r="AH30" i="12"/>
  <c r="AG30" i="2"/>
  <c r="AP46" i="12"/>
  <c r="AQ46" i="12" s="1"/>
  <c r="BE46" i="12"/>
  <c r="BF46" i="12" s="1"/>
  <c r="AH46" i="12"/>
  <c r="AG46" i="2"/>
  <c r="AP21" i="12"/>
  <c r="AQ21" i="12" s="1"/>
  <c r="BE21" i="12"/>
  <c r="BF21" i="12" s="1"/>
  <c r="AH21" i="12"/>
  <c r="AG21" i="2"/>
  <c r="AP37" i="12"/>
  <c r="AQ37" i="12" s="1"/>
  <c r="BE37" i="12"/>
  <c r="BF37" i="12" s="1"/>
  <c r="AH37" i="12"/>
  <c r="AG37" i="2"/>
  <c r="BE26" i="12"/>
  <c r="BF26" i="12" s="1"/>
  <c r="AP26" i="12"/>
  <c r="AQ26" i="12" s="1"/>
  <c r="AH26" i="12"/>
  <c r="AG26" i="2"/>
  <c r="AG12" i="12"/>
  <c r="AP12" i="13"/>
  <c r="AQ12" i="13" s="1"/>
  <c r="BE12" i="13"/>
  <c r="BF12" i="13" s="1"/>
  <c r="AH12" i="13"/>
  <c r="AG20" i="12"/>
  <c r="AP20" i="13"/>
  <c r="AQ20" i="13" s="1"/>
  <c r="BE20" i="13"/>
  <c r="BF20" i="13" s="1"/>
  <c r="AH20" i="13"/>
  <c r="AG28" i="12"/>
  <c r="BE28" i="13"/>
  <c r="BF28" i="13" s="1"/>
  <c r="AP28" i="13"/>
  <c r="AQ28" i="13" s="1"/>
  <c r="AH28" i="13"/>
  <c r="AG36" i="12"/>
  <c r="BE36" i="13"/>
  <c r="BF36" i="13" s="1"/>
  <c r="AP36" i="13"/>
  <c r="AQ36" i="13" s="1"/>
  <c r="AH36" i="13"/>
  <c r="BE15" i="12"/>
  <c r="BF15" i="12" s="1"/>
  <c r="AP15" i="12"/>
  <c r="AQ15" i="12" s="1"/>
  <c r="AH15" i="12"/>
  <c r="AG15" i="2"/>
  <c r="AP19" i="12"/>
  <c r="AQ19" i="12" s="1"/>
  <c r="BE19" i="12"/>
  <c r="BF19" i="12" s="1"/>
  <c r="AH19" i="12"/>
  <c r="AG19" i="2"/>
  <c r="BE35" i="12"/>
  <c r="BF35" i="12" s="1"/>
  <c r="AP35" i="12"/>
  <c r="AQ35" i="12" s="1"/>
  <c r="AH35" i="12"/>
  <c r="AG35" i="2"/>
  <c r="BE51" i="12"/>
  <c r="BF51" i="12" s="1"/>
  <c r="AP51" i="12"/>
  <c r="AQ51" i="12" s="1"/>
  <c r="AH51" i="12"/>
  <c r="AG51" i="2"/>
  <c r="AG44" i="12"/>
  <c r="AP44" i="13"/>
  <c r="AQ44" i="13" s="1"/>
  <c r="BE44" i="13"/>
  <c r="BF44" i="13" s="1"/>
  <c r="AH44" i="13"/>
  <c r="AP11" i="12"/>
  <c r="AQ11" i="12" s="1"/>
  <c r="BE11" i="12"/>
  <c r="BF11" i="12" s="1"/>
  <c r="AH11" i="12"/>
  <c r="AG11" i="2"/>
  <c r="AP31" i="12"/>
  <c r="AQ31" i="12" s="1"/>
  <c r="BE31" i="12"/>
  <c r="BF31" i="12" s="1"/>
  <c r="AH31" i="12"/>
  <c r="AG31" i="2"/>
  <c r="BE47" i="12"/>
  <c r="BF47" i="12" s="1"/>
  <c r="AP47" i="12"/>
  <c r="AQ47" i="12" s="1"/>
  <c r="AH47" i="12"/>
  <c r="AG47" i="2"/>
  <c r="AP8" i="12"/>
  <c r="AQ8" i="12" s="1"/>
  <c r="BE8" i="12"/>
  <c r="BF8" i="12" s="1"/>
  <c r="AH8" i="12"/>
  <c r="AG8" i="2"/>
  <c r="AP16" i="12"/>
  <c r="AQ16" i="12" s="1"/>
  <c r="BE16" i="12"/>
  <c r="BF16" i="12" s="1"/>
  <c r="AH16" i="12"/>
  <c r="AG16" i="2"/>
  <c r="AP24" i="12"/>
  <c r="AQ24" i="12" s="1"/>
  <c r="BE24" i="12"/>
  <c r="BF24" i="12" s="1"/>
  <c r="AH24" i="12"/>
  <c r="AG24" i="2"/>
  <c r="AP32" i="12"/>
  <c r="AQ32" i="12" s="1"/>
  <c r="BE32" i="12"/>
  <c r="BF32" i="12" s="1"/>
  <c r="AH32" i="12"/>
  <c r="AG32" i="2"/>
  <c r="BE40" i="12"/>
  <c r="BF40" i="12" s="1"/>
  <c r="AP40" i="12"/>
  <c r="AQ40" i="12" s="1"/>
  <c r="AH40" i="12"/>
  <c r="AG40" i="2"/>
  <c r="BE48" i="12"/>
  <c r="BF48" i="12" s="1"/>
  <c r="AP48" i="12"/>
  <c r="AQ48" i="12" s="1"/>
  <c r="AH48" i="12"/>
  <c r="AG48" i="2"/>
  <c r="X22" i="12"/>
  <c r="Y22" i="12" s="1"/>
  <c r="AD18" i="13"/>
  <c r="BH18" i="13" s="1"/>
  <c r="BI18" i="13" s="1"/>
  <c r="AA18" i="13"/>
  <c r="AB18" i="13" s="1"/>
  <c r="Y39" i="13"/>
  <c r="X49" i="12"/>
  <c r="Y49" i="12" s="1"/>
  <c r="AD39" i="13"/>
  <c r="AE39" i="13" s="1"/>
  <c r="AA10" i="13"/>
  <c r="AB10" i="13" s="1"/>
  <c r="X37" i="12"/>
  <c r="Y37" i="12" s="1"/>
  <c r="AD35" i="13"/>
  <c r="AE35" i="13" s="1"/>
  <c r="AD27" i="13"/>
  <c r="AE27" i="13" s="1"/>
  <c r="AA22" i="13"/>
  <c r="AB22" i="13" s="1"/>
  <c r="AA38" i="13"/>
  <c r="AB38" i="13" s="1"/>
  <c r="X31" i="12"/>
  <c r="Y31" i="12" s="1"/>
  <c r="AD46" i="13"/>
  <c r="BH46" i="13" s="1"/>
  <c r="BI46" i="13" s="1"/>
  <c r="Y37" i="13"/>
  <c r="Y17" i="13"/>
  <c r="AD22" i="13"/>
  <c r="BH22" i="13" s="1"/>
  <c r="BI22" i="13" s="1"/>
  <c r="AA31" i="13"/>
  <c r="AB31" i="13" s="1"/>
  <c r="X23" i="12"/>
  <c r="Y23" i="12" s="1"/>
  <c r="AD33" i="13"/>
  <c r="BH33" i="13" s="1"/>
  <c r="BI33" i="13" s="1"/>
  <c r="AA50" i="13"/>
  <c r="AB50" i="13" s="1"/>
  <c r="X25" i="12"/>
  <c r="Y25" i="13"/>
  <c r="Y34" i="12"/>
  <c r="X34" i="2"/>
  <c r="Y34" i="2" s="1"/>
  <c r="X9" i="12"/>
  <c r="Y9" i="13"/>
  <c r="X13" i="12"/>
  <c r="AD13" i="12" s="1"/>
  <c r="Y13" i="13"/>
  <c r="X14" i="12"/>
  <c r="Y14" i="13"/>
  <c r="Y16" i="12"/>
  <c r="X16" i="2"/>
  <c r="Y16" i="2" s="1"/>
  <c r="Y48" i="12"/>
  <c r="X48" i="2"/>
  <c r="Y48" i="2" s="1"/>
  <c r="X29" i="12"/>
  <c r="Y29" i="13"/>
  <c r="AD9" i="13"/>
  <c r="BH9" i="13" s="1"/>
  <c r="BI9" i="13" s="1"/>
  <c r="AA14" i="13"/>
  <c r="AB14" i="13" s="1"/>
  <c r="Y18" i="12"/>
  <c r="X18" i="2"/>
  <c r="Y18" i="2" s="1"/>
  <c r="X42" i="12"/>
  <c r="Y42" i="13"/>
  <c r="Y47" i="12"/>
  <c r="X47" i="2"/>
  <c r="Y47" i="2" s="1"/>
  <c r="Y28" i="12"/>
  <c r="X28" i="2"/>
  <c r="Y28" i="2" s="1"/>
  <c r="X11" i="12"/>
  <c r="AA11" i="12" s="1"/>
  <c r="AB11" i="12" s="1"/>
  <c r="Y11" i="13"/>
  <c r="X38" i="2"/>
  <c r="Y38" i="2" s="1"/>
  <c r="X36" i="2"/>
  <c r="Y36" i="2" s="1"/>
  <c r="Y36" i="12"/>
  <c r="X19" i="12"/>
  <c r="Y19" i="13"/>
  <c r="X15" i="2"/>
  <c r="Y15" i="2" s="1"/>
  <c r="X37" i="2"/>
  <c r="Y37" i="2" s="1"/>
  <c r="X26" i="12"/>
  <c r="Y26" i="13"/>
  <c r="Y33" i="12"/>
  <c r="X33" i="2"/>
  <c r="Y33" i="2" s="1"/>
  <c r="X46" i="12"/>
  <c r="Y46" i="13"/>
  <c r="Y32" i="12"/>
  <c r="X32" i="2"/>
  <c r="Y32" i="2" s="1"/>
  <c r="Y17" i="12"/>
  <c r="X17" i="2"/>
  <c r="Y17" i="2" s="1"/>
  <c r="X35" i="12"/>
  <c r="Y35" i="13"/>
  <c r="X27" i="12"/>
  <c r="Y27" i="13"/>
  <c r="AD13" i="13"/>
  <c r="BH13" i="13" s="1"/>
  <c r="BI13" i="13" s="1"/>
  <c r="AA26" i="13"/>
  <c r="AB26" i="13" s="1"/>
  <c r="X53" i="12"/>
  <c r="Y53" i="13"/>
  <c r="X10" i="12"/>
  <c r="Y10" i="13"/>
  <c r="Y50" i="12"/>
  <c r="X50" i="2"/>
  <c r="Y50" i="2" s="1"/>
  <c r="Y24" i="12"/>
  <c r="X24" i="2"/>
  <c r="Y24" i="2" s="1"/>
  <c r="X41" i="12"/>
  <c r="Y41" i="13"/>
  <c r="Y39" i="12"/>
  <c r="X39" i="2"/>
  <c r="Y39" i="2" s="1"/>
  <c r="Y12" i="12"/>
  <c r="X12" i="2"/>
  <c r="Y12" i="2" s="1"/>
  <c r="Y40" i="12"/>
  <c r="X40" i="2"/>
  <c r="Y40" i="2" s="1"/>
  <c r="X45" i="12"/>
  <c r="Y45" i="13"/>
  <c r="X30" i="12"/>
  <c r="Y30" i="13"/>
  <c r="X43" i="12"/>
  <c r="AD43" i="12" s="1"/>
  <c r="Y43" i="13"/>
  <c r="X8" i="2"/>
  <c r="Y8" i="2" s="1"/>
  <c r="Y7" i="12"/>
  <c r="X7" i="2"/>
  <c r="Y7" i="2" s="1"/>
  <c r="X20" i="2"/>
  <c r="Y20" i="2" s="1"/>
  <c r="Y20" i="12"/>
  <c r="Y44" i="12"/>
  <c r="X44" i="2"/>
  <c r="Y44" i="2" s="1"/>
  <c r="X51" i="12"/>
  <c r="AD51" i="12" s="1"/>
  <c r="Y51" i="13"/>
  <c r="X21" i="2"/>
  <c r="Y21" i="2" s="1"/>
  <c r="V10" i="12"/>
  <c r="AD48" i="13"/>
  <c r="V34" i="12"/>
  <c r="U34" i="2"/>
  <c r="V34" i="2" s="1"/>
  <c r="V51" i="12"/>
  <c r="U51" i="2"/>
  <c r="V51" i="2" s="1"/>
  <c r="U17" i="2"/>
  <c r="V17" i="2" s="1"/>
  <c r="V17" i="12"/>
  <c r="U18" i="2"/>
  <c r="V18" i="2" s="1"/>
  <c r="U15" i="2"/>
  <c r="V15" i="2" s="1"/>
  <c r="V15" i="12"/>
  <c r="V7" i="12"/>
  <c r="U7" i="2"/>
  <c r="V7" i="2" s="1"/>
  <c r="U32" i="12"/>
  <c r="AA32" i="12" s="1"/>
  <c r="AB32" i="12" s="1"/>
  <c r="V32" i="13"/>
  <c r="U13" i="2"/>
  <c r="V13" i="2" s="1"/>
  <c r="V13" i="12"/>
  <c r="U29" i="2"/>
  <c r="V29" i="2" s="1"/>
  <c r="V29" i="12"/>
  <c r="U45" i="2"/>
  <c r="V45" i="2" s="1"/>
  <c r="V45" i="12"/>
  <c r="U12" i="2"/>
  <c r="V12" i="2" s="1"/>
  <c r="V20" i="12"/>
  <c r="U20" i="2"/>
  <c r="V20" i="2" s="1"/>
  <c r="U33" i="2"/>
  <c r="V33" i="2" s="1"/>
  <c r="V33" i="12"/>
  <c r="U24" i="12"/>
  <c r="AA24" i="12" s="1"/>
  <c r="AB24" i="12" s="1"/>
  <c r="V24" i="13"/>
  <c r="U39" i="2"/>
  <c r="V39" i="2" s="1"/>
  <c r="V39" i="12"/>
  <c r="V42" i="12"/>
  <c r="U42" i="2"/>
  <c r="V42" i="2" s="1"/>
  <c r="V19" i="12"/>
  <c r="U19" i="2"/>
  <c r="V19" i="2" s="1"/>
  <c r="V43" i="12"/>
  <c r="U43" i="2"/>
  <c r="V43" i="2" s="1"/>
  <c r="U25" i="2"/>
  <c r="V25" i="2" s="1"/>
  <c r="V25" i="12"/>
  <c r="U41" i="2"/>
  <c r="V41" i="2" s="1"/>
  <c r="V41" i="12"/>
  <c r="U9" i="2"/>
  <c r="V9" i="2" s="1"/>
  <c r="U50" i="2"/>
  <c r="V50" i="2" s="1"/>
  <c r="V27" i="12"/>
  <c r="U27" i="2"/>
  <c r="V27" i="2" s="1"/>
  <c r="U8" i="12"/>
  <c r="AA8" i="12" s="1"/>
  <c r="AB8" i="12" s="1"/>
  <c r="V8" i="13"/>
  <c r="U40" i="12"/>
  <c r="AA40" i="12" s="1"/>
  <c r="AB40" i="12" s="1"/>
  <c r="V40" i="13"/>
  <c r="V35" i="12"/>
  <c r="U35" i="2"/>
  <c r="V35" i="2" s="1"/>
  <c r="V53" i="12"/>
  <c r="U53" i="2"/>
  <c r="V53" i="2" s="1"/>
  <c r="U49" i="2"/>
  <c r="V49" i="2" s="1"/>
  <c r="V49" i="12"/>
  <c r="AA24" i="13"/>
  <c r="AB24" i="13" s="1"/>
  <c r="U16" i="12"/>
  <c r="AA16" i="12" s="1"/>
  <c r="AB16" i="12" s="1"/>
  <c r="V16" i="13"/>
  <c r="U48" i="12"/>
  <c r="V48" i="13"/>
  <c r="U21" i="2"/>
  <c r="V21" i="2" s="1"/>
  <c r="V21" i="12"/>
  <c r="U37" i="2"/>
  <c r="V37" i="2" s="1"/>
  <c r="V37" i="12"/>
  <c r="U26" i="2"/>
  <c r="V26" i="2" s="1"/>
  <c r="U44" i="2"/>
  <c r="V44" i="2" s="1"/>
  <c r="S34" i="13"/>
  <c r="AD19" i="13"/>
  <c r="BH19" i="13" s="1"/>
  <c r="BI19" i="13" s="1"/>
  <c r="AA15" i="13"/>
  <c r="AB15" i="13" s="1"/>
  <c r="AA39" i="13"/>
  <c r="AB39" i="13" s="1"/>
  <c r="R9" i="12"/>
  <c r="R41" i="12"/>
  <c r="AA42" i="13"/>
  <c r="AB42" i="13" s="1"/>
  <c r="AA19" i="13"/>
  <c r="AB19" i="13" s="1"/>
  <c r="S51" i="13"/>
  <c r="AD17" i="13"/>
  <c r="AE17" i="13" s="1"/>
  <c r="S19" i="13"/>
  <c r="AD31" i="13"/>
  <c r="BH31" i="13" s="1"/>
  <c r="BI31" i="13" s="1"/>
  <c r="S26" i="13"/>
  <c r="R33" i="12"/>
  <c r="S43" i="13"/>
  <c r="AD11" i="13"/>
  <c r="AE11" i="13" s="1"/>
  <c r="AD29" i="13"/>
  <c r="AE29" i="13" s="1"/>
  <c r="S11" i="13"/>
  <c r="AA43" i="13"/>
  <c r="AB43" i="13" s="1"/>
  <c r="R26" i="12"/>
  <c r="S26" i="12" s="1"/>
  <c r="R29" i="12"/>
  <c r="R45" i="12"/>
  <c r="R23" i="12"/>
  <c r="S23" i="12" s="1"/>
  <c r="R35" i="12"/>
  <c r="S35" i="12" s="1"/>
  <c r="S18" i="23"/>
  <c r="AA18" i="23"/>
  <c r="AB18" i="23" s="1"/>
  <c r="AD18" i="23"/>
  <c r="R18" i="12"/>
  <c r="AA18" i="12" s="1"/>
  <c r="AB18" i="12" s="1"/>
  <c r="S34" i="23"/>
  <c r="AA34" i="23"/>
  <c r="AB34" i="23" s="1"/>
  <c r="AD34" i="23"/>
  <c r="S50" i="23"/>
  <c r="AA50" i="23"/>
  <c r="AB50" i="23" s="1"/>
  <c r="AD50" i="23"/>
  <c r="S15" i="23"/>
  <c r="AD15" i="23"/>
  <c r="AA15" i="23"/>
  <c r="AB15" i="23" s="1"/>
  <c r="S31" i="23"/>
  <c r="AD31" i="23"/>
  <c r="AA31" i="23"/>
  <c r="AB31" i="23" s="1"/>
  <c r="S47" i="23"/>
  <c r="AD47" i="23"/>
  <c r="AA47" i="23"/>
  <c r="AB47" i="23" s="1"/>
  <c r="S12" i="23"/>
  <c r="AA12" i="23"/>
  <c r="AB12" i="23" s="1"/>
  <c r="AD12" i="23"/>
  <c r="S28" i="23"/>
  <c r="AD28" i="23"/>
  <c r="AA28" i="23"/>
  <c r="AB28" i="23" s="1"/>
  <c r="S44" i="23"/>
  <c r="AA44" i="23"/>
  <c r="AB44" i="23" s="1"/>
  <c r="AD44" i="23"/>
  <c r="R28" i="12"/>
  <c r="S14" i="23"/>
  <c r="AA14" i="23"/>
  <c r="AB14" i="23" s="1"/>
  <c r="AD14" i="23"/>
  <c r="R14" i="12"/>
  <c r="R14" i="2" s="1"/>
  <c r="S14" i="2" s="1"/>
  <c r="S30" i="23"/>
  <c r="AD30" i="23"/>
  <c r="AA30" i="23"/>
  <c r="AB30" i="23" s="1"/>
  <c r="S46" i="23"/>
  <c r="AD46" i="23"/>
  <c r="AA46" i="23"/>
  <c r="AB46" i="23" s="1"/>
  <c r="S19" i="23"/>
  <c r="AD19" i="23"/>
  <c r="AA19" i="23"/>
  <c r="AB19" i="23" s="1"/>
  <c r="S35" i="23"/>
  <c r="AA35" i="23"/>
  <c r="AB35" i="23" s="1"/>
  <c r="AD35" i="23"/>
  <c r="S51" i="23"/>
  <c r="AD51" i="23"/>
  <c r="AA51" i="23"/>
  <c r="AB51" i="23" s="1"/>
  <c r="S8" i="23"/>
  <c r="AD8" i="23"/>
  <c r="AA8" i="23"/>
  <c r="AB8" i="23" s="1"/>
  <c r="S24" i="23"/>
  <c r="AD24" i="23"/>
  <c r="AA24" i="23"/>
  <c r="AB24" i="23" s="1"/>
  <c r="S40" i="23"/>
  <c r="AA40" i="23"/>
  <c r="AB40" i="23" s="1"/>
  <c r="AD40" i="23"/>
  <c r="S21" i="23"/>
  <c r="AD21" i="23"/>
  <c r="AA21" i="23"/>
  <c r="AB21" i="23" s="1"/>
  <c r="S37" i="23"/>
  <c r="AA37" i="23"/>
  <c r="AB37" i="23" s="1"/>
  <c r="AD37" i="23"/>
  <c r="S17" i="23"/>
  <c r="AA17" i="23"/>
  <c r="AB17" i="23" s="1"/>
  <c r="AD17" i="23"/>
  <c r="S33" i="23"/>
  <c r="AA33" i="23"/>
  <c r="AB33" i="23" s="1"/>
  <c r="AD33" i="23"/>
  <c r="S49" i="23"/>
  <c r="AA49" i="23"/>
  <c r="AB49" i="23" s="1"/>
  <c r="AD49" i="23"/>
  <c r="R31" i="12"/>
  <c r="R31" i="2" s="1"/>
  <c r="R21" i="12"/>
  <c r="R30" i="12"/>
  <c r="S30" i="12" s="1"/>
  <c r="S10" i="23"/>
  <c r="AA10" i="23"/>
  <c r="AB10" i="23" s="1"/>
  <c r="AD10" i="23"/>
  <c r="R10" i="12"/>
  <c r="S26" i="23"/>
  <c r="AA26" i="23"/>
  <c r="AB26" i="23" s="1"/>
  <c r="AD26" i="23"/>
  <c r="S42" i="23"/>
  <c r="AA42" i="23"/>
  <c r="AB42" i="23" s="1"/>
  <c r="AD42" i="23"/>
  <c r="S23" i="23"/>
  <c r="AA23" i="23"/>
  <c r="AB23" i="23" s="1"/>
  <c r="AD23" i="23"/>
  <c r="S39" i="23"/>
  <c r="AA39" i="23"/>
  <c r="AB39" i="23" s="1"/>
  <c r="AD39" i="23"/>
  <c r="R42" i="12"/>
  <c r="S42" i="12" s="1"/>
  <c r="S20" i="23"/>
  <c r="AA20" i="23"/>
  <c r="AB20" i="23" s="1"/>
  <c r="AD20" i="23"/>
  <c r="S36" i="23"/>
  <c r="AA36" i="23"/>
  <c r="AB36" i="23" s="1"/>
  <c r="AD36" i="23"/>
  <c r="S53" i="23"/>
  <c r="AA53" i="23"/>
  <c r="AB53" i="23" s="1"/>
  <c r="AD53" i="23"/>
  <c r="R47" i="12"/>
  <c r="R39" i="12"/>
  <c r="S39" i="12" s="1"/>
  <c r="S22" i="23"/>
  <c r="AA22" i="23"/>
  <c r="AB22" i="23" s="1"/>
  <c r="AD22" i="23"/>
  <c r="S38" i="23"/>
  <c r="AA38" i="23"/>
  <c r="AB38" i="23" s="1"/>
  <c r="AD38" i="23"/>
  <c r="S11" i="23"/>
  <c r="AD11" i="23"/>
  <c r="AA11" i="23"/>
  <c r="AB11" i="23" s="1"/>
  <c r="S27" i="23"/>
  <c r="AA27" i="23"/>
  <c r="AB27" i="23" s="1"/>
  <c r="AD27" i="23"/>
  <c r="S43" i="23"/>
  <c r="AA43" i="23"/>
  <c r="AB43" i="23" s="1"/>
  <c r="AD43" i="23"/>
  <c r="R38" i="12"/>
  <c r="R38" i="2" s="1"/>
  <c r="S16" i="23"/>
  <c r="AD16" i="23"/>
  <c r="AA16" i="23"/>
  <c r="AB16" i="23" s="1"/>
  <c r="S32" i="23"/>
  <c r="AD32" i="23"/>
  <c r="AA32" i="23"/>
  <c r="AB32" i="23" s="1"/>
  <c r="S48" i="23"/>
  <c r="AA48" i="23"/>
  <c r="AB48" i="23" s="1"/>
  <c r="AD48" i="23"/>
  <c r="S13" i="23"/>
  <c r="AA13" i="23"/>
  <c r="AB13" i="23" s="1"/>
  <c r="AD13" i="23"/>
  <c r="S29" i="23"/>
  <c r="AA29" i="23"/>
  <c r="AB29" i="23" s="1"/>
  <c r="AD29" i="23"/>
  <c r="S45" i="23"/>
  <c r="AD45" i="23"/>
  <c r="AA45" i="23"/>
  <c r="AB45" i="23" s="1"/>
  <c r="S9" i="23"/>
  <c r="AD9" i="23"/>
  <c r="AA9" i="23"/>
  <c r="AB9" i="23" s="1"/>
  <c r="S25" i="23"/>
  <c r="AD25" i="23"/>
  <c r="AA25" i="23"/>
  <c r="AB25" i="23" s="1"/>
  <c r="S41" i="23"/>
  <c r="AA41" i="23"/>
  <c r="AB41" i="23" s="1"/>
  <c r="AD41" i="23"/>
  <c r="R15" i="12"/>
  <c r="R15" i="2" s="1"/>
  <c r="S15" i="2" s="1"/>
  <c r="R20" i="12"/>
  <c r="S20" i="12" s="1"/>
  <c r="R37" i="12"/>
  <c r="AA34" i="13"/>
  <c r="AB34" i="13" s="1"/>
  <c r="AA35" i="13"/>
  <c r="AB35" i="13" s="1"/>
  <c r="S46" i="2"/>
  <c r="AA21" i="13"/>
  <c r="AB21" i="13" s="1"/>
  <c r="S21" i="13"/>
  <c r="R32" i="2"/>
  <c r="S32" i="12"/>
  <c r="S53" i="12"/>
  <c r="AA33" i="13"/>
  <c r="AB33" i="13" s="1"/>
  <c r="S33" i="13"/>
  <c r="R53" i="2"/>
  <c r="R11" i="2"/>
  <c r="S11" i="12"/>
  <c r="R43" i="2"/>
  <c r="S43" i="12"/>
  <c r="R16" i="2"/>
  <c r="S16" i="12"/>
  <c r="AA29" i="13"/>
  <c r="AB29" i="13" s="1"/>
  <c r="S29" i="13"/>
  <c r="S48" i="2"/>
  <c r="S8" i="12"/>
  <c r="R8" i="2"/>
  <c r="AA9" i="13"/>
  <c r="AB9" i="13" s="1"/>
  <c r="S9" i="13"/>
  <c r="AA41" i="13"/>
  <c r="AB41" i="13" s="1"/>
  <c r="S41" i="13"/>
  <c r="R44" i="2"/>
  <c r="AA44" i="12"/>
  <c r="AB44" i="12" s="1"/>
  <c r="S44" i="12"/>
  <c r="AA37" i="13"/>
  <c r="AB37" i="13" s="1"/>
  <c r="S37" i="13"/>
  <c r="S22" i="12"/>
  <c r="S48" i="12"/>
  <c r="AA17" i="13"/>
  <c r="AB17" i="13" s="1"/>
  <c r="S17" i="13"/>
  <c r="AA49" i="13"/>
  <c r="AB49" i="13" s="1"/>
  <c r="S49" i="13"/>
  <c r="R12" i="2"/>
  <c r="AA12" i="12"/>
  <c r="AB12" i="12" s="1"/>
  <c r="S12" i="12"/>
  <c r="AA13" i="13"/>
  <c r="AB13" i="13" s="1"/>
  <c r="S13" i="13"/>
  <c r="AA45" i="13"/>
  <c r="AB45" i="13" s="1"/>
  <c r="S45" i="13"/>
  <c r="S46" i="12"/>
  <c r="S22" i="2"/>
  <c r="S40" i="12"/>
  <c r="R40" i="2"/>
  <c r="R24" i="2"/>
  <c r="S24" i="12"/>
  <c r="AA25" i="13"/>
  <c r="AB25" i="13" s="1"/>
  <c r="S25" i="13"/>
  <c r="AA36" i="12"/>
  <c r="AB36" i="12" s="1"/>
  <c r="S36" i="12"/>
  <c r="R36" i="2"/>
  <c r="O24" i="13"/>
  <c r="P24" i="13" s="1"/>
  <c r="L28" i="2"/>
  <c r="M28" i="2" s="1"/>
  <c r="M48" i="13"/>
  <c r="L19" i="2"/>
  <c r="M19" i="2" s="1"/>
  <c r="M48" i="12"/>
  <c r="L27" i="2"/>
  <c r="M27" i="2" s="1"/>
  <c r="M27" i="12"/>
  <c r="L17" i="2"/>
  <c r="M17" i="2" s="1"/>
  <c r="M17" i="12"/>
  <c r="L10" i="2"/>
  <c r="M10" i="2" s="1"/>
  <c r="M10" i="12"/>
  <c r="L47" i="2"/>
  <c r="M47" i="2" s="1"/>
  <c r="M47" i="12"/>
  <c r="M16" i="13"/>
  <c r="M36" i="12"/>
  <c r="L36" i="2"/>
  <c r="M36" i="2" s="1"/>
  <c r="M12" i="12"/>
  <c r="L12" i="2"/>
  <c r="M12" i="2" s="1"/>
  <c r="L22" i="2"/>
  <c r="M22" i="2" s="1"/>
  <c r="M22" i="12"/>
  <c r="L11" i="2"/>
  <c r="M11" i="2" s="1"/>
  <c r="M11" i="12"/>
  <c r="L43" i="2"/>
  <c r="M43" i="2" s="1"/>
  <c r="M43" i="12"/>
  <c r="M40" i="13"/>
  <c r="L49" i="2"/>
  <c r="M49" i="2" s="1"/>
  <c r="M49" i="12"/>
  <c r="M26" i="12"/>
  <c r="L26" i="2"/>
  <c r="M26" i="2" s="1"/>
  <c r="M23" i="12"/>
  <c r="L23" i="2"/>
  <c r="M23" i="2" s="1"/>
  <c r="L37" i="2"/>
  <c r="M37" i="2" s="1"/>
  <c r="M37" i="12"/>
  <c r="L30" i="2"/>
  <c r="M30" i="2" s="1"/>
  <c r="M30" i="12"/>
  <c r="L33" i="2"/>
  <c r="M33" i="2" s="1"/>
  <c r="L48" i="2"/>
  <c r="M48" i="2" s="1"/>
  <c r="L34" i="2"/>
  <c r="M34" i="2" s="1"/>
  <c r="M34" i="12"/>
  <c r="L50" i="2"/>
  <c r="M50" i="2" s="1"/>
  <c r="L35" i="2"/>
  <c r="M35" i="2" s="1"/>
  <c r="M35" i="12"/>
  <c r="L51" i="2"/>
  <c r="M51" i="2" s="1"/>
  <c r="M51" i="12"/>
  <c r="L9" i="2"/>
  <c r="M9" i="2" s="1"/>
  <c r="M9" i="12"/>
  <c r="L25" i="2"/>
  <c r="M25" i="2" s="1"/>
  <c r="M25" i="12"/>
  <c r="L41" i="2"/>
  <c r="M41" i="2" s="1"/>
  <c r="M41" i="12"/>
  <c r="M44" i="12"/>
  <c r="L44" i="2"/>
  <c r="M44" i="2" s="1"/>
  <c r="L42" i="2"/>
  <c r="M42" i="2" s="1"/>
  <c r="M42" i="12"/>
  <c r="L15" i="2"/>
  <c r="M15" i="2" s="1"/>
  <c r="M15" i="12"/>
  <c r="L31" i="2"/>
  <c r="M31" i="2" s="1"/>
  <c r="M31" i="12"/>
  <c r="L13" i="2"/>
  <c r="M13" i="2" s="1"/>
  <c r="M13" i="12"/>
  <c r="L45" i="2"/>
  <c r="M45" i="2" s="1"/>
  <c r="M45" i="12"/>
  <c r="L53" i="2"/>
  <c r="M53" i="2" s="1"/>
  <c r="M53" i="12"/>
  <c r="L38" i="2"/>
  <c r="M38" i="2" s="1"/>
  <c r="M38" i="12"/>
  <c r="L18" i="2"/>
  <c r="M18" i="2" s="1"/>
  <c r="L20" i="2"/>
  <c r="M20" i="2" s="1"/>
  <c r="M20" i="12"/>
  <c r="L39" i="2"/>
  <c r="M39" i="2" s="1"/>
  <c r="M39" i="12"/>
  <c r="L21" i="2"/>
  <c r="M21" i="2" s="1"/>
  <c r="M21" i="12"/>
  <c r="L14" i="2"/>
  <c r="M14" i="2" s="1"/>
  <c r="M14" i="12"/>
  <c r="L7" i="2"/>
  <c r="M7" i="2" s="1"/>
  <c r="M7" i="12"/>
  <c r="L29" i="2"/>
  <c r="M29" i="2" s="1"/>
  <c r="M29" i="12"/>
  <c r="L46" i="2"/>
  <c r="M46" i="2" s="1"/>
  <c r="M46" i="12"/>
  <c r="J17" i="13"/>
  <c r="J34" i="13"/>
  <c r="J19" i="13"/>
  <c r="J51" i="13"/>
  <c r="J16" i="13"/>
  <c r="J48" i="13"/>
  <c r="J23" i="13"/>
  <c r="J49" i="13"/>
  <c r="J32" i="13"/>
  <c r="J37" i="13"/>
  <c r="J30" i="13"/>
  <c r="J53" i="13"/>
  <c r="AD53" i="13"/>
  <c r="BH53" i="13" s="1"/>
  <c r="BI53" i="13" s="1"/>
  <c r="O17" i="13"/>
  <c r="P17" i="13" s="1"/>
  <c r="O32" i="13"/>
  <c r="P32" i="13" s="1"/>
  <c r="AD51" i="13"/>
  <c r="AE51" i="13" s="1"/>
  <c r="AD34" i="13"/>
  <c r="BH34" i="13" s="1"/>
  <c r="BI34" i="13" s="1"/>
  <c r="J25" i="13"/>
  <c r="J10" i="13"/>
  <c r="J42" i="13"/>
  <c r="J27" i="13"/>
  <c r="J13" i="13"/>
  <c r="J45" i="13"/>
  <c r="J31" i="13"/>
  <c r="J20" i="13"/>
  <c r="J36" i="13"/>
  <c r="O36" i="13"/>
  <c r="P36" i="13" s="1"/>
  <c r="O10" i="13"/>
  <c r="P10" i="13" s="1"/>
  <c r="O30" i="13"/>
  <c r="P30" i="13" s="1"/>
  <c r="AD38" i="13"/>
  <c r="AE38" i="13" s="1"/>
  <c r="AD25" i="13"/>
  <c r="BH25" i="13" s="1"/>
  <c r="BI25" i="13" s="1"/>
  <c r="AD16" i="13"/>
  <c r="BH16" i="13" s="1"/>
  <c r="BI16" i="13" s="1"/>
  <c r="O48" i="13"/>
  <c r="P48" i="13" s="1"/>
  <c r="O27" i="13"/>
  <c r="P27" i="13" s="1"/>
  <c r="O34" i="13"/>
  <c r="P34" i="13" s="1"/>
  <c r="O37" i="13"/>
  <c r="P37" i="13" s="1"/>
  <c r="J33" i="13"/>
  <c r="J18" i="13"/>
  <c r="J50" i="13"/>
  <c r="J35" i="13"/>
  <c r="J8" i="13"/>
  <c r="J24" i="13"/>
  <c r="J40" i="13"/>
  <c r="J21" i="13"/>
  <c r="J14" i="13"/>
  <c r="J46" i="13"/>
  <c r="J39" i="13"/>
  <c r="AD23" i="13"/>
  <c r="AE23" i="13" s="1"/>
  <c r="O31" i="13"/>
  <c r="P31" i="13" s="1"/>
  <c r="AD49" i="13"/>
  <c r="BH49" i="13" s="1"/>
  <c r="BI49" i="13" s="1"/>
  <c r="AD10" i="13"/>
  <c r="BH10" i="13" s="1"/>
  <c r="BI10" i="13" s="1"/>
  <c r="AD42" i="13"/>
  <c r="AE42" i="13" s="1"/>
  <c r="O19" i="13"/>
  <c r="P19" i="13" s="1"/>
  <c r="AD21" i="13"/>
  <c r="AE21" i="13" s="1"/>
  <c r="AD45" i="13"/>
  <c r="BH45" i="13" s="1"/>
  <c r="BI45" i="13" s="1"/>
  <c r="O53" i="13"/>
  <c r="P53" i="13" s="1"/>
  <c r="AD30" i="13"/>
  <c r="AE30" i="13" s="1"/>
  <c r="O38" i="13"/>
  <c r="P38" i="13" s="1"/>
  <c r="O8" i="13"/>
  <c r="P8" i="13" s="1"/>
  <c r="AD24" i="13"/>
  <c r="AE24" i="13" s="1"/>
  <c r="O40" i="13"/>
  <c r="P40" i="13" s="1"/>
  <c r="O51" i="13"/>
  <c r="P51" i="13" s="1"/>
  <c r="O18" i="13"/>
  <c r="P18" i="13" s="1"/>
  <c r="AD50" i="13"/>
  <c r="AE50" i="13" s="1"/>
  <c r="J9" i="13"/>
  <c r="J41" i="13"/>
  <c r="J26" i="13"/>
  <c r="O11" i="12"/>
  <c r="P11" i="12" s="1"/>
  <c r="J11" i="13"/>
  <c r="J43" i="13"/>
  <c r="J7" i="13"/>
  <c r="J29" i="13"/>
  <c r="J22" i="13"/>
  <c r="J15" i="13"/>
  <c r="J47" i="13"/>
  <c r="J12" i="13"/>
  <c r="J28" i="13"/>
  <c r="J44" i="13"/>
  <c r="G11" i="12"/>
  <c r="F11" i="2"/>
  <c r="G13" i="12"/>
  <c r="O13" i="12"/>
  <c r="P13" i="12" s="1"/>
  <c r="F13" i="2"/>
  <c r="BH43" i="13"/>
  <c r="BI43" i="13" s="1"/>
  <c r="AE43" i="13"/>
  <c r="G8" i="2"/>
  <c r="G48" i="2"/>
  <c r="G45" i="2"/>
  <c r="G53" i="2"/>
  <c r="G12" i="2"/>
  <c r="G20" i="2"/>
  <c r="G44" i="2"/>
  <c r="BH47" i="13"/>
  <c r="BI47" i="13" s="1"/>
  <c r="G14" i="2"/>
  <c r="F27" i="2"/>
  <c r="O27" i="12"/>
  <c r="P27" i="12" s="1"/>
  <c r="G27" i="12"/>
  <c r="AE22" i="13"/>
  <c r="F29" i="2"/>
  <c r="G29" i="12"/>
  <c r="O29" i="12"/>
  <c r="P29" i="12" s="1"/>
  <c r="AE41" i="13"/>
  <c r="AE32" i="13"/>
  <c r="BH32" i="13"/>
  <c r="BI32" i="13" s="1"/>
  <c r="AE40" i="13"/>
  <c r="AE48" i="13"/>
  <c r="BH48" i="13"/>
  <c r="BI48" i="13" s="1"/>
  <c r="G21" i="2"/>
  <c r="G28" i="2"/>
  <c r="G36" i="2"/>
  <c r="G19" i="2"/>
  <c r="AE20" i="13"/>
  <c r="G42" i="12"/>
  <c r="F42" i="2"/>
  <c r="G22" i="2"/>
  <c r="G35" i="12"/>
  <c r="O35" i="12"/>
  <c r="P35" i="12" s="1"/>
  <c r="F35" i="2"/>
  <c r="F37" i="2"/>
  <c r="O37" i="12"/>
  <c r="P37" i="12" s="1"/>
  <c r="G37" i="12"/>
  <c r="AE8" i="13"/>
  <c r="BH8" i="13"/>
  <c r="BI8" i="13" s="1"/>
  <c r="BH27" i="13"/>
  <c r="BI27" i="13" s="1"/>
  <c r="BH35" i="13"/>
  <c r="BI35" i="13" s="1"/>
  <c r="G26" i="2"/>
  <c r="G51" i="12"/>
  <c r="O51" i="12"/>
  <c r="P51" i="12" s="1"/>
  <c r="F51" i="2"/>
  <c r="O50" i="12"/>
  <c r="P50" i="12" s="1"/>
  <c r="G50" i="12"/>
  <c r="F50" i="2"/>
  <c r="G32" i="2"/>
  <c r="BH51" i="10"/>
  <c r="BI51" i="10" s="1"/>
  <c r="AE44" i="13"/>
  <c r="AE15" i="13"/>
  <c r="BH15" i="13"/>
  <c r="BI15" i="13" s="1"/>
  <c r="G10" i="2"/>
  <c r="G24" i="2"/>
  <c r="G30" i="2"/>
  <c r="G43" i="12"/>
  <c r="O43" i="12"/>
  <c r="P43" i="12" s="1"/>
  <c r="F43" i="2"/>
  <c r="G33" i="2"/>
  <c r="O34" i="12"/>
  <c r="P34" i="12" s="1"/>
  <c r="G34" i="12"/>
  <c r="AD34" i="12"/>
  <c r="F34" i="2"/>
  <c r="G23" i="2"/>
  <c r="AE18" i="13"/>
  <c r="AA19" i="12" l="1"/>
  <c r="AB19" i="12" s="1"/>
  <c r="BH28" i="13"/>
  <c r="BI28" i="13" s="1"/>
  <c r="AE9" i="13"/>
  <c r="AE37" i="13"/>
  <c r="AA28" i="12"/>
  <c r="AB28" i="12" s="1"/>
  <c r="AE14" i="13"/>
  <c r="V28" i="12"/>
  <c r="M24" i="12"/>
  <c r="S51" i="12"/>
  <c r="J38" i="12"/>
  <c r="I38" i="2"/>
  <c r="AD38" i="2" s="1"/>
  <c r="S18" i="12"/>
  <c r="M32" i="12"/>
  <c r="AA34" i="12"/>
  <c r="AB34" i="12" s="1"/>
  <c r="R19" i="2"/>
  <c r="S19" i="2" s="1"/>
  <c r="AA22" i="12"/>
  <c r="AB22" i="12" s="1"/>
  <c r="R34" i="2"/>
  <c r="S34" i="2" s="1"/>
  <c r="U36" i="2"/>
  <c r="V36" i="2" s="1"/>
  <c r="AE33" i="13"/>
  <c r="BH44" i="13"/>
  <c r="BI44" i="13" s="1"/>
  <c r="BH26" i="13"/>
  <c r="BI26" i="13" s="1"/>
  <c r="S17" i="12"/>
  <c r="BH29" i="13"/>
  <c r="BI29" i="13" s="1"/>
  <c r="S27" i="12"/>
  <c r="AA17" i="12"/>
  <c r="AB17" i="12" s="1"/>
  <c r="BH20" i="13"/>
  <c r="BI20" i="13" s="1"/>
  <c r="X22" i="2"/>
  <c r="Y22" i="2" s="1"/>
  <c r="M8" i="12"/>
  <c r="R42" i="2"/>
  <c r="S42" i="2" s="1"/>
  <c r="AD27" i="12"/>
  <c r="BH27" i="12" s="1"/>
  <c r="BI27" i="12" s="1"/>
  <c r="AD50" i="12"/>
  <c r="AE50" i="12" s="1"/>
  <c r="R50" i="2"/>
  <c r="S50" i="2" s="1"/>
  <c r="S50" i="12"/>
  <c r="S38" i="12"/>
  <c r="AD37" i="12"/>
  <c r="AE37" i="12" s="1"/>
  <c r="R35" i="2"/>
  <c r="S35" i="2" s="1"/>
  <c r="AA39" i="12"/>
  <c r="AB39" i="12" s="1"/>
  <c r="R39" i="2"/>
  <c r="S39" i="2" s="1"/>
  <c r="AA38" i="12"/>
  <c r="AB38" i="12" s="1"/>
  <c r="AD38" i="12"/>
  <c r="AE38" i="12" s="1"/>
  <c r="S15" i="12"/>
  <c r="AA15" i="12"/>
  <c r="AB15" i="12" s="1"/>
  <c r="R30" i="2"/>
  <c r="S30" i="2" s="1"/>
  <c r="AA20" i="12"/>
  <c r="AB20" i="12" s="1"/>
  <c r="X31" i="2"/>
  <c r="Y31" i="2" s="1"/>
  <c r="R26" i="2"/>
  <c r="S26" i="2" s="1"/>
  <c r="X49" i="2"/>
  <c r="Y49" i="2" s="1"/>
  <c r="BE53" i="2"/>
  <c r="BF53" i="2" s="1"/>
  <c r="AA26" i="12"/>
  <c r="AB26" i="12" s="1"/>
  <c r="AD42" i="12"/>
  <c r="AE42" i="12" s="1"/>
  <c r="AP53" i="2"/>
  <c r="AQ53" i="2" s="1"/>
  <c r="BH36" i="13"/>
  <c r="BI36" i="13" s="1"/>
  <c r="BH12" i="13"/>
  <c r="BI12" i="13" s="1"/>
  <c r="BE44" i="12"/>
  <c r="BF44" i="12" s="1"/>
  <c r="AP44" i="12"/>
  <c r="AQ44" i="12" s="1"/>
  <c r="AH44" i="12"/>
  <c r="AG44" i="2"/>
  <c r="BE36" i="12"/>
  <c r="BF36" i="12" s="1"/>
  <c r="AP36" i="12"/>
  <c r="AQ36" i="12" s="1"/>
  <c r="AH36" i="12"/>
  <c r="AG36" i="2"/>
  <c r="BE28" i="12"/>
  <c r="BF28" i="12" s="1"/>
  <c r="AP28" i="12"/>
  <c r="AQ28" i="12" s="1"/>
  <c r="AH28" i="12"/>
  <c r="AG28" i="2"/>
  <c r="AP20" i="12"/>
  <c r="AQ20" i="12" s="1"/>
  <c r="BE20" i="12"/>
  <c r="BF20" i="12" s="1"/>
  <c r="AH20" i="12"/>
  <c r="AG20" i="2"/>
  <c r="BE12" i="12"/>
  <c r="BF12" i="12" s="1"/>
  <c r="AP12" i="12"/>
  <c r="AQ12" i="12" s="1"/>
  <c r="AH12" i="12"/>
  <c r="AG12" i="2"/>
  <c r="AP48" i="2"/>
  <c r="AQ48" i="2" s="1"/>
  <c r="BE48" i="2"/>
  <c r="BF48" i="2" s="1"/>
  <c r="AH48" i="2"/>
  <c r="AP40" i="2"/>
  <c r="AQ40" i="2" s="1"/>
  <c r="BE40" i="2"/>
  <c r="BF40" i="2" s="1"/>
  <c r="AH40" i="2"/>
  <c r="AP32" i="2"/>
  <c r="AQ32" i="2" s="1"/>
  <c r="BE32" i="2"/>
  <c r="BF32" i="2" s="1"/>
  <c r="AH32" i="2"/>
  <c r="BE24" i="2"/>
  <c r="BF24" i="2" s="1"/>
  <c r="AP24" i="2"/>
  <c r="AQ24" i="2" s="1"/>
  <c r="AH24" i="2"/>
  <c r="BE16" i="2"/>
  <c r="BF16" i="2" s="1"/>
  <c r="AP16" i="2"/>
  <c r="AQ16" i="2" s="1"/>
  <c r="AH16" i="2"/>
  <c r="AP8" i="2"/>
  <c r="AQ8" i="2" s="1"/>
  <c r="BE8" i="2"/>
  <c r="BF8" i="2" s="1"/>
  <c r="AH8" i="2"/>
  <c r="AP47" i="2"/>
  <c r="AQ47" i="2" s="1"/>
  <c r="BE47" i="2"/>
  <c r="BF47" i="2" s="1"/>
  <c r="AH47" i="2"/>
  <c r="AP31" i="2"/>
  <c r="AQ31" i="2" s="1"/>
  <c r="BE31" i="2"/>
  <c r="BF31" i="2" s="1"/>
  <c r="AH31" i="2"/>
  <c r="AP11" i="2"/>
  <c r="AQ11" i="2" s="1"/>
  <c r="BE11" i="2"/>
  <c r="BF11" i="2" s="1"/>
  <c r="AH11" i="2"/>
  <c r="BE51" i="2"/>
  <c r="BF51" i="2" s="1"/>
  <c r="AP51" i="2"/>
  <c r="AQ51" i="2" s="1"/>
  <c r="AH51" i="2"/>
  <c r="BE35" i="2"/>
  <c r="BF35" i="2" s="1"/>
  <c r="AP35" i="2"/>
  <c r="AQ35" i="2" s="1"/>
  <c r="AH35" i="2"/>
  <c r="BE19" i="2"/>
  <c r="BF19" i="2" s="1"/>
  <c r="AP19" i="2"/>
  <c r="AQ19" i="2" s="1"/>
  <c r="AH19" i="2"/>
  <c r="AP15" i="2"/>
  <c r="AQ15" i="2" s="1"/>
  <c r="BE15" i="2"/>
  <c r="BF15" i="2" s="1"/>
  <c r="AH15" i="2"/>
  <c r="AP26" i="2"/>
  <c r="AQ26" i="2" s="1"/>
  <c r="BE26" i="2"/>
  <c r="BF26" i="2" s="1"/>
  <c r="AH26" i="2"/>
  <c r="AP37" i="2"/>
  <c r="AQ37" i="2" s="1"/>
  <c r="BE37" i="2"/>
  <c r="BF37" i="2" s="1"/>
  <c r="AH37" i="2"/>
  <c r="AP21" i="2"/>
  <c r="AQ21" i="2" s="1"/>
  <c r="BE21" i="2"/>
  <c r="BF21" i="2" s="1"/>
  <c r="AH21" i="2"/>
  <c r="AP46" i="2"/>
  <c r="AQ46" i="2" s="1"/>
  <c r="BE46" i="2"/>
  <c r="BF46" i="2" s="1"/>
  <c r="AH46" i="2"/>
  <c r="AP30" i="2"/>
  <c r="AQ30" i="2" s="1"/>
  <c r="BE30" i="2"/>
  <c r="BF30" i="2" s="1"/>
  <c r="AH30" i="2"/>
  <c r="AP10" i="2"/>
  <c r="AQ10" i="2" s="1"/>
  <c r="BE10" i="2"/>
  <c r="BF10" i="2" s="1"/>
  <c r="AH10" i="2"/>
  <c r="AP41" i="2"/>
  <c r="AQ41" i="2" s="1"/>
  <c r="BE41" i="2"/>
  <c r="BF41" i="2" s="1"/>
  <c r="AH41" i="2"/>
  <c r="AP25" i="2"/>
  <c r="AQ25" i="2" s="1"/>
  <c r="BE25" i="2"/>
  <c r="BF25" i="2" s="1"/>
  <c r="AH25" i="2"/>
  <c r="AP9" i="2"/>
  <c r="AQ9" i="2" s="1"/>
  <c r="BE9" i="2"/>
  <c r="BF9" i="2" s="1"/>
  <c r="AH9" i="2"/>
  <c r="AP50" i="2"/>
  <c r="AQ50" i="2" s="1"/>
  <c r="BE50" i="2"/>
  <c r="BF50" i="2" s="1"/>
  <c r="AH50" i="2"/>
  <c r="AP34" i="2"/>
  <c r="AQ34" i="2" s="1"/>
  <c r="BE34" i="2"/>
  <c r="BF34" i="2" s="1"/>
  <c r="AH34" i="2"/>
  <c r="AP18" i="2"/>
  <c r="AQ18" i="2" s="1"/>
  <c r="BE18" i="2"/>
  <c r="BF18" i="2" s="1"/>
  <c r="AH18" i="2"/>
  <c r="AP14" i="2"/>
  <c r="AQ14" i="2" s="1"/>
  <c r="BE14" i="2"/>
  <c r="BF14" i="2" s="1"/>
  <c r="AH14" i="2"/>
  <c r="AP45" i="2"/>
  <c r="AQ45" i="2" s="1"/>
  <c r="BE45" i="2"/>
  <c r="BF45" i="2" s="1"/>
  <c r="AH45" i="2"/>
  <c r="AP29" i="2"/>
  <c r="AQ29" i="2" s="1"/>
  <c r="BE29" i="2"/>
  <c r="BF29" i="2" s="1"/>
  <c r="AH29" i="2"/>
  <c r="AP13" i="2"/>
  <c r="AQ13" i="2" s="1"/>
  <c r="BE13" i="2"/>
  <c r="BF13" i="2" s="1"/>
  <c r="AH13" i="2"/>
  <c r="AP39" i="2"/>
  <c r="AQ39" i="2" s="1"/>
  <c r="BE39" i="2"/>
  <c r="BF39" i="2" s="1"/>
  <c r="AH39" i="2"/>
  <c r="AP23" i="2"/>
  <c r="AQ23" i="2" s="1"/>
  <c r="BE23" i="2"/>
  <c r="BF23" i="2" s="1"/>
  <c r="AH23" i="2"/>
  <c r="AP38" i="2"/>
  <c r="AQ38" i="2" s="1"/>
  <c r="BE38" i="2"/>
  <c r="BF38" i="2" s="1"/>
  <c r="AH38" i="2"/>
  <c r="AP22" i="2"/>
  <c r="AQ22" i="2" s="1"/>
  <c r="BE22" i="2"/>
  <c r="BF22" i="2" s="1"/>
  <c r="AH22" i="2"/>
  <c r="AP49" i="2"/>
  <c r="AQ49" i="2" s="1"/>
  <c r="BE49" i="2"/>
  <c r="BF49" i="2" s="1"/>
  <c r="AH49" i="2"/>
  <c r="AP33" i="2"/>
  <c r="AQ33" i="2" s="1"/>
  <c r="BE33" i="2"/>
  <c r="BF33" i="2" s="1"/>
  <c r="AH33" i="2"/>
  <c r="BE43" i="2"/>
  <c r="BF43" i="2" s="1"/>
  <c r="AP43" i="2"/>
  <c r="AQ43" i="2" s="1"/>
  <c r="AH43" i="2"/>
  <c r="AP27" i="2"/>
  <c r="AQ27" i="2" s="1"/>
  <c r="BE27" i="2"/>
  <c r="BF27" i="2" s="1"/>
  <c r="AH27" i="2"/>
  <c r="AP42" i="2"/>
  <c r="AQ42" i="2" s="1"/>
  <c r="BE42" i="2"/>
  <c r="BF42" i="2" s="1"/>
  <c r="AH42" i="2"/>
  <c r="AP7" i="2"/>
  <c r="BE7" i="2"/>
  <c r="AH7" i="2"/>
  <c r="AP17" i="2"/>
  <c r="AQ17" i="2" s="1"/>
  <c r="BE17" i="2"/>
  <c r="BF17" i="2" s="1"/>
  <c r="AH17" i="2"/>
  <c r="AE46" i="13"/>
  <c r="BH39" i="13"/>
  <c r="BI39" i="13" s="1"/>
  <c r="AD11" i="12"/>
  <c r="BH11" i="12" s="1"/>
  <c r="BI11" i="12" s="1"/>
  <c r="AD29" i="12"/>
  <c r="BH29" i="12" s="1"/>
  <c r="BI29" i="12" s="1"/>
  <c r="AE19" i="13"/>
  <c r="AA27" i="12"/>
  <c r="AB27" i="12" s="1"/>
  <c r="X23" i="2"/>
  <c r="Y23" i="2" s="1"/>
  <c r="BH17" i="13"/>
  <c r="BI17" i="13" s="1"/>
  <c r="AE13" i="13"/>
  <c r="Y51" i="12"/>
  <c r="X51" i="2"/>
  <c r="Y51" i="2" s="1"/>
  <c r="Y30" i="12"/>
  <c r="X30" i="2"/>
  <c r="Y30" i="2" s="1"/>
  <c r="Y10" i="12"/>
  <c r="X10" i="2"/>
  <c r="Y10" i="2" s="1"/>
  <c r="Y35" i="12"/>
  <c r="X35" i="2"/>
  <c r="Y35" i="2" s="1"/>
  <c r="AA51" i="12"/>
  <c r="AB51" i="12" s="1"/>
  <c r="AA30" i="12"/>
  <c r="AB30" i="12" s="1"/>
  <c r="Y11" i="12"/>
  <c r="X11" i="2"/>
  <c r="Y11" i="2" s="1"/>
  <c r="Y29" i="12"/>
  <c r="X29" i="2"/>
  <c r="Y29" i="2" s="1"/>
  <c r="Y13" i="12"/>
  <c r="X13" i="2"/>
  <c r="Y13" i="2" s="1"/>
  <c r="Y43" i="12"/>
  <c r="X43" i="2"/>
  <c r="Y43" i="2" s="1"/>
  <c r="Y45" i="12"/>
  <c r="X45" i="2"/>
  <c r="Y45" i="2" s="1"/>
  <c r="Y41" i="12"/>
  <c r="X41" i="2"/>
  <c r="Y41" i="2" s="1"/>
  <c r="Y53" i="12"/>
  <c r="X53" i="2"/>
  <c r="Y53" i="2" s="1"/>
  <c r="Y27" i="12"/>
  <c r="X27" i="2"/>
  <c r="Y27" i="2" s="1"/>
  <c r="Y46" i="12"/>
  <c r="X46" i="2"/>
  <c r="Y26" i="12"/>
  <c r="X26" i="2"/>
  <c r="Y26" i="2" s="1"/>
  <c r="Y19" i="12"/>
  <c r="X19" i="2"/>
  <c r="Y19" i="2" s="1"/>
  <c r="AA46" i="12"/>
  <c r="AB46" i="12" s="1"/>
  <c r="AA43" i="12"/>
  <c r="AB43" i="12" s="1"/>
  <c r="AA53" i="12"/>
  <c r="AB53" i="12" s="1"/>
  <c r="Y42" i="12"/>
  <c r="X42" i="2"/>
  <c r="Y42" i="2" s="1"/>
  <c r="Y14" i="12"/>
  <c r="X14" i="2"/>
  <c r="Y9" i="12"/>
  <c r="X9" i="2"/>
  <c r="Y9" i="2" s="1"/>
  <c r="Y25" i="12"/>
  <c r="X25" i="2"/>
  <c r="Y25" i="2" s="1"/>
  <c r="AA15" i="2"/>
  <c r="AB15" i="2" s="1"/>
  <c r="AE31" i="13"/>
  <c r="BH11" i="13"/>
  <c r="BI11" i="13" s="1"/>
  <c r="V48" i="12"/>
  <c r="U48" i="2"/>
  <c r="U8" i="2"/>
  <c r="V8" i="2" s="1"/>
  <c r="V8" i="12"/>
  <c r="V24" i="12"/>
  <c r="U24" i="2"/>
  <c r="V24" i="2" s="1"/>
  <c r="V16" i="12"/>
  <c r="U16" i="2"/>
  <c r="V16" i="2" s="1"/>
  <c r="V32" i="12"/>
  <c r="U32" i="2"/>
  <c r="V32" i="2" s="1"/>
  <c r="AA48" i="12"/>
  <c r="AB48" i="12" s="1"/>
  <c r="V40" i="12"/>
  <c r="U40" i="2"/>
  <c r="V40" i="2" s="1"/>
  <c r="AA23" i="12"/>
  <c r="AB23" i="12" s="1"/>
  <c r="S31" i="2"/>
  <c r="R23" i="2"/>
  <c r="AA23" i="2" s="1"/>
  <c r="AB23" i="2" s="1"/>
  <c r="AA31" i="12"/>
  <c r="AB31" i="12" s="1"/>
  <c r="S28" i="12"/>
  <c r="S14" i="12"/>
  <c r="AD35" i="12"/>
  <c r="BH35" i="12" s="1"/>
  <c r="BI35" i="12" s="1"/>
  <c r="AA42" i="12"/>
  <c r="AB42" i="12" s="1"/>
  <c r="R18" i="2"/>
  <c r="AA18" i="2" s="1"/>
  <c r="AB18" i="2" s="1"/>
  <c r="S31" i="12"/>
  <c r="AA35" i="12"/>
  <c r="AB35" i="12" s="1"/>
  <c r="R28" i="2"/>
  <c r="AA28" i="2" s="1"/>
  <c r="AB28" i="2" s="1"/>
  <c r="AA14" i="12"/>
  <c r="AB14" i="12" s="1"/>
  <c r="AE45" i="13"/>
  <c r="R20" i="2"/>
  <c r="S20" i="2" s="1"/>
  <c r="AE10" i="13"/>
  <c r="BH51" i="13"/>
  <c r="BI51" i="13" s="1"/>
  <c r="BH16" i="23"/>
  <c r="BI16" i="23" s="1"/>
  <c r="AE16" i="23"/>
  <c r="BH38" i="23"/>
  <c r="BI38" i="23" s="1"/>
  <c r="AE38" i="23"/>
  <c r="BH53" i="23"/>
  <c r="BI53" i="23" s="1"/>
  <c r="AE53" i="23"/>
  <c r="BH42" i="23"/>
  <c r="BI42" i="23" s="1"/>
  <c r="AE42" i="23"/>
  <c r="BH33" i="23"/>
  <c r="BI33" i="23" s="1"/>
  <c r="AE33" i="23"/>
  <c r="BH40" i="23"/>
  <c r="BI40" i="23" s="1"/>
  <c r="AE40" i="23"/>
  <c r="BH24" i="23"/>
  <c r="BI24" i="23" s="1"/>
  <c r="AE24" i="23"/>
  <c r="BH35" i="23"/>
  <c r="BI35" i="23" s="1"/>
  <c r="AE35" i="23"/>
  <c r="BH19" i="23"/>
  <c r="BI19" i="23" s="1"/>
  <c r="AE19" i="23"/>
  <c r="BH45" i="23"/>
  <c r="BI45" i="23" s="1"/>
  <c r="AE45" i="23"/>
  <c r="BH48" i="23"/>
  <c r="BI48" i="23" s="1"/>
  <c r="AE48" i="23"/>
  <c r="BH32" i="23"/>
  <c r="BI32" i="23" s="1"/>
  <c r="AE32" i="23"/>
  <c r="BH23" i="23"/>
  <c r="BI23" i="23" s="1"/>
  <c r="AE23" i="23"/>
  <c r="BH49" i="23"/>
  <c r="BI49" i="23" s="1"/>
  <c r="AE49" i="23"/>
  <c r="BH14" i="23"/>
  <c r="BI14" i="23" s="1"/>
  <c r="AE14" i="23"/>
  <c r="BH44" i="23"/>
  <c r="BI44" i="23" s="1"/>
  <c r="AE44" i="23"/>
  <c r="BH28" i="23"/>
  <c r="BI28" i="23" s="1"/>
  <c r="AE28" i="23"/>
  <c r="BH15" i="23"/>
  <c r="BI15" i="23" s="1"/>
  <c r="AE15" i="23"/>
  <c r="BH9" i="23"/>
  <c r="BI9" i="23" s="1"/>
  <c r="AE9" i="23"/>
  <c r="BH13" i="23"/>
  <c r="BI13" i="23" s="1"/>
  <c r="AE13" i="23"/>
  <c r="BH27" i="23"/>
  <c r="BI27" i="23" s="1"/>
  <c r="AE27" i="23"/>
  <c r="BH11" i="23"/>
  <c r="BI11" i="23" s="1"/>
  <c r="AE11" i="23"/>
  <c r="BH20" i="23"/>
  <c r="BI20" i="23" s="1"/>
  <c r="AE20" i="23"/>
  <c r="BH39" i="23"/>
  <c r="BI39" i="23" s="1"/>
  <c r="AE39" i="23"/>
  <c r="R10" i="2"/>
  <c r="AA10" i="12"/>
  <c r="AB10" i="12" s="1"/>
  <c r="S10" i="12"/>
  <c r="BH37" i="23"/>
  <c r="BI37" i="23" s="1"/>
  <c r="AE37" i="23"/>
  <c r="BH21" i="23"/>
  <c r="BI21" i="23" s="1"/>
  <c r="AE21" i="23"/>
  <c r="BH51" i="23"/>
  <c r="BI51" i="23" s="1"/>
  <c r="AE51" i="23"/>
  <c r="BH30" i="23"/>
  <c r="BI30" i="23" s="1"/>
  <c r="AE30" i="23"/>
  <c r="BH31" i="23"/>
  <c r="BI31" i="23" s="1"/>
  <c r="AE31" i="23"/>
  <c r="BH34" i="23"/>
  <c r="BI34" i="23" s="1"/>
  <c r="AE34" i="23"/>
  <c r="BH18" i="23"/>
  <c r="BI18" i="23" s="1"/>
  <c r="AE18" i="23"/>
  <c r="BH41" i="23"/>
  <c r="BI41" i="23" s="1"/>
  <c r="AE41" i="23"/>
  <c r="BH25" i="23"/>
  <c r="BI25" i="23" s="1"/>
  <c r="AE25" i="23"/>
  <c r="BH29" i="23"/>
  <c r="BI29" i="23" s="1"/>
  <c r="AE29" i="23"/>
  <c r="BH43" i="23"/>
  <c r="BI43" i="23" s="1"/>
  <c r="AE43" i="23"/>
  <c r="BH22" i="23"/>
  <c r="BI22" i="23" s="1"/>
  <c r="AE22" i="23"/>
  <c r="R47" i="2"/>
  <c r="AA47" i="12"/>
  <c r="AB47" i="12" s="1"/>
  <c r="S47" i="12"/>
  <c r="BH36" i="23"/>
  <c r="BI36" i="23" s="1"/>
  <c r="AE36" i="23"/>
  <c r="BH26" i="23"/>
  <c r="BI26" i="23" s="1"/>
  <c r="AE26" i="23"/>
  <c r="BH10" i="23"/>
  <c r="BI10" i="23" s="1"/>
  <c r="AE10" i="23"/>
  <c r="BH17" i="23"/>
  <c r="BI17" i="23" s="1"/>
  <c r="AE17" i="23"/>
  <c r="BH8" i="23"/>
  <c r="BI8" i="23" s="1"/>
  <c r="AE8" i="23"/>
  <c r="BH46" i="23"/>
  <c r="BI46" i="23" s="1"/>
  <c r="AE46" i="23"/>
  <c r="BH12" i="23"/>
  <c r="BI12" i="23" s="1"/>
  <c r="AE12" i="23"/>
  <c r="BH47" i="23"/>
  <c r="BI47" i="23" s="1"/>
  <c r="AE47" i="23"/>
  <c r="BH50" i="23"/>
  <c r="BI50" i="23" s="1"/>
  <c r="AE50" i="23"/>
  <c r="S36" i="2"/>
  <c r="S27" i="2"/>
  <c r="R41" i="2"/>
  <c r="AA41" i="12"/>
  <c r="AB41" i="12" s="1"/>
  <c r="S41" i="12"/>
  <c r="S8" i="2"/>
  <c r="AA29" i="12"/>
  <c r="AB29" i="12" s="1"/>
  <c r="S29" i="12"/>
  <c r="R29" i="2"/>
  <c r="S11" i="2"/>
  <c r="AA34" i="2"/>
  <c r="AB34" i="2" s="1"/>
  <c r="S32" i="2"/>
  <c r="AA17" i="2"/>
  <c r="AB17" i="2" s="1"/>
  <c r="S17" i="2"/>
  <c r="AA12" i="2"/>
  <c r="AB12" i="2" s="1"/>
  <c r="S12" i="2"/>
  <c r="AA49" i="12"/>
  <c r="AB49" i="12" s="1"/>
  <c r="S49" i="12"/>
  <c r="R49" i="2"/>
  <c r="AA44" i="2"/>
  <c r="AB44" i="2" s="1"/>
  <c r="S44" i="2"/>
  <c r="AA39" i="2"/>
  <c r="AB39" i="2" s="1"/>
  <c r="S43" i="2"/>
  <c r="S53" i="2"/>
  <c r="S24" i="2"/>
  <c r="AA13" i="12"/>
  <c r="AB13" i="12" s="1"/>
  <c r="S13" i="12"/>
  <c r="R13" i="2"/>
  <c r="AA37" i="12"/>
  <c r="AB37" i="12" s="1"/>
  <c r="S37" i="12"/>
  <c r="R37" i="2"/>
  <c r="S51" i="2"/>
  <c r="R25" i="2"/>
  <c r="AA25" i="12"/>
  <c r="AB25" i="12" s="1"/>
  <c r="S25" i="12"/>
  <c r="S40" i="2"/>
  <c r="AA45" i="12"/>
  <c r="AB45" i="12" s="1"/>
  <c r="S45" i="12"/>
  <c r="R45" i="2"/>
  <c r="R9" i="2"/>
  <c r="AA9" i="12"/>
  <c r="AB9" i="12" s="1"/>
  <c r="S9" i="12"/>
  <c r="S16" i="2"/>
  <c r="R33" i="2"/>
  <c r="AA33" i="12"/>
  <c r="AB33" i="12" s="1"/>
  <c r="S33" i="12"/>
  <c r="AA38" i="2"/>
  <c r="AB38" i="2" s="1"/>
  <c r="S38" i="2"/>
  <c r="AA21" i="12"/>
  <c r="AB21" i="12" s="1"/>
  <c r="S21" i="12"/>
  <c r="R21" i="2"/>
  <c r="L40" i="2"/>
  <c r="M40" i="2" s="1"/>
  <c r="M40" i="12"/>
  <c r="BH21" i="13"/>
  <c r="BI21" i="13" s="1"/>
  <c r="BH38" i="13"/>
  <c r="BI38" i="13" s="1"/>
  <c r="AE49" i="13"/>
  <c r="L16" i="2"/>
  <c r="M16" i="2" s="1"/>
  <c r="M16" i="12"/>
  <c r="AE25" i="13"/>
  <c r="AE16" i="13"/>
  <c r="BH42" i="13"/>
  <c r="BI42" i="13" s="1"/>
  <c r="BH50" i="13"/>
  <c r="BI50" i="13" s="1"/>
  <c r="BH23" i="13"/>
  <c r="BI23" i="13" s="1"/>
  <c r="AE34" i="13"/>
  <c r="AE53" i="13"/>
  <c r="BH24" i="13"/>
  <c r="BI24" i="13" s="1"/>
  <c r="BH30" i="13"/>
  <c r="BI30" i="13" s="1"/>
  <c r="I28" i="2"/>
  <c r="J28" i="12"/>
  <c r="O28" i="12"/>
  <c r="P28" i="12" s="1"/>
  <c r="AD28" i="12"/>
  <c r="I47" i="2"/>
  <c r="J47" i="12"/>
  <c r="AD47" i="12"/>
  <c r="O47" i="12"/>
  <c r="P47" i="12" s="1"/>
  <c r="J22" i="12"/>
  <c r="I22" i="2"/>
  <c r="AD22" i="12"/>
  <c r="O22" i="12"/>
  <c r="P22" i="12" s="1"/>
  <c r="I7" i="2"/>
  <c r="J7" i="2" s="1"/>
  <c r="J7" i="12"/>
  <c r="J11" i="12"/>
  <c r="I11" i="2"/>
  <c r="J11" i="2" s="1"/>
  <c r="I41" i="2"/>
  <c r="J41" i="12"/>
  <c r="O41" i="12"/>
  <c r="P41" i="12" s="1"/>
  <c r="AD41" i="12"/>
  <c r="J46" i="12"/>
  <c r="I46" i="2"/>
  <c r="O46" i="12"/>
  <c r="P46" i="12" s="1"/>
  <c r="AD46" i="12"/>
  <c r="I21" i="2"/>
  <c r="J21" i="12"/>
  <c r="O21" i="12"/>
  <c r="P21" i="12" s="1"/>
  <c r="AD21" i="12"/>
  <c r="J24" i="12"/>
  <c r="I24" i="2"/>
  <c r="O24" i="12"/>
  <c r="P24" i="12" s="1"/>
  <c r="AD24" i="12"/>
  <c r="I35" i="2"/>
  <c r="J35" i="2" s="1"/>
  <c r="J35" i="12"/>
  <c r="I18" i="2"/>
  <c r="J18" i="12"/>
  <c r="AD18" i="12"/>
  <c r="O18" i="12"/>
  <c r="P18" i="12" s="1"/>
  <c r="J20" i="12"/>
  <c r="AD20" i="12"/>
  <c r="I20" i="2"/>
  <c r="O20" i="12"/>
  <c r="P20" i="12" s="1"/>
  <c r="I45" i="2"/>
  <c r="J45" i="12"/>
  <c r="O45" i="12"/>
  <c r="P45" i="12" s="1"/>
  <c r="AD45" i="12"/>
  <c r="J27" i="12"/>
  <c r="I27" i="2"/>
  <c r="J27" i="2" s="1"/>
  <c r="J10" i="12"/>
  <c r="I10" i="2"/>
  <c r="AD10" i="12"/>
  <c r="O10" i="12"/>
  <c r="P10" i="12" s="1"/>
  <c r="J30" i="12"/>
  <c r="I30" i="2"/>
  <c r="AD30" i="12"/>
  <c r="O30" i="12"/>
  <c r="P30" i="12" s="1"/>
  <c r="I32" i="2"/>
  <c r="J32" i="12"/>
  <c r="AD32" i="12"/>
  <c r="O32" i="12"/>
  <c r="P32" i="12" s="1"/>
  <c r="I49" i="2"/>
  <c r="J49" i="12"/>
  <c r="AD49" i="12"/>
  <c r="O49" i="12"/>
  <c r="P49" i="12" s="1"/>
  <c r="I48" i="2"/>
  <c r="J48" i="12"/>
  <c r="AD48" i="12"/>
  <c r="O48" i="12"/>
  <c r="P48" i="12" s="1"/>
  <c r="I51" i="2"/>
  <c r="J51" i="2" s="1"/>
  <c r="J51" i="12"/>
  <c r="J34" i="12"/>
  <c r="I34" i="2"/>
  <c r="J34" i="2" s="1"/>
  <c r="I44" i="2"/>
  <c r="J44" i="12"/>
  <c r="O44" i="12"/>
  <c r="P44" i="12" s="1"/>
  <c r="AD44" i="12"/>
  <c r="I12" i="2"/>
  <c r="J12" i="12"/>
  <c r="AD12" i="12"/>
  <c r="O12" i="12"/>
  <c r="P12" i="12" s="1"/>
  <c r="J15" i="12"/>
  <c r="I15" i="2"/>
  <c r="AD15" i="12"/>
  <c r="O15" i="12"/>
  <c r="P15" i="12" s="1"/>
  <c r="I29" i="2"/>
  <c r="J29" i="2" s="1"/>
  <c r="J29" i="12"/>
  <c r="J43" i="12"/>
  <c r="I43" i="2"/>
  <c r="J43" i="2" s="1"/>
  <c r="J26" i="12"/>
  <c r="I26" i="2"/>
  <c r="O26" i="12"/>
  <c r="P26" i="12" s="1"/>
  <c r="AD26" i="12"/>
  <c r="I9" i="2"/>
  <c r="J9" i="12"/>
  <c r="O9" i="12"/>
  <c r="P9" i="12" s="1"/>
  <c r="AD9" i="12"/>
  <c r="I39" i="2"/>
  <c r="J39" i="12"/>
  <c r="O39" i="12"/>
  <c r="P39" i="12" s="1"/>
  <c r="AD39" i="12"/>
  <c r="J14" i="12"/>
  <c r="I14" i="2"/>
  <c r="O14" i="12"/>
  <c r="P14" i="12" s="1"/>
  <c r="AD14" i="12"/>
  <c r="I40" i="2"/>
  <c r="J40" i="12"/>
  <c r="AD40" i="12"/>
  <c r="O40" i="12"/>
  <c r="P40" i="12" s="1"/>
  <c r="I8" i="2"/>
  <c r="J8" i="12"/>
  <c r="O8" i="12"/>
  <c r="P8" i="12" s="1"/>
  <c r="AD8" i="12"/>
  <c r="I50" i="2"/>
  <c r="J50" i="2" s="1"/>
  <c r="J50" i="12"/>
  <c r="I33" i="2"/>
  <c r="J33" i="12"/>
  <c r="AD33" i="12"/>
  <c r="O33" i="12"/>
  <c r="P33" i="12" s="1"/>
  <c r="J36" i="12"/>
  <c r="I36" i="2"/>
  <c r="AD36" i="12"/>
  <c r="O36" i="12"/>
  <c r="P36" i="12" s="1"/>
  <c r="J31" i="12"/>
  <c r="I31" i="2"/>
  <c r="O31" i="12"/>
  <c r="P31" i="12" s="1"/>
  <c r="AD31" i="12"/>
  <c r="I13" i="2"/>
  <c r="J13" i="2" s="1"/>
  <c r="J13" i="12"/>
  <c r="J42" i="12"/>
  <c r="I42" i="2"/>
  <c r="J42" i="2" s="1"/>
  <c r="I25" i="2"/>
  <c r="J25" i="12"/>
  <c r="O25" i="12"/>
  <c r="P25" i="12" s="1"/>
  <c r="AD25" i="12"/>
  <c r="J53" i="12"/>
  <c r="I53" i="2"/>
  <c r="O53" i="12"/>
  <c r="P53" i="12" s="1"/>
  <c r="AD53" i="12"/>
  <c r="I37" i="2"/>
  <c r="J37" i="2" s="1"/>
  <c r="J37" i="12"/>
  <c r="O38" i="2"/>
  <c r="P38" i="2" s="1"/>
  <c r="I23" i="2"/>
  <c r="J23" i="12"/>
  <c r="O23" i="12"/>
  <c r="P23" i="12" s="1"/>
  <c r="AD23" i="12"/>
  <c r="I16" i="2"/>
  <c r="J16" i="12"/>
  <c r="AD16" i="12"/>
  <c r="O16" i="12"/>
  <c r="P16" i="12" s="1"/>
  <c r="I19" i="2"/>
  <c r="J19" i="12"/>
  <c r="AD19" i="12"/>
  <c r="O19" i="12"/>
  <c r="P19" i="12" s="1"/>
  <c r="I17" i="2"/>
  <c r="J17" i="12"/>
  <c r="AD17" i="12"/>
  <c r="O17" i="12"/>
  <c r="P17" i="12" s="1"/>
  <c r="G34" i="2"/>
  <c r="BH51" i="12"/>
  <c r="BI51" i="12" s="1"/>
  <c r="AE51" i="12"/>
  <c r="G29" i="2"/>
  <c r="BH13" i="12"/>
  <c r="BI13" i="12" s="1"/>
  <c r="AE13" i="12"/>
  <c r="G11" i="2"/>
  <c r="BH34" i="12"/>
  <c r="BI34" i="12" s="1"/>
  <c r="AE34" i="12"/>
  <c r="G50" i="2"/>
  <c r="G51" i="2"/>
  <c r="G35" i="2"/>
  <c r="G27" i="2"/>
  <c r="G13" i="2"/>
  <c r="BH43" i="12"/>
  <c r="BI43" i="12" s="1"/>
  <c r="AE43" i="12"/>
  <c r="G43" i="2"/>
  <c r="G37" i="2"/>
  <c r="G42" i="2"/>
  <c r="AU7" i="19"/>
  <c r="AR7" i="19"/>
  <c r="AL55" i="9"/>
  <c r="AF54" i="9"/>
  <c r="AF55" i="9" s="1"/>
  <c r="T7" i="19"/>
  <c r="Q54" i="9"/>
  <c r="Q55" i="9" s="1"/>
  <c r="K55" i="9"/>
  <c r="H54" i="9"/>
  <c r="H55" i="9" s="1"/>
  <c r="E54" i="9"/>
  <c r="E7" i="19" s="1"/>
  <c r="AL55" i="5"/>
  <c r="AI55" i="5"/>
  <c r="AF54" i="5"/>
  <c r="AF55" i="5" s="1"/>
  <c r="W55" i="5"/>
  <c r="T55" i="5"/>
  <c r="Q54" i="5"/>
  <c r="H54" i="5"/>
  <c r="H55" i="5" s="1"/>
  <c r="E54" i="5"/>
  <c r="AR9" i="19"/>
  <c r="AF54" i="6"/>
  <c r="AF9" i="19" s="1"/>
  <c r="W55" i="6"/>
  <c r="T55" i="6"/>
  <c r="Q54" i="6"/>
  <c r="H54" i="6"/>
  <c r="H55" i="6" s="1"/>
  <c r="E54" i="6"/>
  <c r="E55" i="6" s="1"/>
  <c r="AU10" i="19"/>
  <c r="AR10" i="19"/>
  <c r="AF54" i="8"/>
  <c r="AF55" i="8" s="1"/>
  <c r="Q54" i="8"/>
  <c r="Q55" i="8" s="1"/>
  <c r="K55" i="8"/>
  <c r="H54" i="8"/>
  <c r="H55" i="8" s="1"/>
  <c r="E54" i="8"/>
  <c r="E55" i="8" s="1"/>
  <c r="AU11" i="19"/>
  <c r="AR11" i="19"/>
  <c r="AI55" i="7"/>
  <c r="AF54" i="7"/>
  <c r="AF11" i="19" s="1"/>
  <c r="W55" i="7"/>
  <c r="T11" i="19"/>
  <c r="Q54" i="7"/>
  <c r="K55" i="7"/>
  <c r="H54" i="7"/>
  <c r="H55" i="7" s="1"/>
  <c r="E54" i="7"/>
  <c r="E11" i="19" s="1"/>
  <c r="AL55" i="10"/>
  <c r="AI14" i="19"/>
  <c r="AF54" i="10"/>
  <c r="AF55" i="10" s="1"/>
  <c r="W14" i="19"/>
  <c r="T55" i="10"/>
  <c r="Q54" i="10"/>
  <c r="Q55" i="10" s="1"/>
  <c r="K55" i="10"/>
  <c r="H54" i="10"/>
  <c r="H14" i="19" s="1"/>
  <c r="E54" i="10"/>
  <c r="E55" i="10" s="1"/>
  <c r="AU12" i="19"/>
  <c r="AR12" i="19"/>
  <c r="AF54" i="15"/>
  <c r="AF55" i="15" s="1"/>
  <c r="W55" i="15"/>
  <c r="T55" i="15"/>
  <c r="Q54" i="15"/>
  <c r="H54" i="15"/>
  <c r="H55" i="15" s="1"/>
  <c r="E54" i="15"/>
  <c r="E55" i="15" s="1"/>
  <c r="AU13" i="19"/>
  <c r="AR13" i="19"/>
  <c r="AI55" i="14"/>
  <c r="AF54" i="14"/>
  <c r="AF55" i="14" s="1"/>
  <c r="W55" i="14"/>
  <c r="T55" i="14"/>
  <c r="Q54" i="14"/>
  <c r="Q55" i="14" s="1"/>
  <c r="K13" i="19"/>
  <c r="H54" i="14"/>
  <c r="E54" i="14"/>
  <c r="AX55" i="5"/>
  <c r="AX55" i="6"/>
  <c r="AX55" i="8"/>
  <c r="AX55" i="7"/>
  <c r="AX55" i="15"/>
  <c r="AX55" i="14"/>
  <c r="AX55" i="10"/>
  <c r="AY71" i="2"/>
  <c r="AV71" i="2"/>
  <c r="AS71" i="2"/>
  <c r="AY54" i="6"/>
  <c r="BD7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BG8" i="10"/>
  <c r="BG9" i="10"/>
  <c r="BG10" i="10"/>
  <c r="BG11" i="10"/>
  <c r="BG12" i="10"/>
  <c r="BG13" i="10"/>
  <c r="BG14" i="10"/>
  <c r="BG15" i="10"/>
  <c r="BG16" i="10"/>
  <c r="BG17" i="10"/>
  <c r="BG18" i="10"/>
  <c r="BG19" i="10"/>
  <c r="BG20" i="10"/>
  <c r="BG21" i="10"/>
  <c r="BG22" i="10"/>
  <c r="BG23" i="10"/>
  <c r="BG24" i="10"/>
  <c r="BG25" i="10"/>
  <c r="BG26" i="10"/>
  <c r="BG27" i="10"/>
  <c r="BG28" i="10"/>
  <c r="BG29" i="10"/>
  <c r="BG30" i="10"/>
  <c r="BG31" i="10"/>
  <c r="BG32" i="10"/>
  <c r="BG33" i="10"/>
  <c r="BG34" i="10"/>
  <c r="BG35" i="10"/>
  <c r="BG36" i="10"/>
  <c r="BG37" i="10"/>
  <c r="BG38" i="10"/>
  <c r="BG39" i="10"/>
  <c r="BG40" i="10"/>
  <c r="BG41" i="10"/>
  <c r="BG42" i="10"/>
  <c r="BG43" i="10"/>
  <c r="BG44" i="10"/>
  <c r="BG45" i="10"/>
  <c r="BG46" i="10"/>
  <c r="BG47" i="10"/>
  <c r="BG48" i="10"/>
  <c r="BG49" i="10"/>
  <c r="BG50" i="10"/>
  <c r="AI55" i="10"/>
  <c r="F57" i="10"/>
  <c r="G57" i="10" s="1"/>
  <c r="I57" i="10"/>
  <c r="J57" i="10" s="1"/>
  <c r="M57" i="10"/>
  <c r="N57" i="10"/>
  <c r="P57" i="10" s="1"/>
  <c r="R57" i="10"/>
  <c r="S57" i="10"/>
  <c r="U57" i="10"/>
  <c r="V57" i="10"/>
  <c r="Z57" i="10"/>
  <c r="AB57" i="10" s="1"/>
  <c r="AC57" i="10"/>
  <c r="AE57" i="10" s="1"/>
  <c r="AO57" i="10"/>
  <c r="BA57" i="10"/>
  <c r="BD57" i="10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BG8" i="14"/>
  <c r="BG9" i="14"/>
  <c r="BG10" i="14"/>
  <c r="BG11" i="14"/>
  <c r="BG12" i="14"/>
  <c r="BG13" i="14"/>
  <c r="BG14" i="14"/>
  <c r="BG15" i="14"/>
  <c r="BG16" i="14"/>
  <c r="BG17" i="14"/>
  <c r="BG18" i="14"/>
  <c r="BG19" i="14"/>
  <c r="BG20" i="14"/>
  <c r="BG21" i="14"/>
  <c r="BG22" i="14"/>
  <c r="BG23" i="14"/>
  <c r="BG24" i="14"/>
  <c r="BG25" i="14"/>
  <c r="BG26" i="14"/>
  <c r="BG27" i="14"/>
  <c r="BG28" i="14"/>
  <c r="BG29" i="14"/>
  <c r="BG30" i="14"/>
  <c r="BG31" i="14"/>
  <c r="BG32" i="14"/>
  <c r="BG33" i="14"/>
  <c r="BG34" i="14"/>
  <c r="BG35" i="14"/>
  <c r="BG36" i="14"/>
  <c r="BG37" i="14"/>
  <c r="BG38" i="14"/>
  <c r="BG39" i="14"/>
  <c r="BG40" i="14"/>
  <c r="BG41" i="14"/>
  <c r="BG42" i="14"/>
  <c r="BG43" i="14"/>
  <c r="BG44" i="14"/>
  <c r="BG45" i="14"/>
  <c r="BG46" i="14"/>
  <c r="BG47" i="14"/>
  <c r="BG48" i="14"/>
  <c r="BG49" i="14"/>
  <c r="BG50" i="14"/>
  <c r="AL55" i="14"/>
  <c r="F57" i="14"/>
  <c r="G57" i="14" s="1"/>
  <c r="I57" i="14"/>
  <c r="J57" i="14" s="1"/>
  <c r="M57" i="14"/>
  <c r="N57" i="14"/>
  <c r="P57" i="14" s="1"/>
  <c r="R57" i="14"/>
  <c r="S57" i="14"/>
  <c r="U57" i="14"/>
  <c r="V57" i="14"/>
  <c r="Z57" i="14"/>
  <c r="AB57" i="14" s="1"/>
  <c r="AC57" i="14"/>
  <c r="AE57" i="14" s="1"/>
  <c r="AO57" i="14"/>
  <c r="BA57" i="14"/>
  <c r="BD57" i="14"/>
  <c r="BD7" i="15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BG8" i="15"/>
  <c r="BG9" i="15"/>
  <c r="BG10" i="15"/>
  <c r="BG11" i="15"/>
  <c r="BG12" i="15"/>
  <c r="BG13" i="15"/>
  <c r="BG14" i="15"/>
  <c r="BG15" i="15"/>
  <c r="BG16" i="15"/>
  <c r="BG17" i="15"/>
  <c r="BG18" i="15"/>
  <c r="BG19" i="15"/>
  <c r="BG20" i="15"/>
  <c r="BG21" i="15"/>
  <c r="BG22" i="15"/>
  <c r="BG23" i="15"/>
  <c r="BG24" i="15"/>
  <c r="BG25" i="15"/>
  <c r="BG26" i="15"/>
  <c r="BG27" i="15"/>
  <c r="BG28" i="15"/>
  <c r="BG29" i="15"/>
  <c r="BG30" i="15"/>
  <c r="BG31" i="15"/>
  <c r="BG32" i="15"/>
  <c r="BG33" i="15"/>
  <c r="BG34" i="15"/>
  <c r="BG35" i="15"/>
  <c r="BG36" i="15"/>
  <c r="BG37" i="15"/>
  <c r="BG38" i="15"/>
  <c r="BG39" i="15"/>
  <c r="BG40" i="15"/>
  <c r="BG41" i="15"/>
  <c r="BG42" i="15"/>
  <c r="BG43" i="15"/>
  <c r="BG44" i="15"/>
  <c r="BG45" i="15"/>
  <c r="BG46" i="15"/>
  <c r="BG47" i="15"/>
  <c r="BG48" i="15"/>
  <c r="BG49" i="15"/>
  <c r="BG50" i="15"/>
  <c r="K55" i="15"/>
  <c r="F57" i="15"/>
  <c r="G57" i="15" s="1"/>
  <c r="I57" i="15"/>
  <c r="J57" i="15" s="1"/>
  <c r="M57" i="15"/>
  <c r="N57" i="15"/>
  <c r="P57" i="15" s="1"/>
  <c r="R57" i="15"/>
  <c r="S57" i="15"/>
  <c r="U57" i="15"/>
  <c r="V57" i="15"/>
  <c r="Z57" i="15"/>
  <c r="AB57" i="15" s="1"/>
  <c r="AC57" i="15"/>
  <c r="AE57" i="15" s="1"/>
  <c r="AO57" i="15"/>
  <c r="BA57" i="15"/>
  <c r="BD57" i="15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E57" i="13"/>
  <c r="E57" i="12" s="1"/>
  <c r="E57" i="2" s="1"/>
  <c r="H57" i="13"/>
  <c r="K57" i="13"/>
  <c r="K57" i="12" s="1"/>
  <c r="L57" i="13"/>
  <c r="L57" i="12" s="1"/>
  <c r="L57" i="2" s="1"/>
  <c r="Q57" i="13"/>
  <c r="Q57" i="12" s="1"/>
  <c r="Q57" i="2" s="1"/>
  <c r="T57" i="13"/>
  <c r="T57" i="12" s="1"/>
  <c r="T57" i="2" s="1"/>
  <c r="W57" i="13"/>
  <c r="W57" i="12" s="1"/>
  <c r="W57" i="2" s="1"/>
  <c r="AF57" i="13"/>
  <c r="AF57" i="12" s="1"/>
  <c r="AF57" i="2" s="1"/>
  <c r="AI57" i="13"/>
  <c r="AI57" i="12" s="1"/>
  <c r="AI57" i="2" s="1"/>
  <c r="AL57" i="13"/>
  <c r="AR57" i="13"/>
  <c r="AU57" i="13"/>
  <c r="AU57" i="12" s="1"/>
  <c r="AU57" i="2" s="1"/>
  <c r="AX57" i="13"/>
  <c r="AX57" i="12" s="1"/>
  <c r="BD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BG8" i="7"/>
  <c r="BG9" i="7"/>
  <c r="BG10" i="7"/>
  <c r="BG11" i="7"/>
  <c r="BG12" i="7"/>
  <c r="BG13" i="7"/>
  <c r="BG14" i="7"/>
  <c r="BG15" i="7"/>
  <c r="BG16" i="7"/>
  <c r="BG17" i="7"/>
  <c r="BG18" i="7"/>
  <c r="BG19" i="7"/>
  <c r="BG20" i="7"/>
  <c r="BG21" i="7"/>
  <c r="BG22" i="7"/>
  <c r="BG23" i="7"/>
  <c r="BG24" i="7"/>
  <c r="BG25" i="7"/>
  <c r="BG26" i="7"/>
  <c r="BG27" i="7"/>
  <c r="BG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BG46" i="7"/>
  <c r="BG47" i="7"/>
  <c r="BG48" i="7"/>
  <c r="BG49" i="7"/>
  <c r="BG50" i="7"/>
  <c r="T55" i="7"/>
  <c r="F57" i="7"/>
  <c r="I57" i="7"/>
  <c r="J57" i="7" s="1"/>
  <c r="M57" i="7"/>
  <c r="N57" i="7"/>
  <c r="P57" i="7" s="1"/>
  <c r="R57" i="7"/>
  <c r="S57" i="7"/>
  <c r="U57" i="7"/>
  <c r="V57" i="7"/>
  <c r="Z57" i="7"/>
  <c r="AB57" i="7" s="1"/>
  <c r="AC57" i="7"/>
  <c r="AE57" i="7" s="1"/>
  <c r="AO57" i="7"/>
  <c r="BA57" i="7"/>
  <c r="BD57" i="7"/>
  <c r="BD7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BG8" i="8"/>
  <c r="BG9" i="8"/>
  <c r="BG10" i="8"/>
  <c r="BG11" i="8"/>
  <c r="BG12" i="8"/>
  <c r="BG13" i="8"/>
  <c r="BG14" i="8"/>
  <c r="BG15" i="8"/>
  <c r="BG16" i="8"/>
  <c r="BG17" i="8"/>
  <c r="BG18" i="8"/>
  <c r="BG19" i="8"/>
  <c r="BG20" i="8"/>
  <c r="BG21" i="8"/>
  <c r="BG22" i="8"/>
  <c r="BG23" i="8"/>
  <c r="BG24" i="8"/>
  <c r="BG25" i="8"/>
  <c r="BG26" i="8"/>
  <c r="BG27" i="8"/>
  <c r="BG28" i="8"/>
  <c r="BG29" i="8"/>
  <c r="BG30" i="8"/>
  <c r="BG31" i="8"/>
  <c r="BG32" i="8"/>
  <c r="BG33" i="8"/>
  <c r="BG34" i="8"/>
  <c r="BG35" i="8"/>
  <c r="BG36" i="8"/>
  <c r="BG37" i="8"/>
  <c r="BG38" i="8"/>
  <c r="BG39" i="8"/>
  <c r="BG40" i="8"/>
  <c r="BG41" i="8"/>
  <c r="BG42" i="8"/>
  <c r="BG43" i="8"/>
  <c r="BG44" i="8"/>
  <c r="BG45" i="8"/>
  <c r="BG46" i="8"/>
  <c r="BG47" i="8"/>
  <c r="BG48" i="8"/>
  <c r="BG49" i="8"/>
  <c r="BG50" i="8"/>
  <c r="T55" i="8"/>
  <c r="W55" i="8"/>
  <c r="AL55" i="8"/>
  <c r="F57" i="8"/>
  <c r="G57" i="8" s="1"/>
  <c r="I57" i="8"/>
  <c r="J57" i="8" s="1"/>
  <c r="M57" i="8"/>
  <c r="N57" i="8"/>
  <c r="P57" i="8" s="1"/>
  <c r="R57" i="8"/>
  <c r="S57" i="8"/>
  <c r="U57" i="8"/>
  <c r="V57" i="8"/>
  <c r="Z57" i="8"/>
  <c r="AB57" i="8" s="1"/>
  <c r="AC57" i="8"/>
  <c r="AE57" i="8" s="1"/>
  <c r="AO57" i="8"/>
  <c r="BA57" i="8"/>
  <c r="BD57" i="8"/>
  <c r="BD7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BG8" i="6"/>
  <c r="BG9" i="6"/>
  <c r="BG10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K55" i="6"/>
  <c r="F57" i="6"/>
  <c r="I57" i="6"/>
  <c r="J57" i="6" s="1"/>
  <c r="M57" i="6"/>
  <c r="N57" i="6"/>
  <c r="P57" i="6" s="1"/>
  <c r="R57" i="6"/>
  <c r="S57" i="6"/>
  <c r="U57" i="6"/>
  <c r="V57" i="6"/>
  <c r="Z57" i="6"/>
  <c r="AB57" i="6" s="1"/>
  <c r="AC57" i="6"/>
  <c r="AE57" i="6" s="1"/>
  <c r="AO57" i="6"/>
  <c r="BA57" i="6"/>
  <c r="BD57" i="6"/>
  <c r="BD7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F57" i="5"/>
  <c r="G57" i="5" s="1"/>
  <c r="I57" i="5"/>
  <c r="J57" i="5" s="1"/>
  <c r="M57" i="5"/>
  <c r="N57" i="5"/>
  <c r="P57" i="5" s="1"/>
  <c r="R57" i="5"/>
  <c r="S57" i="5"/>
  <c r="U57" i="5"/>
  <c r="V57" i="5"/>
  <c r="Z57" i="5"/>
  <c r="AB57" i="5" s="1"/>
  <c r="AC57" i="5"/>
  <c r="AE57" i="5" s="1"/>
  <c r="BD57" i="5"/>
  <c r="AO57" i="5"/>
  <c r="BA57" i="5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BD7" i="9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BG8" i="9"/>
  <c r="BG9" i="9"/>
  <c r="BG10" i="9"/>
  <c r="BG11" i="9"/>
  <c r="BG12" i="9"/>
  <c r="BG13" i="9"/>
  <c r="BG14" i="9"/>
  <c r="BG15" i="9"/>
  <c r="BG16" i="9"/>
  <c r="BG17" i="9"/>
  <c r="BG18" i="9"/>
  <c r="BG19" i="9"/>
  <c r="BG20" i="9"/>
  <c r="BG21" i="9"/>
  <c r="BG22" i="9"/>
  <c r="BG23" i="9"/>
  <c r="BG24" i="9"/>
  <c r="BG25" i="9"/>
  <c r="BG26" i="9"/>
  <c r="BG27" i="9"/>
  <c r="BG28" i="9"/>
  <c r="BG29" i="9"/>
  <c r="BG30" i="9"/>
  <c r="BG31" i="9"/>
  <c r="BG32" i="9"/>
  <c r="BG33" i="9"/>
  <c r="BG34" i="9"/>
  <c r="BG35" i="9"/>
  <c r="BG36" i="9"/>
  <c r="BG37" i="9"/>
  <c r="BG38" i="9"/>
  <c r="BG39" i="9"/>
  <c r="BG40" i="9"/>
  <c r="BG41" i="9"/>
  <c r="BG42" i="9"/>
  <c r="BG43" i="9"/>
  <c r="BG44" i="9"/>
  <c r="BG45" i="9"/>
  <c r="BG46" i="9"/>
  <c r="BG47" i="9"/>
  <c r="BG48" i="9"/>
  <c r="BG49" i="9"/>
  <c r="BG50" i="9"/>
  <c r="T55" i="9"/>
  <c r="F57" i="9"/>
  <c r="G57" i="9" s="1"/>
  <c r="I57" i="9"/>
  <c r="J57" i="9" s="1"/>
  <c r="M57" i="9"/>
  <c r="N57" i="9"/>
  <c r="P57" i="9" s="1"/>
  <c r="S57" i="9"/>
  <c r="U57" i="9"/>
  <c r="V57" i="9"/>
  <c r="Z57" i="9"/>
  <c r="AB57" i="9" s="1"/>
  <c r="AC57" i="9"/>
  <c r="AE57" i="9" s="1"/>
  <c r="AO57" i="9"/>
  <c r="BA57" i="9"/>
  <c r="BD57" i="9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I56" i="2"/>
  <c r="AD56" i="2" s="1"/>
  <c r="K7" i="19"/>
  <c r="AG7" i="19"/>
  <c r="AG15" i="19" s="1"/>
  <c r="AJ7" i="19"/>
  <c r="AJ15" i="19" s="1"/>
  <c r="AM7" i="19"/>
  <c r="AM15" i="19" s="1"/>
  <c r="AS7" i="19"/>
  <c r="AU8" i="19"/>
  <c r="AU9" i="19"/>
  <c r="AU14" i="19"/>
  <c r="AV7" i="19"/>
  <c r="AV15" i="19" s="1"/>
  <c r="AY7" i="19"/>
  <c r="AY15" i="19" s="1"/>
  <c r="BJ7" i="19"/>
  <c r="BJ15" i="19" s="1"/>
  <c r="BK7" i="19"/>
  <c r="BK15" i="19" s="1"/>
  <c r="W8" i="19"/>
  <c r="AG8" i="19"/>
  <c r="AJ8" i="19"/>
  <c r="AM8" i="19"/>
  <c r="AR8" i="19"/>
  <c r="AS8" i="19"/>
  <c r="AV8" i="19"/>
  <c r="AX8" i="19"/>
  <c r="AY8" i="19"/>
  <c r="BJ8" i="19"/>
  <c r="BK8" i="19"/>
  <c r="K9" i="19"/>
  <c r="K12" i="19"/>
  <c r="K14" i="19"/>
  <c r="T9" i="19"/>
  <c r="W9" i="19"/>
  <c r="AG9" i="19"/>
  <c r="AJ9" i="19"/>
  <c r="AM9" i="19"/>
  <c r="AS9" i="19"/>
  <c r="AV9" i="19"/>
  <c r="AY9" i="19"/>
  <c r="BJ9" i="19"/>
  <c r="BK9" i="19"/>
  <c r="T10" i="19"/>
  <c r="W10" i="19"/>
  <c r="AG10" i="19"/>
  <c r="AL10" i="19"/>
  <c r="AJ10" i="19"/>
  <c r="AM10" i="19"/>
  <c r="AS10" i="19"/>
  <c r="AV10" i="19"/>
  <c r="AX11" i="19"/>
  <c r="AX12" i="19"/>
  <c r="AY10" i="19"/>
  <c r="BJ10" i="19"/>
  <c r="BK10" i="19"/>
  <c r="AI11" i="19"/>
  <c r="AG11" i="19"/>
  <c r="AJ11" i="19"/>
  <c r="AM11" i="19"/>
  <c r="AS11" i="19"/>
  <c r="AV11" i="19"/>
  <c r="AY11" i="19"/>
  <c r="BJ11" i="19"/>
  <c r="BK11" i="19"/>
  <c r="T12" i="19"/>
  <c r="W12" i="19"/>
  <c r="AG12" i="19"/>
  <c r="AJ12" i="19"/>
  <c r="AM12" i="19"/>
  <c r="AS12" i="19"/>
  <c r="AV12" i="19"/>
  <c r="AY12" i="19"/>
  <c r="BJ12" i="19"/>
  <c r="BK12" i="19"/>
  <c r="T13" i="19"/>
  <c r="W13" i="19"/>
  <c r="AG13" i="19"/>
  <c r="AL13" i="19"/>
  <c r="AJ13" i="19"/>
  <c r="AM13" i="19"/>
  <c r="AS13" i="19"/>
  <c r="AV13" i="19"/>
  <c r="AY13" i="19"/>
  <c r="BJ13" i="19"/>
  <c r="BK13" i="19"/>
  <c r="AG14" i="19"/>
  <c r="AJ14" i="19"/>
  <c r="AM14" i="19"/>
  <c r="AR14" i="19"/>
  <c r="AS14" i="19"/>
  <c r="AV14" i="19"/>
  <c r="AY14" i="19"/>
  <c r="BJ14" i="19"/>
  <c r="BK14" i="19"/>
  <c r="F1" i="18"/>
  <c r="AY54" i="5"/>
  <c r="AY54" i="10"/>
  <c r="AY54" i="8"/>
  <c r="AY54" i="9"/>
  <c r="AY72" i="9" s="1"/>
  <c r="AY54" i="7"/>
  <c r="AY54" i="14"/>
  <c r="AY54" i="15"/>
  <c r="J38" i="2" l="1"/>
  <c r="BH42" i="12"/>
  <c r="BI42" i="12" s="1"/>
  <c r="AA36" i="2"/>
  <c r="AB36" i="2" s="1"/>
  <c r="AE27" i="12"/>
  <c r="AA50" i="2"/>
  <c r="AB50" i="2" s="1"/>
  <c r="BH37" i="12"/>
  <c r="BI37" i="12" s="1"/>
  <c r="AA22" i="2"/>
  <c r="AB22" i="2" s="1"/>
  <c r="BH50" i="12"/>
  <c r="BI50" i="12" s="1"/>
  <c r="S18" i="2"/>
  <c r="BH38" i="12"/>
  <c r="BI38" i="12" s="1"/>
  <c r="AD11" i="2"/>
  <c r="AE11" i="2" s="1"/>
  <c r="AD34" i="2"/>
  <c r="AE34" i="2" s="1"/>
  <c r="AA31" i="2"/>
  <c r="AB31" i="2" s="1"/>
  <c r="AA20" i="2"/>
  <c r="AB20" i="2" s="1"/>
  <c r="AA40" i="2"/>
  <c r="AB40" i="2" s="1"/>
  <c r="AD37" i="2"/>
  <c r="BH37" i="2" s="1"/>
  <c r="BI37" i="2" s="1"/>
  <c r="AP12" i="2"/>
  <c r="AQ12" i="2" s="1"/>
  <c r="BE12" i="2"/>
  <c r="BF12" i="2" s="1"/>
  <c r="AH12" i="2"/>
  <c r="AP20" i="2"/>
  <c r="AQ20" i="2" s="1"/>
  <c r="BE20" i="2"/>
  <c r="BF20" i="2" s="1"/>
  <c r="AH20" i="2"/>
  <c r="AP28" i="2"/>
  <c r="AQ28" i="2" s="1"/>
  <c r="BE28" i="2"/>
  <c r="BF28" i="2" s="1"/>
  <c r="AH28" i="2"/>
  <c r="AP36" i="2"/>
  <c r="AQ36" i="2" s="1"/>
  <c r="BE36" i="2"/>
  <c r="BF36" i="2" s="1"/>
  <c r="AH36" i="2"/>
  <c r="AP44" i="2"/>
  <c r="AQ44" i="2" s="1"/>
  <c r="BE44" i="2"/>
  <c r="BF44" i="2" s="1"/>
  <c r="AH44" i="2"/>
  <c r="AE29" i="12"/>
  <c r="AA30" i="2"/>
  <c r="AB30" i="2" s="1"/>
  <c r="AE11" i="12"/>
  <c r="AA42" i="2"/>
  <c r="AB42" i="2" s="1"/>
  <c r="AD42" i="2"/>
  <c r="AE42" i="2" s="1"/>
  <c r="AA51" i="2"/>
  <c r="AB51" i="2" s="1"/>
  <c r="AA26" i="2"/>
  <c r="AB26" i="2" s="1"/>
  <c r="Y46" i="2"/>
  <c r="AA46" i="2"/>
  <c r="AB46" i="2" s="1"/>
  <c r="AA19" i="2"/>
  <c r="AB19" i="2" s="1"/>
  <c r="AA43" i="2"/>
  <c r="AB43" i="2" s="1"/>
  <c r="AA35" i="2"/>
  <c r="AB35" i="2" s="1"/>
  <c r="AA11" i="2"/>
  <c r="AB11" i="2" s="1"/>
  <c r="Y14" i="2"/>
  <c r="AA14" i="2"/>
  <c r="AB14" i="2" s="1"/>
  <c r="AD27" i="2"/>
  <c r="AE27" i="2" s="1"/>
  <c r="AA53" i="2"/>
  <c r="AB53" i="2" s="1"/>
  <c r="AA27" i="2"/>
  <c r="AB27" i="2" s="1"/>
  <c r="AA24" i="2"/>
  <c r="AB24" i="2" s="1"/>
  <c r="AA8" i="2"/>
  <c r="AB8" i="2" s="1"/>
  <c r="AA32" i="2"/>
  <c r="AB32" i="2" s="1"/>
  <c r="V48" i="2"/>
  <c r="AA48" i="2"/>
  <c r="AB48" i="2" s="1"/>
  <c r="AA16" i="2"/>
  <c r="AB16" i="2" s="1"/>
  <c r="S23" i="2"/>
  <c r="AE35" i="12"/>
  <c r="S28" i="2"/>
  <c r="AA47" i="2"/>
  <c r="AB47" i="2" s="1"/>
  <c r="S47" i="2"/>
  <c r="AA10" i="2"/>
  <c r="AB10" i="2" s="1"/>
  <c r="S10" i="2"/>
  <c r="O51" i="2"/>
  <c r="P51" i="2" s="1"/>
  <c r="AD43" i="2"/>
  <c r="BH43" i="2" s="1"/>
  <c r="BI43" i="2" s="1"/>
  <c r="O50" i="2"/>
  <c r="P50" i="2" s="1"/>
  <c r="AD51" i="2"/>
  <c r="AE51" i="2" s="1"/>
  <c r="AD29" i="2"/>
  <c r="AE29" i="2" s="1"/>
  <c r="AD35" i="2"/>
  <c r="AE35" i="2" s="1"/>
  <c r="O29" i="2"/>
  <c r="P29" i="2" s="1"/>
  <c r="O35" i="2"/>
  <c r="P35" i="2" s="1"/>
  <c r="AD50" i="2"/>
  <c r="AE50" i="2" s="1"/>
  <c r="BG7" i="15"/>
  <c r="BG7" i="8"/>
  <c r="BG7" i="7"/>
  <c r="AA25" i="2"/>
  <c r="AB25" i="2" s="1"/>
  <c r="S25" i="2"/>
  <c r="AA13" i="2"/>
  <c r="AB13" i="2" s="1"/>
  <c r="S13" i="2"/>
  <c r="AA29" i="2"/>
  <c r="AB29" i="2" s="1"/>
  <c r="S29" i="2"/>
  <c r="AA33" i="2"/>
  <c r="AB33" i="2" s="1"/>
  <c r="S33" i="2"/>
  <c r="AA45" i="2"/>
  <c r="AB45" i="2" s="1"/>
  <c r="S45" i="2"/>
  <c r="AA21" i="2"/>
  <c r="AB21" i="2" s="1"/>
  <c r="S21" i="2"/>
  <c r="AA9" i="2"/>
  <c r="AB9" i="2" s="1"/>
  <c r="S9" i="2"/>
  <c r="AA37" i="2"/>
  <c r="AB37" i="2" s="1"/>
  <c r="S37" i="2"/>
  <c r="AA49" i="2"/>
  <c r="AB49" i="2" s="1"/>
  <c r="S49" i="2"/>
  <c r="AA41" i="2"/>
  <c r="AB41" i="2" s="1"/>
  <c r="S41" i="2"/>
  <c r="AD13" i="2"/>
  <c r="BH13" i="2" s="1"/>
  <c r="BI13" i="2" s="1"/>
  <c r="O37" i="2"/>
  <c r="P37" i="2" s="1"/>
  <c r="O13" i="2"/>
  <c r="P13" i="2" s="1"/>
  <c r="J17" i="2"/>
  <c r="AD17" i="2"/>
  <c r="O17" i="2"/>
  <c r="P17" i="2" s="1"/>
  <c r="J19" i="2"/>
  <c r="O19" i="2"/>
  <c r="P19" i="2" s="1"/>
  <c r="AD19" i="2"/>
  <c r="J16" i="2"/>
  <c r="O16" i="2"/>
  <c r="P16" i="2" s="1"/>
  <c r="AD16" i="2"/>
  <c r="J23" i="2"/>
  <c r="AD23" i="2"/>
  <c r="O23" i="2"/>
  <c r="P23" i="2" s="1"/>
  <c r="J53" i="2"/>
  <c r="O53" i="2"/>
  <c r="P53" i="2" s="1"/>
  <c r="AD53" i="2"/>
  <c r="J31" i="2"/>
  <c r="O31" i="2"/>
  <c r="P31" i="2" s="1"/>
  <c r="AD31" i="2"/>
  <c r="J36" i="2"/>
  <c r="AD36" i="2"/>
  <c r="O36" i="2"/>
  <c r="P36" i="2" s="1"/>
  <c r="BH8" i="12"/>
  <c r="BI8" i="12" s="1"/>
  <c r="AE8" i="12"/>
  <c r="BH14" i="12"/>
  <c r="BI14" i="12" s="1"/>
  <c r="AE14" i="12"/>
  <c r="AE39" i="12"/>
  <c r="BH39" i="12"/>
  <c r="BI39" i="12" s="1"/>
  <c r="BH9" i="12"/>
  <c r="BI9" i="12" s="1"/>
  <c r="AE9" i="12"/>
  <c r="AE26" i="12"/>
  <c r="BH26" i="12"/>
  <c r="BI26" i="12" s="1"/>
  <c r="BH44" i="12"/>
  <c r="BI44" i="12" s="1"/>
  <c r="AE44" i="12"/>
  <c r="BH20" i="12"/>
  <c r="BI20" i="12" s="1"/>
  <c r="AE20" i="12"/>
  <c r="BH24" i="12"/>
  <c r="BI24" i="12" s="1"/>
  <c r="AE24" i="12"/>
  <c r="BH21" i="12"/>
  <c r="BI21" i="12" s="1"/>
  <c r="AE21" i="12"/>
  <c r="AE46" i="12"/>
  <c r="BH46" i="12"/>
  <c r="BI46" i="12" s="1"/>
  <c r="AE41" i="12"/>
  <c r="BH41" i="12"/>
  <c r="BI41" i="12" s="1"/>
  <c r="AE28" i="12"/>
  <c r="BH28" i="12"/>
  <c r="BI28" i="12" s="1"/>
  <c r="O34" i="2"/>
  <c r="P34" i="2" s="1"/>
  <c r="BH23" i="12"/>
  <c r="BI23" i="12" s="1"/>
  <c r="AE23" i="12"/>
  <c r="BH38" i="2"/>
  <c r="BI38" i="2" s="1"/>
  <c r="AE38" i="2"/>
  <c r="J25" i="2"/>
  <c r="AD25" i="2"/>
  <c r="O25" i="2"/>
  <c r="P25" i="2" s="1"/>
  <c r="J33" i="2"/>
  <c r="AD33" i="2"/>
  <c r="O33" i="2"/>
  <c r="P33" i="2" s="1"/>
  <c r="AE40" i="12"/>
  <c r="BH40" i="12"/>
  <c r="BI40" i="12" s="1"/>
  <c r="BH15" i="12"/>
  <c r="BI15" i="12" s="1"/>
  <c r="AE15" i="12"/>
  <c r="AE12" i="12"/>
  <c r="BH12" i="12"/>
  <c r="BI12" i="12" s="1"/>
  <c r="BH48" i="12"/>
  <c r="BI48" i="12" s="1"/>
  <c r="AE48" i="12"/>
  <c r="BH49" i="12"/>
  <c r="BI49" i="12" s="1"/>
  <c r="AE49" i="12"/>
  <c r="BH32" i="12"/>
  <c r="BI32" i="12" s="1"/>
  <c r="AE32" i="12"/>
  <c r="BH30" i="12"/>
  <c r="BI30" i="12" s="1"/>
  <c r="AE30" i="12"/>
  <c r="BH10" i="12"/>
  <c r="BI10" i="12" s="1"/>
  <c r="AE10" i="12"/>
  <c r="J45" i="2"/>
  <c r="AD45" i="2"/>
  <c r="O45" i="2"/>
  <c r="P45" i="2" s="1"/>
  <c r="J18" i="2"/>
  <c r="O18" i="2"/>
  <c r="P18" i="2" s="1"/>
  <c r="AD18" i="2"/>
  <c r="AE22" i="12"/>
  <c r="BH22" i="12"/>
  <c r="BI22" i="12" s="1"/>
  <c r="BH47" i="12"/>
  <c r="BI47" i="12" s="1"/>
  <c r="AE47" i="12"/>
  <c r="BH17" i="12"/>
  <c r="BI17" i="12" s="1"/>
  <c r="AE17" i="12"/>
  <c r="BH19" i="12"/>
  <c r="BI19" i="12" s="1"/>
  <c r="AE19" i="12"/>
  <c r="BH16" i="12"/>
  <c r="BI16" i="12" s="1"/>
  <c r="AE16" i="12"/>
  <c r="BH53" i="12"/>
  <c r="BI53" i="12" s="1"/>
  <c r="AE53" i="12"/>
  <c r="AE25" i="12"/>
  <c r="BH25" i="12"/>
  <c r="BI25" i="12" s="1"/>
  <c r="AE31" i="12"/>
  <c r="BH31" i="12"/>
  <c r="BI31" i="12" s="1"/>
  <c r="J14" i="2"/>
  <c r="O14" i="2"/>
  <c r="P14" i="2" s="1"/>
  <c r="AD14" i="2"/>
  <c r="J26" i="2"/>
  <c r="AD26" i="2"/>
  <c r="O26" i="2"/>
  <c r="P26" i="2" s="1"/>
  <c r="J15" i="2"/>
  <c r="O15" i="2"/>
  <c r="P15" i="2" s="1"/>
  <c r="AD15" i="2"/>
  <c r="J30" i="2"/>
  <c r="AD30" i="2"/>
  <c r="O30" i="2"/>
  <c r="P30" i="2" s="1"/>
  <c r="J10" i="2"/>
  <c r="O10" i="2"/>
  <c r="P10" i="2" s="1"/>
  <c r="AD10" i="2"/>
  <c r="BH45" i="12"/>
  <c r="BI45" i="12" s="1"/>
  <c r="AE45" i="12"/>
  <c r="J24" i="2"/>
  <c r="O24" i="2"/>
  <c r="P24" i="2" s="1"/>
  <c r="AD24" i="2"/>
  <c r="J46" i="2"/>
  <c r="AD46" i="2"/>
  <c r="O46" i="2"/>
  <c r="P46" i="2" s="1"/>
  <c r="J22" i="2"/>
  <c r="O22" i="2"/>
  <c r="P22" i="2" s="1"/>
  <c r="AD22" i="2"/>
  <c r="O42" i="2"/>
  <c r="P42" i="2" s="1"/>
  <c r="O43" i="2"/>
  <c r="P43" i="2" s="1"/>
  <c r="O27" i="2"/>
  <c r="P27" i="2" s="1"/>
  <c r="O11" i="2"/>
  <c r="P11" i="2" s="1"/>
  <c r="BH36" i="12"/>
  <c r="BI36" i="12" s="1"/>
  <c r="AE36" i="12"/>
  <c r="AE33" i="12"/>
  <c r="BH33" i="12"/>
  <c r="BI33" i="12" s="1"/>
  <c r="J8" i="2"/>
  <c r="O8" i="2"/>
  <c r="P8" i="2" s="1"/>
  <c r="AD8" i="2"/>
  <c r="J40" i="2"/>
  <c r="AD40" i="2"/>
  <c r="O40" i="2"/>
  <c r="P40" i="2" s="1"/>
  <c r="J39" i="2"/>
  <c r="AD39" i="2"/>
  <c r="O39" i="2"/>
  <c r="P39" i="2" s="1"/>
  <c r="J9" i="2"/>
  <c r="O9" i="2"/>
  <c r="P9" i="2" s="1"/>
  <c r="AD9" i="2"/>
  <c r="J12" i="2"/>
  <c r="AD12" i="2"/>
  <c r="O12" i="2"/>
  <c r="P12" i="2" s="1"/>
  <c r="J44" i="2"/>
  <c r="O44" i="2"/>
  <c r="P44" i="2" s="1"/>
  <c r="AD44" i="2"/>
  <c r="J48" i="2"/>
  <c r="AD48" i="2"/>
  <c r="O48" i="2"/>
  <c r="P48" i="2" s="1"/>
  <c r="J49" i="2"/>
  <c r="O49" i="2"/>
  <c r="P49" i="2" s="1"/>
  <c r="AD49" i="2"/>
  <c r="J32" i="2"/>
  <c r="AD32" i="2"/>
  <c r="O32" i="2"/>
  <c r="P32" i="2" s="1"/>
  <c r="J20" i="2"/>
  <c r="O20" i="2"/>
  <c r="P20" i="2" s="1"/>
  <c r="AD20" i="2"/>
  <c r="AE18" i="12"/>
  <c r="BH18" i="12"/>
  <c r="BI18" i="12" s="1"/>
  <c r="J21" i="2"/>
  <c r="AD21" i="2"/>
  <c r="O21" i="2"/>
  <c r="P21" i="2" s="1"/>
  <c r="J41" i="2"/>
  <c r="O41" i="2"/>
  <c r="P41" i="2" s="1"/>
  <c r="AD41" i="2"/>
  <c r="J47" i="2"/>
  <c r="O47" i="2"/>
  <c r="P47" i="2" s="1"/>
  <c r="AD47" i="2"/>
  <c r="J28" i="2"/>
  <c r="AD28" i="2"/>
  <c r="O28" i="2"/>
  <c r="P28" i="2" s="1"/>
  <c r="BG7" i="9"/>
  <c r="BG7" i="5"/>
  <c r="BG7" i="6"/>
  <c r="BG7" i="10"/>
  <c r="BH34" i="2"/>
  <c r="BI34" i="2" s="1"/>
  <c r="E9" i="19"/>
  <c r="AF55" i="7"/>
  <c r="H8" i="19"/>
  <c r="AF7" i="19"/>
  <c r="AH7" i="19" s="1"/>
  <c r="AH15" i="19" s="1"/>
  <c r="BG57" i="8"/>
  <c r="AF55" i="6"/>
  <c r="Q10" i="19"/>
  <c r="Z10" i="19" s="1"/>
  <c r="BG57" i="14"/>
  <c r="BG57" i="10"/>
  <c r="X57" i="10"/>
  <c r="Y57" i="10" s="1"/>
  <c r="BH53" i="15"/>
  <c r="BI53" i="15" s="1"/>
  <c r="BH53" i="9"/>
  <c r="BI53" i="9" s="1"/>
  <c r="BH53" i="10"/>
  <c r="BI53" i="10" s="1"/>
  <c r="BH53" i="8"/>
  <c r="BI53" i="8" s="1"/>
  <c r="H10" i="19"/>
  <c r="BH53" i="6"/>
  <c r="BI53" i="6" s="1"/>
  <c r="BH53" i="14"/>
  <c r="BI53" i="14" s="1"/>
  <c r="BH53" i="7"/>
  <c r="BI53" i="7" s="1"/>
  <c r="BH53" i="5"/>
  <c r="BI53" i="5" s="1"/>
  <c r="H55" i="10"/>
  <c r="E12" i="19"/>
  <c r="Q13" i="19"/>
  <c r="Z13" i="19" s="1"/>
  <c r="E55" i="7"/>
  <c r="AF12" i="19"/>
  <c r="AH12" i="19" s="1"/>
  <c r="Q54" i="13"/>
  <c r="Q55" i="13" s="1"/>
  <c r="X57" i="14"/>
  <c r="Y57" i="14" s="1"/>
  <c r="AV54" i="6"/>
  <c r="F54" i="6"/>
  <c r="Q7" i="19"/>
  <c r="E14" i="19"/>
  <c r="N14" i="19" s="1"/>
  <c r="H9" i="19"/>
  <c r="H12" i="19"/>
  <c r="E10" i="19"/>
  <c r="T54" i="13"/>
  <c r="T55" i="13" s="1"/>
  <c r="AX14" i="19"/>
  <c r="BA14" i="19" s="1"/>
  <c r="AX10" i="19"/>
  <c r="AZ10" i="19" s="1"/>
  <c r="AX13" i="19"/>
  <c r="AZ13" i="19" s="1"/>
  <c r="AL7" i="19"/>
  <c r="AN7" i="19" s="1"/>
  <c r="AN15" i="19" s="1"/>
  <c r="AL54" i="13"/>
  <c r="AL55" i="13" s="1"/>
  <c r="AI8" i="19"/>
  <c r="AK8" i="19" s="1"/>
  <c r="W11" i="19"/>
  <c r="W55" i="10"/>
  <c r="Q14" i="19"/>
  <c r="K55" i="14"/>
  <c r="K11" i="19"/>
  <c r="H7" i="19"/>
  <c r="N7" i="19" s="1"/>
  <c r="E55" i="9"/>
  <c r="AT8" i="19"/>
  <c r="AP8" i="19"/>
  <c r="AV54" i="15"/>
  <c r="AN13" i="19"/>
  <c r="AZ54" i="5"/>
  <c r="AV54" i="5"/>
  <c r="AV54" i="8"/>
  <c r="AV54" i="7"/>
  <c r="AV54" i="9"/>
  <c r="AV54" i="10"/>
  <c r="AV54" i="14"/>
  <c r="Q54" i="2"/>
  <c r="Q55" i="2" s="1"/>
  <c r="AS54" i="9"/>
  <c r="AS54" i="10"/>
  <c r="AS54" i="7"/>
  <c r="AM54" i="8"/>
  <c r="AS54" i="8"/>
  <c r="AM54" i="5"/>
  <c r="AS54" i="5"/>
  <c r="AM54" i="6"/>
  <c r="AS54" i="6"/>
  <c r="AS54" i="14"/>
  <c r="AS54" i="15"/>
  <c r="AM54" i="15"/>
  <c r="AM54" i="10"/>
  <c r="AM54" i="9"/>
  <c r="AM54" i="7"/>
  <c r="AM54" i="14"/>
  <c r="AT7" i="19"/>
  <c r="AT15" i="19" s="1"/>
  <c r="BA11" i="19"/>
  <c r="BA54" i="7"/>
  <c r="BA55" i="7" s="1"/>
  <c r="BG57" i="15"/>
  <c r="AJ54" i="9"/>
  <c r="AJ54" i="10"/>
  <c r="AJ54" i="7"/>
  <c r="AJ54" i="5"/>
  <c r="BB10" i="19"/>
  <c r="AN10" i="19"/>
  <c r="AJ54" i="15"/>
  <c r="AJ54" i="6"/>
  <c r="AJ54" i="8"/>
  <c r="AJ54" i="14"/>
  <c r="AR57" i="12"/>
  <c r="AR57" i="2" s="1"/>
  <c r="BA57" i="13"/>
  <c r="M57" i="12"/>
  <c r="K57" i="2"/>
  <c r="M57" i="2" s="1"/>
  <c r="AZ11" i="19"/>
  <c r="AL55" i="7"/>
  <c r="AL11" i="19"/>
  <c r="AN11" i="19" s="1"/>
  <c r="AI55" i="6"/>
  <c r="AI9" i="19"/>
  <c r="W55" i="9"/>
  <c r="W7" i="19"/>
  <c r="AF54" i="13"/>
  <c r="AF55" i="13" s="1"/>
  <c r="H11" i="19"/>
  <c r="AF10" i="19"/>
  <c r="AP9" i="19"/>
  <c r="X57" i="15"/>
  <c r="Y57" i="15" s="1"/>
  <c r="AP12" i="19"/>
  <c r="AW7" i="19"/>
  <c r="AW15" i="19" s="1"/>
  <c r="AI54" i="13"/>
  <c r="AI55" i="13" s="1"/>
  <c r="AI55" i="15"/>
  <c r="AI12" i="19"/>
  <c r="AK12" i="19" s="1"/>
  <c r="Q55" i="6"/>
  <c r="Q9" i="19"/>
  <c r="Z9" i="19" s="1"/>
  <c r="E55" i="5"/>
  <c r="E8" i="19"/>
  <c r="AX54" i="13"/>
  <c r="AX55" i="13" s="1"/>
  <c r="K54" i="13"/>
  <c r="K55" i="13" s="1"/>
  <c r="T14" i="19"/>
  <c r="AF13" i="19"/>
  <c r="AH13" i="19" s="1"/>
  <c r="AX9" i="19"/>
  <c r="BA9" i="19" s="1"/>
  <c r="K10" i="19"/>
  <c r="T8" i="19"/>
  <c r="AX55" i="9"/>
  <c r="AX7" i="19"/>
  <c r="AZ7" i="19" s="1"/>
  <c r="AZ15" i="19" s="1"/>
  <c r="E55" i="14"/>
  <c r="E13" i="19"/>
  <c r="AL55" i="15"/>
  <c r="AL12" i="19"/>
  <c r="AN12" i="19" s="1"/>
  <c r="Q11" i="19"/>
  <c r="Q55" i="7"/>
  <c r="AL55" i="6"/>
  <c r="AL9" i="19"/>
  <c r="AN9" i="19" s="1"/>
  <c r="K55" i="5"/>
  <c r="K8" i="19"/>
  <c r="AI55" i="9"/>
  <c r="AI7" i="19"/>
  <c r="AP10" i="19"/>
  <c r="BB13" i="19"/>
  <c r="AW12" i="19"/>
  <c r="AW11" i="19"/>
  <c r="AZ54" i="9"/>
  <c r="BD54" i="15"/>
  <c r="BD55" i="15" s="1"/>
  <c r="AG54" i="8"/>
  <c r="AG54" i="9"/>
  <c r="AG54" i="10"/>
  <c r="AG54" i="7"/>
  <c r="AG54" i="6"/>
  <c r="AG54" i="5"/>
  <c r="AG54" i="15"/>
  <c r="AG54" i="14"/>
  <c r="AP14" i="19"/>
  <c r="BA54" i="9"/>
  <c r="BA55" i="9" s="1"/>
  <c r="BG57" i="9"/>
  <c r="AP13" i="19"/>
  <c r="AZ8" i="19"/>
  <c r="Q55" i="15"/>
  <c r="Q12" i="19"/>
  <c r="Z12" i="19" s="1"/>
  <c r="Q55" i="5"/>
  <c r="Q8" i="19"/>
  <c r="Q54" i="12"/>
  <c r="Q55" i="12" s="1"/>
  <c r="AZ54" i="10"/>
  <c r="X57" i="9"/>
  <c r="Y57" i="9" s="1"/>
  <c r="AW13" i="19"/>
  <c r="BG57" i="5"/>
  <c r="AP11" i="19"/>
  <c r="AH11" i="19"/>
  <c r="BB8" i="19"/>
  <c r="BB7" i="19"/>
  <c r="BB15" i="19" s="1"/>
  <c r="BG57" i="7"/>
  <c r="X54" i="10"/>
  <c r="BG57" i="6"/>
  <c r="AT13" i="19"/>
  <c r="X54" i="9"/>
  <c r="X54" i="7"/>
  <c r="X54" i="5"/>
  <c r="X54" i="6"/>
  <c r="X54" i="8"/>
  <c r="X54" i="14"/>
  <c r="X54" i="15"/>
  <c r="AW8" i="19"/>
  <c r="BA8" i="19"/>
  <c r="BA12" i="19"/>
  <c r="AP7" i="19"/>
  <c r="H55" i="14"/>
  <c r="H13" i="19"/>
  <c r="AI55" i="8"/>
  <c r="AI10" i="19"/>
  <c r="AK10" i="19" s="1"/>
  <c r="AZ54" i="7"/>
  <c r="AU15" i="19"/>
  <c r="AT12" i="19"/>
  <c r="AS15" i="19"/>
  <c r="AI13" i="19"/>
  <c r="AK13" i="19" s="1"/>
  <c r="AL8" i="19"/>
  <c r="AN8" i="19" s="1"/>
  <c r="AF8" i="19"/>
  <c r="AR15" i="19"/>
  <c r="AL14" i="19"/>
  <c r="AN14" i="19" s="1"/>
  <c r="AF14" i="19"/>
  <c r="AH14" i="19" s="1"/>
  <c r="BB12" i="19"/>
  <c r="BB11" i="19"/>
  <c r="BD54" i="6"/>
  <c r="BD55" i="6" s="1"/>
  <c r="AZ54" i="6"/>
  <c r="X57" i="8"/>
  <c r="Y57" i="8" s="1"/>
  <c r="BA54" i="8"/>
  <c r="BA55" i="8" s="1"/>
  <c r="Z57" i="2"/>
  <c r="BD54" i="14"/>
  <c r="BD55" i="14" s="1"/>
  <c r="U54" i="15"/>
  <c r="U57" i="13"/>
  <c r="U57" i="12" s="1"/>
  <c r="U54" i="6"/>
  <c r="U54" i="7"/>
  <c r="U54" i="10"/>
  <c r="U54" i="8"/>
  <c r="U54" i="5"/>
  <c r="U54" i="9"/>
  <c r="U54" i="14"/>
  <c r="AX54" i="12"/>
  <c r="AX55" i="12" s="1"/>
  <c r="BD54" i="5"/>
  <c r="BD55" i="5" s="1"/>
  <c r="BA54" i="6"/>
  <c r="BA55" i="6" s="1"/>
  <c r="BD54" i="8"/>
  <c r="BD55" i="8" s="1"/>
  <c r="G57" i="7"/>
  <c r="X57" i="7"/>
  <c r="Y57" i="7" s="1"/>
  <c r="BD54" i="7"/>
  <c r="BD55" i="7" s="1"/>
  <c r="AL57" i="12"/>
  <c r="AO57" i="12" s="1"/>
  <c r="BD57" i="13"/>
  <c r="AC57" i="13"/>
  <c r="N57" i="13"/>
  <c r="P57" i="13" s="1"/>
  <c r="H57" i="12"/>
  <c r="N57" i="12" s="1"/>
  <c r="P57" i="12" s="1"/>
  <c r="X57" i="5"/>
  <c r="Y57" i="5" s="1"/>
  <c r="G57" i="6"/>
  <c r="X57" i="6"/>
  <c r="Y57" i="6" s="1"/>
  <c r="AW14" i="19"/>
  <c r="BB14" i="19"/>
  <c r="AU54" i="13"/>
  <c r="AU55" i="13" s="1"/>
  <c r="BA54" i="15"/>
  <c r="BA55" i="15" s="1"/>
  <c r="W54" i="13"/>
  <c r="W55" i="13" s="1"/>
  <c r="H54" i="13"/>
  <c r="H55" i="13" s="1"/>
  <c r="AR54" i="13"/>
  <c r="AR55" i="13" s="1"/>
  <c r="AZ12" i="19"/>
  <c r="BB9" i="19"/>
  <c r="AL54" i="12"/>
  <c r="AL55" i="12" s="1"/>
  <c r="AX57" i="2"/>
  <c r="R54" i="14"/>
  <c r="R54" i="8"/>
  <c r="R54" i="9"/>
  <c r="R54" i="10"/>
  <c r="R54" i="5"/>
  <c r="L54" i="7"/>
  <c r="R54" i="7"/>
  <c r="L54" i="6"/>
  <c r="R54" i="6"/>
  <c r="R54" i="15"/>
  <c r="AZ54" i="15"/>
  <c r="N54" i="5"/>
  <c r="N55" i="5" s="1"/>
  <c r="AC54" i="6"/>
  <c r="AC55" i="6" s="1"/>
  <c r="N54" i="8"/>
  <c r="Z54" i="7"/>
  <c r="Z55" i="7" s="1"/>
  <c r="Z54" i="14"/>
  <c r="Z55" i="14" s="1"/>
  <c r="AC54" i="10"/>
  <c r="AC55" i="10" s="1"/>
  <c r="AZ54" i="14"/>
  <c r="N54" i="14"/>
  <c r="N55" i="14" s="1"/>
  <c r="Z54" i="10"/>
  <c r="Z55" i="10" s="1"/>
  <c r="AO54" i="14"/>
  <c r="AO55" i="14" s="1"/>
  <c r="N54" i="10"/>
  <c r="N55" i="10" s="1"/>
  <c r="L54" i="14"/>
  <c r="AC54" i="14"/>
  <c r="AC55" i="14" s="1"/>
  <c r="AO54" i="10"/>
  <c r="AO55" i="10" s="1"/>
  <c r="L54" i="5"/>
  <c r="L54" i="9"/>
  <c r="L54" i="10"/>
  <c r="L54" i="8"/>
  <c r="L54" i="15"/>
  <c r="I54" i="10"/>
  <c r="I54" i="7"/>
  <c r="I54" i="6"/>
  <c r="I54" i="5"/>
  <c r="BH32" i="9"/>
  <c r="BI32" i="9" s="1"/>
  <c r="BH37" i="9"/>
  <c r="BI37" i="9" s="1"/>
  <c r="BH45" i="9"/>
  <c r="BI45" i="9" s="1"/>
  <c r="BH49" i="9"/>
  <c r="BI49" i="9" s="1"/>
  <c r="F54" i="8"/>
  <c r="I54" i="8"/>
  <c r="BL54" i="14"/>
  <c r="BH16" i="14"/>
  <c r="BI16" i="14" s="1"/>
  <c r="I54" i="15"/>
  <c r="BH37" i="14"/>
  <c r="BI37" i="14" s="1"/>
  <c r="BH41" i="14"/>
  <c r="BI41" i="14" s="1"/>
  <c r="BH19" i="14"/>
  <c r="BI19" i="14" s="1"/>
  <c r="BH47" i="14"/>
  <c r="BI47" i="14" s="1"/>
  <c r="BL54" i="15"/>
  <c r="BH10" i="14"/>
  <c r="BI10" i="14" s="1"/>
  <c r="BH8" i="14"/>
  <c r="BI8" i="14" s="1"/>
  <c r="BH18" i="14"/>
  <c r="BI18" i="14" s="1"/>
  <c r="BH26" i="14"/>
  <c r="BI26" i="14" s="1"/>
  <c r="N54" i="9"/>
  <c r="N55" i="9" s="1"/>
  <c r="AO54" i="15"/>
  <c r="AO55" i="15" s="1"/>
  <c r="N54" i="15"/>
  <c r="N55" i="15" s="1"/>
  <c r="AO54" i="9"/>
  <c r="AO55" i="9" s="1"/>
  <c r="AO54" i="5"/>
  <c r="AO55" i="5" s="1"/>
  <c r="Z54" i="6"/>
  <c r="Z55" i="6" s="1"/>
  <c r="AO54" i="8"/>
  <c r="AO55" i="8" s="1"/>
  <c r="N54" i="7"/>
  <c r="N55" i="7" s="1"/>
  <c r="AC54" i="9"/>
  <c r="AC55" i="9" s="1"/>
  <c r="AC54" i="5"/>
  <c r="AC55" i="5" s="1"/>
  <c r="N54" i="6"/>
  <c r="N55" i="6" s="1"/>
  <c r="AC54" i="8"/>
  <c r="AC55" i="8" s="1"/>
  <c r="AO54" i="7"/>
  <c r="AO55" i="7" s="1"/>
  <c r="AC54" i="15"/>
  <c r="AC55" i="15" s="1"/>
  <c r="Z54" i="9"/>
  <c r="Z55" i="9" s="1"/>
  <c r="Z54" i="5"/>
  <c r="Z55" i="5" s="1"/>
  <c r="AO54" i="6"/>
  <c r="AO55" i="6" s="1"/>
  <c r="Z54" i="8"/>
  <c r="Z55" i="8" s="1"/>
  <c r="AC54" i="7"/>
  <c r="AC55" i="7" s="1"/>
  <c r="Z54" i="15"/>
  <c r="Z55" i="15" s="1"/>
  <c r="F54" i="10"/>
  <c r="F54" i="7"/>
  <c r="BC7" i="8"/>
  <c r="BL54" i="5"/>
  <c r="AY54" i="13"/>
  <c r="BL54" i="9"/>
  <c r="BL54" i="10"/>
  <c r="BL54" i="8"/>
  <c r="BF7" i="8"/>
  <c r="BH29" i="9"/>
  <c r="BI29" i="9" s="1"/>
  <c r="BH33" i="9"/>
  <c r="BI33" i="9" s="1"/>
  <c r="BH35" i="9"/>
  <c r="BI35" i="9" s="1"/>
  <c r="BH39" i="9"/>
  <c r="BI39" i="9" s="1"/>
  <c r="BH41" i="9"/>
  <c r="BI41" i="9" s="1"/>
  <c r="BL54" i="6"/>
  <c r="BD54" i="9"/>
  <c r="BD55" i="9" s="1"/>
  <c r="I57" i="13"/>
  <c r="R57" i="13"/>
  <c r="R57" i="12" s="1"/>
  <c r="F57" i="13"/>
  <c r="G57" i="13" s="1"/>
  <c r="AO57" i="13"/>
  <c r="BL54" i="7"/>
  <c r="AT11" i="19"/>
  <c r="AT9" i="19"/>
  <c r="AH9" i="19"/>
  <c r="AT10" i="19"/>
  <c r="AW9" i="19"/>
  <c r="BH9" i="14"/>
  <c r="BI9" i="14" s="1"/>
  <c r="BH13" i="14"/>
  <c r="BI13" i="14" s="1"/>
  <c r="BH43" i="14"/>
  <c r="BI43" i="14" s="1"/>
  <c r="BH17" i="15"/>
  <c r="BI17" i="15" s="1"/>
  <c r="BH31" i="15"/>
  <c r="BI31" i="15" s="1"/>
  <c r="BH33" i="15"/>
  <c r="BI33" i="15" s="1"/>
  <c r="BH35" i="15"/>
  <c r="BI35" i="15" s="1"/>
  <c r="BH45" i="15"/>
  <c r="BI45" i="15" s="1"/>
  <c r="BH49" i="15"/>
  <c r="BI49" i="15" s="1"/>
  <c r="BH14" i="14"/>
  <c r="BI14" i="14" s="1"/>
  <c r="BH36" i="14"/>
  <c r="BI36" i="14" s="1"/>
  <c r="BH42" i="14"/>
  <c r="BI42" i="14" s="1"/>
  <c r="BH12" i="15"/>
  <c r="BI12" i="15" s="1"/>
  <c r="BH23" i="15"/>
  <c r="BI23" i="15" s="1"/>
  <c r="BH25" i="15"/>
  <c r="BI25" i="15" s="1"/>
  <c r="BH27" i="15"/>
  <c r="BI27" i="15" s="1"/>
  <c r="BH37" i="15"/>
  <c r="BI37" i="15" s="1"/>
  <c r="BH39" i="15"/>
  <c r="BI39" i="15" s="1"/>
  <c r="BH43" i="15"/>
  <c r="BI43" i="15" s="1"/>
  <c r="BH15" i="15"/>
  <c r="BI15" i="15" s="1"/>
  <c r="BH7" i="9"/>
  <c r="BH9" i="9"/>
  <c r="BI9" i="9" s="1"/>
  <c r="BH13" i="9"/>
  <c r="BI13" i="9" s="1"/>
  <c r="BH18" i="9"/>
  <c r="BI18" i="9" s="1"/>
  <c r="BH22" i="9"/>
  <c r="BI22" i="9" s="1"/>
  <c r="BH12" i="7"/>
  <c r="BI12" i="7" s="1"/>
  <c r="BH20" i="7"/>
  <c r="BI20" i="7" s="1"/>
  <c r="BH28" i="7"/>
  <c r="BI28" i="7" s="1"/>
  <c r="BH10" i="6"/>
  <c r="BI10" i="6" s="1"/>
  <c r="BH14" i="6"/>
  <c r="BI14" i="6" s="1"/>
  <c r="BH18" i="6"/>
  <c r="BI18" i="6" s="1"/>
  <c r="BH20" i="6"/>
  <c r="BI20" i="6" s="1"/>
  <c r="BH22" i="6"/>
  <c r="BI22" i="6" s="1"/>
  <c r="BH24" i="6"/>
  <c r="BI24" i="6" s="1"/>
  <c r="BH28" i="6"/>
  <c r="BI28" i="6" s="1"/>
  <c r="BH32" i="6"/>
  <c r="BI32" i="6" s="1"/>
  <c r="BH24" i="5"/>
  <c r="BI24" i="5" s="1"/>
  <c r="BH28" i="5"/>
  <c r="BI28" i="5" s="1"/>
  <c r="BH34" i="5"/>
  <c r="BI34" i="5" s="1"/>
  <c r="BH42" i="5"/>
  <c r="BI42" i="5" s="1"/>
  <c r="BH50" i="5"/>
  <c r="BI50" i="5" s="1"/>
  <c r="BH10" i="9"/>
  <c r="BI10" i="9" s="1"/>
  <c r="BH12" i="9"/>
  <c r="BI12" i="9" s="1"/>
  <c r="BH14" i="9"/>
  <c r="BI14" i="9" s="1"/>
  <c r="BH16" i="9"/>
  <c r="BI16" i="9" s="1"/>
  <c r="BH19" i="9"/>
  <c r="BI19" i="9" s="1"/>
  <c r="BH21" i="9"/>
  <c r="BI21" i="9" s="1"/>
  <c r="BH23" i="9"/>
  <c r="BI23" i="9" s="1"/>
  <c r="BH25" i="9"/>
  <c r="BI25" i="9" s="1"/>
  <c r="BH27" i="9"/>
  <c r="BI27" i="9" s="1"/>
  <c r="BH47" i="9"/>
  <c r="BI47" i="9" s="1"/>
  <c r="BH26" i="6"/>
  <c r="BI26" i="6" s="1"/>
  <c r="BH30" i="6"/>
  <c r="BI30" i="6" s="1"/>
  <c r="BH43" i="6"/>
  <c r="BI43" i="6" s="1"/>
  <c r="BH44" i="6"/>
  <c r="BI44" i="6" s="1"/>
  <c r="BH23" i="5"/>
  <c r="BI23" i="5" s="1"/>
  <c r="BH31" i="5"/>
  <c r="BI31" i="5" s="1"/>
  <c r="BH33" i="5"/>
  <c r="BI33" i="5" s="1"/>
  <c r="BH49" i="5"/>
  <c r="BI49" i="5" s="1"/>
  <c r="BH41" i="5"/>
  <c r="BI41" i="5" s="1"/>
  <c r="BH7" i="15"/>
  <c r="AZ54" i="8"/>
  <c r="AT14" i="19"/>
  <c r="AK14" i="19"/>
  <c r="AK11" i="19"/>
  <c r="AW10" i="19"/>
  <c r="Z57" i="12"/>
  <c r="M57" i="13"/>
  <c r="Z57" i="13"/>
  <c r="BA54" i="5"/>
  <c r="BA55" i="5" s="1"/>
  <c r="BA54" i="14"/>
  <c r="BA55" i="14" s="1"/>
  <c r="BA54" i="10"/>
  <c r="BA55" i="10" s="1"/>
  <c r="BD54" i="10"/>
  <c r="BD55" i="10" s="1"/>
  <c r="BH11" i="2" l="1"/>
  <c r="BI11" i="2" s="1"/>
  <c r="T15" i="19"/>
  <c r="AE37" i="2"/>
  <c r="BH42" i="2"/>
  <c r="BI42" i="2" s="1"/>
  <c r="BH27" i="2"/>
  <c r="BI27" i="2" s="1"/>
  <c r="BH29" i="2"/>
  <c r="BI29" i="2" s="1"/>
  <c r="BH51" i="2"/>
  <c r="BI51" i="2" s="1"/>
  <c r="BH50" i="2"/>
  <c r="BI50" i="2" s="1"/>
  <c r="AE43" i="2"/>
  <c r="BH35" i="2"/>
  <c r="BI35" i="2" s="1"/>
  <c r="AE13" i="2"/>
  <c r="AE49" i="2"/>
  <c r="BH49" i="2"/>
  <c r="BI49" i="2" s="1"/>
  <c r="AE48" i="2"/>
  <c r="BH48" i="2"/>
  <c r="BI48" i="2" s="1"/>
  <c r="AE9" i="2"/>
  <c r="BH9" i="2"/>
  <c r="BI9" i="2" s="1"/>
  <c r="BH39" i="2"/>
  <c r="BI39" i="2" s="1"/>
  <c r="AE39" i="2"/>
  <c r="BH22" i="2"/>
  <c r="BI22" i="2" s="1"/>
  <c r="AE22" i="2"/>
  <c r="AE46" i="2"/>
  <c r="BH46" i="2"/>
  <c r="BI46" i="2" s="1"/>
  <c r="AE25" i="2"/>
  <c r="BH25" i="2"/>
  <c r="BI25" i="2" s="1"/>
  <c r="BH36" i="2"/>
  <c r="BI36" i="2" s="1"/>
  <c r="AE36" i="2"/>
  <c r="AE28" i="2"/>
  <c r="BH28" i="2"/>
  <c r="BI28" i="2" s="1"/>
  <c r="AE8" i="2"/>
  <c r="BH8" i="2"/>
  <c r="BI8" i="2" s="1"/>
  <c r="BH15" i="2"/>
  <c r="BI15" i="2" s="1"/>
  <c r="AE15" i="2"/>
  <c r="BH26" i="2"/>
  <c r="BI26" i="2" s="1"/>
  <c r="AE26" i="2"/>
  <c r="BH33" i="2"/>
  <c r="BI33" i="2" s="1"/>
  <c r="AE33" i="2"/>
  <c r="BH53" i="2"/>
  <c r="BI53" i="2" s="1"/>
  <c r="AE53" i="2"/>
  <c r="BH23" i="2"/>
  <c r="BI23" i="2" s="1"/>
  <c r="AE23" i="2"/>
  <c r="BH41" i="2"/>
  <c r="BI41" i="2" s="1"/>
  <c r="AE41" i="2"/>
  <c r="BH21" i="2"/>
  <c r="BI21" i="2" s="1"/>
  <c r="AE21" i="2"/>
  <c r="BH20" i="2"/>
  <c r="BI20" i="2" s="1"/>
  <c r="AE20" i="2"/>
  <c r="AE32" i="2"/>
  <c r="BH32" i="2"/>
  <c r="BI32" i="2" s="1"/>
  <c r="AE44" i="2"/>
  <c r="BH44" i="2"/>
  <c r="BI44" i="2" s="1"/>
  <c r="AE12" i="2"/>
  <c r="BH12" i="2"/>
  <c r="BI12" i="2" s="1"/>
  <c r="BH24" i="2"/>
  <c r="BI24" i="2" s="1"/>
  <c r="AE24" i="2"/>
  <c r="AE18" i="2"/>
  <c r="BH18" i="2"/>
  <c r="BI18" i="2" s="1"/>
  <c r="BH45" i="2"/>
  <c r="BI45" i="2" s="1"/>
  <c r="AE45" i="2"/>
  <c r="BH31" i="2"/>
  <c r="BI31" i="2" s="1"/>
  <c r="AE31" i="2"/>
  <c r="BH19" i="2"/>
  <c r="BI19" i="2" s="1"/>
  <c r="AE19" i="2"/>
  <c r="BH17" i="2"/>
  <c r="BI17" i="2" s="1"/>
  <c r="AE17" i="2"/>
  <c r="BH47" i="2"/>
  <c r="BI47" i="2" s="1"/>
  <c r="AE47" i="2"/>
  <c r="BH40" i="2"/>
  <c r="BI40" i="2" s="1"/>
  <c r="AE40" i="2"/>
  <c r="BH10" i="2"/>
  <c r="BI10" i="2" s="1"/>
  <c r="AE10" i="2"/>
  <c r="BH30" i="2"/>
  <c r="BI30" i="2" s="1"/>
  <c r="AE30" i="2"/>
  <c r="AE14" i="2"/>
  <c r="BH14" i="2"/>
  <c r="BI14" i="2" s="1"/>
  <c r="BH16" i="2"/>
  <c r="BI16" i="2" s="1"/>
  <c r="AE16" i="2"/>
  <c r="BH25" i="5"/>
  <c r="BI25" i="5" s="1"/>
  <c r="BH34" i="9"/>
  <c r="BI34" i="9" s="1"/>
  <c r="BH38" i="9"/>
  <c r="BI38" i="9" s="1"/>
  <c r="BH29" i="5"/>
  <c r="BI29" i="5" s="1"/>
  <c r="BH32" i="5"/>
  <c r="BI32" i="5" s="1"/>
  <c r="BH27" i="5"/>
  <c r="BI27" i="5" s="1"/>
  <c r="BH30" i="9"/>
  <c r="BI30" i="9" s="1"/>
  <c r="BH45" i="6"/>
  <c r="BI45" i="6" s="1"/>
  <c r="BH30" i="5"/>
  <c r="BI30" i="5" s="1"/>
  <c r="BH26" i="5"/>
  <c r="BI26" i="5" s="1"/>
  <c r="N9" i="19"/>
  <c r="AC9" i="19" s="1"/>
  <c r="Z14" i="19"/>
  <c r="AC14" i="19" s="1"/>
  <c r="BE12" i="19"/>
  <c r="BE8" i="19"/>
  <c r="V57" i="13"/>
  <c r="BE10" i="19"/>
  <c r="BE14" i="19"/>
  <c r="N12" i="19"/>
  <c r="AC12" i="19" s="1"/>
  <c r="BA10" i="19"/>
  <c r="BC10" i="19" s="1"/>
  <c r="Z7" i="19"/>
  <c r="AC7" i="19" s="1"/>
  <c r="N8" i="19"/>
  <c r="AZ14" i="19"/>
  <c r="AO7" i="19"/>
  <c r="AQ7" i="19" s="1"/>
  <c r="AQ15" i="19" s="1"/>
  <c r="BA57" i="2"/>
  <c r="BE9" i="19"/>
  <c r="AX15" i="19"/>
  <c r="W15" i="19"/>
  <c r="T54" i="12"/>
  <c r="T55" i="12" s="1"/>
  <c r="N10" i="19"/>
  <c r="AC10" i="19" s="1"/>
  <c r="N11" i="19"/>
  <c r="E15" i="19"/>
  <c r="AX54" i="2"/>
  <c r="AX55" i="2" s="1"/>
  <c r="AK7" i="19"/>
  <c r="AK15" i="19" s="1"/>
  <c r="Z11" i="19"/>
  <c r="BA13" i="19"/>
  <c r="BC13" i="19" s="1"/>
  <c r="AO11" i="19"/>
  <c r="BD11" i="19" s="1"/>
  <c r="AO9" i="19"/>
  <c r="AQ9" i="19" s="1"/>
  <c r="AI54" i="12"/>
  <c r="AI55" i="12" s="1"/>
  <c r="AK9" i="19"/>
  <c r="BG54" i="14"/>
  <c r="BG55" i="14" s="1"/>
  <c r="K54" i="12"/>
  <c r="K55" i="12" s="1"/>
  <c r="AO12" i="19"/>
  <c r="AQ12" i="19" s="1"/>
  <c r="N13" i="19"/>
  <c r="AC13" i="19" s="1"/>
  <c r="AZ9" i="19"/>
  <c r="H15" i="19"/>
  <c r="BC12" i="19"/>
  <c r="BA7" i="19"/>
  <c r="Q15" i="19"/>
  <c r="BE13" i="19"/>
  <c r="AO10" i="19"/>
  <c r="AQ10" i="19" s="1"/>
  <c r="BC14" i="19"/>
  <c r="AI15" i="19"/>
  <c r="K15" i="19"/>
  <c r="AO13" i="19"/>
  <c r="AQ13" i="19" s="1"/>
  <c r="Z8" i="19"/>
  <c r="BE11" i="19"/>
  <c r="AH10" i="19"/>
  <c r="X57" i="13"/>
  <c r="Y57" i="13" s="1"/>
  <c r="AZ54" i="13"/>
  <c r="BA57" i="12"/>
  <c r="BE7" i="19"/>
  <c r="BE15" i="19" s="1"/>
  <c r="K54" i="2"/>
  <c r="K55" i="2" s="1"/>
  <c r="AL15" i="19"/>
  <c r="AO14" i="19"/>
  <c r="AQ14" i="19" s="1"/>
  <c r="BC9" i="19"/>
  <c r="BG57" i="13"/>
  <c r="BG54" i="5"/>
  <c r="BG55" i="5" s="1"/>
  <c r="BC11" i="19"/>
  <c r="AO8" i="19"/>
  <c r="AQ8" i="19" s="1"/>
  <c r="AH8" i="19"/>
  <c r="BC8" i="19"/>
  <c r="AF15" i="19"/>
  <c r="AP15" i="19"/>
  <c r="AF54" i="12"/>
  <c r="AF55" i="12" s="1"/>
  <c r="T54" i="2"/>
  <c r="T55" i="2" s="1"/>
  <c r="H54" i="12"/>
  <c r="H55" i="12" s="1"/>
  <c r="BG54" i="7"/>
  <c r="BG55" i="7" s="1"/>
  <c r="V57" i="12"/>
  <c r="U57" i="2"/>
  <c r="V57" i="2" s="1"/>
  <c r="BD54" i="13"/>
  <c r="BD55" i="13" s="1"/>
  <c r="AL54" i="2"/>
  <c r="AL55" i="2" s="1"/>
  <c r="AR54" i="12"/>
  <c r="AR55" i="12" s="1"/>
  <c r="AI54" i="2"/>
  <c r="AI55" i="2" s="1"/>
  <c r="H57" i="2"/>
  <c r="AC57" i="12"/>
  <c r="AL57" i="2"/>
  <c r="BD57" i="12"/>
  <c r="AU54" i="12"/>
  <c r="AU55" i="12" s="1"/>
  <c r="W54" i="12"/>
  <c r="W55" i="12" s="1"/>
  <c r="S57" i="13"/>
  <c r="I54" i="9"/>
  <c r="BH31" i="14"/>
  <c r="BI31" i="14" s="1"/>
  <c r="BH21" i="14"/>
  <c r="BI21" i="14" s="1"/>
  <c r="I54" i="14"/>
  <c r="BH39" i="14"/>
  <c r="BI39" i="14" s="1"/>
  <c r="BG54" i="6"/>
  <c r="BG55" i="6" s="1"/>
  <c r="BG54" i="10"/>
  <c r="BG55" i="10" s="1"/>
  <c r="BG54" i="8"/>
  <c r="BG55" i="8" s="1"/>
  <c r="V54" i="15"/>
  <c r="V55" i="15" s="1"/>
  <c r="Y54" i="8"/>
  <c r="Y55" i="8" s="1"/>
  <c r="BG54" i="9"/>
  <c r="BG55" i="9" s="1"/>
  <c r="BA54" i="13"/>
  <c r="BA55" i="13" s="1"/>
  <c r="BH35" i="14"/>
  <c r="BI35" i="14" s="1"/>
  <c r="BH50" i="14"/>
  <c r="BI50" i="14" s="1"/>
  <c r="BH22" i="14"/>
  <c r="BI22" i="14" s="1"/>
  <c r="BH11" i="14"/>
  <c r="BI11" i="14" s="1"/>
  <c r="M54" i="5"/>
  <c r="M55" i="5" s="1"/>
  <c r="Y54" i="15"/>
  <c r="Y55" i="15" s="1"/>
  <c r="F54" i="15"/>
  <c r="F12" i="19" s="1"/>
  <c r="G12" i="19" s="1"/>
  <c r="F54" i="14"/>
  <c r="F13" i="19" s="1"/>
  <c r="G13" i="19" s="1"/>
  <c r="F54" i="9"/>
  <c r="BG54" i="15"/>
  <c r="BG55" i="15" s="1"/>
  <c r="BH28" i="9"/>
  <c r="BI28" i="9" s="1"/>
  <c r="BH24" i="9"/>
  <c r="BI24" i="9" s="1"/>
  <c r="J54" i="5"/>
  <c r="F9" i="19"/>
  <c r="G9" i="19" s="1"/>
  <c r="F10" i="19"/>
  <c r="G10" i="19" s="1"/>
  <c r="F8" i="19"/>
  <c r="G8" i="19" s="1"/>
  <c r="F7" i="13"/>
  <c r="F7" i="12" s="1"/>
  <c r="F14" i="19"/>
  <c r="G14" i="19" s="1"/>
  <c r="BH7" i="10"/>
  <c r="J57" i="13"/>
  <c r="I57" i="12"/>
  <c r="R57" i="2"/>
  <c r="S57" i="2" s="1"/>
  <c r="S57" i="12"/>
  <c r="Z54" i="13"/>
  <c r="Z55" i="13" s="1"/>
  <c r="F57" i="12"/>
  <c r="AV72" i="9"/>
  <c r="AS72" i="9"/>
  <c r="BC7" i="15"/>
  <c r="AM72" i="9"/>
  <c r="AJ72" i="9"/>
  <c r="AG72" i="9"/>
  <c r="BF7" i="15"/>
  <c r="BH34" i="6"/>
  <c r="BI34" i="6" s="1"/>
  <c r="BH25" i="6"/>
  <c r="BI25" i="6" s="1"/>
  <c r="Y54" i="10"/>
  <c r="BH36" i="9"/>
  <c r="BI36" i="9" s="1"/>
  <c r="BH7" i="6"/>
  <c r="BH7" i="5"/>
  <c r="V54" i="10"/>
  <c r="V54" i="5"/>
  <c r="V54" i="6"/>
  <c r="V54" i="9"/>
  <c r="R9" i="19"/>
  <c r="BH47" i="6"/>
  <c r="BI47" i="6" s="1"/>
  <c r="BH35" i="6"/>
  <c r="BI35" i="6" s="1"/>
  <c r="BH21" i="6"/>
  <c r="BI21" i="6" s="1"/>
  <c r="BH17" i="6"/>
  <c r="BI17" i="6" s="1"/>
  <c r="BH13" i="6"/>
  <c r="BI13" i="6" s="1"/>
  <c r="BH9" i="6"/>
  <c r="BI9" i="6" s="1"/>
  <c r="BH48" i="8"/>
  <c r="BI48" i="8" s="1"/>
  <c r="BH24" i="8"/>
  <c r="BI24" i="8" s="1"/>
  <c r="BH20" i="8"/>
  <c r="BI20" i="8" s="1"/>
  <c r="BH16" i="8"/>
  <c r="BI16" i="8" s="1"/>
  <c r="BH12" i="8"/>
  <c r="BI12" i="8" s="1"/>
  <c r="BH49" i="7"/>
  <c r="BI49" i="7" s="1"/>
  <c r="BH45" i="7"/>
  <c r="BI45" i="7" s="1"/>
  <c r="BH41" i="7"/>
  <c r="BI41" i="7" s="1"/>
  <c r="BH9" i="7"/>
  <c r="BI9" i="7" s="1"/>
  <c r="BH42" i="10"/>
  <c r="BI42" i="10" s="1"/>
  <c r="BH34" i="10"/>
  <c r="BI34" i="10" s="1"/>
  <c r="BH30" i="10"/>
  <c r="BI30" i="10" s="1"/>
  <c r="BH22" i="10"/>
  <c r="BI22" i="10" s="1"/>
  <c r="BH14" i="10"/>
  <c r="BI14" i="10" s="1"/>
  <c r="BH10" i="10"/>
  <c r="BI10" i="10" s="1"/>
  <c r="BH47" i="5"/>
  <c r="BI47" i="5" s="1"/>
  <c r="BH43" i="5"/>
  <c r="BI43" i="5" s="1"/>
  <c r="BH39" i="5"/>
  <c r="BI39" i="5" s="1"/>
  <c r="BH35" i="5"/>
  <c r="BI35" i="5" s="1"/>
  <c r="BH19" i="5"/>
  <c r="BI19" i="5" s="1"/>
  <c r="BH15" i="5"/>
  <c r="BI15" i="5" s="1"/>
  <c r="BH11" i="5"/>
  <c r="BI11" i="5" s="1"/>
  <c r="BH17" i="9"/>
  <c r="BI17" i="9" s="1"/>
  <c r="BH36" i="6"/>
  <c r="BI36" i="6" s="1"/>
  <c r="BH47" i="8"/>
  <c r="BI47" i="8" s="1"/>
  <c r="BH23" i="8"/>
  <c r="BI23" i="8" s="1"/>
  <c r="BH19" i="8"/>
  <c r="BI19" i="8" s="1"/>
  <c r="BH15" i="8"/>
  <c r="BI15" i="8" s="1"/>
  <c r="BH11" i="8"/>
  <c r="BI11" i="8" s="1"/>
  <c r="BH50" i="7"/>
  <c r="BI50" i="7" s="1"/>
  <c r="BH46" i="7"/>
  <c r="BI46" i="7" s="1"/>
  <c r="BH42" i="7"/>
  <c r="BI42" i="7" s="1"/>
  <c r="BH38" i="7"/>
  <c r="BI38" i="7" s="1"/>
  <c r="BH34" i="7"/>
  <c r="BI34" i="7" s="1"/>
  <c r="BH30" i="7"/>
  <c r="BI30" i="7" s="1"/>
  <c r="BH26" i="7"/>
  <c r="BI26" i="7" s="1"/>
  <c r="BH22" i="7"/>
  <c r="BI22" i="7" s="1"/>
  <c r="BH18" i="7"/>
  <c r="BI18" i="7" s="1"/>
  <c r="BH14" i="7"/>
  <c r="BI14" i="7" s="1"/>
  <c r="BH10" i="7"/>
  <c r="BI10" i="7" s="1"/>
  <c r="BH47" i="10"/>
  <c r="BI47" i="10" s="1"/>
  <c r="BH35" i="10"/>
  <c r="BI35" i="10" s="1"/>
  <c r="BH31" i="10"/>
  <c r="BI31" i="10" s="1"/>
  <c r="BH27" i="10"/>
  <c r="BI27" i="10" s="1"/>
  <c r="BH15" i="10"/>
  <c r="BI15" i="10" s="1"/>
  <c r="BH11" i="10"/>
  <c r="BI11" i="10" s="1"/>
  <c r="BH46" i="5"/>
  <c r="BI46" i="5" s="1"/>
  <c r="BH38" i="5"/>
  <c r="BI38" i="5" s="1"/>
  <c r="BH22" i="5"/>
  <c r="BI22" i="5" s="1"/>
  <c r="BH18" i="5"/>
  <c r="BI18" i="5" s="1"/>
  <c r="BH14" i="5"/>
  <c r="BI14" i="5" s="1"/>
  <c r="BH10" i="5"/>
  <c r="BI10" i="5" s="1"/>
  <c r="BH20" i="9"/>
  <c r="BI20" i="9" s="1"/>
  <c r="BH8" i="9"/>
  <c r="BI8" i="9" s="1"/>
  <c r="BH49" i="6"/>
  <c r="BI49" i="6" s="1"/>
  <c r="BH41" i="6"/>
  <c r="BI41" i="6" s="1"/>
  <c r="BH37" i="6"/>
  <c r="BI37" i="6" s="1"/>
  <c r="BH23" i="6"/>
  <c r="BI23" i="6" s="1"/>
  <c r="BH19" i="6"/>
  <c r="BI19" i="6" s="1"/>
  <c r="BH15" i="6"/>
  <c r="BI15" i="6" s="1"/>
  <c r="BH11" i="6"/>
  <c r="BI11" i="6" s="1"/>
  <c r="BH50" i="8"/>
  <c r="BI50" i="8" s="1"/>
  <c r="BH22" i="8"/>
  <c r="BI22" i="8" s="1"/>
  <c r="BH18" i="8"/>
  <c r="BI18" i="8" s="1"/>
  <c r="BH14" i="8"/>
  <c r="BI14" i="8" s="1"/>
  <c r="BH47" i="7"/>
  <c r="BI47" i="7" s="1"/>
  <c r="BH44" i="10"/>
  <c r="BI44" i="10" s="1"/>
  <c r="BH36" i="10"/>
  <c r="BI36" i="10" s="1"/>
  <c r="BH32" i="10"/>
  <c r="BI32" i="10" s="1"/>
  <c r="BH28" i="10"/>
  <c r="BI28" i="10" s="1"/>
  <c r="BH24" i="10"/>
  <c r="BI24" i="10" s="1"/>
  <c r="BH20" i="10"/>
  <c r="BI20" i="10" s="1"/>
  <c r="BH12" i="10"/>
  <c r="BI12" i="10" s="1"/>
  <c r="BH8" i="10"/>
  <c r="BI8" i="10" s="1"/>
  <c r="BH45" i="5"/>
  <c r="BI45" i="5" s="1"/>
  <c r="BH37" i="5"/>
  <c r="BI37" i="5" s="1"/>
  <c r="BH21" i="5"/>
  <c r="BI21" i="5" s="1"/>
  <c r="BH17" i="5"/>
  <c r="BI17" i="5" s="1"/>
  <c r="BH13" i="5"/>
  <c r="BI13" i="5" s="1"/>
  <c r="BH9" i="5"/>
  <c r="BI9" i="5" s="1"/>
  <c r="BH15" i="9"/>
  <c r="BI15" i="9" s="1"/>
  <c r="BH11" i="9"/>
  <c r="BI11" i="9" s="1"/>
  <c r="BH46" i="6"/>
  <c r="BI46" i="6" s="1"/>
  <c r="BH16" i="6"/>
  <c r="BI16" i="6" s="1"/>
  <c r="BH12" i="6"/>
  <c r="BI12" i="6" s="1"/>
  <c r="BH8" i="6"/>
  <c r="BI8" i="6" s="1"/>
  <c r="BH49" i="8"/>
  <c r="BI49" i="8" s="1"/>
  <c r="BH45" i="8"/>
  <c r="BI45" i="8" s="1"/>
  <c r="BH21" i="8"/>
  <c r="BI21" i="8" s="1"/>
  <c r="BH17" i="8"/>
  <c r="BI17" i="8" s="1"/>
  <c r="BH13" i="8"/>
  <c r="BI13" i="8" s="1"/>
  <c r="BH9" i="8"/>
  <c r="BI9" i="8" s="1"/>
  <c r="BH40" i="7"/>
  <c r="BI40" i="7" s="1"/>
  <c r="BH36" i="7"/>
  <c r="BI36" i="7" s="1"/>
  <c r="BH32" i="7"/>
  <c r="BI32" i="7" s="1"/>
  <c r="BH24" i="7"/>
  <c r="BI24" i="7" s="1"/>
  <c r="BH16" i="7"/>
  <c r="BI16" i="7" s="1"/>
  <c r="BH8" i="7"/>
  <c r="BI8" i="7" s="1"/>
  <c r="BH49" i="10"/>
  <c r="BI49" i="10" s="1"/>
  <c r="BH29" i="10"/>
  <c r="BI29" i="10" s="1"/>
  <c r="BH25" i="10"/>
  <c r="BI25" i="10" s="1"/>
  <c r="BH17" i="10"/>
  <c r="BI17" i="10" s="1"/>
  <c r="BH13" i="10"/>
  <c r="BI13" i="10" s="1"/>
  <c r="BH9" i="10"/>
  <c r="BI9" i="10" s="1"/>
  <c r="BH48" i="5"/>
  <c r="BI48" i="5" s="1"/>
  <c r="BH44" i="5"/>
  <c r="BI44" i="5" s="1"/>
  <c r="BH40" i="5"/>
  <c r="BI40" i="5" s="1"/>
  <c r="BH36" i="5"/>
  <c r="BI36" i="5" s="1"/>
  <c r="BH20" i="5"/>
  <c r="BI20" i="5" s="1"/>
  <c r="BH16" i="5"/>
  <c r="BI16" i="5" s="1"/>
  <c r="BH12" i="5"/>
  <c r="BI12" i="5" s="1"/>
  <c r="BH8" i="5"/>
  <c r="BI8" i="5" s="1"/>
  <c r="BH39" i="6"/>
  <c r="BI39" i="6" s="1"/>
  <c r="BH31" i="6"/>
  <c r="BI31" i="6" s="1"/>
  <c r="BH27" i="6"/>
  <c r="BI27" i="6" s="1"/>
  <c r="BH48" i="10"/>
  <c r="BI48" i="10" s="1"/>
  <c r="BH40" i="10"/>
  <c r="BI40" i="10" s="1"/>
  <c r="BH26" i="10"/>
  <c r="BI26" i="10" s="1"/>
  <c r="BH16" i="10"/>
  <c r="BI16" i="10" s="1"/>
  <c r="BH48" i="9"/>
  <c r="BI48" i="9" s="1"/>
  <c r="BH44" i="9"/>
  <c r="BI44" i="9" s="1"/>
  <c r="BH31" i="8"/>
  <c r="BI31" i="8" s="1"/>
  <c r="BH41" i="10"/>
  <c r="BI41" i="10" s="1"/>
  <c r="BH37" i="10"/>
  <c r="BI37" i="10" s="1"/>
  <c r="BH23" i="10"/>
  <c r="BI23" i="10" s="1"/>
  <c r="BH19" i="10"/>
  <c r="BI19" i="10" s="1"/>
  <c r="L55" i="5"/>
  <c r="L8" i="19"/>
  <c r="BH33" i="6"/>
  <c r="BI33" i="6" s="1"/>
  <c r="BH29" i="6"/>
  <c r="BI29" i="6" s="1"/>
  <c r="BH50" i="10"/>
  <c r="BI50" i="10" s="1"/>
  <c r="BH46" i="10"/>
  <c r="BI46" i="10" s="1"/>
  <c r="BH38" i="10"/>
  <c r="BI38" i="10" s="1"/>
  <c r="BH18" i="10"/>
  <c r="BI18" i="10" s="1"/>
  <c r="BH50" i="9"/>
  <c r="BI50" i="9" s="1"/>
  <c r="BH46" i="9"/>
  <c r="BI46" i="9" s="1"/>
  <c r="BH29" i="8"/>
  <c r="BI29" i="8" s="1"/>
  <c r="BH39" i="10"/>
  <c r="BI39" i="10" s="1"/>
  <c r="BH33" i="10"/>
  <c r="BI33" i="10" s="1"/>
  <c r="BH21" i="10"/>
  <c r="BI21" i="10" s="1"/>
  <c r="BH8" i="15"/>
  <c r="BI8" i="15" s="1"/>
  <c r="BH47" i="15"/>
  <c r="BI47" i="15" s="1"/>
  <c r="BH29" i="15"/>
  <c r="BI29" i="15" s="1"/>
  <c r="BH19" i="15"/>
  <c r="BI19" i="15" s="1"/>
  <c r="BH41" i="15"/>
  <c r="BI41" i="15" s="1"/>
  <c r="BH21" i="15"/>
  <c r="BI21" i="15" s="1"/>
  <c r="BH50" i="6"/>
  <c r="BI50" i="6" s="1"/>
  <c r="BH42" i="6"/>
  <c r="BI42" i="6" s="1"/>
  <c r="BH38" i="6"/>
  <c r="BI38" i="6" s="1"/>
  <c r="BH41" i="8"/>
  <c r="BI41" i="8" s="1"/>
  <c r="BH37" i="8"/>
  <c r="BI37" i="8" s="1"/>
  <c r="BH33" i="8"/>
  <c r="BI33" i="8" s="1"/>
  <c r="BH25" i="8"/>
  <c r="BI25" i="8" s="1"/>
  <c r="BH44" i="7"/>
  <c r="BI44" i="7" s="1"/>
  <c r="BH43" i="10"/>
  <c r="BI43" i="10" s="1"/>
  <c r="BH44" i="8"/>
  <c r="BI44" i="8" s="1"/>
  <c r="BH40" i="8"/>
  <c r="BI40" i="8" s="1"/>
  <c r="BH36" i="8"/>
  <c r="BI36" i="8" s="1"/>
  <c r="BH32" i="8"/>
  <c r="BI32" i="8" s="1"/>
  <c r="BH28" i="8"/>
  <c r="BI28" i="8" s="1"/>
  <c r="BH10" i="8"/>
  <c r="BI10" i="8" s="1"/>
  <c r="BH43" i="7"/>
  <c r="BI43" i="7" s="1"/>
  <c r="BH37" i="7"/>
  <c r="BI37" i="7" s="1"/>
  <c r="BH33" i="7"/>
  <c r="BI33" i="7" s="1"/>
  <c r="BH29" i="7"/>
  <c r="BI29" i="7" s="1"/>
  <c r="BH25" i="7"/>
  <c r="BI25" i="7" s="1"/>
  <c r="BH21" i="7"/>
  <c r="BI21" i="7" s="1"/>
  <c r="BH17" i="7"/>
  <c r="BI17" i="7" s="1"/>
  <c r="BH13" i="7"/>
  <c r="BI13" i="7" s="1"/>
  <c r="BH7" i="7"/>
  <c r="BH48" i="6"/>
  <c r="BI48" i="6" s="1"/>
  <c r="BH40" i="6"/>
  <c r="BI40" i="6" s="1"/>
  <c r="BH43" i="8"/>
  <c r="BI43" i="8" s="1"/>
  <c r="BH39" i="8"/>
  <c r="BI39" i="8" s="1"/>
  <c r="BH35" i="8"/>
  <c r="BI35" i="8" s="1"/>
  <c r="BH27" i="8"/>
  <c r="BI27" i="8" s="1"/>
  <c r="BH48" i="7"/>
  <c r="BI48" i="7" s="1"/>
  <c r="BH45" i="10"/>
  <c r="BI45" i="10" s="1"/>
  <c r="BH46" i="8"/>
  <c r="BI46" i="8" s="1"/>
  <c r="BH42" i="8"/>
  <c r="BI42" i="8" s="1"/>
  <c r="BH38" i="8"/>
  <c r="BI38" i="8" s="1"/>
  <c r="BH34" i="8"/>
  <c r="BI34" i="8" s="1"/>
  <c r="BH30" i="8"/>
  <c r="BI30" i="8" s="1"/>
  <c r="BH26" i="8"/>
  <c r="BI26" i="8" s="1"/>
  <c r="BH8" i="8"/>
  <c r="BI8" i="8" s="1"/>
  <c r="BH39" i="7"/>
  <c r="BI39" i="7" s="1"/>
  <c r="BH35" i="7"/>
  <c r="BI35" i="7" s="1"/>
  <c r="BH31" i="7"/>
  <c r="BI31" i="7" s="1"/>
  <c r="BH27" i="7"/>
  <c r="BI27" i="7" s="1"/>
  <c r="BH23" i="7"/>
  <c r="BI23" i="7" s="1"/>
  <c r="BH19" i="7"/>
  <c r="BI19" i="7" s="1"/>
  <c r="BH15" i="7"/>
  <c r="BI15" i="7" s="1"/>
  <c r="BH11" i="7"/>
  <c r="BI11" i="7" s="1"/>
  <c r="BH11" i="15"/>
  <c r="BI11" i="15" s="1"/>
  <c r="BH48" i="14"/>
  <c r="BI48" i="14" s="1"/>
  <c r="BH44" i="14"/>
  <c r="BI44" i="14" s="1"/>
  <c r="BH38" i="14"/>
  <c r="BI38" i="14" s="1"/>
  <c r="BH32" i="14"/>
  <c r="BI32" i="14" s="1"/>
  <c r="BH28" i="14"/>
  <c r="BI28" i="14" s="1"/>
  <c r="BH20" i="14"/>
  <c r="BI20" i="14" s="1"/>
  <c r="BH48" i="15"/>
  <c r="BI48" i="15" s="1"/>
  <c r="BH44" i="15"/>
  <c r="BI44" i="15" s="1"/>
  <c r="BH40" i="15"/>
  <c r="BI40" i="15" s="1"/>
  <c r="BH36" i="15"/>
  <c r="BI36" i="15" s="1"/>
  <c r="BH32" i="15"/>
  <c r="BI32" i="15" s="1"/>
  <c r="BH28" i="15"/>
  <c r="BI28" i="15" s="1"/>
  <c r="BH24" i="15"/>
  <c r="BI24" i="15" s="1"/>
  <c r="BH20" i="15"/>
  <c r="BI20" i="15" s="1"/>
  <c r="BH16" i="15"/>
  <c r="BI16" i="15" s="1"/>
  <c r="BH10" i="15"/>
  <c r="BI10" i="15" s="1"/>
  <c r="BH45" i="14"/>
  <c r="BI45" i="14" s="1"/>
  <c r="BH23" i="14"/>
  <c r="BI23" i="14" s="1"/>
  <c r="BH13" i="15"/>
  <c r="BI13" i="15" s="1"/>
  <c r="BH9" i="15"/>
  <c r="BI9" i="15" s="1"/>
  <c r="BH46" i="14"/>
  <c r="BI46" i="14" s="1"/>
  <c r="BH40" i="14"/>
  <c r="BI40" i="14" s="1"/>
  <c r="BH34" i="14"/>
  <c r="BI34" i="14" s="1"/>
  <c r="BH30" i="14"/>
  <c r="BI30" i="14" s="1"/>
  <c r="BH24" i="14"/>
  <c r="BI24" i="14" s="1"/>
  <c r="BH50" i="15"/>
  <c r="BI50" i="15" s="1"/>
  <c r="BH46" i="15"/>
  <c r="BI46" i="15" s="1"/>
  <c r="BH42" i="15"/>
  <c r="BI42" i="15" s="1"/>
  <c r="BH38" i="15"/>
  <c r="BI38" i="15" s="1"/>
  <c r="BH34" i="15"/>
  <c r="BI34" i="15" s="1"/>
  <c r="BH30" i="15"/>
  <c r="BI30" i="15" s="1"/>
  <c r="BH26" i="15"/>
  <c r="BI26" i="15" s="1"/>
  <c r="BH22" i="15"/>
  <c r="BI22" i="15" s="1"/>
  <c r="BH18" i="15"/>
  <c r="BI18" i="15" s="1"/>
  <c r="BH14" i="15"/>
  <c r="BI14" i="15" s="1"/>
  <c r="BH49" i="14"/>
  <c r="BI49" i="14" s="1"/>
  <c r="BH27" i="14"/>
  <c r="BI27" i="14" s="1"/>
  <c r="BH17" i="14"/>
  <c r="BI17" i="14" s="1"/>
  <c r="AY54" i="12"/>
  <c r="AO54" i="13"/>
  <c r="AO55" i="13" s="1"/>
  <c r="BH31" i="9" l="1"/>
  <c r="BI31" i="9" s="1"/>
  <c r="BH40" i="9"/>
  <c r="BI40" i="9" s="1"/>
  <c r="BH12" i="14"/>
  <c r="BI12" i="14" s="1"/>
  <c r="BH29" i="14"/>
  <c r="BI29" i="14" s="1"/>
  <c r="BH15" i="14"/>
  <c r="BI15" i="14" s="1"/>
  <c r="BH26" i="9"/>
  <c r="BI26" i="9" s="1"/>
  <c r="BH25" i="14"/>
  <c r="BI25" i="14" s="1"/>
  <c r="BH42" i="9"/>
  <c r="BI42" i="9" s="1"/>
  <c r="BH43" i="9"/>
  <c r="BI43" i="9" s="1"/>
  <c r="BH33" i="14"/>
  <c r="BI33" i="14" s="1"/>
  <c r="BH7" i="8"/>
  <c r="BI7" i="8" s="1"/>
  <c r="AD7" i="13"/>
  <c r="O7" i="13"/>
  <c r="P7" i="13" s="1"/>
  <c r="G7" i="13"/>
  <c r="F55" i="9"/>
  <c r="F72" i="9"/>
  <c r="BD7" i="19"/>
  <c r="BG7" i="19" s="1"/>
  <c r="AQ11" i="19"/>
  <c r="AC8" i="19"/>
  <c r="AC11" i="19"/>
  <c r="BG11" i="19" s="1"/>
  <c r="BD12" i="19"/>
  <c r="BF12" i="19" s="1"/>
  <c r="BD13" i="19"/>
  <c r="BF13" i="19" s="1"/>
  <c r="BA15" i="19"/>
  <c r="BF11" i="19"/>
  <c r="BC7" i="19"/>
  <c r="BC15" i="19" s="1"/>
  <c r="BD9" i="19"/>
  <c r="BG9" i="19" s="1"/>
  <c r="BD14" i="19"/>
  <c r="BF14" i="19" s="1"/>
  <c r="BD10" i="19"/>
  <c r="N15" i="19"/>
  <c r="Z15" i="19"/>
  <c r="AO54" i="12"/>
  <c r="AO55" i="12" s="1"/>
  <c r="X57" i="12"/>
  <c r="Y57" i="12" s="1"/>
  <c r="AA57" i="13"/>
  <c r="AB57" i="13" s="1"/>
  <c r="AD57" i="13"/>
  <c r="AE57" i="13" s="1"/>
  <c r="AH54" i="8"/>
  <c r="AT54" i="15"/>
  <c r="Z54" i="12"/>
  <c r="Z55" i="12" s="1"/>
  <c r="BA54" i="12"/>
  <c r="BA55" i="12" s="1"/>
  <c r="BD54" i="12"/>
  <c r="BD55" i="12" s="1"/>
  <c r="BG57" i="12"/>
  <c r="AO15" i="19"/>
  <c r="BD8" i="19"/>
  <c r="Y54" i="9"/>
  <c r="Y55" i="9" s="1"/>
  <c r="AP54" i="14"/>
  <c r="Z54" i="2"/>
  <c r="Z55" i="2" s="1"/>
  <c r="W54" i="2"/>
  <c r="W55" i="2" s="1"/>
  <c r="BD7" i="2"/>
  <c r="BG7" i="2" s="1"/>
  <c r="AF54" i="2"/>
  <c r="AF55" i="2" s="1"/>
  <c r="AO57" i="2"/>
  <c r="BD57" i="2"/>
  <c r="AR54" i="2"/>
  <c r="AR55" i="2" s="1"/>
  <c r="J54" i="9"/>
  <c r="J55" i="9" s="1"/>
  <c r="AU54" i="2"/>
  <c r="AU55" i="2" s="1"/>
  <c r="AC57" i="2"/>
  <c r="N57" i="2"/>
  <c r="H54" i="2"/>
  <c r="H55" i="2" s="1"/>
  <c r="S54" i="5"/>
  <c r="S55" i="5" s="1"/>
  <c r="S54" i="6"/>
  <c r="S55" i="6" s="1"/>
  <c r="S54" i="15"/>
  <c r="S55" i="15" s="1"/>
  <c r="AB54" i="5"/>
  <c r="AB55" i="5" s="1"/>
  <c r="AB54" i="6"/>
  <c r="AB55" i="6" s="1"/>
  <c r="S54" i="9"/>
  <c r="S55" i="9" s="1"/>
  <c r="V54" i="8"/>
  <c r="V55" i="8" s="1"/>
  <c r="AH54" i="15"/>
  <c r="AP54" i="8"/>
  <c r="AW54" i="8"/>
  <c r="AN54" i="15"/>
  <c r="AB54" i="15"/>
  <c r="AB55" i="15" s="1"/>
  <c r="AA54" i="8"/>
  <c r="AA55" i="8" s="1"/>
  <c r="AP54" i="15"/>
  <c r="AK54" i="15"/>
  <c r="AK54" i="8"/>
  <c r="AN54" i="8"/>
  <c r="AT54" i="8"/>
  <c r="AW54" i="5"/>
  <c r="AA54" i="9"/>
  <c r="AA55" i="9" s="1"/>
  <c r="S54" i="8"/>
  <c r="S55" i="8" s="1"/>
  <c r="M54" i="6"/>
  <c r="M55" i="6" s="1"/>
  <c r="M54" i="9"/>
  <c r="M55" i="9" s="1"/>
  <c r="M54" i="10"/>
  <c r="M55" i="10" s="1"/>
  <c r="M54" i="15"/>
  <c r="M55" i="15" s="1"/>
  <c r="J54" i="8"/>
  <c r="J55" i="8" s="1"/>
  <c r="J54" i="15"/>
  <c r="J55" i="15" s="1"/>
  <c r="J55" i="5"/>
  <c r="J54" i="10"/>
  <c r="J55" i="10" s="1"/>
  <c r="J54" i="6"/>
  <c r="J55" i="6" s="1"/>
  <c r="J54" i="14"/>
  <c r="J55" i="14" s="1"/>
  <c r="AA54" i="14"/>
  <c r="AA55" i="14" s="1"/>
  <c r="AA54" i="7"/>
  <c r="AA55" i="7" s="1"/>
  <c r="V54" i="7"/>
  <c r="V55" i="7" s="1"/>
  <c r="Y54" i="14"/>
  <c r="Y55" i="14" s="1"/>
  <c r="Y54" i="6"/>
  <c r="Y55" i="6" s="1"/>
  <c r="AH54" i="14"/>
  <c r="AK54" i="14"/>
  <c r="AK54" i="10"/>
  <c r="AN54" i="14"/>
  <c r="AN54" i="10"/>
  <c r="AT54" i="6"/>
  <c r="AT54" i="7"/>
  <c r="AW54" i="6"/>
  <c r="AW54" i="7"/>
  <c r="AW54" i="9"/>
  <c r="AA54" i="5"/>
  <c r="AA55" i="5" s="1"/>
  <c r="M54" i="14"/>
  <c r="M55" i="14" s="1"/>
  <c r="V55" i="10"/>
  <c r="Y55" i="10"/>
  <c r="AP54" i="6"/>
  <c r="AP54" i="7"/>
  <c r="AH54" i="10"/>
  <c r="AK54" i="6"/>
  <c r="AN54" i="6"/>
  <c r="AW54" i="15"/>
  <c r="AW54" i="10"/>
  <c r="S54" i="10"/>
  <c r="S55" i="10" s="1"/>
  <c r="AY54" i="2"/>
  <c r="AY72" i="2" s="1"/>
  <c r="AD54" i="8"/>
  <c r="AD55" i="8" s="1"/>
  <c r="J54" i="7"/>
  <c r="J55" i="7" s="1"/>
  <c r="M54" i="7"/>
  <c r="M55" i="7" s="1"/>
  <c r="V55" i="6"/>
  <c r="Y54" i="5"/>
  <c r="Y55" i="5" s="1"/>
  <c r="Y54" i="7"/>
  <c r="Y55" i="7" s="1"/>
  <c r="AH54" i="6"/>
  <c r="AP54" i="5"/>
  <c r="AP54" i="9"/>
  <c r="AP54" i="10"/>
  <c r="AK54" i="5"/>
  <c r="AK54" i="9"/>
  <c r="AK54" i="7"/>
  <c r="AN54" i="5"/>
  <c r="AN54" i="7"/>
  <c r="AT54" i="5"/>
  <c r="AT54" i="9"/>
  <c r="AA54" i="10"/>
  <c r="AA55" i="10" s="1"/>
  <c r="S54" i="14"/>
  <c r="S55" i="14" s="1"/>
  <c r="S54" i="7"/>
  <c r="S55" i="7" s="1"/>
  <c r="V54" i="14"/>
  <c r="V55" i="14" s="1"/>
  <c r="V55" i="9"/>
  <c r="V55" i="5"/>
  <c r="AH54" i="5"/>
  <c r="AH54" i="7"/>
  <c r="AH54" i="9"/>
  <c r="AN54" i="9"/>
  <c r="AT54" i="14"/>
  <c r="AT54" i="10"/>
  <c r="AW54" i="14"/>
  <c r="AA54" i="6"/>
  <c r="AA55" i="6" s="1"/>
  <c r="M54" i="8"/>
  <c r="M55" i="8" s="1"/>
  <c r="AA54" i="15"/>
  <c r="AA55" i="15" s="1"/>
  <c r="G54" i="10"/>
  <c r="G55" i="10" s="1"/>
  <c r="G54" i="7"/>
  <c r="G55" i="7" s="1"/>
  <c r="O54" i="8"/>
  <c r="AD54" i="9"/>
  <c r="AD55" i="9" s="1"/>
  <c r="AD54" i="15"/>
  <c r="AD55" i="15" s="1"/>
  <c r="G54" i="14"/>
  <c r="G55" i="14" s="1"/>
  <c r="O54" i="10"/>
  <c r="O55" i="10" s="1"/>
  <c r="O54" i="5"/>
  <c r="O55" i="5" s="1"/>
  <c r="P54" i="15"/>
  <c r="P55" i="15" s="1"/>
  <c r="O54" i="14"/>
  <c r="O55" i="14" s="1"/>
  <c r="O54" i="7"/>
  <c r="O55" i="7" s="1"/>
  <c r="AD54" i="5"/>
  <c r="AD55" i="5" s="1"/>
  <c r="AD54" i="6"/>
  <c r="AD55" i="6" s="1"/>
  <c r="G54" i="9"/>
  <c r="G55" i="9" s="1"/>
  <c r="G54" i="5"/>
  <c r="G55" i="5" s="1"/>
  <c r="G54" i="6"/>
  <c r="G55" i="6" s="1"/>
  <c r="O54" i="15"/>
  <c r="O55" i="15" s="1"/>
  <c r="AD54" i="10"/>
  <c r="AD55" i="10" s="1"/>
  <c r="P54" i="9"/>
  <c r="O54" i="9"/>
  <c r="O55" i="9" s="1"/>
  <c r="P54" i="6"/>
  <c r="P55" i="6" s="1"/>
  <c r="O54" i="6"/>
  <c r="O55" i="6" s="1"/>
  <c r="AD54" i="14"/>
  <c r="AD55" i="14" s="1"/>
  <c r="AD54" i="7"/>
  <c r="AD55" i="7" s="1"/>
  <c r="G54" i="8"/>
  <c r="G55" i="8" s="1"/>
  <c r="G54" i="15"/>
  <c r="G55" i="15" s="1"/>
  <c r="AZ54" i="12"/>
  <c r="F54" i="13"/>
  <c r="F55" i="13" s="1"/>
  <c r="I72" i="9"/>
  <c r="I55" i="9"/>
  <c r="I7" i="19"/>
  <c r="J7" i="19" s="1"/>
  <c r="I8" i="19"/>
  <c r="J8" i="19" s="1"/>
  <c r="I55" i="5"/>
  <c r="F55" i="6"/>
  <c r="F55" i="10"/>
  <c r="F55" i="14"/>
  <c r="F55" i="15"/>
  <c r="F55" i="7"/>
  <c r="F11" i="19"/>
  <c r="G11" i="19" s="1"/>
  <c r="F7" i="19"/>
  <c r="F55" i="5"/>
  <c r="F55" i="8"/>
  <c r="I57" i="2"/>
  <c r="J57" i="2" s="1"/>
  <c r="J57" i="12"/>
  <c r="G57" i="12"/>
  <c r="F57" i="2"/>
  <c r="AV54" i="13"/>
  <c r="BB54" i="15"/>
  <c r="BB54" i="8"/>
  <c r="BB54" i="6"/>
  <c r="BC7" i="6"/>
  <c r="BB54" i="5"/>
  <c r="BC7" i="5"/>
  <c r="BC7" i="7"/>
  <c r="BB54" i="7"/>
  <c r="BC7" i="9"/>
  <c r="BB54" i="9"/>
  <c r="BB54" i="10"/>
  <c r="BC7" i="10"/>
  <c r="BB54" i="14"/>
  <c r="AS54" i="13"/>
  <c r="AM54" i="13"/>
  <c r="AJ54" i="13"/>
  <c r="BE54" i="8"/>
  <c r="BF7" i="6"/>
  <c r="BE54" i="6"/>
  <c r="BE54" i="5"/>
  <c r="BF7" i="5"/>
  <c r="BF7" i="9"/>
  <c r="BE54" i="9"/>
  <c r="BF7" i="10"/>
  <c r="BE54" i="10"/>
  <c r="BF7" i="7"/>
  <c r="BE54" i="7"/>
  <c r="BE54" i="14"/>
  <c r="AG54" i="13"/>
  <c r="BE54" i="15"/>
  <c r="X55" i="5"/>
  <c r="X8" i="19"/>
  <c r="Y8" i="19" s="1"/>
  <c r="X55" i="8"/>
  <c r="X10" i="19"/>
  <c r="Y10" i="19" s="1"/>
  <c r="X72" i="9"/>
  <c r="X55" i="9"/>
  <c r="X7" i="19"/>
  <c r="Y7" i="19" s="1"/>
  <c r="X55" i="7"/>
  <c r="X11" i="19"/>
  <c r="Y11" i="19" s="1"/>
  <c r="X55" i="6"/>
  <c r="X9" i="19"/>
  <c r="Y9" i="19" s="1"/>
  <c r="X14" i="19"/>
  <c r="Y14" i="19" s="1"/>
  <c r="X55" i="10"/>
  <c r="X55" i="14"/>
  <c r="X13" i="19"/>
  <c r="Y13" i="19" s="1"/>
  <c r="X54" i="13"/>
  <c r="X55" i="13" s="1"/>
  <c r="X12" i="19"/>
  <c r="X55" i="15"/>
  <c r="U72" i="9"/>
  <c r="U7" i="19"/>
  <c r="V7" i="19" s="1"/>
  <c r="U55" i="9"/>
  <c r="U55" i="6"/>
  <c r="U9" i="19"/>
  <c r="V9" i="19" s="1"/>
  <c r="U55" i="5"/>
  <c r="U8" i="19"/>
  <c r="V8" i="19" s="1"/>
  <c r="U55" i="7"/>
  <c r="U11" i="19"/>
  <c r="V11" i="19" s="1"/>
  <c r="U55" i="10"/>
  <c r="U14" i="19"/>
  <c r="V14" i="19" s="1"/>
  <c r="U55" i="8"/>
  <c r="U10" i="19"/>
  <c r="V10" i="19" s="1"/>
  <c r="U12" i="19"/>
  <c r="U55" i="15"/>
  <c r="U54" i="13"/>
  <c r="U55" i="13" s="1"/>
  <c r="U13" i="19"/>
  <c r="V13" i="19" s="1"/>
  <c r="U55" i="14"/>
  <c r="R55" i="6"/>
  <c r="R8" i="19"/>
  <c r="R55" i="5"/>
  <c r="R55" i="8"/>
  <c r="R10" i="19"/>
  <c r="S9" i="19"/>
  <c r="R55" i="10"/>
  <c r="R14" i="19"/>
  <c r="R55" i="7"/>
  <c r="R11" i="19"/>
  <c r="R72" i="9"/>
  <c r="R7" i="19"/>
  <c r="R55" i="9"/>
  <c r="AB54" i="8"/>
  <c r="R54" i="13"/>
  <c r="R55" i="13" s="1"/>
  <c r="R12" i="19"/>
  <c r="R55" i="15"/>
  <c r="R55" i="14"/>
  <c r="R13" i="19"/>
  <c r="L72" i="9"/>
  <c r="L7" i="19"/>
  <c r="L55" i="10"/>
  <c r="L14" i="19"/>
  <c r="M14" i="19" s="1"/>
  <c r="L55" i="7"/>
  <c r="L11" i="19"/>
  <c r="M11" i="19" s="1"/>
  <c r="L55" i="6"/>
  <c r="L9" i="19"/>
  <c r="M9" i="19" s="1"/>
  <c r="L55" i="8"/>
  <c r="L10" i="19"/>
  <c r="M10" i="19" s="1"/>
  <c r="M8" i="19"/>
  <c r="L55" i="14"/>
  <c r="L13" i="19"/>
  <c r="M13" i="19" s="1"/>
  <c r="L55" i="15"/>
  <c r="L12" i="19"/>
  <c r="L54" i="13"/>
  <c r="L55" i="13" s="1"/>
  <c r="I10" i="19"/>
  <c r="I55" i="8"/>
  <c r="I55" i="6"/>
  <c r="I9" i="19"/>
  <c r="BI7" i="9"/>
  <c r="P54" i="8"/>
  <c r="I55" i="7"/>
  <c r="I11" i="19"/>
  <c r="I14" i="19"/>
  <c r="I55" i="10"/>
  <c r="I55" i="15"/>
  <c r="I12" i="19"/>
  <c r="BI7" i="15"/>
  <c r="I13" i="19"/>
  <c r="I55" i="14"/>
  <c r="I54" i="13"/>
  <c r="F7" i="2" l="1"/>
  <c r="G7" i="12"/>
  <c r="O7" i="12"/>
  <c r="P7" i="12" s="1"/>
  <c r="AE7" i="13"/>
  <c r="BH7" i="13"/>
  <c r="BF7" i="19"/>
  <c r="BF15" i="19" s="1"/>
  <c r="AC15" i="19"/>
  <c r="X57" i="2"/>
  <c r="AD57" i="2" s="1"/>
  <c r="BG12" i="19"/>
  <c r="AA57" i="12"/>
  <c r="AB57" i="12" s="1"/>
  <c r="AD57" i="12"/>
  <c r="AE57" i="12" s="1"/>
  <c r="BF9" i="19"/>
  <c r="BG13" i="19"/>
  <c r="BG14" i="19"/>
  <c r="BG57" i="2"/>
  <c r="BF10" i="19"/>
  <c r="BG10" i="19"/>
  <c r="AO54" i="2"/>
  <c r="AO55" i="2" s="1"/>
  <c r="BF8" i="19"/>
  <c r="BG8" i="19"/>
  <c r="BD15" i="19"/>
  <c r="BA54" i="2"/>
  <c r="BA55" i="2" s="1"/>
  <c r="BD54" i="2"/>
  <c r="BD55" i="2" s="1"/>
  <c r="Y57" i="2"/>
  <c r="AQ54" i="15"/>
  <c r="AQ54" i="8"/>
  <c r="O8" i="19"/>
  <c r="P55" i="9"/>
  <c r="AQ54" i="5"/>
  <c r="AQ54" i="10"/>
  <c r="AQ54" i="9"/>
  <c r="AE54" i="7"/>
  <c r="AE55" i="7" s="1"/>
  <c r="AQ54" i="14"/>
  <c r="AQ54" i="6"/>
  <c r="AB54" i="14"/>
  <c r="AB55" i="14" s="1"/>
  <c r="AB54" i="7"/>
  <c r="AB55" i="7" s="1"/>
  <c r="AB55" i="8"/>
  <c r="AQ54" i="7"/>
  <c r="AB54" i="10"/>
  <c r="AB55" i="10" s="1"/>
  <c r="AB54" i="9"/>
  <c r="AB55" i="9" s="1"/>
  <c r="AE54" i="8"/>
  <c r="AE55" i="8" s="1"/>
  <c r="AE54" i="9"/>
  <c r="AE55" i="9" s="1"/>
  <c r="AE54" i="15"/>
  <c r="AE55" i="15" s="1"/>
  <c r="P54" i="14"/>
  <c r="P55" i="14" s="1"/>
  <c r="P54" i="7"/>
  <c r="P55" i="7" s="1"/>
  <c r="P54" i="5"/>
  <c r="P55" i="5" s="1"/>
  <c r="AE54" i="14"/>
  <c r="AE55" i="14" s="1"/>
  <c r="P54" i="10"/>
  <c r="P55" i="10" s="1"/>
  <c r="AE54" i="6"/>
  <c r="AE55" i="6" s="1"/>
  <c r="AE54" i="5"/>
  <c r="AE55" i="5" s="1"/>
  <c r="AE54" i="10"/>
  <c r="AE55" i="10" s="1"/>
  <c r="I55" i="13"/>
  <c r="F54" i="12"/>
  <c r="F55" i="12" s="1"/>
  <c r="G7" i="19"/>
  <c r="G15" i="19" s="1"/>
  <c r="F15" i="19"/>
  <c r="O57" i="2"/>
  <c r="P57" i="2" s="1"/>
  <c r="G57" i="2"/>
  <c r="AA9" i="19"/>
  <c r="AB9" i="19" s="1"/>
  <c r="AW54" i="13"/>
  <c r="AV54" i="12"/>
  <c r="AZ54" i="2"/>
  <c r="BH54" i="5"/>
  <c r="BH54" i="9"/>
  <c r="BC54" i="10"/>
  <c r="BC54" i="9"/>
  <c r="BC54" i="7"/>
  <c r="BC54" i="5"/>
  <c r="BC54" i="8"/>
  <c r="BC54" i="6"/>
  <c r="BC54" i="14"/>
  <c r="AT54" i="13"/>
  <c r="BB54" i="13"/>
  <c r="AS54" i="12"/>
  <c r="BC54" i="15"/>
  <c r="AN54" i="13"/>
  <c r="AM54" i="12"/>
  <c r="AK54" i="13"/>
  <c r="AJ54" i="12"/>
  <c r="BF54" i="15"/>
  <c r="BI7" i="10"/>
  <c r="BF54" i="8"/>
  <c r="BF54" i="6"/>
  <c r="BF54" i="7"/>
  <c r="BF54" i="10"/>
  <c r="BF54" i="9"/>
  <c r="BF54" i="5"/>
  <c r="AP54" i="13"/>
  <c r="BF7" i="13"/>
  <c r="BE54" i="13"/>
  <c r="BF54" i="14"/>
  <c r="AG54" i="12"/>
  <c r="AH54" i="13"/>
  <c r="BI7" i="6"/>
  <c r="BI7" i="5"/>
  <c r="Y12" i="19"/>
  <c r="Y15" i="19" s="1"/>
  <c r="X15" i="19"/>
  <c r="X54" i="12"/>
  <c r="X55" i="12" s="1"/>
  <c r="Y54" i="13"/>
  <c r="Y55" i="13" s="1"/>
  <c r="V12" i="19"/>
  <c r="V15" i="19" s="1"/>
  <c r="U15" i="19"/>
  <c r="V54" i="13"/>
  <c r="V55" i="13" s="1"/>
  <c r="U54" i="12"/>
  <c r="U55" i="12" s="1"/>
  <c r="S7" i="19"/>
  <c r="AA7" i="19"/>
  <c r="AB7" i="19" s="1"/>
  <c r="S11" i="19"/>
  <c r="AA11" i="19"/>
  <c r="AB11" i="19" s="1"/>
  <c r="S14" i="19"/>
  <c r="AA14" i="19"/>
  <c r="AB14" i="19" s="1"/>
  <c r="S8" i="19"/>
  <c r="AA8" i="19"/>
  <c r="AB8" i="19" s="1"/>
  <c r="S10" i="19"/>
  <c r="AA10" i="19"/>
  <c r="AB10" i="19" s="1"/>
  <c r="S12" i="19"/>
  <c r="R15" i="19"/>
  <c r="AA12" i="19"/>
  <c r="AA54" i="13"/>
  <c r="AA55" i="13" s="1"/>
  <c r="AB54" i="13"/>
  <c r="AB55" i="13" s="1"/>
  <c r="S13" i="19"/>
  <c r="AA13" i="19"/>
  <c r="AB13" i="19" s="1"/>
  <c r="S54" i="13"/>
  <c r="S55" i="13" s="1"/>
  <c r="M54" i="13"/>
  <c r="M55" i="13" s="1"/>
  <c r="O7" i="19"/>
  <c r="M7" i="19"/>
  <c r="L54" i="12"/>
  <c r="L55" i="12" s="1"/>
  <c r="L15" i="19"/>
  <c r="M12" i="19"/>
  <c r="BH54" i="10"/>
  <c r="J10" i="19"/>
  <c r="O10" i="19"/>
  <c r="J14" i="19"/>
  <c r="O14" i="19"/>
  <c r="BI7" i="7"/>
  <c r="BH54" i="7"/>
  <c r="O11" i="19"/>
  <c r="J11" i="19"/>
  <c r="O9" i="19"/>
  <c r="J9" i="19"/>
  <c r="BH54" i="8"/>
  <c r="BH54" i="6"/>
  <c r="AD54" i="13"/>
  <c r="AD55" i="13" s="1"/>
  <c r="I54" i="12"/>
  <c r="I55" i="12" s="1"/>
  <c r="J13" i="19"/>
  <c r="O13" i="19"/>
  <c r="O54" i="13"/>
  <c r="O55" i="13" s="1"/>
  <c r="BH54" i="14"/>
  <c r="J12" i="19"/>
  <c r="O12" i="19"/>
  <c r="I15" i="19"/>
  <c r="J54" i="13"/>
  <c r="J55" i="13" s="1"/>
  <c r="BH54" i="15"/>
  <c r="O7" i="2" l="1"/>
  <c r="P7" i="2" s="1"/>
  <c r="G7" i="2"/>
  <c r="AA57" i="2"/>
  <c r="AB57" i="2" s="1"/>
  <c r="BG15" i="19"/>
  <c r="AD8" i="19"/>
  <c r="BH8" i="19" s="1"/>
  <c r="BI8" i="19" s="1"/>
  <c r="P8" i="19"/>
  <c r="J15" i="19"/>
  <c r="BI54" i="6"/>
  <c r="BI54" i="9"/>
  <c r="F54" i="2"/>
  <c r="F55" i="2" s="1"/>
  <c r="V54" i="12"/>
  <c r="V55" i="12" s="1"/>
  <c r="AE57" i="2"/>
  <c r="AW54" i="12"/>
  <c r="AV54" i="2"/>
  <c r="AV72" i="2" s="1"/>
  <c r="AV74" i="2" s="1"/>
  <c r="M15" i="19"/>
  <c r="AT54" i="12"/>
  <c r="BC54" i="13"/>
  <c r="AS54" i="2"/>
  <c r="AS72" i="2" s="1"/>
  <c r="AS74" i="2" s="1"/>
  <c r="BC7" i="12"/>
  <c r="BB54" i="12"/>
  <c r="AN54" i="12"/>
  <c r="AM54" i="2"/>
  <c r="AM72" i="2" s="1"/>
  <c r="AM74" i="2" s="1"/>
  <c r="AJ54" i="2"/>
  <c r="AJ72" i="2" s="1"/>
  <c r="AJ74" i="2" s="1"/>
  <c r="AK54" i="12"/>
  <c r="AG54" i="2"/>
  <c r="AG72" i="2" s="1"/>
  <c r="AG74" i="2" s="1"/>
  <c r="AQ7" i="12"/>
  <c r="AP54" i="12"/>
  <c r="AH54" i="12"/>
  <c r="BF54" i="13"/>
  <c r="BE54" i="12"/>
  <c r="BF7" i="12"/>
  <c r="AQ54" i="13"/>
  <c r="Y54" i="2"/>
  <c r="Y55" i="2" s="1"/>
  <c r="X54" i="2"/>
  <c r="Y54" i="12"/>
  <c r="Y55" i="12" s="1"/>
  <c r="V54" i="2"/>
  <c r="V55" i="2" s="1"/>
  <c r="U54" i="2"/>
  <c r="BI54" i="5"/>
  <c r="AB12" i="19"/>
  <c r="AB15" i="19" s="1"/>
  <c r="AA15" i="19"/>
  <c r="S15" i="19"/>
  <c r="P7" i="19"/>
  <c r="AD7" i="19"/>
  <c r="M54" i="12"/>
  <c r="M55" i="12" s="1"/>
  <c r="M54" i="2"/>
  <c r="M55" i="2" s="1"/>
  <c r="L54" i="2"/>
  <c r="BI54" i="8"/>
  <c r="P9" i="19"/>
  <c r="AD9" i="19"/>
  <c r="AD11" i="19"/>
  <c r="P11" i="19"/>
  <c r="P14" i="19"/>
  <c r="AD14" i="19"/>
  <c r="AD10" i="19"/>
  <c r="P10" i="19"/>
  <c r="BI54" i="10"/>
  <c r="BI54" i="7"/>
  <c r="BI54" i="15"/>
  <c r="AD12" i="19"/>
  <c r="P12" i="19"/>
  <c r="O15" i="19"/>
  <c r="P13" i="19"/>
  <c r="AD13" i="19"/>
  <c r="I54" i="2"/>
  <c r="BI54" i="14"/>
  <c r="O54" i="12"/>
  <c r="O55" i="12" s="1"/>
  <c r="BH54" i="13"/>
  <c r="J54" i="12"/>
  <c r="J55" i="12" s="1"/>
  <c r="AE8" i="19" l="1"/>
  <c r="F72" i="2"/>
  <c r="F74" i="2" s="1"/>
  <c r="F58" i="2"/>
  <c r="AW54" i="2"/>
  <c r="AT54" i="2"/>
  <c r="BC7" i="2"/>
  <c r="BB54" i="2"/>
  <c r="BC54" i="12"/>
  <c r="AN54" i="2"/>
  <c r="AK54" i="2"/>
  <c r="AP54" i="2"/>
  <c r="AQ7" i="2"/>
  <c r="BF7" i="2"/>
  <c r="BE54" i="2"/>
  <c r="BF54" i="12"/>
  <c r="AQ54" i="12"/>
  <c r="AH54" i="2"/>
  <c r="X55" i="2"/>
  <c r="X72" i="2"/>
  <c r="X74" i="2" s="1"/>
  <c r="X58" i="2"/>
  <c r="U55" i="2"/>
  <c r="U58" i="2"/>
  <c r="U72" i="2"/>
  <c r="U74" i="2" s="1"/>
  <c r="BH7" i="19"/>
  <c r="BI7" i="19" s="1"/>
  <c r="AE7" i="19"/>
  <c r="L72" i="2"/>
  <c r="L74" i="2" s="1"/>
  <c r="L55" i="2"/>
  <c r="L58" i="2"/>
  <c r="BH10" i="19"/>
  <c r="BI10" i="19" s="1"/>
  <c r="AE10" i="19"/>
  <c r="BH11" i="19"/>
  <c r="BI11" i="19" s="1"/>
  <c r="AE11" i="19"/>
  <c r="BH14" i="19"/>
  <c r="BI14" i="19" s="1"/>
  <c r="AE14" i="19"/>
  <c r="AE9" i="19"/>
  <c r="BH9" i="19"/>
  <c r="BI9" i="19" s="1"/>
  <c r="O54" i="2"/>
  <c r="O55" i="2" s="1"/>
  <c r="BH12" i="19"/>
  <c r="AE12" i="19"/>
  <c r="AD15" i="19"/>
  <c r="J54" i="2"/>
  <c r="J55" i="2" s="1"/>
  <c r="I72" i="2"/>
  <c r="I74" i="2" s="1"/>
  <c r="I55" i="2"/>
  <c r="I58" i="2"/>
  <c r="BH13" i="19"/>
  <c r="BI13" i="19" s="1"/>
  <c r="AE13" i="19"/>
  <c r="P15" i="19"/>
  <c r="BC54" i="2" l="1"/>
  <c r="AQ54" i="2"/>
  <c r="BF54" i="2"/>
  <c r="AE15" i="19"/>
  <c r="BI12" i="19"/>
  <c r="BI15" i="19" s="1"/>
  <c r="BH15" i="19"/>
  <c r="E54" i="12" l="1"/>
  <c r="E55" i="12" s="1"/>
  <c r="E54" i="2"/>
  <c r="E55" i="2" s="1"/>
  <c r="N54" i="2"/>
  <c r="G54" i="13"/>
  <c r="G55" i="13" s="1"/>
  <c r="G54" i="12"/>
  <c r="G55" i="12" s="1"/>
  <c r="AC54" i="13"/>
  <c r="E54" i="13"/>
  <c r="E55" i="13" s="1"/>
  <c r="N54" i="13"/>
  <c r="N55" i="13" s="1"/>
  <c r="AC54" i="12"/>
  <c r="P54" i="13" l="1"/>
  <c r="P55" i="13" s="1"/>
  <c r="AC55" i="13"/>
  <c r="BI7" i="13"/>
  <c r="BI54" i="13" s="1"/>
  <c r="BG54" i="12"/>
  <c r="AC54" i="2"/>
  <c r="AC55" i="2" s="1"/>
  <c r="P54" i="2"/>
  <c r="P55" i="2" s="1"/>
  <c r="BG54" i="2"/>
  <c r="BG55" i="2" s="1"/>
  <c r="P54" i="12"/>
  <c r="P55" i="12" s="1"/>
  <c r="BG54" i="13"/>
  <c r="N54" i="12"/>
  <c r="N55" i="12" s="1"/>
  <c r="N55" i="2"/>
  <c r="AC55" i="12"/>
  <c r="G54" i="2"/>
  <c r="G55" i="2" s="1"/>
  <c r="BG55" i="13" l="1"/>
  <c r="BG55" i="12"/>
  <c r="AE54" i="13"/>
  <c r="AE55" i="13" s="1"/>
  <c r="BL54" i="22" l="1"/>
  <c r="R54" i="22" l="1"/>
  <c r="R55" i="22" s="1"/>
  <c r="R7" i="23"/>
  <c r="BH7" i="22"/>
  <c r="BI7" i="22" s="1"/>
  <c r="BI54" i="22" s="1"/>
  <c r="S54" i="22"/>
  <c r="AD54" i="22"/>
  <c r="AD55" i="22" s="1"/>
  <c r="AE54" i="22"/>
  <c r="AE55" i="22" s="1"/>
  <c r="BH54" i="22" l="1"/>
  <c r="S7" i="23"/>
  <c r="S54" i="23" s="1"/>
  <c r="S55" i="23" s="1"/>
  <c r="R54" i="23"/>
  <c r="R55" i="23" s="1"/>
  <c r="AA7" i="23"/>
  <c r="AD7" i="23"/>
  <c r="R7" i="12"/>
  <c r="S55" i="22"/>
  <c r="AA54" i="22"/>
  <c r="AA55" i="22" s="1"/>
  <c r="AB54" i="22"/>
  <c r="AB55" i="22" s="1"/>
  <c r="AD54" i="23" l="1"/>
  <c r="AD55" i="23" s="1"/>
  <c r="BH7" i="23"/>
  <c r="AE7" i="23"/>
  <c r="AE54" i="23" s="1"/>
  <c r="AE55" i="23" s="1"/>
  <c r="AA54" i="23"/>
  <c r="AA55" i="23" s="1"/>
  <c r="AB7" i="23"/>
  <c r="AB54" i="23" s="1"/>
  <c r="AB55" i="23" s="1"/>
  <c r="R7" i="2"/>
  <c r="AA7" i="12"/>
  <c r="S7" i="12"/>
  <c r="S54" i="12" s="1"/>
  <c r="S55" i="12" s="1"/>
  <c r="AD7" i="12"/>
  <c r="R54" i="12"/>
  <c r="R55" i="12" s="1"/>
  <c r="BH7" i="12" l="1"/>
  <c r="AD54" i="12"/>
  <c r="AD55" i="12" s="1"/>
  <c r="AE7" i="12"/>
  <c r="AE54" i="12" s="1"/>
  <c r="AE55" i="12" s="1"/>
  <c r="AB7" i="12"/>
  <c r="AB54" i="12" s="1"/>
  <c r="AB55" i="12" s="1"/>
  <c r="AA54" i="12"/>
  <c r="AA55" i="12" s="1"/>
  <c r="AA7" i="2"/>
  <c r="S7" i="2"/>
  <c r="S54" i="2" s="1"/>
  <c r="S55" i="2" s="1"/>
  <c r="R54" i="2"/>
  <c r="AD7" i="2"/>
  <c r="BH54" i="23"/>
  <c r="BI7" i="23"/>
  <c r="BI54" i="23" s="1"/>
  <c r="R72" i="2" l="1"/>
  <c r="R74" i="2" s="1"/>
  <c r="R55" i="2"/>
  <c r="R58" i="2"/>
  <c r="AB7" i="2"/>
  <c r="AB54" i="2" s="1"/>
  <c r="AB55" i="2" s="1"/>
  <c r="AA54" i="2"/>
  <c r="AA55" i="2" s="1"/>
  <c r="BH7" i="2"/>
  <c r="AD54" i="2"/>
  <c r="AE7" i="2"/>
  <c r="AE54" i="2" s="1"/>
  <c r="AE55" i="2" s="1"/>
  <c r="BH54" i="12"/>
  <c r="BI7" i="12"/>
  <c r="BI54" i="12" s="1"/>
  <c r="AD58" i="2" l="1"/>
  <c r="AD55" i="2"/>
  <c r="BH54" i="2"/>
  <c r="BI7" i="2"/>
  <c r="BI54" i="2" s="1"/>
</calcChain>
</file>

<file path=xl/comments1.xml><?xml version="1.0" encoding="utf-8"?>
<comments xmlns="http://schemas.openxmlformats.org/spreadsheetml/2006/main">
  <authors>
    <author>340292 Wanna Namlimhemnatee</author>
  </authors>
  <commentList>
    <comment ref="B23" authorId="0" shapeId="0">
      <text>
        <r>
          <rPr>
            <b/>
            <sz val="9"/>
            <color indexed="81"/>
            <rFont val="Tahoma"/>
            <family val="2"/>
          </rPr>
          <t>340292 Wanna Namlimhemnatee:</t>
        </r>
        <r>
          <rPr>
            <sz val="9"/>
            <color indexed="81"/>
            <rFont val="Tahoma"/>
            <family val="2"/>
          </rPr>
          <t xml:space="preserve">
Not Use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 xml:space="preserve">
สูตรแถวไม่ต่อเนื่อง เริ่มส่วนนี้ต่อ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>340292 Wanna Namlimhemnatee:</t>
        </r>
        <r>
          <rPr>
            <sz val="9"/>
            <color indexed="81"/>
            <rFont val="Tahoma"/>
            <family val="2"/>
          </rPr>
          <t xml:space="preserve">
Not Use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 xml:space="preserve">
สูตรแถวไม่ต่อเนื่อง เริ่มส่วนนี้ต่อ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 xml:space="preserve">
สูตรแถวไม่ต่อเนื่อง เริ่มส่วนนี้ต่อ</t>
        </r>
      </text>
    </comment>
  </commentList>
</comments>
</file>

<file path=xl/sharedStrings.xml><?xml version="1.0" encoding="utf-8"?>
<sst xmlns="http://schemas.openxmlformats.org/spreadsheetml/2006/main" count="2813" uniqueCount="267">
  <si>
    <t xml:space="preserve"> EMPLOYEE LIFE INSURANCE</t>
  </si>
  <si>
    <t xml:space="preserve"> MEDICAL TREATMENT</t>
  </si>
  <si>
    <t xml:space="preserve"> UNIFORM</t>
  </si>
  <si>
    <t xml:space="preserve"> OTHER WELFARE</t>
  </si>
  <si>
    <t xml:space="preserve"> TECHNICAL ASSISTANT FEE</t>
  </si>
  <si>
    <t xml:space="preserve"> FIRE INSURANCE</t>
  </si>
  <si>
    <t xml:space="preserve"> SUB-CONTRACT WAGE</t>
  </si>
  <si>
    <t xml:space="preserve"> REPAIR</t>
  </si>
  <si>
    <t xml:space="preserve"> ELECTRICITY</t>
  </si>
  <si>
    <t xml:space="preserve"> WATER</t>
  </si>
  <si>
    <t xml:space="preserve"> CONTRACT  MAINTENANCE</t>
  </si>
  <si>
    <t xml:space="preserve"> ROYALTY  FEE</t>
  </si>
  <si>
    <t xml:space="preserve"> SUNDRY  INCOME</t>
  </si>
  <si>
    <t xml:space="preserve"> SUNDRY EXPENSES</t>
  </si>
  <si>
    <t xml:space="preserve"> CAR INSURANCE EXP.</t>
  </si>
  <si>
    <t xml:space="preserve"> CAR GASOLINE</t>
  </si>
  <si>
    <t xml:space="preserve"> CAR MAINTENANCE</t>
  </si>
  <si>
    <t xml:space="preserve"> CAR REGISTRATION</t>
  </si>
  <si>
    <t xml:space="preserve"> CAR RENTAL EXPENSES</t>
  </si>
  <si>
    <t xml:space="preserve"> CAR LEASE FEE</t>
  </si>
  <si>
    <t xml:space="preserve"> CAR DRIVER EXPENSE</t>
  </si>
  <si>
    <t xml:space="preserve"> TRANSPORTATION EXP.</t>
  </si>
  <si>
    <t xml:space="preserve"> BUS CHARGE</t>
  </si>
  <si>
    <t xml:space="preserve"> CAR OTHER EXPENSES</t>
  </si>
  <si>
    <t xml:space="preserve"> ADVERTISING EXPENSES</t>
  </si>
  <si>
    <t xml:space="preserve"> EDUCATION&amp;TRANING FEE</t>
  </si>
  <si>
    <t xml:space="preserve"> NURSING&amp;MEDICAL EXP.</t>
  </si>
  <si>
    <t xml:space="preserve"> TRAVELLING EXP. DOMESTIC</t>
  </si>
  <si>
    <t xml:space="preserve"> TRAVELLING EXP. FOREIGN</t>
  </si>
  <si>
    <t xml:space="preserve"> RENTAL FEE</t>
  </si>
  <si>
    <t xml:space="preserve"> MEMBER SHIP FEE</t>
  </si>
  <si>
    <t xml:space="preserve"> SECURITY SERVICE CHAEGE</t>
  </si>
  <si>
    <t xml:space="preserve"> TELEPHONE &amp; POSTAGE</t>
  </si>
  <si>
    <t xml:space="preserve"> STATIONERY</t>
  </si>
  <si>
    <t xml:space="preserve"> SPORT EQUIPMENT</t>
  </si>
  <si>
    <t xml:space="preserve"> BOOK &amp; NEWPAPER</t>
  </si>
  <si>
    <t xml:space="preserve"> DONATION</t>
  </si>
  <si>
    <t xml:space="preserve"> TAX &amp; FEE</t>
  </si>
  <si>
    <t>ชื่อบัญชี</t>
  </si>
  <si>
    <t>Account Code</t>
  </si>
  <si>
    <t>เลขที่บัญชี</t>
  </si>
  <si>
    <t>Account Name</t>
  </si>
  <si>
    <t>ค่ารักษาพยาบาล</t>
  </si>
  <si>
    <t>ค่าชุดแบบฟอร์ม</t>
  </si>
  <si>
    <t>ค่าสวัสดิการ</t>
  </si>
  <si>
    <t>ค่าความช่วยเหลือทางเทคนิค</t>
  </si>
  <si>
    <t>ค่าเบี้ยประกันอัคคีภัย</t>
  </si>
  <si>
    <t>ค่ารับจ้างทำของ</t>
  </si>
  <si>
    <t>ค่าซ่อมแซม</t>
  </si>
  <si>
    <t>ค่าไฟฟ้า</t>
  </si>
  <si>
    <t>ค่าเช่าโกดังเก็บสินค้า</t>
  </si>
  <si>
    <t>ค่าใช้จ่ายในการทดสอบผลิตภัณฑ์</t>
  </si>
  <si>
    <t>ค่าสิทธิ</t>
  </si>
  <si>
    <t>รายได้เบิดเตล็ด</t>
  </si>
  <si>
    <t>ค่าใช้จ่ายเบ็ดเตล็ด</t>
  </si>
  <si>
    <t>ค่าเบี้ยประกันภัยยานพาหนะ</t>
  </si>
  <si>
    <t>ค่าน้ำมันยานพาหนะ</t>
  </si>
  <si>
    <t>ค่าซ่อมแซมยานพาหนะ</t>
  </si>
  <si>
    <t>ค่าจดทะเบียนยานพาหนะ</t>
  </si>
  <si>
    <t>ค่าเช่ายานพาหนะ</t>
  </si>
  <si>
    <t>ค่าเช่าซื้อยานพาหนะ</t>
  </si>
  <si>
    <t>ค่าใช้จ่ายเกี่ยวกับผู้ขับขี่ยานพาหนะ</t>
  </si>
  <si>
    <t>ค่าขนส่ง</t>
  </si>
  <si>
    <t>ค่ารถรับ-ส่งพนักงาน</t>
  </si>
  <si>
    <t>ค่าใช้จ่ายอื่น ๆ เกี่ยวกับยานพาหนะ</t>
  </si>
  <si>
    <t>ค่าโฆษณา</t>
  </si>
  <si>
    <t>ค่าฝึกอบรมและสัมนา</t>
  </si>
  <si>
    <t>ค่าใช้จ่ายในการเดินทาง ในประเทศ</t>
  </si>
  <si>
    <t>ค่าเช่า</t>
  </si>
  <si>
    <t>ค่าเช่าซื้อเครื่องมือและอุปกรณ์</t>
  </si>
  <si>
    <t>ค่าสมาชิก</t>
  </si>
  <si>
    <t>ค่าใช้จ่ายในการรักษาความปลอดภัย</t>
  </si>
  <si>
    <t>ค่าไปรษณีย์โทรเลข/โทรศัพท์</t>
  </si>
  <si>
    <t>ค่าอุปกรณ์เครื่องเขียน</t>
  </si>
  <si>
    <t>ค่าหนังสือ/หนังสือพิมพ์</t>
  </si>
  <si>
    <t>ค่าปฏิคม</t>
  </si>
  <si>
    <t>เงินบริจาค</t>
  </si>
  <si>
    <t>ค่าธรรมเนียมและภาษี</t>
  </si>
  <si>
    <t xml:space="preserve"> WAREHOUSE CHARGE</t>
  </si>
  <si>
    <t xml:space="preserve"> TRIAL&amp;TEST EXPENSES'</t>
  </si>
  <si>
    <t xml:space="preserve"> ENTERTAINMENT</t>
  </si>
  <si>
    <t xml:space="preserve"> QS&amp;OTHER CERTIFICATE</t>
  </si>
  <si>
    <t>ค่าเบี้ยประกันชีวิตพนักงาน</t>
  </si>
  <si>
    <t>ค่ายาและค่าจ้างพยาบาล</t>
  </si>
  <si>
    <t>ค่าใช้จ่ายในการเดินทาง ไปต่างประเทศ</t>
  </si>
  <si>
    <t>ค่าอุปกรณ์กีฬา</t>
  </si>
  <si>
    <t>ค่าใช้จ่ายเกียวกับ QS และ อื่น ๆ</t>
  </si>
  <si>
    <t>ค่าน้ำ</t>
  </si>
  <si>
    <t>ค่าบำรุงรักษาอุปกรณ์ ตามสัญญา</t>
  </si>
  <si>
    <t>Row</t>
  </si>
  <si>
    <t>Jan</t>
  </si>
  <si>
    <t>Feb</t>
  </si>
  <si>
    <t>Mar</t>
  </si>
  <si>
    <t>Apr</t>
  </si>
  <si>
    <t>May</t>
  </si>
  <si>
    <t>Jun</t>
  </si>
  <si>
    <t>Jul</t>
  </si>
  <si>
    <t>Total</t>
  </si>
  <si>
    <t>Aug</t>
  </si>
  <si>
    <t>Sep</t>
  </si>
  <si>
    <t>Oct</t>
  </si>
  <si>
    <t>Nov</t>
  </si>
  <si>
    <t>Dec</t>
  </si>
  <si>
    <t>NHK SPRING(THAILAND) CO.,LTD.</t>
  </si>
  <si>
    <t xml:space="preserve"> SOFTWARE AMORTIZATION</t>
  </si>
  <si>
    <t>ค่าโปรแกรมคอมพิวเตอร์</t>
  </si>
  <si>
    <t>Actual</t>
  </si>
  <si>
    <t>Diff</t>
  </si>
  <si>
    <t>Budget</t>
  </si>
  <si>
    <t>Jan-Jun</t>
  </si>
  <si>
    <t>Jan-Dec</t>
  </si>
  <si>
    <t>Jul-Dec</t>
  </si>
  <si>
    <t>SECTION   :   SUSPENSION  OFFICE</t>
  </si>
  <si>
    <t>SECTION   :  TOTAL FACTORY</t>
  </si>
  <si>
    <t>SECTION   :  LEAF SPRING (TRUCK)</t>
  </si>
  <si>
    <t>SECTION   :   LEAF SPRING (PICK UP)</t>
  </si>
  <si>
    <t>SECTION   :  LOAD SENSING</t>
  </si>
  <si>
    <t>SECTION   :  TORSION BAR</t>
  </si>
  <si>
    <t xml:space="preserve"> PACKING  EXPENSES</t>
  </si>
  <si>
    <t>Estimated</t>
  </si>
  <si>
    <t>Grand Total</t>
  </si>
  <si>
    <t>SECTION   :  STABILIZER (PIPE)</t>
  </si>
  <si>
    <t>SECTION   :  STABILIZER (SOLID)</t>
  </si>
  <si>
    <t>คู่มือในการบันทึกข้อมูล Expenses</t>
  </si>
  <si>
    <t>Life Insurance  ค่าเบี้ยประกันชีวิตพนักงาน</t>
  </si>
  <si>
    <t>Other Welfare  ค่าสวัสดิการพนักงาน  (เฉพาะค่าทอง และค่าของขวัญปีใหม่ จะบันทึกเพิ่มให้</t>
  </si>
  <si>
    <t>ในเดือน ธันวาคม ของทุกปี)</t>
  </si>
  <si>
    <t>Technical Assistance Fee  ค่าความช่วยเหลือทางเทคนิค</t>
  </si>
  <si>
    <t>Fire Insurance  ค่าเบี้ยประกันอัคคีภัย</t>
  </si>
  <si>
    <t>Cantract Maintenance  ค่าสัญญาบริการรายปี  (เมื่อมีการทำสัญญา  จะต้องส่งให้บัญชี 1 ชุด)</t>
  </si>
  <si>
    <t>Software Amortization  ค่าโปรแกรมคอมพิวเตอร์</t>
  </si>
  <si>
    <t>Car Lease Fee  ค่าเช่าซื้อยานพาหนะ</t>
  </si>
  <si>
    <t>ค่าใช้จ่าย ดังรายการต่อไปนี้  ทาง แผนกบัญชี Head Office จะเป็นผู้คำนวณให้</t>
  </si>
  <si>
    <t>ให้บันทึกค่าใช้จ่ายที่คาดว่าจะเกิดขึ้น ตามแต่ละประเภทบัญชี  หน่วยเป็นจำนวนบาท</t>
  </si>
  <si>
    <t>การกรอกรายละเอียดสำหรับค่าซ่อมแซม (Repair) ที่มีรายการตั้งแต่ 50,000 บาทขึ้นไป ต่อ 1 งาน กรุณา</t>
  </si>
  <si>
    <t>ระบุรายละเอียดงาน ว่าเป็นค่าซ่อมแซมรายการใด (ด้านล่างสุด)</t>
  </si>
  <si>
    <t>Car Insurance Exp.  ค่าเบี้ยประกันภัยยานพาหนะ</t>
  </si>
  <si>
    <t>Car Registration  ค่าจดทะเบียนยานพาหนะ</t>
  </si>
  <si>
    <t>รายการ Sale Scrap (ค่าขายเศษซาก_Code 48104)   ให้บันทึกแยกออกจาก Sundry Income (รายได้</t>
  </si>
  <si>
    <t>เบ็ดเตล็ด_Code 51314)</t>
  </si>
  <si>
    <t>SUSPENSION  DIVISION</t>
  </si>
  <si>
    <t>EXPENSES</t>
  </si>
  <si>
    <t>Susp Off.</t>
  </si>
  <si>
    <t>SUSPENSION</t>
  </si>
  <si>
    <t>Leaf-T</t>
  </si>
  <si>
    <t>Leaf-P</t>
  </si>
  <si>
    <t>Load</t>
  </si>
  <si>
    <t>Coil</t>
  </si>
  <si>
    <t>Stab-Solid</t>
  </si>
  <si>
    <t>Stab-Pipe</t>
  </si>
  <si>
    <t>Torsion</t>
  </si>
  <si>
    <t>Total Spring</t>
  </si>
  <si>
    <t>SECTION   :   SUSPENSION</t>
  </si>
  <si>
    <t>STABILIZER-SOLID</t>
  </si>
  <si>
    <t>STABLIZER - PIPE</t>
  </si>
  <si>
    <t>TOTAL STABILIZER</t>
  </si>
  <si>
    <t>SUB TOTAL</t>
  </si>
  <si>
    <t>EXPENSE</t>
  </si>
  <si>
    <t xml:space="preserve">SECTION   :   SUSPENSION  </t>
  </si>
  <si>
    <t>LEAF SPRING   ( T )</t>
  </si>
  <si>
    <t>LEAF SPRING   ( P )</t>
  </si>
  <si>
    <t>LOAD SENSING SP.</t>
  </si>
  <si>
    <t>TORSION BAR</t>
  </si>
  <si>
    <t>SUSPENSION OFF.</t>
  </si>
  <si>
    <t>TOTAL SUSP. DIVI.</t>
  </si>
  <si>
    <t>EMPLOYEE LIFE INSURANCE</t>
  </si>
  <si>
    <t>MEDICAL TREATMENT</t>
  </si>
  <si>
    <t>UNIFORM</t>
  </si>
  <si>
    <t>CELEBRATION</t>
  </si>
  <si>
    <t>RECREATION CONTRIBUTION</t>
  </si>
  <si>
    <t>OTHER WELFARE</t>
  </si>
  <si>
    <t>TECHNICAL ASST. FEE</t>
  </si>
  <si>
    <t>FIRE INSURANCE</t>
  </si>
  <si>
    <t>MACHINERY INSURANCE</t>
  </si>
  <si>
    <t>RENTAL EXPENSES</t>
  </si>
  <si>
    <t>LEASE FEE</t>
  </si>
  <si>
    <t>SUB-CONTRACT</t>
  </si>
  <si>
    <t>REPAIR</t>
  </si>
  <si>
    <t>ELECTRICITY</t>
  </si>
  <si>
    <t>WATER</t>
  </si>
  <si>
    <t>CONTRACT MAINTENANCE</t>
  </si>
  <si>
    <t>WAREHOUSE CHARGE</t>
  </si>
  <si>
    <t>TRIAL &amp; TEST EXPENSES</t>
  </si>
  <si>
    <t>ROYALTY FEE</t>
  </si>
  <si>
    <t>SUNDRY INCOME</t>
  </si>
  <si>
    <t>SOFTWARE AMORTIZATION</t>
  </si>
  <si>
    <t>PACKING EXPENSES</t>
  </si>
  <si>
    <t>SUNDRY EXPENSES</t>
  </si>
  <si>
    <t>CAR INSURANCE</t>
  </si>
  <si>
    <t>CAR GASOLINE</t>
  </si>
  <si>
    <t>CAR MAINTENANCE</t>
  </si>
  <si>
    <t>CAR REGISTRATION</t>
  </si>
  <si>
    <t>CAR RENTAL EXPENSES</t>
  </si>
  <si>
    <t>CAR-LEASE FEE</t>
  </si>
  <si>
    <t>CAR-DRIVER EXPENSES</t>
  </si>
  <si>
    <t>TRANSPORTATION EXP.</t>
  </si>
  <si>
    <t>BUS CHARGE</t>
  </si>
  <si>
    <t>OTHER EXPENSES</t>
  </si>
  <si>
    <t>ADVERTISING EXPENSES</t>
  </si>
  <si>
    <t>EDUCATION &amp; TRAINING FEE</t>
  </si>
  <si>
    <t>NURSING &amp; MEDICAL EXP.</t>
  </si>
  <si>
    <t>TRAVELLING EXP. - DOMESTIC</t>
  </si>
  <si>
    <t>TRAVELLING EXP. - FOREIGN</t>
  </si>
  <si>
    <t>RENTAL FEE</t>
  </si>
  <si>
    <t>LEASE FEE - FACTORY</t>
  </si>
  <si>
    <t>MEMBERSHIP FEE</t>
  </si>
  <si>
    <t>SECURITY SERVICE CHARGE</t>
  </si>
  <si>
    <t>TELEPHONE &amp; POSTAGE</t>
  </si>
  <si>
    <t>STATIONERY</t>
  </si>
  <si>
    <t>SPORT EQUIPMENT</t>
  </si>
  <si>
    <t>BOOKS &amp; NEWSPAPER</t>
  </si>
  <si>
    <t>ENTERTAINMENT</t>
  </si>
  <si>
    <t>QS AND OTHER CERTIFICATE</t>
  </si>
  <si>
    <t>DONATION</t>
  </si>
  <si>
    <t>TAX &amp; FEE</t>
  </si>
  <si>
    <t>QUARTER 1</t>
  </si>
  <si>
    <t>QUARTER 2</t>
  </si>
  <si>
    <t>QUARTER 3</t>
  </si>
  <si>
    <t>QUARTER 4</t>
  </si>
  <si>
    <t>Jan-Mar</t>
  </si>
  <si>
    <t>Apr-Jun</t>
  </si>
  <si>
    <t>Oct-Dec</t>
  </si>
  <si>
    <t>Jul-Sep</t>
  </si>
  <si>
    <t>( UNIT : BAHT )</t>
  </si>
  <si>
    <t>Budget 2 Years</t>
  </si>
  <si>
    <t>BUDGET  EXPENSES 2009-2011</t>
  </si>
  <si>
    <t>ใส่ข้อมูลเฉพาะพื้นที่สีเหลือง</t>
  </si>
  <si>
    <t>รายการ  Repair ที่มากกว่า 50,000 ต่อ  1 งาน</t>
  </si>
  <si>
    <t xml:space="preserve">1. </t>
  </si>
  <si>
    <t xml:space="preserve">2. </t>
  </si>
  <si>
    <t xml:space="preserve">3. </t>
  </si>
  <si>
    <t>4.</t>
  </si>
  <si>
    <t>5.</t>
  </si>
  <si>
    <t>6.</t>
  </si>
  <si>
    <t xml:space="preserve"> </t>
  </si>
  <si>
    <t>7.</t>
  </si>
  <si>
    <t>8.</t>
  </si>
  <si>
    <t>9</t>
  </si>
  <si>
    <t>10</t>
  </si>
  <si>
    <t xml:space="preserve"> SALE SCRAP</t>
  </si>
  <si>
    <t>MANUFACTURING  EXPENSES  STABILIZER</t>
  </si>
  <si>
    <t>MANUFACTURING  EXPENSES - SUSPENSTION</t>
  </si>
  <si>
    <t>Diff B-A</t>
  </si>
  <si>
    <t>สูตร</t>
  </si>
  <si>
    <t>ALLOCATE OFFICE SERVICE CENTE</t>
  </si>
  <si>
    <t>R                  0.00</t>
  </si>
  <si>
    <t>EXPENSE TO ADMIN</t>
  </si>
  <si>
    <t xml:space="preserve"> LOSS ON DEVALUATION INV.</t>
  </si>
  <si>
    <t>DEAD STOCK EXPENSES</t>
  </si>
  <si>
    <t>LOSS ON DEVALUATION INVENTORY</t>
  </si>
  <si>
    <t>ขาดทุนจากมูลค่าที่ลดลงของสินค้า</t>
  </si>
  <si>
    <t>ค่าใช้จ่ายในการบรรจุภัณฑ์</t>
  </si>
  <si>
    <t xml:space="preserve">Check </t>
  </si>
  <si>
    <t>File Master Link</t>
  </si>
  <si>
    <t>Check</t>
  </si>
  <si>
    <t xml:space="preserve"> LEASE FEE SOFTWARE</t>
  </si>
  <si>
    <t>SECTION   :  HOT COIL</t>
  </si>
  <si>
    <t>SECTION   :  COLD COIL</t>
  </si>
  <si>
    <t>TOTAL COIL</t>
  </si>
  <si>
    <t>MANUFACTURING  EXPENSES  COIL</t>
  </si>
  <si>
    <t>HOT COIL</t>
  </si>
  <si>
    <t>COLD COIL</t>
  </si>
  <si>
    <t>BUDGET AND ACTUAL  MANUFACTURING EXPENSES …. SUSPENSION DIVISION    2020</t>
  </si>
  <si>
    <t>SECTION   :  GRAND TOTAL</t>
  </si>
  <si>
    <t>SECTION   :  TOTAL COIL</t>
  </si>
  <si>
    <t>SECTION   :  TOTAL STABILIZER</t>
  </si>
  <si>
    <t xml:space="preserve"> EXPENSES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</si>
</sst>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_);_(* \(#,##0\);_(* &quot;-&quot;_);_(@_)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_-* #,##0_-;\-* #,##0_-;_-* &quot;-&quot;??_-;_-@_-"/>
    <numFmt numFmtId="169" formatCode="0.00000"/>
    <numFmt numFmtId="170" formatCode="0.0000"/>
    <numFmt numFmtId="171" formatCode="0.0"/>
  </numFmts>
  <fonts count="46" x14ac:knownFonts="1">
    <font>
      <sz val="14"/>
      <name val="Cordia New"/>
      <charset val="222"/>
    </font>
    <font>
      <sz val="14"/>
      <name val="Cordia New"/>
      <family val="2"/>
    </font>
    <font>
      <sz val="8"/>
      <name val="Cordia New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u/>
      <sz val="14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u/>
      <sz val="8"/>
      <name val="Arial Narrow"/>
      <family val="2"/>
    </font>
    <font>
      <b/>
      <sz val="8"/>
      <color indexed="10"/>
      <name val="Arial Narrow"/>
      <family val="2"/>
    </font>
    <font>
      <b/>
      <sz val="14"/>
      <color indexed="10"/>
      <name val="Arial Narrow"/>
      <family val="2"/>
    </font>
    <font>
      <sz val="14"/>
      <color indexed="10"/>
      <name val="Arial Narrow"/>
      <family val="2"/>
    </font>
    <font>
      <sz val="12"/>
      <name val="Arial Narrow"/>
      <family val="2"/>
    </font>
    <font>
      <b/>
      <sz val="14"/>
      <color indexed="12"/>
      <name val="Arial Narrow"/>
      <family val="2"/>
    </font>
    <font>
      <sz val="14"/>
      <name val="Arial Narrow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8"/>
      <name val="Arial"/>
      <family val="2"/>
    </font>
    <font>
      <u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u/>
      <sz val="14"/>
      <color indexed="10"/>
      <name val="Arial"/>
      <family val="2"/>
    </font>
    <font>
      <b/>
      <sz val="15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4"/>
      <color indexed="9"/>
      <name val="Arial"/>
      <family val="2"/>
    </font>
    <font>
      <sz val="15"/>
      <name val="Arial"/>
      <family val="2"/>
    </font>
    <font>
      <b/>
      <u/>
      <sz val="15"/>
      <name val="Arial"/>
      <family val="2"/>
    </font>
    <font>
      <b/>
      <u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CordiaUPC"/>
      <family val="2"/>
      <charset val="222"/>
    </font>
    <font>
      <u/>
      <sz val="12"/>
      <name val="Arial"/>
      <family val="2"/>
    </font>
    <font>
      <u/>
      <sz val="12"/>
      <color indexed="10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4"/>
      <name val="Trebuchet MS"/>
      <family val="2"/>
    </font>
    <font>
      <b/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5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quotePrefix="1" applyFont="1" applyFill="1" applyBorder="1" applyAlignment="1">
      <alignment horizontal="left" vertical="center"/>
    </xf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7" fillId="0" borderId="0" xfId="0" applyFont="1" applyFill="1"/>
    <xf numFmtId="0" fontId="6" fillId="3" borderId="9" xfId="0" applyFont="1" applyFill="1" applyBorder="1" applyAlignment="1">
      <alignment horizontal="center"/>
    </xf>
    <xf numFmtId="38" fontId="6" fillId="3" borderId="9" xfId="1" applyNumberFormat="1" applyFont="1" applyFill="1" applyBorder="1" applyAlignment="1">
      <alignment horizontal="center"/>
    </xf>
    <xf numFmtId="0" fontId="7" fillId="2" borderId="0" xfId="0" applyFont="1" applyFill="1" applyBorder="1"/>
    <xf numFmtId="0" fontId="7" fillId="4" borderId="9" xfId="0" applyFont="1" applyFill="1" applyBorder="1"/>
    <xf numFmtId="38" fontId="7" fillId="0" borderId="0" xfId="1" applyNumberFormat="1" applyFont="1"/>
    <xf numFmtId="3" fontId="7" fillId="0" borderId="0" xfId="0" applyNumberFormat="1" applyFont="1"/>
    <xf numFmtId="0" fontId="7" fillId="0" borderId="10" xfId="0" applyFont="1" applyBorder="1"/>
    <xf numFmtId="38" fontId="7" fillId="0" borderId="11" xfId="1" applyNumberFormat="1" applyFont="1" applyBorder="1"/>
    <xf numFmtId="0" fontId="7" fillId="0" borderId="12" xfId="0" applyFont="1" applyBorder="1"/>
    <xf numFmtId="0" fontId="7" fillId="0" borderId="13" xfId="0" applyFont="1" applyBorder="1"/>
    <xf numFmtId="38" fontId="7" fillId="0" borderId="0" xfId="1" applyNumberFormat="1" applyFont="1" applyBorder="1"/>
    <xf numFmtId="3" fontId="7" fillId="0" borderId="0" xfId="1" applyNumberFormat="1" applyFont="1"/>
    <xf numFmtId="168" fontId="8" fillId="0" borderId="0" xfId="1" applyNumberFormat="1" applyFont="1" applyFill="1" applyBorder="1"/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0" borderId="0" xfId="0" applyFont="1" applyFill="1" applyBorder="1"/>
    <xf numFmtId="168" fontId="9" fillId="0" borderId="0" xfId="0" applyNumberFormat="1" applyFont="1" applyFill="1" applyBorder="1"/>
    <xf numFmtId="167" fontId="9" fillId="0" borderId="0" xfId="0" applyNumberFormat="1" applyFont="1" applyFill="1" applyBorder="1"/>
    <xf numFmtId="168" fontId="9" fillId="0" borderId="0" xfId="1" applyNumberFormat="1" applyFont="1" applyFill="1" applyBorder="1"/>
    <xf numFmtId="171" fontId="9" fillId="0" borderId="0" xfId="0" applyNumberFormat="1" applyFont="1" applyFill="1" applyBorder="1"/>
    <xf numFmtId="164" fontId="9" fillId="0" borderId="0" xfId="0" applyNumberFormat="1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/>
    <xf numFmtId="164" fontId="9" fillId="0" borderId="0" xfId="1" applyNumberFormat="1" applyFont="1" applyFill="1" applyBorder="1"/>
    <xf numFmtId="22" fontId="12" fillId="0" borderId="0" xfId="0" applyNumberFormat="1" applyFont="1" applyFill="1"/>
    <xf numFmtId="0" fontId="12" fillId="0" borderId="0" xfId="0" applyFont="1" applyFill="1"/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2" fillId="0" borderId="0" xfId="0" applyFont="1"/>
    <xf numFmtId="0" fontId="13" fillId="0" borderId="0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0" xfId="0" applyFont="1" applyFill="1" applyBorder="1"/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6" fillId="0" borderId="0" xfId="0" applyFont="1"/>
    <xf numFmtId="0" fontId="15" fillId="0" borderId="0" xfId="0" applyFont="1" applyFill="1" applyBorder="1"/>
    <xf numFmtId="0" fontId="12" fillId="0" borderId="15" xfId="0" applyFont="1" applyBorder="1" applyAlignment="1">
      <alignment horizontal="center"/>
    </xf>
    <xf numFmtId="0" fontId="12" fillId="0" borderId="15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4" fillId="5" borderId="23" xfId="0" applyFont="1" applyFill="1" applyBorder="1"/>
    <xf numFmtId="0" fontId="12" fillId="0" borderId="23" xfId="0" applyFont="1" applyFill="1" applyBorder="1" applyAlignment="1">
      <alignment horizontal="center"/>
    </xf>
    <xf numFmtId="0" fontId="12" fillId="0" borderId="23" xfId="0" applyFont="1" applyFill="1" applyBorder="1"/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17" fillId="0" borderId="0" xfId="0" applyFont="1" applyAlignment="1">
      <alignment horizontal="center"/>
    </xf>
    <xf numFmtId="4" fontId="17" fillId="0" borderId="24" xfId="0" applyNumberFormat="1" applyFont="1" applyBorder="1" applyAlignment="1">
      <alignment horizontal="center"/>
    </xf>
    <xf numFmtId="0" fontId="17" fillId="0" borderId="0" xfId="0" applyFont="1"/>
    <xf numFmtId="0" fontId="12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8" fillId="2" borderId="25" xfId="0" applyFont="1" applyFill="1" applyBorder="1" applyAlignment="1">
      <alignment horizontal="center"/>
    </xf>
    <xf numFmtId="0" fontId="19" fillId="0" borderId="0" xfId="0" applyFont="1"/>
    <xf numFmtId="0" fontId="11" fillId="0" borderId="18" xfId="0" applyFont="1" applyFill="1" applyBorder="1" applyAlignment="1">
      <alignment horizontal="center"/>
    </xf>
    <xf numFmtId="0" fontId="12" fillId="0" borderId="18" xfId="0" applyFont="1" applyBorder="1"/>
    <xf numFmtId="0" fontId="11" fillId="7" borderId="26" xfId="0" applyFont="1" applyFill="1" applyBorder="1" applyAlignment="1">
      <alignment horizontal="center"/>
    </xf>
    <xf numFmtId="0" fontId="15" fillId="7" borderId="22" xfId="0" applyFont="1" applyFill="1" applyBorder="1" applyAlignment="1">
      <alignment horizontal="center"/>
    </xf>
    <xf numFmtId="0" fontId="16" fillId="0" borderId="18" xfId="0" applyFont="1" applyBorder="1"/>
    <xf numFmtId="0" fontId="12" fillId="0" borderId="27" xfId="0" applyFont="1" applyBorder="1"/>
    <xf numFmtId="0" fontId="12" fillId="0" borderId="28" xfId="0" applyFont="1" applyBorder="1" applyAlignment="1">
      <alignment horizontal="center"/>
    </xf>
    <xf numFmtId="0" fontId="14" fillId="5" borderId="28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center"/>
    </xf>
    <xf numFmtId="0" fontId="12" fillId="0" borderId="18" xfId="0" applyFont="1" applyFill="1" applyBorder="1"/>
    <xf numFmtId="0" fontId="12" fillId="6" borderId="0" xfId="0" applyFont="1" applyFill="1" applyAlignment="1">
      <alignment horizontal="center"/>
    </xf>
    <xf numFmtId="0" fontId="12" fillId="6" borderId="29" xfId="0" applyFont="1" applyFill="1" applyBorder="1"/>
    <xf numFmtId="0" fontId="17" fillId="0" borderId="0" xfId="0" applyFont="1" applyBorder="1" applyAlignment="1">
      <alignment horizontal="center"/>
    </xf>
    <xf numFmtId="4" fontId="17" fillId="0" borderId="24" xfId="0" applyNumberFormat="1" applyFont="1" applyBorder="1"/>
    <xf numFmtId="0" fontId="14" fillId="2" borderId="30" xfId="0" applyFont="1" applyFill="1" applyBorder="1" applyAlignment="1">
      <alignment horizontal="center"/>
    </xf>
    <xf numFmtId="0" fontId="15" fillId="2" borderId="31" xfId="0" applyFont="1" applyFill="1" applyBorder="1" applyAlignment="1">
      <alignment horizontal="center"/>
    </xf>
    <xf numFmtId="4" fontId="20" fillId="0" borderId="23" xfId="0" applyNumberFormat="1" applyFont="1" applyBorder="1"/>
    <xf numFmtId="4" fontId="20" fillId="2" borderId="23" xfId="0" applyNumberFormat="1" applyFont="1" applyFill="1" applyBorder="1"/>
    <xf numFmtId="0" fontId="20" fillId="0" borderId="23" xfId="0" applyFont="1" applyBorder="1"/>
    <xf numFmtId="0" fontId="20" fillId="2" borderId="23" xfId="0" applyFont="1" applyFill="1" applyBorder="1"/>
    <xf numFmtId="4" fontId="21" fillId="5" borderId="23" xfId="0" applyNumberFormat="1" applyFont="1" applyFill="1" applyBorder="1"/>
    <xf numFmtId="4" fontId="20" fillId="0" borderId="23" xfId="0" applyNumberFormat="1" applyFont="1" applyFill="1" applyBorder="1"/>
    <xf numFmtId="165" fontId="20" fillId="0" borderId="27" xfId="1" applyFont="1" applyBorder="1"/>
    <xf numFmtId="165" fontId="20" fillId="0" borderId="17" xfId="1" applyFont="1" applyBorder="1"/>
    <xf numFmtId="165" fontId="20" fillId="7" borderId="18" xfId="1" applyFont="1" applyFill="1" applyBorder="1"/>
    <xf numFmtId="165" fontId="20" fillId="0" borderId="23" xfId="1" applyFont="1" applyBorder="1"/>
    <xf numFmtId="165" fontId="20" fillId="7" borderId="12" xfId="1" applyFont="1" applyFill="1" applyBorder="1"/>
    <xf numFmtId="165" fontId="20" fillId="7" borderId="23" xfId="1" applyFont="1" applyFill="1" applyBorder="1"/>
    <xf numFmtId="165" fontId="21" fillId="5" borderId="23" xfId="1" applyFont="1" applyFill="1" applyBorder="1"/>
    <xf numFmtId="165" fontId="20" fillId="0" borderId="23" xfId="1" applyFont="1" applyFill="1" applyBorder="1"/>
    <xf numFmtId="165" fontId="20" fillId="0" borderId="12" xfId="1" applyFont="1" applyFill="1" applyBorder="1"/>
    <xf numFmtId="0" fontId="20" fillId="6" borderId="29" xfId="0" applyFont="1" applyFill="1" applyBorder="1"/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0" xfId="0" applyFont="1" applyFill="1" applyBorder="1"/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167" fontId="9" fillId="0" borderId="24" xfId="0" applyNumberFormat="1" applyFont="1" applyFill="1" applyBorder="1"/>
    <xf numFmtId="0" fontId="27" fillId="0" borderId="36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7" fillId="0" borderId="7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right" vertical="center"/>
    </xf>
    <xf numFmtId="4" fontId="12" fillId="0" borderId="0" xfId="0" applyNumberFormat="1" applyFont="1"/>
    <xf numFmtId="166" fontId="9" fillId="0" borderId="0" xfId="1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29" fillId="0" borderId="0" xfId="0" applyFont="1" applyFill="1" applyBorder="1"/>
    <xf numFmtId="167" fontId="9" fillId="0" borderId="23" xfId="1" applyNumberFormat="1" applyFont="1" applyFill="1" applyBorder="1" applyAlignment="1">
      <alignment vertical="center"/>
    </xf>
    <xf numFmtId="167" fontId="9" fillId="2" borderId="12" xfId="1" applyNumberFormat="1" applyFont="1" applyFill="1" applyBorder="1" applyAlignment="1">
      <alignment vertical="center"/>
    </xf>
    <xf numFmtId="167" fontId="9" fillId="2" borderId="23" xfId="1" applyNumberFormat="1" applyFont="1" applyFill="1" applyBorder="1" applyAlignment="1">
      <alignment vertical="center"/>
    </xf>
    <xf numFmtId="167" fontId="9" fillId="2" borderId="39" xfId="1" applyNumberFormat="1" applyFont="1" applyFill="1" applyBorder="1" applyAlignment="1">
      <alignment vertical="center"/>
    </xf>
    <xf numFmtId="167" fontId="9" fillId="0" borderId="28" xfId="1" applyNumberFormat="1" applyFont="1" applyFill="1" applyBorder="1" applyAlignment="1">
      <alignment vertical="center"/>
    </xf>
    <xf numFmtId="167" fontId="9" fillId="0" borderId="40" xfId="1" applyNumberFormat="1" applyFont="1" applyFill="1" applyBorder="1" applyAlignment="1">
      <alignment vertical="center"/>
    </xf>
    <xf numFmtId="167" fontId="9" fillId="2" borderId="41" xfId="1" applyNumberFormat="1" applyFont="1" applyFill="1" applyBorder="1" applyAlignment="1">
      <alignment vertical="center"/>
    </xf>
    <xf numFmtId="167" fontId="9" fillId="2" borderId="40" xfId="1" applyNumberFormat="1" applyFont="1" applyFill="1" applyBorder="1" applyAlignment="1">
      <alignment vertical="center"/>
    </xf>
    <xf numFmtId="167" fontId="9" fillId="2" borderId="42" xfId="1" applyNumberFormat="1" applyFont="1" applyFill="1" applyBorder="1" applyAlignment="1">
      <alignment vertical="center"/>
    </xf>
    <xf numFmtId="167" fontId="9" fillId="0" borderId="29" xfId="1" applyNumberFormat="1" applyFont="1" applyFill="1" applyBorder="1" applyAlignment="1">
      <alignment vertical="center"/>
    </xf>
    <xf numFmtId="167" fontId="29" fillId="0" borderId="21" xfId="1" applyNumberFormat="1" applyFont="1" applyFill="1" applyBorder="1" applyAlignment="1">
      <alignment vertical="center"/>
    </xf>
    <xf numFmtId="167" fontId="29" fillId="2" borderId="22" xfId="1" applyNumberFormat="1" applyFont="1" applyFill="1" applyBorder="1" applyAlignment="1">
      <alignment vertical="center"/>
    </xf>
    <xf numFmtId="167" fontId="29" fillId="2" borderId="21" xfId="1" applyNumberFormat="1" applyFont="1" applyFill="1" applyBorder="1" applyAlignment="1">
      <alignment vertical="center"/>
    </xf>
    <xf numFmtId="167" fontId="29" fillId="2" borderId="43" xfId="1" applyNumberFormat="1" applyFont="1" applyFill="1" applyBorder="1" applyAlignment="1">
      <alignment vertical="center"/>
    </xf>
    <xf numFmtId="167" fontId="29" fillId="0" borderId="44" xfId="1" applyNumberFormat="1" applyFont="1" applyFill="1" applyBorder="1" applyAlignment="1">
      <alignment vertical="center"/>
    </xf>
    <xf numFmtId="167" fontId="29" fillId="2" borderId="45" xfId="1" applyNumberFormat="1" applyFont="1" applyFill="1" applyBorder="1" applyAlignment="1">
      <alignment vertical="center"/>
    </xf>
    <xf numFmtId="167" fontId="29" fillId="2" borderId="44" xfId="1" applyNumberFormat="1" applyFont="1" applyFill="1" applyBorder="1" applyAlignment="1">
      <alignment vertical="center"/>
    </xf>
    <xf numFmtId="167" fontId="29" fillId="0" borderId="46" xfId="1" applyNumberFormat="1" applyFont="1" applyFill="1" applyBorder="1" applyAlignment="1">
      <alignment vertical="center"/>
    </xf>
    <xf numFmtId="167" fontId="29" fillId="2" borderId="47" xfId="1" applyNumberFormat="1" applyFont="1" applyFill="1" applyBorder="1" applyAlignment="1">
      <alignment vertical="center"/>
    </xf>
    <xf numFmtId="165" fontId="9" fillId="0" borderId="0" xfId="0" applyNumberFormat="1" applyFont="1" applyFill="1" applyBorder="1"/>
    <xf numFmtId="3" fontId="9" fillId="0" borderId="0" xfId="0" applyNumberFormat="1" applyFont="1" applyFill="1" applyBorder="1" applyAlignment="1">
      <alignment horizontal="center"/>
    </xf>
    <xf numFmtId="3" fontId="30" fillId="0" borderId="0" xfId="0" applyNumberFormat="1" applyFont="1" applyFill="1" applyBorder="1" applyAlignment="1">
      <alignment horizontal="center"/>
    </xf>
    <xf numFmtId="167" fontId="9" fillId="0" borderId="48" xfId="1" applyNumberFormat="1" applyFont="1" applyFill="1" applyBorder="1" applyAlignment="1">
      <alignment vertical="center"/>
    </xf>
    <xf numFmtId="167" fontId="9" fillId="2" borderId="33" xfId="1" applyNumberFormat="1" applyFont="1" applyFill="1" applyBorder="1" applyAlignment="1">
      <alignment vertical="center"/>
    </xf>
    <xf numFmtId="167" fontId="9" fillId="2" borderId="29" xfId="1" applyNumberFormat="1" applyFont="1" applyFill="1" applyBorder="1" applyAlignment="1">
      <alignment vertical="center"/>
    </xf>
    <xf numFmtId="167" fontId="9" fillId="2" borderId="49" xfId="1" applyNumberFormat="1" applyFont="1" applyFill="1" applyBorder="1" applyAlignment="1">
      <alignment vertical="center"/>
    </xf>
    <xf numFmtId="3" fontId="9" fillId="0" borderId="0" xfId="0" applyNumberFormat="1" applyFont="1" applyFill="1" applyBorder="1"/>
    <xf numFmtId="3" fontId="30" fillId="0" borderId="0" xfId="0" applyNumberFormat="1" applyFont="1" applyFill="1" applyBorder="1"/>
    <xf numFmtId="168" fontId="9" fillId="0" borderId="0" xfId="1" applyNumberFormat="1" applyFont="1" applyFill="1" applyBorder="1" applyAlignment="1">
      <alignment horizontal="left"/>
    </xf>
    <xf numFmtId="3" fontId="9" fillId="0" borderId="0" xfId="1" applyNumberFormat="1" applyFont="1" applyFill="1" applyBorder="1" applyAlignment="1">
      <alignment horizontal="right" vertical="center"/>
    </xf>
    <xf numFmtId="3" fontId="9" fillId="0" borderId="0" xfId="0" applyNumberFormat="1" applyFont="1" applyFill="1" applyBorder="1" applyAlignment="1">
      <alignment horizontal="left"/>
    </xf>
    <xf numFmtId="3" fontId="9" fillId="0" borderId="0" xfId="0" applyNumberFormat="1" applyFont="1" applyFill="1" applyBorder="1" applyAlignment="1">
      <alignment horizontal="right"/>
    </xf>
    <xf numFmtId="164" fontId="9" fillId="0" borderId="0" xfId="1" applyNumberFormat="1" applyFont="1" applyFill="1" applyBorder="1"/>
    <xf numFmtId="167" fontId="9" fillId="0" borderId="52" xfId="1" applyNumberFormat="1" applyFont="1" applyFill="1" applyBorder="1" applyAlignment="1">
      <alignment vertical="center"/>
    </xf>
    <xf numFmtId="167" fontId="29" fillId="0" borderId="53" xfId="1" applyNumberFormat="1" applyFont="1" applyFill="1" applyBorder="1" applyAlignment="1">
      <alignment vertical="center"/>
    </xf>
    <xf numFmtId="4" fontId="9" fillId="0" borderId="0" xfId="0" applyNumberFormat="1" applyFont="1" applyFill="1" applyBorder="1"/>
    <xf numFmtId="167" fontId="9" fillId="3" borderId="48" xfId="1" applyNumberFormat="1" applyFont="1" applyFill="1" applyBorder="1" applyAlignment="1">
      <alignment vertical="center"/>
    </xf>
    <xf numFmtId="167" fontId="9" fillId="3" borderId="23" xfId="1" applyNumberFormat="1" applyFont="1" applyFill="1" applyBorder="1" applyAlignment="1">
      <alignment vertical="center"/>
    </xf>
    <xf numFmtId="167" fontId="9" fillId="3" borderId="39" xfId="1" applyNumberFormat="1" applyFont="1" applyFill="1" applyBorder="1" applyAlignment="1">
      <alignment vertical="center"/>
    </xf>
    <xf numFmtId="167" fontId="9" fillId="3" borderId="54" xfId="1" applyNumberFormat="1" applyFont="1" applyFill="1" applyBorder="1" applyAlignment="1">
      <alignment vertical="center"/>
    </xf>
    <xf numFmtId="167" fontId="9" fillId="3" borderId="40" xfId="1" applyNumberFormat="1" applyFont="1" applyFill="1" applyBorder="1" applyAlignment="1">
      <alignment vertical="center"/>
    </xf>
    <xf numFmtId="167" fontId="9" fillId="3" borderId="42" xfId="1" applyNumberFormat="1" applyFont="1" applyFill="1" applyBorder="1" applyAlignment="1">
      <alignment vertical="center"/>
    </xf>
    <xf numFmtId="167" fontId="29" fillId="3" borderId="53" xfId="1" applyNumberFormat="1" applyFont="1" applyFill="1" applyBorder="1" applyAlignment="1">
      <alignment vertical="center" shrinkToFit="1"/>
    </xf>
    <xf numFmtId="167" fontId="29" fillId="3" borderId="44" xfId="1" applyNumberFormat="1" applyFont="1" applyFill="1" applyBorder="1" applyAlignment="1">
      <alignment vertical="center" shrinkToFit="1"/>
    </xf>
    <xf numFmtId="167" fontId="29" fillId="3" borderId="47" xfId="1" applyNumberFormat="1" applyFont="1" applyFill="1" applyBorder="1" applyAlignment="1">
      <alignment vertical="center" shrinkToFit="1"/>
    </xf>
    <xf numFmtId="167" fontId="9" fillId="8" borderId="55" xfId="1" applyNumberFormat="1" applyFont="1" applyFill="1" applyBorder="1" applyAlignment="1">
      <alignment vertical="center"/>
    </xf>
    <xf numFmtId="167" fontId="9" fillId="8" borderId="23" xfId="1" applyNumberFormat="1" applyFont="1" applyFill="1" applyBorder="1" applyAlignment="1">
      <alignment vertical="center"/>
    </xf>
    <xf numFmtId="167" fontId="9" fillId="8" borderId="56" xfId="1" applyNumberFormat="1" applyFont="1" applyFill="1" applyBorder="1" applyAlignment="1">
      <alignment vertical="center"/>
    </xf>
    <xf numFmtId="167" fontId="9" fillId="8" borderId="57" xfId="1" applyNumberFormat="1" applyFont="1" applyFill="1" applyBorder="1" applyAlignment="1">
      <alignment vertical="center"/>
    </xf>
    <xf numFmtId="167" fontId="9" fillId="8" borderId="29" xfId="1" applyNumberFormat="1" applyFont="1" applyFill="1" applyBorder="1" applyAlignment="1">
      <alignment vertical="center"/>
    </xf>
    <xf numFmtId="167" fontId="9" fillId="8" borderId="58" xfId="1" applyNumberFormat="1" applyFont="1" applyFill="1" applyBorder="1" applyAlignment="1">
      <alignment vertical="center"/>
    </xf>
    <xf numFmtId="167" fontId="29" fillId="8" borderId="59" xfId="1" applyNumberFormat="1" applyFont="1" applyFill="1" applyBorder="1" applyAlignment="1">
      <alignment vertical="center"/>
    </xf>
    <xf numFmtId="167" fontId="29" fillId="8" borderId="44" xfId="1" applyNumberFormat="1" applyFont="1" applyFill="1" applyBorder="1" applyAlignment="1">
      <alignment vertical="center"/>
    </xf>
    <xf numFmtId="167" fontId="29" fillId="8" borderId="60" xfId="1" applyNumberFormat="1" applyFont="1" applyFill="1" applyBorder="1" applyAlignment="1">
      <alignment vertical="center"/>
    </xf>
    <xf numFmtId="167" fontId="9" fillId="8" borderId="39" xfId="1" applyNumberFormat="1" applyFont="1" applyFill="1" applyBorder="1" applyAlignment="1">
      <alignment vertical="center"/>
    </xf>
    <xf numFmtId="167" fontId="9" fillId="8" borderId="49" xfId="1" applyNumberFormat="1" applyFont="1" applyFill="1" applyBorder="1" applyAlignment="1">
      <alignment vertical="center"/>
    </xf>
    <xf numFmtId="167" fontId="29" fillId="8" borderId="61" xfId="1" applyNumberFormat="1" applyFont="1" applyFill="1" applyBorder="1" applyAlignment="1">
      <alignment vertical="center"/>
    </xf>
    <xf numFmtId="167" fontId="29" fillId="8" borderId="46" xfId="1" applyNumberFormat="1" applyFont="1" applyFill="1" applyBorder="1" applyAlignment="1">
      <alignment vertical="center"/>
    </xf>
    <xf numFmtId="167" fontId="29" fillId="8" borderId="47" xfId="1" applyNumberFormat="1" applyFont="1" applyFill="1" applyBorder="1" applyAlignment="1">
      <alignment vertical="center"/>
    </xf>
    <xf numFmtId="167" fontId="9" fillId="8" borderId="40" xfId="1" applyNumberFormat="1" applyFont="1" applyFill="1" applyBorder="1" applyAlignment="1">
      <alignment vertical="center"/>
    </xf>
    <xf numFmtId="0" fontId="31" fillId="0" borderId="5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3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left" vertical="center"/>
    </xf>
    <xf numFmtId="0" fontId="31" fillId="0" borderId="11" xfId="0" applyFont="1" applyFill="1" applyBorder="1" applyAlignment="1">
      <alignment horizontal="left" vertical="center"/>
    </xf>
    <xf numFmtId="0" fontId="31" fillId="0" borderId="62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right" vertical="center"/>
    </xf>
    <xf numFmtId="170" fontId="31" fillId="0" borderId="0" xfId="0" applyNumberFormat="1" applyFont="1" applyFill="1" applyBorder="1" applyAlignment="1">
      <alignment horizontal="right" vertical="center"/>
    </xf>
    <xf numFmtId="169" fontId="31" fillId="0" borderId="0" xfId="0" applyNumberFormat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horizontal="center"/>
    </xf>
    <xf numFmtId="0" fontId="27" fillId="0" borderId="63" xfId="0" applyFont="1" applyFill="1" applyBorder="1" applyAlignment="1">
      <alignment horizontal="center"/>
    </xf>
    <xf numFmtId="0" fontId="27" fillId="0" borderId="0" xfId="0" applyFont="1" applyFill="1" applyBorder="1"/>
    <xf numFmtId="0" fontId="27" fillId="0" borderId="4" xfId="0" applyFont="1" applyFill="1" applyBorder="1" applyAlignment="1">
      <alignment horizontal="center"/>
    </xf>
    <xf numFmtId="0" fontId="32" fillId="0" borderId="17" xfId="0" applyFont="1" applyFill="1" applyBorder="1" applyAlignment="1">
      <alignment horizontal="center"/>
    </xf>
    <xf numFmtId="0" fontId="27" fillId="0" borderId="17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9" fillId="0" borderId="64" xfId="0" applyFont="1" applyFill="1" applyBorder="1" applyAlignment="1">
      <alignment horizontal="center"/>
    </xf>
    <xf numFmtId="0" fontId="33" fillId="0" borderId="65" xfId="0" applyFont="1" applyFill="1" applyBorder="1" applyAlignment="1">
      <alignment horizontal="center"/>
    </xf>
    <xf numFmtId="0" fontId="29" fillId="0" borderId="65" xfId="0" applyFont="1" applyFill="1" applyBorder="1" applyAlignment="1">
      <alignment horizontal="center"/>
    </xf>
    <xf numFmtId="0" fontId="29" fillId="0" borderId="13" xfId="0" applyFont="1" applyFill="1" applyBorder="1" applyAlignment="1">
      <alignment horizontal="center"/>
    </xf>
    <xf numFmtId="0" fontId="29" fillId="0" borderId="66" xfId="0" applyFont="1" applyFill="1" applyBorder="1" applyAlignment="1">
      <alignment horizontal="center"/>
    </xf>
    <xf numFmtId="0" fontId="29" fillId="0" borderId="9" xfId="0" applyFont="1" applyFill="1" applyBorder="1" applyAlignment="1">
      <alignment horizontal="center"/>
    </xf>
    <xf numFmtId="0" fontId="29" fillId="2" borderId="67" xfId="0" applyFont="1" applyFill="1" applyBorder="1" applyAlignment="1">
      <alignment horizontal="center"/>
    </xf>
    <xf numFmtId="0" fontId="29" fillId="2" borderId="9" xfId="0" applyFont="1" applyFill="1" applyBorder="1" applyAlignment="1">
      <alignment horizontal="center"/>
    </xf>
    <xf numFmtId="0" fontId="29" fillId="2" borderId="68" xfId="0" applyFont="1" applyFill="1" applyBorder="1" applyAlignment="1">
      <alignment horizontal="center"/>
    </xf>
    <xf numFmtId="0" fontId="29" fillId="3" borderId="69" xfId="0" applyFont="1" applyFill="1" applyBorder="1" applyAlignment="1">
      <alignment horizontal="center"/>
    </xf>
    <xf numFmtId="0" fontId="29" fillId="3" borderId="9" xfId="0" applyFont="1" applyFill="1" applyBorder="1" applyAlignment="1">
      <alignment horizontal="center"/>
    </xf>
    <xf numFmtId="0" fontId="29" fillId="3" borderId="68" xfId="0" applyFont="1" applyFill="1" applyBorder="1" applyAlignment="1">
      <alignment horizontal="center"/>
    </xf>
    <xf numFmtId="0" fontId="29" fillId="2" borderId="66" xfId="0" applyFont="1" applyFill="1" applyBorder="1" applyAlignment="1">
      <alignment horizontal="center"/>
    </xf>
    <xf numFmtId="0" fontId="29" fillId="2" borderId="71" xfId="0" applyFont="1" applyFill="1" applyBorder="1" applyAlignment="1">
      <alignment horizontal="center"/>
    </xf>
    <xf numFmtId="0" fontId="29" fillId="8" borderId="72" xfId="0" applyFont="1" applyFill="1" applyBorder="1" applyAlignment="1">
      <alignment horizontal="center"/>
    </xf>
    <xf numFmtId="0" fontId="29" fillId="8" borderId="9" xfId="0" applyFont="1" applyFill="1" applyBorder="1" applyAlignment="1">
      <alignment horizontal="center"/>
    </xf>
    <xf numFmtId="0" fontId="29" fillId="8" borderId="71" xfId="0" applyFont="1" applyFill="1" applyBorder="1" applyAlignment="1">
      <alignment horizontal="center"/>
    </xf>
    <xf numFmtId="0" fontId="29" fillId="0" borderId="67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168" fontId="29" fillId="0" borderId="9" xfId="1" applyNumberFormat="1" applyFont="1" applyFill="1" applyBorder="1" applyAlignment="1">
      <alignment horizontal="center"/>
    </xf>
    <xf numFmtId="168" fontId="29" fillId="8" borderId="9" xfId="1" applyNumberFormat="1" applyFont="1" applyFill="1" applyBorder="1" applyAlignment="1">
      <alignment horizontal="center"/>
    </xf>
    <xf numFmtId="0" fontId="29" fillId="8" borderId="68" xfId="0" applyFont="1" applyFill="1" applyBorder="1" applyAlignment="1">
      <alignment horizontal="center"/>
    </xf>
    <xf numFmtId="0" fontId="29" fillId="0" borderId="72" xfId="0" applyFont="1" applyFill="1" applyBorder="1" applyAlignment="1">
      <alignment horizontal="center"/>
    </xf>
    <xf numFmtId="0" fontId="9" fillId="0" borderId="55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vertical="center"/>
    </xf>
    <xf numFmtId="0" fontId="9" fillId="0" borderId="35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vertical="center"/>
    </xf>
    <xf numFmtId="0" fontId="33" fillId="0" borderId="15" xfId="0" applyFont="1" applyFill="1" applyBorder="1" applyAlignment="1">
      <alignment horizontal="center"/>
    </xf>
    <xf numFmtId="0" fontId="29" fillId="0" borderId="15" xfId="0" applyFont="1" applyFill="1" applyBorder="1" applyAlignment="1">
      <alignment horizontal="center"/>
    </xf>
    <xf numFmtId="0" fontId="29" fillId="0" borderId="69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 vertical="center"/>
    </xf>
    <xf numFmtId="0" fontId="29" fillId="0" borderId="73" xfId="0" applyFont="1" applyFill="1" applyBorder="1" applyAlignment="1">
      <alignment horizontal="center"/>
    </xf>
    <xf numFmtId="0" fontId="31" fillId="0" borderId="11" xfId="0" applyFont="1" applyFill="1" applyBorder="1" applyAlignment="1">
      <alignment vertical="center"/>
    </xf>
    <xf numFmtId="0" fontId="31" fillId="0" borderId="74" xfId="0" applyFont="1" applyFill="1" applyBorder="1" applyAlignment="1">
      <alignment horizontal="left" vertical="center"/>
    </xf>
    <xf numFmtId="0" fontId="27" fillId="0" borderId="75" xfId="0" applyFont="1" applyFill="1" applyBorder="1" applyAlignment="1">
      <alignment horizontal="center"/>
    </xf>
    <xf numFmtId="0" fontId="29" fillId="0" borderId="76" xfId="0" applyFont="1" applyFill="1" applyBorder="1" applyAlignment="1">
      <alignment horizontal="center"/>
    </xf>
    <xf numFmtId="0" fontId="9" fillId="0" borderId="39" xfId="0" applyFont="1" applyFill="1" applyBorder="1" applyAlignment="1">
      <alignment vertical="center"/>
    </xf>
    <xf numFmtId="0" fontId="9" fillId="0" borderId="42" xfId="0" applyFont="1" applyFill="1" applyBorder="1" applyAlignment="1">
      <alignment vertical="center"/>
    </xf>
    <xf numFmtId="0" fontId="9" fillId="0" borderId="49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3" fontId="34" fillId="4" borderId="9" xfId="1" applyNumberFormat="1" applyFont="1" applyFill="1" applyBorder="1"/>
    <xf numFmtId="3" fontId="34" fillId="0" borderId="34" xfId="1" applyNumberFormat="1" applyFont="1" applyBorder="1"/>
    <xf numFmtId="3" fontId="34" fillId="0" borderId="23" xfId="1" applyNumberFormat="1" applyFont="1" applyBorder="1"/>
    <xf numFmtId="3" fontId="34" fillId="0" borderId="17" xfId="1" applyNumberFormat="1" applyFont="1" applyBorder="1"/>
    <xf numFmtId="0" fontId="6" fillId="3" borderId="67" xfId="0" applyFont="1" applyFill="1" applyBorder="1" applyAlignment="1">
      <alignment horizontal="center"/>
    </xf>
    <xf numFmtId="0" fontId="6" fillId="3" borderId="69" xfId="0" applyFont="1" applyFill="1" applyBorder="1" applyAlignment="1">
      <alignment horizontal="center"/>
    </xf>
    <xf numFmtId="0" fontId="6" fillId="3" borderId="68" xfId="0" applyFont="1" applyFill="1" applyBorder="1" applyAlignment="1">
      <alignment horizontal="center"/>
    </xf>
    <xf numFmtId="3" fontId="34" fillId="4" borderId="69" xfId="1" applyNumberFormat="1" applyFont="1" applyFill="1" applyBorder="1"/>
    <xf numFmtId="3" fontId="34" fillId="0" borderId="51" xfId="1" applyNumberFormat="1" applyFont="1" applyBorder="1"/>
    <xf numFmtId="3" fontId="34" fillId="0" borderId="48" xfId="1" applyNumberFormat="1" applyFont="1" applyBorder="1"/>
    <xf numFmtId="3" fontId="34" fillId="0" borderId="16" xfId="1" applyNumberFormat="1" applyFont="1" applyBorder="1"/>
    <xf numFmtId="3" fontId="34" fillId="6" borderId="77" xfId="0" applyNumberFormat="1" applyFont="1" applyFill="1" applyBorder="1"/>
    <xf numFmtId="3" fontId="34" fillId="3" borderId="69" xfId="1" applyNumberFormat="1" applyFont="1" applyFill="1" applyBorder="1"/>
    <xf numFmtId="3" fontId="34" fillId="3" borderId="9" xfId="1" applyNumberFormat="1" applyFont="1" applyFill="1" applyBorder="1"/>
    <xf numFmtId="3" fontId="34" fillId="3" borderId="68" xfId="1" applyNumberFormat="1" applyFont="1" applyFill="1" applyBorder="1"/>
    <xf numFmtId="3" fontId="34" fillId="3" borderId="51" xfId="1" applyNumberFormat="1" applyFont="1" applyFill="1" applyBorder="1"/>
    <xf numFmtId="3" fontId="34" fillId="3" borderId="34" xfId="1" applyNumberFormat="1" applyFont="1" applyFill="1" applyBorder="1"/>
    <xf numFmtId="3" fontId="34" fillId="3" borderId="37" xfId="1" applyNumberFormat="1" applyFont="1" applyFill="1" applyBorder="1"/>
    <xf numFmtId="3" fontId="34" fillId="3" borderId="48" xfId="1" applyNumberFormat="1" applyFont="1" applyFill="1" applyBorder="1"/>
    <xf numFmtId="3" fontId="34" fillId="3" borderId="23" xfId="1" applyNumberFormat="1" applyFont="1" applyFill="1" applyBorder="1"/>
    <xf numFmtId="3" fontId="34" fillId="3" borderId="39" xfId="1" applyNumberFormat="1" applyFont="1" applyFill="1" applyBorder="1"/>
    <xf numFmtId="3" fontId="34" fillId="3" borderId="16" xfId="1" applyNumberFormat="1" applyFont="1" applyFill="1" applyBorder="1"/>
    <xf numFmtId="3" fontId="34" fillId="3" borderId="17" xfId="1" applyNumberFormat="1" applyFont="1" applyFill="1" applyBorder="1"/>
    <xf numFmtId="3" fontId="34" fillId="3" borderId="75" xfId="1" applyNumberFormat="1" applyFont="1" applyFill="1" applyBorder="1"/>
    <xf numFmtId="3" fontId="34" fillId="3" borderId="78" xfId="0" applyNumberFormat="1" applyFont="1" applyFill="1" applyBorder="1"/>
    <xf numFmtId="3" fontId="34" fillId="3" borderId="77" xfId="0" applyNumberFormat="1" applyFont="1" applyFill="1" applyBorder="1"/>
    <xf numFmtId="3" fontId="34" fillId="3" borderId="79" xfId="0" applyNumberFormat="1" applyFont="1" applyFill="1" applyBorder="1"/>
    <xf numFmtId="0" fontId="6" fillId="0" borderId="2" xfId="0" applyFont="1" applyBorder="1"/>
    <xf numFmtId="0" fontId="6" fillId="3" borderId="8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38" fontId="6" fillId="0" borderId="0" xfId="1" applyNumberFormat="1" applyFont="1" applyBorder="1"/>
    <xf numFmtId="0" fontId="7" fillId="2" borderId="4" xfId="0" applyFont="1" applyFill="1" applyBorder="1"/>
    <xf numFmtId="38" fontId="7" fillId="0" borderId="7" xfId="1" applyNumberFormat="1" applyFont="1" applyBorder="1"/>
    <xf numFmtId="3" fontId="34" fillId="6" borderId="77" xfId="1" applyNumberFormat="1" applyFont="1" applyFill="1" applyBorder="1"/>
    <xf numFmtId="38" fontId="6" fillId="3" borderId="66" xfId="1" applyNumberFormat="1" applyFont="1" applyFill="1" applyBorder="1" applyAlignment="1">
      <alignment horizontal="center"/>
    </xf>
    <xf numFmtId="38" fontId="6" fillId="3" borderId="67" xfId="1" applyNumberFormat="1" applyFont="1" applyFill="1" applyBorder="1" applyAlignment="1">
      <alignment horizontal="center"/>
    </xf>
    <xf numFmtId="38" fontId="6" fillId="3" borderId="70" xfId="1" applyNumberFormat="1" applyFont="1" applyFill="1" applyBorder="1" applyAlignment="1">
      <alignment horizontal="center"/>
    </xf>
    <xf numFmtId="38" fontId="6" fillId="3" borderId="71" xfId="1" applyNumberFormat="1" applyFont="1" applyFill="1" applyBorder="1" applyAlignment="1">
      <alignment horizontal="center"/>
    </xf>
    <xf numFmtId="38" fontId="6" fillId="9" borderId="9" xfId="1" applyNumberFormat="1" applyFont="1" applyFill="1" applyBorder="1" applyAlignment="1">
      <alignment horizontal="center"/>
    </xf>
    <xf numFmtId="3" fontId="34" fillId="9" borderId="9" xfId="1" applyNumberFormat="1" applyFont="1" applyFill="1" applyBorder="1"/>
    <xf numFmtId="3" fontId="34" fillId="9" borderId="34" xfId="1" applyNumberFormat="1" applyFont="1" applyFill="1" applyBorder="1"/>
    <xf numFmtId="3" fontId="34" fillId="9" borderId="23" xfId="1" applyNumberFormat="1" applyFont="1" applyFill="1" applyBorder="1"/>
    <xf numFmtId="3" fontId="34" fillId="9" borderId="17" xfId="1" applyNumberFormat="1" applyFont="1" applyFill="1" applyBorder="1"/>
    <xf numFmtId="3" fontId="34" fillId="9" borderId="77" xfId="1" applyNumberFormat="1" applyFont="1" applyFill="1" applyBorder="1"/>
    <xf numFmtId="0" fontId="6" fillId="3" borderId="81" xfId="0" applyFont="1" applyFill="1" applyBorder="1" applyAlignment="1">
      <alignment horizontal="center"/>
    </xf>
    <xf numFmtId="0" fontId="6" fillId="3" borderId="82" xfId="0" applyFont="1" applyFill="1" applyBorder="1" applyAlignment="1">
      <alignment horizontal="center"/>
    </xf>
    <xf numFmtId="38" fontId="6" fillId="3" borderId="72" xfId="1" applyNumberFormat="1" applyFont="1" applyFill="1" applyBorder="1" applyAlignment="1">
      <alignment horizontal="center"/>
    </xf>
    <xf numFmtId="38" fontId="6" fillId="3" borderId="69" xfId="1" applyNumberFormat="1" applyFont="1" applyFill="1" applyBorder="1" applyAlignment="1">
      <alignment horizontal="center"/>
    </xf>
    <xf numFmtId="38" fontId="6" fillId="9" borderId="68" xfId="1" applyNumberFormat="1" applyFont="1" applyFill="1" applyBorder="1" applyAlignment="1">
      <alignment horizontal="center"/>
    </xf>
    <xf numFmtId="3" fontId="34" fillId="9" borderId="68" xfId="1" applyNumberFormat="1" applyFont="1" applyFill="1" applyBorder="1"/>
    <xf numFmtId="3" fontId="34" fillId="9" borderId="37" xfId="1" applyNumberFormat="1" applyFont="1" applyFill="1" applyBorder="1"/>
    <xf numFmtId="3" fontId="34" fillId="9" borderId="39" xfId="1" applyNumberFormat="1" applyFont="1" applyFill="1" applyBorder="1"/>
    <xf numFmtId="3" fontId="34" fillId="9" borderId="75" xfId="1" applyNumberFormat="1" applyFont="1" applyFill="1" applyBorder="1"/>
    <xf numFmtId="3" fontId="34" fillId="6" borderId="78" xfId="1" applyNumberFormat="1" applyFont="1" applyFill="1" applyBorder="1"/>
    <xf numFmtId="3" fontId="34" fillId="9" borderId="79" xfId="0" applyNumberFormat="1" applyFont="1" applyFill="1" applyBorder="1"/>
    <xf numFmtId="0" fontId="6" fillId="3" borderId="72" xfId="0" applyFont="1" applyFill="1" applyBorder="1" applyAlignment="1">
      <alignment horizontal="center"/>
    </xf>
    <xf numFmtId="0" fontId="6" fillId="3" borderId="71" xfId="0" applyFont="1" applyFill="1" applyBorder="1" applyAlignment="1">
      <alignment horizontal="center"/>
    </xf>
    <xf numFmtId="0" fontId="6" fillId="8" borderId="81" xfId="0" applyFont="1" applyFill="1" applyBorder="1" applyAlignment="1">
      <alignment horizontal="center"/>
    </xf>
    <xf numFmtId="0" fontId="6" fillId="8" borderId="80" xfId="0" applyFont="1" applyFill="1" applyBorder="1" applyAlignment="1">
      <alignment horizontal="center"/>
    </xf>
    <xf numFmtId="0" fontId="6" fillId="8" borderId="82" xfId="0" applyFont="1" applyFill="1" applyBorder="1" applyAlignment="1">
      <alignment horizontal="center"/>
    </xf>
    <xf numFmtId="0" fontId="6" fillId="8" borderId="72" xfId="0" applyFont="1" applyFill="1" applyBorder="1" applyAlignment="1">
      <alignment horizontal="center"/>
    </xf>
    <xf numFmtId="0" fontId="6" fillId="8" borderId="67" xfId="0" applyFont="1" applyFill="1" applyBorder="1" applyAlignment="1">
      <alignment horizontal="center"/>
    </xf>
    <xf numFmtId="0" fontId="6" fillId="8" borderId="71" xfId="0" applyFont="1" applyFill="1" applyBorder="1" applyAlignment="1">
      <alignment horizontal="center"/>
    </xf>
    <xf numFmtId="0" fontId="6" fillId="8" borderId="6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68" xfId="0" applyFont="1" applyFill="1" applyBorder="1" applyAlignment="1">
      <alignment horizontal="center"/>
    </xf>
    <xf numFmtId="3" fontId="34" fillId="8" borderId="69" xfId="1" applyNumberFormat="1" applyFont="1" applyFill="1" applyBorder="1"/>
    <xf numFmtId="3" fontId="34" fillId="8" borderId="9" xfId="1" applyNumberFormat="1" applyFont="1" applyFill="1" applyBorder="1"/>
    <xf numFmtId="3" fontId="34" fillId="8" borderId="68" xfId="1" applyNumberFormat="1" applyFont="1" applyFill="1" applyBorder="1"/>
    <xf numFmtId="3" fontId="34" fillId="8" borderId="51" xfId="1" applyNumberFormat="1" applyFont="1" applyFill="1" applyBorder="1"/>
    <xf numFmtId="3" fontId="34" fillId="8" borderId="34" xfId="1" applyNumberFormat="1" applyFont="1" applyFill="1" applyBorder="1"/>
    <xf numFmtId="3" fontId="34" fillId="8" borderId="37" xfId="1" applyNumberFormat="1" applyFont="1" applyFill="1" applyBorder="1"/>
    <xf numFmtId="3" fontId="34" fillId="8" borderId="48" xfId="1" applyNumberFormat="1" applyFont="1" applyFill="1" applyBorder="1"/>
    <xf numFmtId="3" fontId="34" fillId="8" borderId="23" xfId="1" applyNumberFormat="1" applyFont="1" applyFill="1" applyBorder="1"/>
    <xf numFmtId="3" fontId="34" fillId="8" borderId="39" xfId="1" applyNumberFormat="1" applyFont="1" applyFill="1" applyBorder="1"/>
    <xf numFmtId="3" fontId="34" fillId="8" borderId="16" xfId="1" applyNumberFormat="1" applyFont="1" applyFill="1" applyBorder="1"/>
    <xf numFmtId="3" fontId="34" fillId="8" borderId="17" xfId="1" applyNumberFormat="1" applyFont="1" applyFill="1" applyBorder="1"/>
    <xf numFmtId="3" fontId="34" fillId="8" borderId="75" xfId="1" applyNumberFormat="1" applyFont="1" applyFill="1" applyBorder="1"/>
    <xf numFmtId="3" fontId="34" fillId="8" borderId="78" xfId="0" applyNumberFormat="1" applyFont="1" applyFill="1" applyBorder="1"/>
    <xf numFmtId="3" fontId="34" fillId="8" borderId="77" xfId="0" applyNumberFormat="1" applyFont="1" applyFill="1" applyBorder="1"/>
    <xf numFmtId="3" fontId="34" fillId="8" borderId="79" xfId="0" applyNumberFormat="1" applyFont="1" applyFill="1" applyBorder="1"/>
    <xf numFmtId="0" fontId="29" fillId="3" borderId="70" xfId="0" applyFont="1" applyFill="1" applyBorder="1" applyAlignment="1">
      <alignment horizontal="center"/>
    </xf>
    <xf numFmtId="167" fontId="9" fillId="3" borderId="28" xfId="1" applyNumberFormat="1" applyFont="1" applyFill="1" applyBorder="1" applyAlignment="1">
      <alignment vertical="center"/>
    </xf>
    <xf numFmtId="167" fontId="9" fillId="3" borderId="83" xfId="1" applyNumberFormat="1" applyFont="1" applyFill="1" applyBorder="1" applyAlignment="1">
      <alignment vertical="center"/>
    </xf>
    <xf numFmtId="167" fontId="29" fillId="3" borderId="46" xfId="1" applyNumberFormat="1" applyFont="1" applyFill="1" applyBorder="1" applyAlignment="1">
      <alignment vertical="center" shrinkToFit="1"/>
    </xf>
    <xf numFmtId="0" fontId="29" fillId="8" borderId="70" xfId="0" applyFont="1" applyFill="1" applyBorder="1" applyAlignment="1">
      <alignment horizontal="center"/>
    </xf>
    <xf numFmtId="168" fontId="9" fillId="8" borderId="38" xfId="1" applyNumberFormat="1" applyFont="1" applyFill="1" applyBorder="1" applyAlignment="1">
      <alignment vertical="center"/>
    </xf>
    <xf numFmtId="167" fontId="9" fillId="8" borderId="28" xfId="1" applyNumberFormat="1" applyFont="1" applyFill="1" applyBorder="1" applyAlignment="1">
      <alignment vertical="center"/>
    </xf>
    <xf numFmtId="167" fontId="9" fillId="8" borderId="50" xfId="1" applyNumberFormat="1" applyFont="1" applyFill="1" applyBorder="1" applyAlignment="1">
      <alignment vertical="center"/>
    </xf>
    <xf numFmtId="168" fontId="9" fillId="8" borderId="30" xfId="1" applyNumberFormat="1" applyFont="1" applyFill="1" applyBorder="1" applyAlignment="1">
      <alignment vertical="center"/>
    </xf>
    <xf numFmtId="38" fontId="6" fillId="3" borderId="68" xfId="1" applyNumberFormat="1" applyFont="1" applyFill="1" applyBorder="1" applyAlignment="1">
      <alignment horizontal="center"/>
    </xf>
    <xf numFmtId="3" fontId="34" fillId="4" borderId="68" xfId="1" applyNumberFormat="1" applyFont="1" applyFill="1" applyBorder="1"/>
    <xf numFmtId="3" fontId="34" fillId="0" borderId="37" xfId="1" applyNumberFormat="1" applyFont="1" applyBorder="1"/>
    <xf numFmtId="3" fontId="34" fillId="0" borderId="39" xfId="1" applyNumberFormat="1" applyFont="1" applyBorder="1"/>
    <xf numFmtId="3" fontId="34" fillId="0" borderId="75" xfId="1" applyNumberFormat="1" applyFont="1" applyBorder="1"/>
    <xf numFmtId="3" fontId="34" fillId="6" borderId="79" xfId="1" applyNumberFormat="1" applyFont="1" applyFill="1" applyBorder="1"/>
    <xf numFmtId="38" fontId="6" fillId="3" borderId="67" xfId="1" applyNumberFormat="1" applyFont="1" applyFill="1" applyBorder="1" applyAlignment="1"/>
    <xf numFmtId="38" fontId="6" fillId="3" borderId="70" xfId="1" applyNumberFormat="1" applyFont="1" applyFill="1" applyBorder="1" applyAlignment="1"/>
    <xf numFmtId="38" fontId="6" fillId="3" borderId="71" xfId="1" applyNumberFormat="1" applyFont="1" applyFill="1" applyBorder="1" applyAlignment="1"/>
    <xf numFmtId="0" fontId="6" fillId="3" borderId="67" xfId="0" applyFont="1" applyFill="1" applyBorder="1" applyAlignment="1"/>
    <xf numFmtId="0" fontId="6" fillId="3" borderId="71" xfId="0" applyFont="1" applyFill="1" applyBorder="1" applyAlignment="1"/>
    <xf numFmtId="0" fontId="6" fillId="3" borderId="80" xfId="0" applyFont="1" applyFill="1" applyBorder="1" applyAlignment="1"/>
    <xf numFmtId="0" fontId="6" fillId="3" borderId="82" xfId="0" applyFont="1" applyFill="1" applyBorder="1" applyAlignment="1"/>
    <xf numFmtId="0" fontId="6" fillId="8" borderId="80" xfId="0" applyFont="1" applyFill="1" applyBorder="1" applyAlignment="1"/>
    <xf numFmtId="0" fontId="6" fillId="8" borderId="82" xfId="0" applyFont="1" applyFill="1" applyBorder="1" applyAlignment="1"/>
    <xf numFmtId="0" fontId="6" fillId="8" borderId="67" xfId="0" applyFont="1" applyFill="1" applyBorder="1" applyAlignment="1"/>
    <xf numFmtId="0" fontId="6" fillId="8" borderId="71" xfId="0" applyFont="1" applyFill="1" applyBorder="1" applyAlignment="1"/>
    <xf numFmtId="0" fontId="6" fillId="3" borderId="80" xfId="0" applyFont="1" applyFill="1" applyBorder="1" applyAlignment="1">
      <alignment horizontal="left"/>
    </xf>
    <xf numFmtId="0" fontId="6" fillId="3" borderId="82" xfId="0" applyFont="1" applyFill="1" applyBorder="1" applyAlignment="1">
      <alignment horizontal="left"/>
    </xf>
    <xf numFmtId="0" fontId="6" fillId="3" borderId="67" xfId="0" applyFont="1" applyFill="1" applyBorder="1" applyAlignment="1">
      <alignment horizontal="left"/>
    </xf>
    <xf numFmtId="0" fontId="6" fillId="3" borderId="71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 vertical="center"/>
    </xf>
    <xf numFmtId="0" fontId="36" fillId="10" borderId="67" xfId="0" applyFont="1" applyFill="1" applyBorder="1"/>
    <xf numFmtId="166" fontId="36" fillId="10" borderId="67" xfId="0" applyNumberFormat="1" applyFont="1" applyFill="1" applyBorder="1"/>
    <xf numFmtId="166" fontId="36" fillId="10" borderId="70" xfId="0" applyNumberFormat="1" applyFont="1" applyFill="1" applyBorder="1"/>
    <xf numFmtId="166" fontId="36" fillId="0" borderId="0" xfId="0" applyNumberFormat="1" applyFont="1" applyFill="1" applyBorder="1"/>
    <xf numFmtId="0" fontId="36" fillId="0" borderId="0" xfId="0" applyFont="1" applyFill="1" applyBorder="1"/>
    <xf numFmtId="0" fontId="36" fillId="10" borderId="0" xfId="0" applyFont="1" applyFill="1" applyBorder="1"/>
    <xf numFmtId="166" fontId="36" fillId="10" borderId="0" xfId="0" applyNumberFormat="1" applyFont="1" applyFill="1" applyBorder="1"/>
    <xf numFmtId="166" fontId="36" fillId="10" borderId="30" xfId="0" applyNumberFormat="1" applyFont="1" applyFill="1" applyBorder="1"/>
    <xf numFmtId="0" fontId="36" fillId="10" borderId="30" xfId="0" applyFont="1" applyFill="1" applyBorder="1"/>
    <xf numFmtId="0" fontId="36" fillId="10" borderId="73" xfId="0" applyFont="1" applyFill="1" applyBorder="1"/>
    <xf numFmtId="0" fontId="36" fillId="10" borderId="86" xfId="0" applyFont="1" applyFill="1" applyBorder="1"/>
    <xf numFmtId="0" fontId="29" fillId="10" borderId="66" xfId="0" quotePrefix="1" applyFont="1" applyFill="1" applyBorder="1" applyAlignment="1">
      <alignment horizontal="left"/>
    </xf>
    <xf numFmtId="0" fontId="37" fillId="10" borderId="67" xfId="0" applyFont="1" applyFill="1" applyBorder="1" applyAlignment="1">
      <alignment horizontal="center"/>
    </xf>
    <xf numFmtId="0" fontId="3" fillId="10" borderId="67" xfId="0" applyFont="1" applyFill="1" applyBorder="1" applyAlignment="1">
      <alignment horizontal="center"/>
    </xf>
    <xf numFmtId="0" fontId="3" fillId="10" borderId="18" xfId="0" applyFont="1" applyFill="1" applyBorder="1"/>
    <xf numFmtId="49" fontId="3" fillId="10" borderId="0" xfId="0" applyNumberFormat="1" applyFont="1" applyFill="1" applyBorder="1" applyAlignment="1">
      <alignment horizontal="left"/>
    </xf>
    <xf numFmtId="0" fontId="3" fillId="10" borderId="0" xfId="0" applyFont="1" applyFill="1" applyBorder="1" applyAlignment="1">
      <alignment horizontal="center"/>
    </xf>
    <xf numFmtId="49" fontId="3" fillId="10" borderId="0" xfId="0" quotePrefix="1" applyNumberFormat="1" applyFont="1" applyFill="1" applyBorder="1" applyAlignment="1">
      <alignment horizontal="left"/>
    </xf>
    <xf numFmtId="0" fontId="3" fillId="10" borderId="13" xfId="0" applyFont="1" applyFill="1" applyBorder="1"/>
    <xf numFmtId="49" fontId="3" fillId="10" borderId="73" xfId="0" applyNumberFormat="1" applyFont="1" applyFill="1" applyBorder="1" applyAlignment="1">
      <alignment horizontal="left"/>
    </xf>
    <xf numFmtId="0" fontId="3" fillId="10" borderId="67" xfId="0" applyFont="1" applyFill="1" applyBorder="1"/>
    <xf numFmtId="166" fontId="3" fillId="10" borderId="67" xfId="0" applyNumberFormat="1" applyFont="1" applyFill="1" applyBorder="1"/>
    <xf numFmtId="166" fontId="3" fillId="10" borderId="70" xfId="0" applyNumberFormat="1" applyFont="1" applyFill="1" applyBorder="1"/>
    <xf numFmtId="166" fontId="3" fillId="0" borderId="0" xfId="0" applyNumberFormat="1" applyFont="1" applyFill="1" applyBorder="1"/>
    <xf numFmtId="0" fontId="3" fillId="0" borderId="0" xfId="0" applyFont="1" applyFill="1" applyBorder="1"/>
    <xf numFmtId="0" fontId="3" fillId="10" borderId="0" xfId="0" applyFont="1" applyFill="1" applyBorder="1"/>
    <xf numFmtId="166" fontId="3" fillId="10" borderId="0" xfId="0" applyNumberFormat="1" applyFont="1" applyFill="1" applyBorder="1"/>
    <xf numFmtId="166" fontId="3" fillId="10" borderId="30" xfId="0" applyNumberFormat="1" applyFont="1" applyFill="1" applyBorder="1"/>
    <xf numFmtId="0" fontId="3" fillId="10" borderId="30" xfId="0" applyFont="1" applyFill="1" applyBorder="1"/>
    <xf numFmtId="0" fontId="3" fillId="10" borderId="73" xfId="0" applyFont="1" applyFill="1" applyBorder="1"/>
    <xf numFmtId="0" fontId="3" fillId="10" borderId="86" xfId="0" applyFont="1" applyFill="1" applyBorder="1"/>
    <xf numFmtId="0" fontId="3" fillId="0" borderId="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168" fontId="39" fillId="0" borderId="0" xfId="1" applyNumberFormat="1" applyFont="1" applyFill="1" applyBorder="1"/>
    <xf numFmtId="167" fontId="3" fillId="0" borderId="0" xfId="0" applyNumberFormat="1" applyFont="1" applyFill="1" applyBorder="1"/>
    <xf numFmtId="0" fontId="8" fillId="0" borderId="59" xfId="0" applyFont="1" applyFill="1" applyBorder="1" applyAlignment="1">
      <alignment horizontal="center" vertical="center"/>
    </xf>
    <xf numFmtId="0" fontId="26" fillId="0" borderId="44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vertical="center"/>
    </xf>
    <xf numFmtId="0" fontId="8" fillId="0" borderId="45" xfId="0" applyFont="1" applyFill="1" applyBorder="1" applyAlignment="1">
      <alignment horizontal="left" vertical="center"/>
    </xf>
    <xf numFmtId="167" fontId="8" fillId="0" borderId="53" xfId="1" applyNumberFormat="1" applyFont="1" applyFill="1" applyBorder="1" applyAlignment="1">
      <alignment vertical="center"/>
    </xf>
    <xf numFmtId="167" fontId="8" fillId="0" borderId="44" xfId="1" applyNumberFormat="1" applyFont="1" applyFill="1" applyBorder="1" applyAlignment="1">
      <alignment vertical="center"/>
    </xf>
    <xf numFmtId="167" fontId="8" fillId="2" borderId="44" xfId="1" applyNumberFormat="1" applyFont="1" applyFill="1" applyBorder="1" applyAlignment="1">
      <alignment vertical="center"/>
    </xf>
    <xf numFmtId="167" fontId="8" fillId="2" borderId="47" xfId="1" applyNumberFormat="1" applyFont="1" applyFill="1" applyBorder="1" applyAlignment="1">
      <alignment vertical="center"/>
    </xf>
    <xf numFmtId="167" fontId="8" fillId="2" borderId="45" xfId="1" applyNumberFormat="1" applyFont="1" applyFill="1" applyBorder="1" applyAlignment="1">
      <alignment vertical="center"/>
    </xf>
    <xf numFmtId="167" fontId="8" fillId="0" borderId="46" xfId="1" applyNumberFormat="1" applyFont="1" applyFill="1" applyBorder="1" applyAlignment="1">
      <alignment vertical="center"/>
    </xf>
    <xf numFmtId="167" fontId="8" fillId="0" borderId="47" xfId="1" applyNumberFormat="1" applyFont="1" applyFill="1" applyBorder="1" applyAlignment="1">
      <alignment vertical="center"/>
    </xf>
    <xf numFmtId="167" fontId="8" fillId="11" borderId="60" xfId="1" applyNumberFormat="1" applyFont="1" applyFill="1" applyBorder="1" applyAlignment="1">
      <alignment vertical="center"/>
    </xf>
    <xf numFmtId="167" fontId="8" fillId="12" borderId="44" xfId="1" applyNumberFormat="1" applyFont="1" applyFill="1" applyBorder="1" applyAlignment="1">
      <alignment vertical="center"/>
    </xf>
    <xf numFmtId="167" fontId="8" fillId="0" borderId="61" xfId="1" applyNumberFormat="1" applyFont="1" applyFill="1" applyBorder="1" applyAlignment="1">
      <alignment vertical="center"/>
    </xf>
    <xf numFmtId="167" fontId="8" fillId="12" borderId="61" xfId="1" applyNumberFormat="1" applyFont="1" applyFill="1" applyBorder="1" applyAlignment="1">
      <alignment vertical="center"/>
    </xf>
    <xf numFmtId="167" fontId="8" fillId="2" borderId="61" xfId="1" applyNumberFormat="1" applyFont="1" applyFill="1" applyBorder="1" applyAlignment="1">
      <alignment vertical="center"/>
    </xf>
    <xf numFmtId="167" fontId="9" fillId="12" borderId="85" xfId="1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167" fontId="8" fillId="12" borderId="46" xfId="1" applyNumberFormat="1" applyFont="1" applyFill="1" applyBorder="1" applyAlignment="1">
      <alignment vertical="center"/>
    </xf>
    <xf numFmtId="167" fontId="8" fillId="11" borderId="46" xfId="1" applyNumberFormat="1" applyFont="1" applyFill="1" applyBorder="1" applyAlignment="1">
      <alignment vertical="center"/>
    </xf>
    <xf numFmtId="167" fontId="8" fillId="9" borderId="53" xfId="1" applyNumberFormat="1" applyFont="1" applyFill="1" applyBorder="1" applyAlignment="1">
      <alignment vertical="center"/>
    </xf>
    <xf numFmtId="167" fontId="8" fillId="9" borderId="44" xfId="1" applyNumberFormat="1" applyFont="1" applyFill="1" applyBorder="1" applyAlignment="1">
      <alignment vertical="center"/>
    </xf>
    <xf numFmtId="167" fontId="8" fillId="9" borderId="47" xfId="1" applyNumberFormat="1" applyFont="1" applyFill="1" applyBorder="1" applyAlignment="1">
      <alignment vertical="center"/>
    </xf>
    <xf numFmtId="167" fontId="8" fillId="9" borderId="46" xfId="1" applyNumberFormat="1" applyFont="1" applyFill="1" applyBorder="1" applyAlignment="1">
      <alignment vertical="center"/>
    </xf>
    <xf numFmtId="167" fontId="8" fillId="9" borderId="45" xfId="1" applyNumberFormat="1" applyFont="1" applyFill="1" applyBorder="1" applyAlignment="1">
      <alignment vertical="center"/>
    </xf>
    <xf numFmtId="0" fontId="35" fillId="0" borderId="0" xfId="0" applyFont="1" applyAlignment="1">
      <alignment horizontal="right"/>
    </xf>
    <xf numFmtId="0" fontId="27" fillId="0" borderId="9" xfId="0" applyFont="1" applyFill="1" applyBorder="1" applyAlignment="1">
      <alignment horizontal="centerContinuous"/>
    </xf>
    <xf numFmtId="0" fontId="27" fillId="0" borderId="67" xfId="0" applyFont="1" applyFill="1" applyBorder="1" applyAlignment="1">
      <alignment horizontal="centerContinuous"/>
    </xf>
    <xf numFmtId="0" fontId="27" fillId="0" borderId="70" xfId="0" applyFont="1" applyFill="1" applyBorder="1" applyAlignment="1">
      <alignment horizontal="centerContinuous"/>
    </xf>
    <xf numFmtId="0" fontId="27" fillId="0" borderId="71" xfId="0" applyFont="1" applyFill="1" applyBorder="1" applyAlignment="1">
      <alignment horizontal="centerContinuous"/>
    </xf>
    <xf numFmtId="0" fontId="27" fillId="3" borderId="84" xfId="0" applyFont="1" applyFill="1" applyBorder="1" applyAlignment="1">
      <alignment horizontal="centerContinuous"/>
    </xf>
    <xf numFmtId="0" fontId="27" fillId="3" borderId="67" xfId="0" applyFont="1" applyFill="1" applyBorder="1" applyAlignment="1">
      <alignment horizontal="centerContinuous"/>
    </xf>
    <xf numFmtId="0" fontId="27" fillId="3" borderId="71" xfId="0" applyFont="1" applyFill="1" applyBorder="1" applyAlignment="1">
      <alignment horizontal="centerContinuous"/>
    </xf>
    <xf numFmtId="0" fontId="27" fillId="0" borderId="69" xfId="0" applyFont="1" applyFill="1" applyBorder="1" applyAlignment="1">
      <alignment horizontal="centerContinuous"/>
    </xf>
    <xf numFmtId="0" fontId="27" fillId="0" borderId="66" xfId="0" applyFont="1" applyFill="1" applyBorder="1" applyAlignment="1">
      <alignment horizontal="centerContinuous"/>
    </xf>
    <xf numFmtId="0" fontId="27" fillId="8" borderId="84" xfId="0" applyFont="1" applyFill="1" applyBorder="1" applyAlignment="1">
      <alignment horizontal="centerContinuous"/>
    </xf>
    <xf numFmtId="0" fontId="27" fillId="8" borderId="67" xfId="0" applyFont="1" applyFill="1" applyBorder="1" applyAlignment="1">
      <alignment horizontal="centerContinuous"/>
    </xf>
    <xf numFmtId="0" fontId="27" fillId="8" borderId="71" xfId="0" applyFont="1" applyFill="1" applyBorder="1" applyAlignment="1">
      <alignment horizontal="centerContinuous"/>
    </xf>
    <xf numFmtId="0" fontId="27" fillId="0" borderId="72" xfId="0" applyFont="1" applyFill="1" applyBorder="1" applyAlignment="1">
      <alignment horizontal="centerContinuous"/>
    </xf>
    <xf numFmtId="0" fontId="27" fillId="3" borderId="72" xfId="0" applyFont="1" applyFill="1" applyBorder="1" applyAlignment="1">
      <alignment horizontal="centerContinuous"/>
    </xf>
    <xf numFmtId="0" fontId="27" fillId="8" borderId="72" xfId="0" applyFont="1" applyFill="1" applyBorder="1" applyAlignment="1">
      <alignment horizontal="centerContinuous"/>
    </xf>
    <xf numFmtId="0" fontId="27" fillId="3" borderId="87" xfId="0" applyFont="1" applyFill="1" applyBorder="1" applyAlignment="1">
      <alignment horizontal="centerContinuous" vertical="center"/>
    </xf>
    <xf numFmtId="0" fontId="27" fillId="3" borderId="80" xfId="0" applyFont="1" applyFill="1" applyBorder="1" applyAlignment="1">
      <alignment horizontal="centerContinuous" vertical="center"/>
    </xf>
    <xf numFmtId="0" fontId="27" fillId="3" borderId="82" xfId="0" applyFont="1" applyFill="1" applyBorder="1" applyAlignment="1">
      <alignment horizontal="centerContinuous" vertical="center"/>
    </xf>
    <xf numFmtId="0" fontId="27" fillId="8" borderId="87" xfId="0" applyFont="1" applyFill="1" applyBorder="1" applyAlignment="1">
      <alignment horizontal="centerContinuous" vertical="center"/>
    </xf>
    <xf numFmtId="0" fontId="27" fillId="8" borderId="80" xfId="0" applyFont="1" applyFill="1" applyBorder="1" applyAlignment="1">
      <alignment horizontal="centerContinuous" vertical="center"/>
    </xf>
    <xf numFmtId="0" fontId="27" fillId="8" borderId="82" xfId="0" applyFont="1" applyFill="1" applyBorder="1" applyAlignment="1">
      <alignment horizontal="centerContinuous" vertical="center"/>
    </xf>
    <xf numFmtId="0" fontId="27" fillId="3" borderId="88" xfId="0" applyFont="1" applyFill="1" applyBorder="1" applyAlignment="1">
      <alignment horizontal="centerContinuous" vertical="center"/>
    </xf>
    <xf numFmtId="0" fontId="27" fillId="8" borderId="81" xfId="0" applyFont="1" applyFill="1" applyBorder="1" applyAlignment="1">
      <alignment horizontal="centerContinuous"/>
    </xf>
    <xf numFmtId="0" fontId="27" fillId="8" borderId="80" xfId="0" applyFont="1" applyFill="1" applyBorder="1" applyAlignment="1">
      <alignment horizontal="centerContinuous"/>
    </xf>
    <xf numFmtId="0" fontId="29" fillId="8" borderId="69" xfId="0" applyFont="1" applyFill="1" applyBorder="1" applyAlignment="1">
      <alignment horizontal="center"/>
    </xf>
    <xf numFmtId="167" fontId="9" fillId="8" borderId="48" xfId="1" applyNumberFormat="1" applyFont="1" applyFill="1" applyBorder="1" applyAlignment="1">
      <alignment vertical="center"/>
    </xf>
    <xf numFmtId="167" fontId="9" fillId="8" borderId="52" xfId="1" applyNumberFormat="1" applyFont="1" applyFill="1" applyBorder="1" applyAlignment="1">
      <alignment vertical="center"/>
    </xf>
    <xf numFmtId="167" fontId="29" fillId="8" borderId="53" xfId="1" applyNumberFormat="1" applyFont="1" applyFill="1" applyBorder="1" applyAlignment="1">
      <alignment vertical="center"/>
    </xf>
    <xf numFmtId="167" fontId="8" fillId="12" borderId="45" xfId="1" applyNumberFormat="1" applyFont="1" applyFill="1" applyBorder="1" applyAlignment="1">
      <alignment vertical="center"/>
    </xf>
    <xf numFmtId="167" fontId="9" fillId="3" borderId="12" xfId="1" applyNumberFormat="1" applyFont="1" applyFill="1" applyBorder="1" applyAlignment="1">
      <alignment vertical="center"/>
    </xf>
    <xf numFmtId="167" fontId="9" fillId="8" borderId="12" xfId="1" applyNumberFormat="1" applyFont="1" applyFill="1" applyBorder="1" applyAlignment="1">
      <alignment vertical="center"/>
    </xf>
    <xf numFmtId="167" fontId="29" fillId="8" borderId="45" xfId="1" applyNumberFormat="1" applyFont="1" applyFill="1" applyBorder="1" applyAlignment="1">
      <alignment vertical="center"/>
    </xf>
    <xf numFmtId="167" fontId="9" fillId="8" borderId="33" xfId="1" applyNumberFormat="1" applyFont="1" applyFill="1" applyBorder="1" applyAlignment="1">
      <alignment vertical="center"/>
    </xf>
    <xf numFmtId="168" fontId="9" fillId="8" borderId="12" xfId="1" applyNumberFormat="1" applyFont="1" applyFill="1" applyBorder="1" applyAlignment="1">
      <alignment vertical="center"/>
    </xf>
    <xf numFmtId="168" fontId="9" fillId="8" borderId="33" xfId="1" applyNumberFormat="1" applyFont="1" applyFill="1" applyBorder="1" applyAlignment="1">
      <alignment vertical="center"/>
    </xf>
    <xf numFmtId="167" fontId="29" fillId="3" borderId="45" xfId="1" applyNumberFormat="1" applyFont="1" applyFill="1" applyBorder="1" applyAlignment="1">
      <alignment vertical="center"/>
    </xf>
    <xf numFmtId="167" fontId="9" fillId="3" borderId="33" xfId="1" applyNumberFormat="1" applyFont="1" applyFill="1" applyBorder="1" applyAlignment="1">
      <alignment vertical="center"/>
    </xf>
    <xf numFmtId="168" fontId="29" fillId="3" borderId="9" xfId="1" applyNumberFormat="1" applyFont="1" applyFill="1" applyBorder="1" applyAlignment="1">
      <alignment horizontal="center"/>
    </xf>
    <xf numFmtId="168" fontId="9" fillId="3" borderId="12" xfId="1" applyNumberFormat="1" applyFont="1" applyFill="1" applyBorder="1" applyAlignment="1">
      <alignment vertical="center"/>
    </xf>
    <xf numFmtId="168" fontId="9" fillId="3" borderId="33" xfId="1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67" fontId="25" fillId="9" borderId="0" xfId="1" applyNumberFormat="1" applyFont="1" applyFill="1" applyBorder="1" applyAlignment="1">
      <alignment vertical="center"/>
    </xf>
    <xf numFmtId="167" fontId="40" fillId="11" borderId="24" xfId="1" applyNumberFormat="1" applyFont="1" applyFill="1" applyBorder="1" applyAlignment="1">
      <alignment vertical="center"/>
    </xf>
    <xf numFmtId="167" fontId="25" fillId="9" borderId="73" xfId="1" applyNumberFormat="1" applyFont="1" applyFill="1" applyBorder="1" applyAlignment="1">
      <alignment vertical="center"/>
    </xf>
    <xf numFmtId="168" fontId="29" fillId="0" borderId="21" xfId="1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/>
    </xf>
    <xf numFmtId="167" fontId="9" fillId="0" borderId="54" xfId="1" applyNumberFormat="1" applyFont="1" applyFill="1" applyBorder="1" applyAlignment="1">
      <alignment vertical="center"/>
    </xf>
    <xf numFmtId="167" fontId="29" fillId="0" borderId="20" xfId="1" applyNumberFormat="1" applyFont="1" applyFill="1" applyBorder="1" applyAlignment="1">
      <alignment vertical="center"/>
    </xf>
    <xf numFmtId="0" fontId="27" fillId="0" borderId="4" xfId="0" applyFont="1" applyFill="1" applyBorder="1"/>
    <xf numFmtId="0" fontId="29" fillId="0" borderId="4" xfId="0" applyFont="1" applyFill="1" applyBorder="1" applyAlignment="1">
      <alignment horizontal="center"/>
    </xf>
    <xf numFmtId="0" fontId="31" fillId="0" borderId="4" xfId="0" applyFont="1" applyFill="1" applyBorder="1" applyAlignment="1">
      <alignment vertical="center"/>
    </xf>
    <xf numFmtId="0" fontId="27" fillId="0" borderId="4" xfId="0" applyFont="1" applyFill="1" applyBorder="1" applyAlignment="1">
      <alignment vertical="center"/>
    </xf>
    <xf numFmtId="0" fontId="31" fillId="0" borderId="4" xfId="0" applyFont="1" applyFill="1" applyBorder="1" applyAlignment="1">
      <alignment horizontal="right" vertical="center"/>
    </xf>
    <xf numFmtId="170" fontId="31" fillId="0" borderId="4" xfId="0" applyNumberFormat="1" applyFont="1" applyFill="1" applyBorder="1" applyAlignment="1">
      <alignment horizontal="right" vertical="center"/>
    </xf>
    <xf numFmtId="0" fontId="27" fillId="0" borderId="4" xfId="0" applyFont="1" applyFill="1" applyBorder="1" applyAlignment="1">
      <alignment horizontal="right" vertical="center"/>
    </xf>
    <xf numFmtId="167" fontId="9" fillId="0" borderId="0" xfId="0" applyNumberFormat="1" applyFont="1" applyFill="1" applyBorder="1" applyAlignment="1">
      <alignment vertical="center"/>
    </xf>
    <xf numFmtId="167" fontId="9" fillId="0" borderId="24" xfId="0" applyNumberFormat="1" applyFont="1" applyFill="1" applyBorder="1" applyAlignment="1">
      <alignment vertical="center"/>
    </xf>
    <xf numFmtId="4" fontId="20" fillId="0" borderId="15" xfId="0" applyNumberFormat="1" applyFont="1" applyBorder="1"/>
    <xf numFmtId="4" fontId="20" fillId="2" borderId="15" xfId="0" applyNumberFormat="1" applyFont="1" applyFill="1" applyBorder="1"/>
    <xf numFmtId="3" fontId="15" fillId="2" borderId="0" xfId="0" applyNumberFormat="1" applyFont="1" applyFill="1" applyAlignment="1">
      <alignment horizontal="center"/>
    </xf>
    <xf numFmtId="167" fontId="9" fillId="3" borderId="49" xfId="1" applyNumberFormat="1" applyFont="1" applyFill="1" applyBorder="1" applyAlignment="1">
      <alignment vertical="center"/>
    </xf>
    <xf numFmtId="167" fontId="29" fillId="3" borderId="47" xfId="1" applyNumberFormat="1" applyFont="1" applyFill="1" applyBorder="1" applyAlignment="1">
      <alignment vertical="center"/>
    </xf>
    <xf numFmtId="168" fontId="29" fillId="3" borderId="68" xfId="1" applyNumberFormat="1" applyFont="1" applyFill="1" applyBorder="1" applyAlignment="1">
      <alignment horizontal="center"/>
    </xf>
    <xf numFmtId="168" fontId="9" fillId="3" borderId="39" xfId="1" applyNumberFormat="1" applyFont="1" applyFill="1" applyBorder="1" applyAlignment="1">
      <alignment vertical="center"/>
    </xf>
    <xf numFmtId="168" fontId="9" fillId="3" borderId="49" xfId="1" applyNumberFormat="1" applyFont="1" applyFill="1" applyBorder="1" applyAlignment="1">
      <alignment vertical="center"/>
    </xf>
    <xf numFmtId="167" fontId="9" fillId="8" borderId="11" xfId="1" applyNumberFormat="1" applyFont="1" applyFill="1" applyBorder="1" applyAlignment="1">
      <alignment vertical="center"/>
    </xf>
    <xf numFmtId="167" fontId="9" fillId="8" borderId="74" xfId="1" applyNumberFormat="1" applyFont="1" applyFill="1" applyBorder="1" applyAlignment="1">
      <alignment vertical="center"/>
    </xf>
    <xf numFmtId="167" fontId="29" fillId="8" borderId="36" xfId="1" applyNumberFormat="1" applyFont="1" applyFill="1" applyBorder="1" applyAlignment="1">
      <alignment vertical="center"/>
    </xf>
    <xf numFmtId="168" fontId="41" fillId="0" borderId="23" xfId="1" applyNumberFormat="1" applyFont="1" applyFill="1" applyBorder="1" applyAlignment="1">
      <alignment vertical="center"/>
    </xf>
    <xf numFmtId="168" fontId="41" fillId="0" borderId="40" xfId="1" applyNumberFormat="1" applyFont="1" applyFill="1" applyBorder="1" applyAlignment="1">
      <alignment vertical="center"/>
    </xf>
    <xf numFmtId="0" fontId="12" fillId="0" borderId="55" xfId="0" applyFont="1" applyBorder="1" applyAlignment="1">
      <alignment horizontal="center"/>
    </xf>
    <xf numFmtId="168" fontId="9" fillId="8" borderId="39" xfId="1" applyNumberFormat="1" applyFont="1" applyFill="1" applyBorder="1" applyAlignment="1">
      <alignment vertical="center"/>
    </xf>
    <xf numFmtId="168" fontId="9" fillId="8" borderId="28" xfId="1" applyNumberFormat="1" applyFont="1" applyFill="1" applyBorder="1" applyAlignment="1">
      <alignment vertical="center"/>
    </xf>
    <xf numFmtId="165" fontId="9" fillId="0" borderId="0" xfId="1" applyFont="1" applyFill="1" applyBorder="1" applyAlignment="1"/>
    <xf numFmtId="0" fontId="11" fillId="13" borderId="19" xfId="0" applyFont="1" applyFill="1" applyBorder="1" applyAlignment="1">
      <alignment horizontal="center"/>
    </xf>
    <xf numFmtId="0" fontId="15" fillId="13" borderId="21" xfId="0" applyFont="1" applyFill="1" applyBorder="1" applyAlignment="1">
      <alignment horizontal="center"/>
    </xf>
    <xf numFmtId="165" fontId="20" fillId="13" borderId="32" xfId="1" applyFont="1" applyFill="1" applyBorder="1"/>
    <xf numFmtId="165" fontId="20" fillId="13" borderId="12" xfId="1" applyFont="1" applyFill="1" applyBorder="1"/>
    <xf numFmtId="165" fontId="21" fillId="13" borderId="12" xfId="1" applyFont="1" applyFill="1" applyBorder="1"/>
    <xf numFmtId="0" fontId="20" fillId="13" borderId="33" xfId="0" applyFont="1" applyFill="1" applyBorder="1"/>
    <xf numFmtId="4" fontId="17" fillId="13" borderId="24" xfId="0" applyNumberFormat="1" applyFont="1" applyFill="1" applyBorder="1" applyAlignment="1">
      <alignment horizontal="center"/>
    </xf>
    <xf numFmtId="0" fontId="12" fillId="13" borderId="0" xfId="0" applyFont="1" applyFill="1"/>
    <xf numFmtId="3" fontId="15" fillId="13" borderId="0" xfId="0" applyNumberFormat="1" applyFont="1" applyFill="1" applyAlignment="1">
      <alignment horizontal="center"/>
    </xf>
    <xf numFmtId="165" fontId="9" fillId="0" borderId="24" xfId="1" applyFont="1" applyFill="1" applyBorder="1" applyAlignment="1">
      <alignment vertical="center"/>
    </xf>
    <xf numFmtId="165" fontId="9" fillId="0" borderId="0" xfId="1" applyFont="1" applyFill="1" applyBorder="1"/>
    <xf numFmtId="0" fontId="14" fillId="5" borderId="55" xfId="0" applyFont="1" applyFill="1" applyBorder="1" applyAlignment="1">
      <alignment horizontal="center"/>
    </xf>
    <xf numFmtId="165" fontId="42" fillId="5" borderId="11" xfId="1" applyFont="1" applyFill="1" applyBorder="1" applyAlignment="1">
      <alignment horizontal="right"/>
    </xf>
    <xf numFmtId="0" fontId="12" fillId="14" borderId="28" xfId="0" applyFont="1" applyFill="1" applyBorder="1" applyAlignment="1">
      <alignment horizontal="center"/>
    </xf>
    <xf numFmtId="0" fontId="12" fillId="14" borderId="23" xfId="0" applyFont="1" applyFill="1" applyBorder="1"/>
    <xf numFmtId="0" fontId="12" fillId="14" borderId="55" xfId="0" applyFont="1" applyFill="1" applyBorder="1" applyAlignment="1">
      <alignment horizontal="center"/>
    </xf>
    <xf numFmtId="3" fontId="15" fillId="2" borderId="0" xfId="1" applyNumberFormat="1" applyFont="1" applyFill="1" applyAlignment="1">
      <alignment horizontal="center"/>
    </xf>
    <xf numFmtId="0" fontId="45" fillId="15" borderId="0" xfId="0" applyFont="1" applyFill="1" applyAlignment="1">
      <alignment horizontal="right"/>
    </xf>
    <xf numFmtId="165" fontId="12" fillId="15" borderId="0" xfId="1" applyFont="1" applyFill="1"/>
    <xf numFmtId="165" fontId="9" fillId="0" borderId="0" xfId="0" applyNumberFormat="1" applyFont="1" applyFill="1" applyBorder="1"/>
    <xf numFmtId="3" fontId="12" fillId="15" borderId="0" xfId="0" applyNumberFormat="1" applyFont="1" applyFill="1"/>
    <xf numFmtId="0" fontId="27" fillId="0" borderId="4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 vertical="center"/>
    </xf>
    <xf numFmtId="0" fontId="9" fillId="16" borderId="29" xfId="0" applyFont="1" applyFill="1" applyBorder="1" applyAlignment="1">
      <alignment vertical="center"/>
    </xf>
    <xf numFmtId="0" fontId="9" fillId="16" borderId="49" xfId="0" applyFont="1" applyFill="1" applyBorder="1" applyAlignment="1">
      <alignment vertical="center"/>
    </xf>
    <xf numFmtId="0" fontId="4" fillId="9" borderId="59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0" fontId="4" fillId="9" borderId="60" xfId="0" applyFont="1" applyFill="1" applyBorder="1" applyAlignment="1">
      <alignment horizontal="center" vertical="center"/>
    </xf>
    <xf numFmtId="0" fontId="5" fillId="2" borderId="0" xfId="0" quotePrefix="1" applyFont="1" applyFill="1"/>
    <xf numFmtId="0" fontId="11" fillId="2" borderId="59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1" fillId="2" borderId="46" xfId="0" applyFont="1" applyFill="1" applyBorder="1" applyAlignment="1">
      <alignment horizontal="center"/>
    </xf>
    <xf numFmtId="0" fontId="11" fillId="0" borderId="89" xfId="0" applyFont="1" applyBorder="1" applyAlignment="1">
      <alignment horizontal="center"/>
    </xf>
    <xf numFmtId="0" fontId="11" fillId="0" borderId="59" xfId="0" applyFont="1" applyFill="1" applyBorder="1" applyAlignment="1">
      <alignment horizontal="center"/>
    </xf>
    <xf numFmtId="0" fontId="11" fillId="0" borderId="36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73" xfId="0" applyFont="1" applyBorder="1" applyAlignment="1">
      <alignment horizontal="center"/>
    </xf>
    <xf numFmtId="0" fontId="6" fillId="3" borderId="81" xfId="0" applyFont="1" applyFill="1" applyBorder="1" applyAlignment="1">
      <alignment horizontal="center"/>
    </xf>
    <xf numFmtId="0" fontId="6" fillId="3" borderId="82" xfId="0" applyFont="1" applyFill="1" applyBorder="1" applyAlignment="1">
      <alignment horizontal="center"/>
    </xf>
    <xf numFmtId="0" fontId="6" fillId="3" borderId="8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textRotation="90"/>
    </xf>
    <xf numFmtId="0" fontId="6" fillId="2" borderId="20" xfId="0" applyFont="1" applyFill="1" applyBorder="1" applyAlignment="1">
      <alignment horizontal="center" vertical="center" textRotation="90"/>
    </xf>
    <xf numFmtId="0" fontId="7" fillId="6" borderId="26" xfId="0" applyFont="1" applyFill="1" applyBorder="1" applyAlignment="1">
      <alignment horizontal="center" vertical="center" textRotation="90"/>
    </xf>
    <xf numFmtId="0" fontId="7" fillId="6" borderId="18" xfId="0" applyFont="1" applyFill="1" applyBorder="1" applyAlignment="1">
      <alignment horizontal="center" vertical="center" textRotation="90"/>
    </xf>
    <xf numFmtId="0" fontId="7" fillId="6" borderId="22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28" fillId="0" borderId="59" xfId="0" applyFont="1" applyFill="1" applyBorder="1" applyAlignment="1">
      <alignment horizontal="center" vertical="center"/>
    </xf>
    <xf numFmtId="0" fontId="28" fillId="0" borderId="36" xfId="0" applyFont="1" applyFill="1" applyBorder="1" applyAlignment="1">
      <alignment horizontal="center" vertical="center"/>
    </xf>
    <xf numFmtId="0" fontId="28" fillId="0" borderId="46" xfId="0" applyFont="1" applyFill="1" applyBorder="1" applyAlignment="1">
      <alignment horizontal="center" vertical="center"/>
    </xf>
    <xf numFmtId="0" fontId="27" fillId="0" borderId="81" xfId="0" applyFont="1" applyFill="1" applyBorder="1" applyAlignment="1">
      <alignment horizontal="center" vertical="center"/>
    </xf>
    <xf numFmtId="0" fontId="27" fillId="0" borderId="80" xfId="0" applyFont="1" applyFill="1" applyBorder="1" applyAlignment="1">
      <alignment horizontal="center" vertical="center"/>
    </xf>
    <xf numFmtId="0" fontId="27" fillId="0" borderId="82" xfId="0" applyFont="1" applyFill="1" applyBorder="1" applyAlignment="1">
      <alignment horizontal="center" vertical="center"/>
    </xf>
    <xf numFmtId="0" fontId="27" fillId="3" borderId="81" xfId="0" applyFont="1" applyFill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28" fillId="0" borderId="6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DDDDD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0</xdr:rowOff>
    </xdr:from>
    <xdr:to>
      <xdr:col>12</xdr:col>
      <xdr:colOff>400050</xdr:colOff>
      <xdr:row>5</xdr:row>
      <xdr:rowOff>228600</xdr:rowOff>
    </xdr:to>
    <xdr:sp macro="" textlink="">
      <xdr:nvSpPr>
        <xdr:cNvPr id="12289" name="AutoShape 1">
          <a:extLst>
            <a:ext uri="{FF2B5EF4-FFF2-40B4-BE49-F238E27FC236}">
              <a16:creationId xmlns:a16="http://schemas.microsoft.com/office/drawing/2014/main" id="{00000000-0008-0000-0000-000001300000}"/>
            </a:ext>
          </a:extLst>
        </xdr:cNvPr>
        <xdr:cNvSpPr>
          <a:spLocks noChangeArrowheads="1"/>
        </xdr:cNvSpPr>
      </xdr:nvSpPr>
      <xdr:spPr bwMode="auto">
        <a:xfrm rot="383543">
          <a:off x="5610225" y="0"/>
          <a:ext cx="2990850" cy="1666875"/>
        </a:xfrm>
        <a:prstGeom prst="irregularSeal1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1">
            <a:defRPr sz="1000"/>
          </a:pPr>
          <a:r>
            <a:rPr lang="th-TH" sz="1800" b="1" i="0" strike="noStrike">
              <a:solidFill>
                <a:srgbClr val="000000"/>
              </a:solidFill>
              <a:latin typeface="lr oSVbN"/>
            </a:rPr>
            <a:t>โปรดอ่าน</a:t>
          </a:r>
        </a:p>
        <a:p>
          <a:pPr algn="ctr" rtl="1">
            <a:defRPr sz="1000"/>
          </a:pPr>
          <a:r>
            <a:rPr lang="th-TH" sz="1800" b="1" i="0" strike="noStrike">
              <a:solidFill>
                <a:srgbClr val="000000"/>
              </a:solidFill>
              <a:latin typeface="lr oSVbN"/>
            </a:rPr>
            <a:t>อีกคร้งหนึ่ง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ttipong.kit\Documents\UiPath\RPA_Accounting\Data\Accounting\Expense%20Data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ccount\Wanna\Expense\2020%20Expense\Budget%20Link\2020%20Budget%20Expnese%20S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"/>
      <sheetName val="WA"/>
      <sheetName val="ST"/>
      <sheetName val="CO"/>
      <sheetName val="SU"/>
      <sheetName val="BP1"/>
      <sheetName val="BP2"/>
      <sheetName val="BP"/>
      <sheetName val="SC"/>
      <sheetName val="SP"/>
      <sheetName val="SP2"/>
      <sheetName val="HP"/>
      <sheetName val="S1"/>
      <sheetName val="S2"/>
      <sheetName val="H1"/>
      <sheetName val="H2"/>
      <sheetName val="WG"/>
      <sheetName val="D1"/>
      <sheetName val="D2"/>
      <sheetName val="Sheet1"/>
    </sheetNames>
    <sheetDataSet>
      <sheetData sheetId="0">
        <row r="32">
          <cell r="C32">
            <v>31910.32</v>
          </cell>
        </row>
      </sheetData>
      <sheetData sheetId="1">
        <row r="36">
          <cell r="C36">
            <v>3000</v>
          </cell>
        </row>
      </sheetData>
      <sheetData sheetId="2">
        <row r="36">
          <cell r="C36">
            <v>8000</v>
          </cell>
          <cell r="D36">
            <v>1500</v>
          </cell>
          <cell r="E36">
            <v>9500</v>
          </cell>
        </row>
        <row r="37">
          <cell r="C37">
            <v>294683.40000000002</v>
          </cell>
          <cell r="D37">
            <v>45968.21</v>
          </cell>
          <cell r="E37">
            <v>340651.61</v>
          </cell>
        </row>
        <row r="38">
          <cell r="C38">
            <v>9244.3700000000008</v>
          </cell>
          <cell r="D38">
            <v>5174.75</v>
          </cell>
          <cell r="E38">
            <v>14419.12</v>
          </cell>
        </row>
        <row r="39">
          <cell r="C39">
            <v>0</v>
          </cell>
          <cell r="D39">
            <v>0</v>
          </cell>
          <cell r="E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</row>
        <row r="41">
          <cell r="C41">
            <v>7896.98</v>
          </cell>
          <cell r="D41">
            <v>893.27</v>
          </cell>
          <cell r="E41">
            <v>8790.25</v>
          </cell>
        </row>
        <row r="42">
          <cell r="C42">
            <v>108277.49</v>
          </cell>
          <cell r="D42">
            <v>110065.69</v>
          </cell>
          <cell r="E42">
            <v>218343.18</v>
          </cell>
        </row>
        <row r="43">
          <cell r="C43">
            <v>150644</v>
          </cell>
          <cell r="D43">
            <v>8319</v>
          </cell>
          <cell r="E43">
            <v>158963</v>
          </cell>
        </row>
        <row r="44">
          <cell r="C44">
            <v>0</v>
          </cell>
          <cell r="D44">
            <v>0</v>
          </cell>
          <cell r="E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</row>
        <row r="47">
          <cell r="C47">
            <v>1057949.68</v>
          </cell>
          <cell r="D47">
            <v>164866.23000000001</v>
          </cell>
          <cell r="E47">
            <v>1222815.9099999999</v>
          </cell>
        </row>
        <row r="48">
          <cell r="C48">
            <v>2018977.69</v>
          </cell>
          <cell r="D48">
            <v>312312.39</v>
          </cell>
          <cell r="E48">
            <v>2331290.08</v>
          </cell>
        </row>
        <row r="49">
          <cell r="C49">
            <v>2257012.67</v>
          </cell>
          <cell r="D49">
            <v>441810.76</v>
          </cell>
          <cell r="E49">
            <v>2698823.43</v>
          </cell>
        </row>
        <row r="50">
          <cell r="C50">
            <v>85421.33</v>
          </cell>
          <cell r="D50">
            <v>19580.46</v>
          </cell>
          <cell r="E50">
            <v>105001.79</v>
          </cell>
        </row>
        <row r="51">
          <cell r="C51">
            <v>0</v>
          </cell>
          <cell r="D51">
            <v>0</v>
          </cell>
          <cell r="E51">
            <v>0</v>
          </cell>
        </row>
        <row r="52">
          <cell r="C52">
            <v>72926.95</v>
          </cell>
          <cell r="D52">
            <v>29827.87</v>
          </cell>
          <cell r="E52">
            <v>102754.82</v>
          </cell>
        </row>
        <row r="53">
          <cell r="C53">
            <v>222271.43</v>
          </cell>
          <cell r="D53">
            <v>130286.38</v>
          </cell>
          <cell r="E53">
            <v>352557.81</v>
          </cell>
        </row>
        <row r="54">
          <cell r="C54">
            <v>2135834.27</v>
          </cell>
          <cell r="D54">
            <v>570551.28</v>
          </cell>
          <cell r="E54">
            <v>2706385.55</v>
          </cell>
        </row>
        <row r="55">
          <cell r="C55">
            <v>-72824.73</v>
          </cell>
          <cell r="D55">
            <v>-105223.39</v>
          </cell>
          <cell r="E55">
            <v>-178048.12</v>
          </cell>
        </row>
        <row r="56">
          <cell r="C56">
            <v>0</v>
          </cell>
          <cell r="D56">
            <v>0</v>
          </cell>
          <cell r="E56">
            <v>0</v>
          </cell>
        </row>
        <row r="57">
          <cell r="C57">
            <v>19950</v>
          </cell>
          <cell r="D57">
            <v>0</v>
          </cell>
          <cell r="E57">
            <v>19950</v>
          </cell>
        </row>
        <row r="58">
          <cell r="C58">
            <v>361100.38</v>
          </cell>
          <cell r="D58">
            <v>283828.33</v>
          </cell>
          <cell r="E58">
            <v>644928.71</v>
          </cell>
        </row>
        <row r="59">
          <cell r="C59">
            <v>0</v>
          </cell>
          <cell r="D59">
            <v>0</v>
          </cell>
          <cell r="E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</row>
        <row r="68">
          <cell r="C68">
            <v>0</v>
          </cell>
          <cell r="D68">
            <v>0</v>
          </cell>
          <cell r="E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</row>
        <row r="70">
          <cell r="C70">
            <v>143186.29</v>
          </cell>
          <cell r="D70">
            <v>8982.3700000000008</v>
          </cell>
          <cell r="E70">
            <v>152168.66</v>
          </cell>
        </row>
        <row r="71">
          <cell r="C71">
            <v>0</v>
          </cell>
          <cell r="D71">
            <v>0</v>
          </cell>
          <cell r="E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</row>
        <row r="73">
          <cell r="C73">
            <v>550434.11</v>
          </cell>
          <cell r="D73">
            <v>146070.91</v>
          </cell>
          <cell r="E73">
            <v>696505.02</v>
          </cell>
        </row>
        <row r="74">
          <cell r="C74">
            <v>290633.25</v>
          </cell>
          <cell r="D74">
            <v>72665.3</v>
          </cell>
          <cell r="E74">
            <v>363298.55</v>
          </cell>
        </row>
        <row r="75">
          <cell r="C75">
            <v>0</v>
          </cell>
          <cell r="D75">
            <v>0</v>
          </cell>
          <cell r="E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</row>
        <row r="81">
          <cell r="C81">
            <v>6731.99</v>
          </cell>
          <cell r="D81">
            <v>397.01</v>
          </cell>
          <cell r="E81">
            <v>7129</v>
          </cell>
        </row>
        <row r="82">
          <cell r="C82">
            <v>0</v>
          </cell>
          <cell r="D82">
            <v>0</v>
          </cell>
          <cell r="E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</row>
        <row r="95">
          <cell r="C95" t="str">
            <v>R                  0.00</v>
          </cell>
          <cell r="D95">
            <v>0</v>
          </cell>
          <cell r="E95">
            <v>0</v>
          </cell>
        </row>
        <row r="98">
          <cell r="C98">
            <v>9728351.5500000007</v>
          </cell>
          <cell r="D98">
            <v>2247876.8199999998</v>
          </cell>
          <cell r="E98">
            <v>11976228.369999999</v>
          </cell>
        </row>
      </sheetData>
      <sheetData sheetId="3">
        <row r="36">
          <cell r="C36">
            <v>5200</v>
          </cell>
          <cell r="D36">
            <v>0</v>
          </cell>
          <cell r="E36">
            <v>5200</v>
          </cell>
        </row>
        <row r="37">
          <cell r="C37">
            <v>120041.67</v>
          </cell>
          <cell r="D37">
            <v>29403.8</v>
          </cell>
          <cell r="E37">
            <v>149445.47</v>
          </cell>
        </row>
        <row r="38">
          <cell r="C38">
            <v>14641.52</v>
          </cell>
          <cell r="D38">
            <v>505.97</v>
          </cell>
          <cell r="E38">
            <v>15147.49</v>
          </cell>
        </row>
        <row r="39">
          <cell r="C39">
            <v>0</v>
          </cell>
          <cell r="D39">
            <v>0</v>
          </cell>
          <cell r="E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</row>
        <row r="41">
          <cell r="C41">
            <v>5346.21</v>
          </cell>
          <cell r="D41">
            <v>520.54999999999995</v>
          </cell>
          <cell r="E41">
            <v>5866.76</v>
          </cell>
        </row>
        <row r="42">
          <cell r="C42">
            <v>842555.8</v>
          </cell>
          <cell r="D42">
            <v>0</v>
          </cell>
          <cell r="E42">
            <v>842555.8</v>
          </cell>
        </row>
        <row r="43">
          <cell r="C43">
            <v>54817</v>
          </cell>
          <cell r="D43">
            <v>0</v>
          </cell>
          <cell r="E43">
            <v>54817</v>
          </cell>
        </row>
        <row r="44">
          <cell r="C44">
            <v>0</v>
          </cell>
          <cell r="D44">
            <v>0</v>
          </cell>
          <cell r="E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</row>
        <row r="47">
          <cell r="C47">
            <v>2052084.84</v>
          </cell>
          <cell r="D47">
            <v>156400.14000000001</v>
          </cell>
          <cell r="E47">
            <v>2208484.98</v>
          </cell>
        </row>
        <row r="48">
          <cell r="C48">
            <v>2206135.7000000002</v>
          </cell>
          <cell r="D48">
            <v>394871.14</v>
          </cell>
          <cell r="E48">
            <v>2601006.84</v>
          </cell>
        </row>
        <row r="49">
          <cell r="C49">
            <v>4219941.82</v>
          </cell>
          <cell r="D49">
            <v>265378.15999999997</v>
          </cell>
          <cell r="E49">
            <v>4485319.9800000004</v>
          </cell>
        </row>
        <row r="50">
          <cell r="C50">
            <v>117188.35</v>
          </cell>
          <cell r="D50">
            <v>11410.29</v>
          </cell>
          <cell r="E50">
            <v>128598.64</v>
          </cell>
        </row>
        <row r="51">
          <cell r="C51">
            <v>0</v>
          </cell>
          <cell r="D51">
            <v>0</v>
          </cell>
          <cell r="E51">
            <v>0</v>
          </cell>
        </row>
        <row r="52">
          <cell r="C52">
            <v>173386.21</v>
          </cell>
          <cell r="D52">
            <v>33181.58</v>
          </cell>
          <cell r="E52">
            <v>206567.79</v>
          </cell>
        </row>
        <row r="53">
          <cell r="C53">
            <v>237181.05</v>
          </cell>
          <cell r="D53">
            <v>65110.9</v>
          </cell>
          <cell r="E53">
            <v>302291.95</v>
          </cell>
        </row>
        <row r="54">
          <cell r="C54">
            <v>3099370.9</v>
          </cell>
          <cell r="D54">
            <v>392788.98</v>
          </cell>
          <cell r="E54">
            <v>3492159.88</v>
          </cell>
        </row>
        <row r="55">
          <cell r="C55">
            <v>-59595.24</v>
          </cell>
          <cell r="D55">
            <v>-11090.04</v>
          </cell>
          <cell r="E55">
            <v>-70685.279999999999</v>
          </cell>
        </row>
        <row r="56">
          <cell r="C56">
            <v>0</v>
          </cell>
          <cell r="D56">
            <v>0</v>
          </cell>
          <cell r="E56">
            <v>0</v>
          </cell>
        </row>
        <row r="57">
          <cell r="C57">
            <v>113710.96</v>
          </cell>
          <cell r="D57">
            <v>0</v>
          </cell>
          <cell r="E57">
            <v>113710.96</v>
          </cell>
        </row>
        <row r="58">
          <cell r="C58">
            <v>226625.93</v>
          </cell>
          <cell r="D58">
            <v>24069.63</v>
          </cell>
          <cell r="E58">
            <v>250695.56</v>
          </cell>
        </row>
        <row r="59">
          <cell r="C59">
            <v>0</v>
          </cell>
          <cell r="D59">
            <v>0</v>
          </cell>
          <cell r="E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</row>
        <row r="68">
          <cell r="C68">
            <v>0</v>
          </cell>
          <cell r="D68">
            <v>0</v>
          </cell>
          <cell r="E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</row>
        <row r="70">
          <cell r="C70">
            <v>53759.14</v>
          </cell>
          <cell r="D70">
            <v>5234.37</v>
          </cell>
          <cell r="E70">
            <v>58993.51</v>
          </cell>
        </row>
        <row r="71">
          <cell r="C71">
            <v>0</v>
          </cell>
          <cell r="D71">
            <v>0</v>
          </cell>
          <cell r="E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</row>
        <row r="73">
          <cell r="C73">
            <v>659781.52</v>
          </cell>
          <cell r="D73">
            <v>64241.01</v>
          </cell>
          <cell r="E73">
            <v>724022.53</v>
          </cell>
        </row>
        <row r="74">
          <cell r="C74">
            <v>187571.46</v>
          </cell>
          <cell r="D74">
            <v>22722.71</v>
          </cell>
          <cell r="E74">
            <v>210294.17</v>
          </cell>
        </row>
        <row r="75">
          <cell r="C75">
            <v>0</v>
          </cell>
          <cell r="D75">
            <v>0</v>
          </cell>
          <cell r="E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</row>
        <row r="81">
          <cell r="C81">
            <v>2376.09</v>
          </cell>
          <cell r="D81">
            <v>231.35</v>
          </cell>
          <cell r="E81">
            <v>2607.44</v>
          </cell>
        </row>
        <row r="82">
          <cell r="C82">
            <v>0</v>
          </cell>
          <cell r="D82">
            <v>0</v>
          </cell>
          <cell r="E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</row>
        <row r="98">
          <cell r="C98">
            <v>14332120.93</v>
          </cell>
          <cell r="D98">
            <v>1454980.54</v>
          </cell>
          <cell r="E98">
            <v>15787101.470000001</v>
          </cell>
        </row>
      </sheetData>
      <sheetData sheetId="4">
        <row r="36">
          <cell r="C36">
            <v>5300</v>
          </cell>
          <cell r="D36">
            <v>15700</v>
          </cell>
          <cell r="E36">
            <v>0</v>
          </cell>
          <cell r="F36">
            <v>5200</v>
          </cell>
          <cell r="G36">
            <v>9500</v>
          </cell>
          <cell r="H36">
            <v>0</v>
          </cell>
          <cell r="I36">
            <v>18400</v>
          </cell>
          <cell r="J36">
            <v>54100</v>
          </cell>
        </row>
        <row r="37">
          <cell r="C37">
            <v>160625.13</v>
          </cell>
          <cell r="D37">
            <v>505685.63</v>
          </cell>
          <cell r="E37">
            <v>0</v>
          </cell>
          <cell r="F37">
            <v>149445.47</v>
          </cell>
          <cell r="G37">
            <v>340651.61</v>
          </cell>
          <cell r="H37">
            <v>0</v>
          </cell>
          <cell r="I37">
            <v>447554.5</v>
          </cell>
          <cell r="J37">
            <v>1603962.34</v>
          </cell>
        </row>
        <row r="38">
          <cell r="C38">
            <v>10231.75</v>
          </cell>
          <cell r="D38">
            <v>32673.64</v>
          </cell>
          <cell r="E38">
            <v>0</v>
          </cell>
          <cell r="F38">
            <v>15147.49</v>
          </cell>
          <cell r="G38">
            <v>14419.12</v>
          </cell>
          <cell r="H38">
            <v>0</v>
          </cell>
          <cell r="I38">
            <v>0</v>
          </cell>
          <cell r="J38">
            <v>72472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C41">
            <v>3259.01</v>
          </cell>
          <cell r="D41">
            <v>17083.98</v>
          </cell>
          <cell r="E41">
            <v>0</v>
          </cell>
          <cell r="F41">
            <v>5866.76</v>
          </cell>
          <cell r="G41">
            <v>8790.25</v>
          </cell>
          <cell r="H41">
            <v>0</v>
          </cell>
          <cell r="I41">
            <v>465254.13</v>
          </cell>
          <cell r="J41">
            <v>500254.13</v>
          </cell>
        </row>
        <row r="42">
          <cell r="C42">
            <v>552709.44999999995</v>
          </cell>
          <cell r="D42">
            <v>259112.07</v>
          </cell>
          <cell r="E42">
            <v>0</v>
          </cell>
          <cell r="F42">
            <v>842555.8</v>
          </cell>
          <cell r="G42">
            <v>218343.18</v>
          </cell>
          <cell r="H42">
            <v>0</v>
          </cell>
          <cell r="I42">
            <v>0</v>
          </cell>
          <cell r="J42">
            <v>1872720.5</v>
          </cell>
        </row>
        <row r="43">
          <cell r="C43">
            <v>29587</v>
          </cell>
          <cell r="D43">
            <v>291657</v>
          </cell>
          <cell r="E43">
            <v>0</v>
          </cell>
          <cell r="F43">
            <v>54817</v>
          </cell>
          <cell r="G43">
            <v>158963</v>
          </cell>
          <cell r="H43">
            <v>0</v>
          </cell>
          <cell r="I43">
            <v>20798</v>
          </cell>
          <cell r="J43">
            <v>555822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C47">
            <v>409121.66</v>
          </cell>
          <cell r="D47">
            <v>1707127.79</v>
          </cell>
          <cell r="E47">
            <v>0</v>
          </cell>
          <cell r="F47">
            <v>2208484.98</v>
          </cell>
          <cell r="G47">
            <v>1222815.9099999999</v>
          </cell>
          <cell r="H47">
            <v>0</v>
          </cell>
          <cell r="I47">
            <v>0</v>
          </cell>
          <cell r="J47">
            <v>5547550.3399999999</v>
          </cell>
        </row>
        <row r="48">
          <cell r="C48">
            <v>1670707.24</v>
          </cell>
          <cell r="D48">
            <v>4782588.45</v>
          </cell>
          <cell r="E48">
            <v>0</v>
          </cell>
          <cell r="F48">
            <v>2601006.84</v>
          </cell>
          <cell r="G48">
            <v>2331290.08</v>
          </cell>
          <cell r="H48">
            <v>0</v>
          </cell>
          <cell r="I48">
            <v>62036</v>
          </cell>
          <cell r="J48">
            <v>11447628.609999999</v>
          </cell>
        </row>
        <row r="49">
          <cell r="C49">
            <v>1306099.18</v>
          </cell>
          <cell r="D49">
            <v>5124451.2699999996</v>
          </cell>
          <cell r="E49">
            <v>0</v>
          </cell>
          <cell r="F49">
            <v>4485319.9800000004</v>
          </cell>
          <cell r="G49">
            <v>2698823.43</v>
          </cell>
          <cell r="H49">
            <v>0</v>
          </cell>
          <cell r="I49">
            <v>125039.03</v>
          </cell>
          <cell r="J49">
            <v>13739732.890000001</v>
          </cell>
        </row>
        <row r="50">
          <cell r="C50">
            <v>71437.039999999994</v>
          </cell>
          <cell r="D50">
            <v>286799.34000000003</v>
          </cell>
          <cell r="E50">
            <v>0</v>
          </cell>
          <cell r="F50">
            <v>128598.64</v>
          </cell>
          <cell r="G50">
            <v>105001.79</v>
          </cell>
          <cell r="H50">
            <v>0</v>
          </cell>
          <cell r="I50">
            <v>0</v>
          </cell>
          <cell r="J50">
            <v>591836.81000000006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494635.71</v>
          </cell>
          <cell r="J51">
            <v>494635.71</v>
          </cell>
        </row>
        <row r="52">
          <cell r="C52">
            <v>117523.03</v>
          </cell>
          <cell r="D52">
            <v>440034.36</v>
          </cell>
          <cell r="E52">
            <v>0</v>
          </cell>
          <cell r="F52">
            <v>206567.79</v>
          </cell>
          <cell r="G52">
            <v>102754.82</v>
          </cell>
          <cell r="H52">
            <v>0</v>
          </cell>
          <cell r="I52">
            <v>0</v>
          </cell>
          <cell r="J52">
            <v>866880</v>
          </cell>
        </row>
        <row r="53">
          <cell r="C53">
            <v>55939.71</v>
          </cell>
          <cell r="D53">
            <v>451932.71</v>
          </cell>
          <cell r="E53">
            <v>0</v>
          </cell>
          <cell r="F53">
            <v>302291.95</v>
          </cell>
          <cell r="G53">
            <v>352557.81</v>
          </cell>
          <cell r="H53">
            <v>0</v>
          </cell>
          <cell r="I53">
            <v>0</v>
          </cell>
          <cell r="J53">
            <v>1162722.18</v>
          </cell>
        </row>
        <row r="54">
          <cell r="C54">
            <v>1849200.51</v>
          </cell>
          <cell r="D54">
            <v>9364493.3900000006</v>
          </cell>
          <cell r="E54">
            <v>0</v>
          </cell>
          <cell r="F54">
            <v>3492159.88</v>
          </cell>
          <cell r="G54">
            <v>2706385.55</v>
          </cell>
          <cell r="H54">
            <v>1740.88</v>
          </cell>
          <cell r="I54">
            <v>0</v>
          </cell>
          <cell r="J54">
            <v>17413980.210000001</v>
          </cell>
        </row>
        <row r="55">
          <cell r="C55">
            <v>0</v>
          </cell>
          <cell r="D55">
            <v>-1404632.39</v>
          </cell>
          <cell r="E55">
            <v>0</v>
          </cell>
          <cell r="F55">
            <v>-70685.279999999999</v>
          </cell>
          <cell r="G55">
            <v>-178048.12</v>
          </cell>
          <cell r="H55">
            <v>0</v>
          </cell>
          <cell r="I55">
            <v>0</v>
          </cell>
          <cell r="J55">
            <v>-1653365.79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154893.6</v>
          </cell>
          <cell r="J56">
            <v>154893.6</v>
          </cell>
        </row>
        <row r="57">
          <cell r="C57">
            <v>20592</v>
          </cell>
          <cell r="D57">
            <v>309250</v>
          </cell>
          <cell r="E57">
            <v>0</v>
          </cell>
          <cell r="F57">
            <v>113710.96</v>
          </cell>
          <cell r="G57">
            <v>19950</v>
          </cell>
          <cell r="H57">
            <v>0</v>
          </cell>
          <cell r="I57">
            <v>0</v>
          </cell>
          <cell r="J57">
            <v>463502.96</v>
          </cell>
        </row>
        <row r="58">
          <cell r="C58">
            <v>245921.46</v>
          </cell>
          <cell r="D58">
            <v>1749495.02</v>
          </cell>
          <cell r="E58">
            <v>0</v>
          </cell>
          <cell r="F58">
            <v>250695.56</v>
          </cell>
          <cell r="G58">
            <v>644928.71</v>
          </cell>
          <cell r="H58">
            <v>0</v>
          </cell>
          <cell r="I58">
            <v>249389.37</v>
          </cell>
          <cell r="J58">
            <v>3140430.12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19145.72</v>
          </cell>
          <cell r="J59">
            <v>19145.72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125322.21</v>
          </cell>
          <cell r="J60">
            <v>125322.21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31198.17</v>
          </cell>
          <cell r="J68">
            <v>31198.17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</row>
        <row r="70">
          <cell r="C70">
            <v>108271.12</v>
          </cell>
          <cell r="D70">
            <v>244566.71</v>
          </cell>
          <cell r="E70">
            <v>0</v>
          </cell>
          <cell r="F70">
            <v>58993.51</v>
          </cell>
          <cell r="G70">
            <v>152168.66</v>
          </cell>
          <cell r="H70">
            <v>0</v>
          </cell>
          <cell r="I70">
            <v>29724.54</v>
          </cell>
          <cell r="J70">
            <v>593724.54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</row>
        <row r="73">
          <cell r="C73">
            <v>402197.28</v>
          </cell>
          <cell r="D73">
            <v>1614707.5</v>
          </cell>
          <cell r="E73">
            <v>0</v>
          </cell>
          <cell r="F73">
            <v>724022.53</v>
          </cell>
          <cell r="G73">
            <v>696505.02</v>
          </cell>
          <cell r="H73">
            <v>0</v>
          </cell>
          <cell r="I73">
            <v>0</v>
          </cell>
          <cell r="J73">
            <v>3437432.33</v>
          </cell>
        </row>
        <row r="74">
          <cell r="C74">
            <v>248175.85</v>
          </cell>
          <cell r="D74">
            <v>656315.23</v>
          </cell>
          <cell r="E74">
            <v>0</v>
          </cell>
          <cell r="F74">
            <v>210294.17</v>
          </cell>
          <cell r="G74">
            <v>363298.55</v>
          </cell>
          <cell r="H74">
            <v>0</v>
          </cell>
          <cell r="I74">
            <v>326140.13</v>
          </cell>
          <cell r="J74">
            <v>1804223.93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6000</v>
          </cell>
          <cell r="J77">
            <v>6000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60594.16</v>
          </cell>
          <cell r="J78">
            <v>60594.16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44359.56</v>
          </cell>
          <cell r="J79">
            <v>44359.56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93855.75</v>
          </cell>
          <cell r="J80">
            <v>93855.75</v>
          </cell>
        </row>
        <row r="81">
          <cell r="C81">
            <v>1448.45</v>
          </cell>
          <cell r="D81">
            <v>5815.11</v>
          </cell>
          <cell r="E81">
            <v>0</v>
          </cell>
          <cell r="F81">
            <v>2607.44</v>
          </cell>
          <cell r="G81">
            <v>7129</v>
          </cell>
          <cell r="H81">
            <v>0</v>
          </cell>
          <cell r="I81">
            <v>29100</v>
          </cell>
          <cell r="J81">
            <v>46100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43703.57</v>
          </cell>
          <cell r="J82">
            <v>43703.57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268300.79999999999</v>
          </cell>
          <cell r="J84">
            <v>268300.79999999999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194777.46</v>
          </cell>
          <cell r="J85">
            <v>194777.46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196215.84</v>
          </cell>
          <cell r="J86">
            <v>196215.84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4128</v>
          </cell>
          <cell r="J87">
            <v>4128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20615</v>
          </cell>
          <cell r="J88">
            <v>20615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20671.25</v>
          </cell>
          <cell r="J89">
            <v>20671.25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119100</v>
          </cell>
          <cell r="J90">
            <v>119100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</row>
        <row r="95">
          <cell r="I95">
            <v>308028.55</v>
          </cell>
          <cell r="J95">
            <v>308028.55</v>
          </cell>
        </row>
        <row r="98">
          <cell r="C98">
            <v>7268346.8700000001</v>
          </cell>
          <cell r="D98">
            <v>26454856.809999999</v>
          </cell>
          <cell r="E98">
            <v>0</v>
          </cell>
          <cell r="F98">
            <v>15787101.470000001</v>
          </cell>
          <cell r="G98">
            <v>11976228.369999999</v>
          </cell>
          <cell r="H98">
            <v>1740.88</v>
          </cell>
          <cell r="I98">
            <v>3978981.05</v>
          </cell>
          <cell r="J98">
            <v>65467255.450000003</v>
          </cell>
        </row>
      </sheetData>
      <sheetData sheetId="5">
        <row r="36">
          <cell r="C36">
            <v>15400</v>
          </cell>
        </row>
      </sheetData>
      <sheetData sheetId="6">
        <row r="36">
          <cell r="C36">
            <v>2800</v>
          </cell>
        </row>
      </sheetData>
      <sheetData sheetId="7">
        <row r="36">
          <cell r="E36">
            <v>24732</v>
          </cell>
        </row>
      </sheetData>
      <sheetData sheetId="8">
        <row r="36">
          <cell r="C36">
            <v>16614</v>
          </cell>
        </row>
      </sheetData>
      <sheetData sheetId="9">
        <row r="36">
          <cell r="C36">
            <v>10700</v>
          </cell>
        </row>
      </sheetData>
      <sheetData sheetId="10">
        <row r="36">
          <cell r="C36">
            <v>1300</v>
          </cell>
        </row>
      </sheetData>
      <sheetData sheetId="11">
        <row r="36">
          <cell r="C36">
            <v>3900</v>
          </cell>
        </row>
      </sheetData>
      <sheetData sheetId="12">
        <row r="36">
          <cell r="C36">
            <v>2000</v>
          </cell>
        </row>
      </sheetData>
      <sheetData sheetId="13">
        <row r="36">
          <cell r="C36">
            <v>1926.54</v>
          </cell>
        </row>
      </sheetData>
      <sheetData sheetId="14">
        <row r="36">
          <cell r="C36">
            <v>0</v>
          </cell>
        </row>
      </sheetData>
      <sheetData sheetId="15">
        <row r="36">
          <cell r="C36">
            <v>0</v>
          </cell>
        </row>
      </sheetData>
      <sheetData sheetId="16">
        <row r="36">
          <cell r="C36">
            <v>25800</v>
          </cell>
        </row>
      </sheetData>
      <sheetData sheetId="17">
        <row r="36">
          <cell r="C36">
            <v>4000</v>
          </cell>
        </row>
      </sheetData>
      <sheetData sheetId="18">
        <row r="36">
          <cell r="C36">
            <v>8200</v>
          </cell>
        </row>
      </sheetData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"/>
      <sheetName val="Jan - Dec Y14 "/>
      <sheetName val="By Month"/>
      <sheetName val="Data  Division"/>
      <sheetName val="G.by product"/>
      <sheetName val="G.by section."/>
      <sheetName val="sale volume"/>
      <sheetName val="Pro. volume "/>
      <sheetName val="Grand Total"/>
      <sheetName val="Total Factory "/>
      <sheetName val="Susp Off"/>
      <sheetName val="Leaf-P"/>
      <sheetName val="Leaf-T"/>
      <sheetName val="Hot Coil"/>
      <sheetName val="Cold Coil"/>
      <sheetName val="Stb-Solid"/>
      <sheetName val="Stb-Pipe"/>
      <sheetName val="Torsion bar"/>
      <sheetName val="Load sensing"/>
      <sheetName val="Sheet1"/>
      <sheetName val="Stabilizer"/>
      <sheetName val="Co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E9">
            <v>20900</v>
          </cell>
          <cell r="F9">
            <v>20900</v>
          </cell>
          <cell r="G9">
            <v>20900</v>
          </cell>
          <cell r="H9">
            <v>20900</v>
          </cell>
          <cell r="I9">
            <v>20900</v>
          </cell>
          <cell r="J9">
            <v>20900</v>
          </cell>
          <cell r="K9">
            <v>20900</v>
          </cell>
          <cell r="L9">
            <v>20900</v>
          </cell>
          <cell r="M9">
            <v>20900</v>
          </cell>
          <cell r="N9">
            <v>20900</v>
          </cell>
          <cell r="O9">
            <v>20900</v>
          </cell>
          <cell r="P9">
            <v>20900</v>
          </cell>
        </row>
        <row r="10">
          <cell r="E10">
            <v>363293.02999999997</v>
          </cell>
          <cell r="F10">
            <v>363293.02999999997</v>
          </cell>
          <cell r="G10">
            <v>363293.02999999997</v>
          </cell>
          <cell r="H10">
            <v>363293.02999999997</v>
          </cell>
          <cell r="I10">
            <v>363293.02999999997</v>
          </cell>
          <cell r="J10">
            <v>363293.02999999997</v>
          </cell>
          <cell r="K10">
            <v>363293.02999999997</v>
          </cell>
          <cell r="L10">
            <v>363293.02999999997</v>
          </cell>
          <cell r="M10">
            <v>363293.02999999997</v>
          </cell>
          <cell r="N10">
            <v>363293.02999999997</v>
          </cell>
          <cell r="O10">
            <v>363293.02999999997</v>
          </cell>
          <cell r="P10">
            <v>361263.45999999996</v>
          </cell>
        </row>
        <row r="11">
          <cell r="E11">
            <v>496825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147275.95732692306</v>
          </cell>
          <cell r="F12">
            <v>257530.78292307691</v>
          </cell>
          <cell r="G12">
            <v>838085.83784615388</v>
          </cell>
          <cell r="H12">
            <v>143391.24157692306</v>
          </cell>
          <cell r="I12">
            <v>142991.24157692306</v>
          </cell>
          <cell r="J12">
            <v>366915.51888461533</v>
          </cell>
          <cell r="K12">
            <v>502308.95888461533</v>
          </cell>
          <cell r="L12">
            <v>137598.38074999998</v>
          </cell>
          <cell r="M12">
            <v>138040.42448076923</v>
          </cell>
          <cell r="N12">
            <v>138675.25007692305</v>
          </cell>
          <cell r="O12">
            <v>138275.25007692305</v>
          </cell>
          <cell r="P12">
            <v>799531.89484615379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E14">
            <v>15953</v>
          </cell>
          <cell r="F14">
            <v>14923.29</v>
          </cell>
          <cell r="G14">
            <v>15953</v>
          </cell>
          <cell r="H14">
            <v>15610</v>
          </cell>
          <cell r="I14">
            <v>16129.809999999998</v>
          </cell>
          <cell r="J14">
            <v>15610</v>
          </cell>
          <cell r="K14">
            <v>16130</v>
          </cell>
          <cell r="L14">
            <v>16130</v>
          </cell>
          <cell r="M14">
            <v>15609.980000000003</v>
          </cell>
          <cell r="N14">
            <v>16130</v>
          </cell>
          <cell r="O14">
            <v>15610.150000000001</v>
          </cell>
          <cell r="P14">
            <v>16130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E16">
            <v>91123</v>
          </cell>
          <cell r="F16">
            <v>76237</v>
          </cell>
          <cell r="G16">
            <v>90992</v>
          </cell>
          <cell r="H16">
            <v>91448</v>
          </cell>
          <cell r="I16">
            <v>83895</v>
          </cell>
          <cell r="J16">
            <v>81834</v>
          </cell>
          <cell r="K16">
            <v>95123</v>
          </cell>
          <cell r="L16">
            <v>69755</v>
          </cell>
          <cell r="M16">
            <v>88492</v>
          </cell>
          <cell r="N16">
            <v>70965</v>
          </cell>
          <cell r="O16">
            <v>82395</v>
          </cell>
          <cell r="P16">
            <v>60965</v>
          </cell>
        </row>
        <row r="17">
          <cell r="E17">
            <v>102114.11269887755</v>
          </cell>
          <cell r="F17">
            <v>103933.97525157378</v>
          </cell>
          <cell r="G17">
            <v>108668.85854950108</v>
          </cell>
          <cell r="H17">
            <v>88933.426654151786</v>
          </cell>
          <cell r="I17">
            <v>102316.81614659131</v>
          </cell>
          <cell r="J17">
            <v>114503.01020676752</v>
          </cell>
          <cell r="K17">
            <v>103546.37067820279</v>
          </cell>
          <cell r="L17">
            <v>98830.139664995862</v>
          </cell>
          <cell r="M17">
            <v>106955.73890979246</v>
          </cell>
          <cell r="N17">
            <v>104372.10915883955</v>
          </cell>
          <cell r="O17">
            <v>107547.89037999106</v>
          </cell>
          <cell r="P17">
            <v>96052.61759771526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E19">
            <v>352514.03666666668</v>
          </cell>
          <cell r="F19">
            <v>350609.51666666666</v>
          </cell>
          <cell r="G19">
            <v>353768.03666666662</v>
          </cell>
          <cell r="H19">
            <v>323218.01000000007</v>
          </cell>
          <cell r="I19">
            <v>323972.17000000004</v>
          </cell>
          <cell r="J19">
            <v>334119.85000000003</v>
          </cell>
          <cell r="K19">
            <v>324305.50000000006</v>
          </cell>
          <cell r="L19">
            <v>324305.50000000006</v>
          </cell>
          <cell r="M19">
            <v>297692.69</v>
          </cell>
          <cell r="N19">
            <v>293795.00666666671</v>
          </cell>
          <cell r="O19">
            <v>293795.00666666671</v>
          </cell>
          <cell r="P19">
            <v>297692.57666666666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144392.60000000003</v>
          </cell>
          <cell r="F24">
            <v>144124.96000000002</v>
          </cell>
          <cell r="G24">
            <v>146621.50000000003</v>
          </cell>
          <cell r="H24">
            <v>168645.72000000003</v>
          </cell>
          <cell r="I24">
            <v>167642.37000000002</v>
          </cell>
          <cell r="J24">
            <v>167689.5</v>
          </cell>
          <cell r="K24">
            <v>177013.09000000003</v>
          </cell>
          <cell r="L24">
            <v>187661.81</v>
          </cell>
          <cell r="M24">
            <v>187275.61</v>
          </cell>
          <cell r="N24">
            <v>190501.81</v>
          </cell>
          <cell r="O24">
            <v>205045.58000000002</v>
          </cell>
          <cell r="P24">
            <v>206649.59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E26">
            <v>319830.33333333331</v>
          </cell>
          <cell r="F26">
            <v>200438.83333333334</v>
          </cell>
          <cell r="G26">
            <v>287331.92333333334</v>
          </cell>
          <cell r="H26">
            <v>241947.92333333334</v>
          </cell>
          <cell r="I26">
            <v>366384.33333333331</v>
          </cell>
          <cell r="J26">
            <v>241153.65333333332</v>
          </cell>
          <cell r="K26">
            <v>242151.11333333334</v>
          </cell>
          <cell r="L26">
            <v>195802.83333333334</v>
          </cell>
          <cell r="M26">
            <v>221194.83333333334</v>
          </cell>
          <cell r="N26">
            <v>230297.83333333334</v>
          </cell>
          <cell r="O26">
            <v>365873.83333333331</v>
          </cell>
          <cell r="P26">
            <v>255523.83333333334</v>
          </cell>
        </row>
        <row r="27">
          <cell r="E27">
            <v>24298</v>
          </cell>
          <cell r="F27">
            <v>24298</v>
          </cell>
          <cell r="G27">
            <v>25965</v>
          </cell>
          <cell r="H27">
            <v>25965</v>
          </cell>
          <cell r="I27">
            <v>25965</v>
          </cell>
          <cell r="J27">
            <v>25965</v>
          </cell>
          <cell r="K27">
            <v>25965</v>
          </cell>
          <cell r="L27">
            <v>25965</v>
          </cell>
          <cell r="M27">
            <v>25965</v>
          </cell>
          <cell r="N27">
            <v>25965</v>
          </cell>
          <cell r="O27">
            <v>25965</v>
          </cell>
          <cell r="P27">
            <v>25985</v>
          </cell>
        </row>
        <row r="28">
          <cell r="E28">
            <v>84569.455663333298</v>
          </cell>
          <cell r="F28">
            <v>87233.105573333305</v>
          </cell>
          <cell r="G28">
            <v>88627.982133333309</v>
          </cell>
          <cell r="H28">
            <v>85346.609773333301</v>
          </cell>
          <cell r="I28">
            <v>84120.95703333331</v>
          </cell>
          <cell r="J28">
            <v>87636.080133333307</v>
          </cell>
          <cell r="K28">
            <v>93312.26033333331</v>
          </cell>
          <cell r="L28">
            <v>88298.586113333295</v>
          </cell>
          <cell r="M28">
            <v>86628.138133333327</v>
          </cell>
          <cell r="N28">
            <v>85713.05555333331</v>
          </cell>
          <cell r="O28">
            <v>88248.623044333304</v>
          </cell>
          <cell r="P28">
            <v>88248.623044333304</v>
          </cell>
        </row>
        <row r="29">
          <cell r="E29">
            <v>19657</v>
          </cell>
          <cell r="F29">
            <v>42956</v>
          </cell>
          <cell r="G29">
            <v>25447</v>
          </cell>
          <cell r="H29">
            <v>11899</v>
          </cell>
          <cell r="I29">
            <v>48395</v>
          </cell>
          <cell r="J29">
            <v>16879</v>
          </cell>
          <cell r="K29">
            <v>55773</v>
          </cell>
          <cell r="L29">
            <v>18350</v>
          </cell>
          <cell r="M29">
            <v>37318.28</v>
          </cell>
          <cell r="N29">
            <v>14603</v>
          </cell>
          <cell r="O29">
            <v>29032</v>
          </cell>
          <cell r="P29">
            <v>15085</v>
          </cell>
        </row>
        <row r="30">
          <cell r="E30">
            <v>28000</v>
          </cell>
          <cell r="F30">
            <v>1950</v>
          </cell>
          <cell r="G30">
            <v>10000</v>
          </cell>
          <cell r="H30">
            <v>24536</v>
          </cell>
          <cell r="I30">
            <v>19142.400000000001</v>
          </cell>
          <cell r="J30">
            <v>1050</v>
          </cell>
          <cell r="K30">
            <v>0</v>
          </cell>
          <cell r="L30">
            <v>18517</v>
          </cell>
          <cell r="M30">
            <v>1050</v>
          </cell>
          <cell r="N30">
            <v>0</v>
          </cell>
          <cell r="O30">
            <v>0</v>
          </cell>
          <cell r="P30">
            <v>0</v>
          </cell>
        </row>
        <row r="31">
          <cell r="E31">
            <v>15000</v>
          </cell>
          <cell r="F31">
            <v>15000</v>
          </cell>
          <cell r="G31">
            <v>15000</v>
          </cell>
          <cell r="H31">
            <v>15000</v>
          </cell>
          <cell r="I31">
            <v>15000</v>
          </cell>
          <cell r="J31">
            <v>15000</v>
          </cell>
          <cell r="K31">
            <v>15000</v>
          </cell>
          <cell r="L31">
            <v>15000</v>
          </cell>
          <cell r="M31">
            <v>15000</v>
          </cell>
          <cell r="N31">
            <v>15000</v>
          </cell>
          <cell r="O31">
            <v>15000</v>
          </cell>
          <cell r="P31">
            <v>15000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E35">
            <v>268107.58848927822</v>
          </cell>
          <cell r="F35">
            <v>268107.58848927822</v>
          </cell>
          <cell r="G35">
            <v>268107.58848927822</v>
          </cell>
          <cell r="H35">
            <v>268107.58848927822</v>
          </cell>
          <cell r="I35">
            <v>268107.58848927822</v>
          </cell>
          <cell r="J35">
            <v>268107.58848927822</v>
          </cell>
          <cell r="K35">
            <v>268107.58848927822</v>
          </cell>
          <cell r="L35">
            <v>268107.58848927822</v>
          </cell>
          <cell r="M35">
            <v>268107.58848927822</v>
          </cell>
          <cell r="N35">
            <v>268107.58848927822</v>
          </cell>
          <cell r="O35">
            <v>268107.58848927822</v>
          </cell>
          <cell r="P35">
            <v>268107.58848927822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E38">
            <v>80000</v>
          </cell>
          <cell r="F38">
            <v>85000</v>
          </cell>
          <cell r="G38">
            <v>56000</v>
          </cell>
          <cell r="H38">
            <v>33000</v>
          </cell>
          <cell r="I38">
            <v>79500</v>
          </cell>
          <cell r="J38">
            <v>64000</v>
          </cell>
          <cell r="K38">
            <v>246250</v>
          </cell>
          <cell r="L38">
            <v>37000</v>
          </cell>
          <cell r="M38">
            <v>37750</v>
          </cell>
          <cell r="N38">
            <v>41500</v>
          </cell>
          <cell r="O38">
            <v>0</v>
          </cell>
          <cell r="P38">
            <v>0</v>
          </cell>
        </row>
        <row r="39">
          <cell r="E39">
            <v>64774</v>
          </cell>
          <cell r="F39">
            <v>64440</v>
          </cell>
          <cell r="G39">
            <v>68040</v>
          </cell>
          <cell r="H39">
            <v>62430</v>
          </cell>
          <cell r="I39">
            <v>66140</v>
          </cell>
          <cell r="J39">
            <v>65084</v>
          </cell>
          <cell r="K39">
            <v>65880</v>
          </cell>
          <cell r="L39">
            <v>65624</v>
          </cell>
          <cell r="M39">
            <v>64728</v>
          </cell>
          <cell r="N39">
            <v>63144</v>
          </cell>
          <cell r="O39">
            <v>65890</v>
          </cell>
          <cell r="P39">
            <v>64624</v>
          </cell>
        </row>
        <row r="40">
          <cell r="E40">
            <v>38500</v>
          </cell>
          <cell r="F40">
            <v>47000</v>
          </cell>
          <cell r="G40">
            <v>35100</v>
          </cell>
          <cell r="H40">
            <v>8200</v>
          </cell>
          <cell r="I40">
            <v>8200</v>
          </cell>
          <cell r="J40">
            <v>8300</v>
          </cell>
          <cell r="K40">
            <v>6000</v>
          </cell>
          <cell r="L40">
            <v>6000</v>
          </cell>
          <cell r="M40">
            <v>7500</v>
          </cell>
          <cell r="N40">
            <v>6500</v>
          </cell>
          <cell r="O40">
            <v>5200</v>
          </cell>
          <cell r="P40">
            <v>3500</v>
          </cell>
        </row>
        <row r="41">
          <cell r="E41">
            <v>140000</v>
          </cell>
          <cell r="F41">
            <v>252000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87748</v>
          </cell>
          <cell r="L41">
            <v>46000</v>
          </cell>
          <cell r="M41">
            <v>106000</v>
          </cell>
          <cell r="N41">
            <v>0</v>
          </cell>
          <cell r="O41">
            <v>30000</v>
          </cell>
          <cell r="P41">
            <v>0</v>
          </cell>
        </row>
        <row r="42">
          <cell r="E42">
            <v>35050</v>
          </cell>
          <cell r="F42">
            <v>35050</v>
          </cell>
          <cell r="G42">
            <v>35050</v>
          </cell>
          <cell r="H42">
            <v>35050</v>
          </cell>
          <cell r="I42">
            <v>35050</v>
          </cell>
          <cell r="J42">
            <v>35050</v>
          </cell>
          <cell r="K42">
            <v>35050</v>
          </cell>
          <cell r="L42">
            <v>35050</v>
          </cell>
          <cell r="M42">
            <v>35050</v>
          </cell>
          <cell r="N42">
            <v>35050</v>
          </cell>
          <cell r="O42">
            <v>35050</v>
          </cell>
          <cell r="P42">
            <v>35050</v>
          </cell>
        </row>
        <row r="43">
          <cell r="E43">
            <v>105133.01333333334</v>
          </cell>
          <cell r="F43">
            <v>104995.87333333334</v>
          </cell>
          <cell r="G43">
            <v>135459.78666666668</v>
          </cell>
          <cell r="H43">
            <v>96994.406666666677</v>
          </cell>
          <cell r="I43">
            <v>103383.46666666667</v>
          </cell>
          <cell r="J43">
            <v>103077.94666666667</v>
          </cell>
          <cell r="K43">
            <v>123568.46333333333</v>
          </cell>
          <cell r="L43">
            <v>162284.63</v>
          </cell>
          <cell r="M43">
            <v>162284.67000000001</v>
          </cell>
          <cell r="N43">
            <v>167060.98333333334</v>
          </cell>
          <cell r="O43">
            <v>163136.29333333333</v>
          </cell>
          <cell r="P43">
            <v>163136.31725095183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268301</v>
          </cell>
          <cell r="F45">
            <v>268301</v>
          </cell>
          <cell r="G45">
            <v>268301</v>
          </cell>
          <cell r="H45">
            <v>268201</v>
          </cell>
          <cell r="I45">
            <v>268301</v>
          </cell>
          <cell r="J45">
            <v>268301</v>
          </cell>
          <cell r="K45">
            <v>268301</v>
          </cell>
          <cell r="L45">
            <v>268301</v>
          </cell>
          <cell r="M45">
            <v>268301</v>
          </cell>
          <cell r="N45">
            <v>268301</v>
          </cell>
          <cell r="O45">
            <v>268300</v>
          </cell>
          <cell r="P45">
            <v>268300</v>
          </cell>
        </row>
        <row r="46">
          <cell r="E46">
            <v>147069.88</v>
          </cell>
          <cell r="F46">
            <v>149396.60999999999</v>
          </cell>
          <cell r="G46">
            <v>146460.29</v>
          </cell>
          <cell r="H46">
            <v>139170.14000000001</v>
          </cell>
          <cell r="I46">
            <v>153353</v>
          </cell>
          <cell r="J46">
            <v>132167.03</v>
          </cell>
          <cell r="K46">
            <v>131357.31</v>
          </cell>
          <cell r="L46">
            <v>150738.47</v>
          </cell>
          <cell r="M46">
            <v>139806.87</v>
          </cell>
          <cell r="N46">
            <v>139470.03</v>
          </cell>
          <cell r="O46">
            <v>145898.96299999999</v>
          </cell>
          <cell r="P46">
            <v>135898.96299999999</v>
          </cell>
        </row>
        <row r="47">
          <cell r="E47">
            <v>165893.49</v>
          </cell>
          <cell r="F47">
            <v>133486.16</v>
          </cell>
          <cell r="G47">
            <v>133612.01999999999</v>
          </cell>
          <cell r="H47">
            <v>157992.88499999998</v>
          </cell>
          <cell r="I47">
            <v>153634.28999999998</v>
          </cell>
          <cell r="J47">
            <v>165875.17499999999</v>
          </cell>
          <cell r="K47">
            <v>155865.55000000002</v>
          </cell>
          <cell r="L47">
            <v>115042.155</v>
          </cell>
          <cell r="M47">
            <v>157900.81999999998</v>
          </cell>
          <cell r="N47">
            <v>144298.965</v>
          </cell>
          <cell r="O47">
            <v>146893.75000000003</v>
          </cell>
          <cell r="P47">
            <v>158271.155</v>
          </cell>
        </row>
        <row r="48">
          <cell r="E48">
            <v>4200</v>
          </cell>
          <cell r="F48">
            <v>4200</v>
          </cell>
          <cell r="G48">
            <v>4200</v>
          </cell>
          <cell r="H48">
            <v>4200</v>
          </cell>
          <cell r="I48">
            <v>4200</v>
          </cell>
          <cell r="J48">
            <v>4200</v>
          </cell>
          <cell r="K48">
            <v>4200</v>
          </cell>
          <cell r="L48">
            <v>4200</v>
          </cell>
          <cell r="M48">
            <v>6050</v>
          </cell>
          <cell r="N48">
            <v>6050</v>
          </cell>
          <cell r="O48">
            <v>4200</v>
          </cell>
          <cell r="P48">
            <v>4200</v>
          </cell>
        </row>
        <row r="49">
          <cell r="E49">
            <v>8250</v>
          </cell>
          <cell r="F49">
            <v>20000</v>
          </cell>
          <cell r="G49">
            <v>11154</v>
          </cell>
          <cell r="H49">
            <v>7500</v>
          </cell>
          <cell r="I49">
            <v>18250</v>
          </cell>
          <cell r="J49">
            <v>8750</v>
          </cell>
          <cell r="K49">
            <v>9500</v>
          </cell>
          <cell r="L49">
            <v>18750</v>
          </cell>
          <cell r="M49">
            <v>10500</v>
          </cell>
          <cell r="N49">
            <v>8500</v>
          </cell>
          <cell r="O49">
            <v>18750</v>
          </cell>
          <cell r="P49">
            <v>9000</v>
          </cell>
        </row>
        <row r="50">
          <cell r="E50">
            <v>82000</v>
          </cell>
          <cell r="F50">
            <v>90000</v>
          </cell>
          <cell r="G50">
            <v>97000</v>
          </cell>
          <cell r="H50">
            <v>47500</v>
          </cell>
          <cell r="I50">
            <v>53000</v>
          </cell>
          <cell r="J50">
            <v>52000</v>
          </cell>
          <cell r="K50">
            <v>60955</v>
          </cell>
          <cell r="L50">
            <v>63000</v>
          </cell>
          <cell r="M50">
            <v>57000</v>
          </cell>
          <cell r="N50">
            <v>55000</v>
          </cell>
          <cell r="O50">
            <v>57000</v>
          </cell>
          <cell r="P50">
            <v>252000</v>
          </cell>
        </row>
        <row r="51">
          <cell r="E51">
            <v>64000</v>
          </cell>
          <cell r="F51">
            <v>261000</v>
          </cell>
          <cell r="G51">
            <v>95000</v>
          </cell>
          <cell r="H51">
            <v>168000</v>
          </cell>
          <cell r="I51">
            <v>308000</v>
          </cell>
          <cell r="J51">
            <v>203000</v>
          </cell>
          <cell r="K51">
            <v>69000</v>
          </cell>
          <cell r="L51">
            <v>301500</v>
          </cell>
          <cell r="M51">
            <v>116900</v>
          </cell>
          <cell r="N51">
            <v>91400</v>
          </cell>
          <cell r="O51">
            <v>244900</v>
          </cell>
          <cell r="P51">
            <v>83600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12000</v>
          </cell>
          <cell r="F53">
            <v>30000</v>
          </cell>
          <cell r="G53">
            <v>482516</v>
          </cell>
          <cell r="H53">
            <v>10000</v>
          </cell>
          <cell r="I53">
            <v>4000</v>
          </cell>
          <cell r="J53">
            <v>6000</v>
          </cell>
          <cell r="K53">
            <v>0</v>
          </cell>
          <cell r="L53">
            <v>0</v>
          </cell>
          <cell r="M53">
            <v>12000</v>
          </cell>
          <cell r="N53">
            <v>10000</v>
          </cell>
          <cell r="O53">
            <v>14000</v>
          </cell>
          <cell r="P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</sheetData>
      <sheetData sheetId="11">
        <row r="9">
          <cell r="E9">
            <v>14700</v>
          </cell>
          <cell r="F9">
            <v>14600</v>
          </cell>
          <cell r="G9">
            <v>14700</v>
          </cell>
          <cell r="H9">
            <v>14500</v>
          </cell>
          <cell r="I9">
            <v>14600</v>
          </cell>
          <cell r="J9">
            <v>14900</v>
          </cell>
          <cell r="K9">
            <v>14400</v>
          </cell>
          <cell r="L9">
            <v>14400</v>
          </cell>
          <cell r="M9">
            <v>14400</v>
          </cell>
          <cell r="N9">
            <v>14400</v>
          </cell>
          <cell r="O9">
            <v>14400</v>
          </cell>
          <cell r="P9">
            <v>14200</v>
          </cell>
        </row>
        <row r="10">
          <cell r="E10">
            <v>464961.49645432422</v>
          </cell>
          <cell r="F10">
            <v>476028.97862637101</v>
          </cell>
          <cell r="G10">
            <v>489141.52533533436</v>
          </cell>
          <cell r="H10">
            <v>480889.7508588155</v>
          </cell>
          <cell r="I10">
            <v>485587.07586680824</v>
          </cell>
          <cell r="J10">
            <v>472811.63802920812</v>
          </cell>
          <cell r="K10">
            <v>458970.74466512923</v>
          </cell>
          <cell r="L10">
            <v>449026.72697995428</v>
          </cell>
          <cell r="M10">
            <v>452727.69409607176</v>
          </cell>
          <cell r="N10">
            <v>460993.6138689958</v>
          </cell>
          <cell r="O10">
            <v>458451.32465607999</v>
          </cell>
          <cell r="P10">
            <v>436036.44161971763</v>
          </cell>
        </row>
        <row r="11">
          <cell r="E11">
            <v>349150.72932665295</v>
          </cell>
          <cell r="F11">
            <v>24776.122584319812</v>
          </cell>
          <cell r="G11">
            <v>18823.830412746305</v>
          </cell>
          <cell r="H11">
            <v>18062.308611641205</v>
          </cell>
          <cell r="I11">
            <v>19310.690270705956</v>
          </cell>
          <cell r="J11">
            <v>21832.988093894983</v>
          </cell>
          <cell r="K11">
            <v>20088.242614109</v>
          </cell>
          <cell r="L11">
            <v>21026.526735104449</v>
          </cell>
          <cell r="M11">
            <v>18965.343305158021</v>
          </cell>
          <cell r="N11">
            <v>17202.86983376462</v>
          </cell>
          <cell r="O11">
            <v>17160.717545875727</v>
          </cell>
          <cell r="P11">
            <v>13470.488781328339</v>
          </cell>
        </row>
        <row r="12">
          <cell r="E12">
            <v>18437.657590032875</v>
          </cell>
          <cell r="F12">
            <v>16902.660888428094</v>
          </cell>
          <cell r="G12">
            <v>430483.58454293234</v>
          </cell>
          <cell r="H12">
            <v>12322.391297737717</v>
          </cell>
          <cell r="I12">
            <v>13174.056919373688</v>
          </cell>
          <cell r="J12">
            <v>14894.80820399836</v>
          </cell>
          <cell r="K12">
            <v>13704.515369392186</v>
          </cell>
          <cell r="L12">
            <v>14344.627568555234</v>
          </cell>
          <cell r="M12">
            <v>12938.455782527653</v>
          </cell>
          <cell r="N12">
            <v>58113.018576727874</v>
          </cell>
          <cell r="O12">
            <v>11707.31167852744</v>
          </cell>
          <cell r="P12">
            <v>924028.10292585765</v>
          </cell>
        </row>
        <row r="13">
          <cell r="E13">
            <v>282326</v>
          </cell>
          <cell r="F13">
            <v>282326</v>
          </cell>
          <cell r="G13">
            <v>257856</v>
          </cell>
          <cell r="H13">
            <v>257856</v>
          </cell>
          <cell r="I13">
            <v>257856</v>
          </cell>
          <cell r="J13">
            <v>257856</v>
          </cell>
          <cell r="K13">
            <v>422856</v>
          </cell>
          <cell r="L13">
            <v>257856</v>
          </cell>
          <cell r="M13">
            <v>257856</v>
          </cell>
          <cell r="N13">
            <v>257856</v>
          </cell>
          <cell r="O13">
            <v>257856</v>
          </cell>
          <cell r="P13">
            <v>408168</v>
          </cell>
        </row>
        <row r="14">
          <cell r="E14">
            <v>118564</v>
          </cell>
          <cell r="F14">
            <v>110914.39000000001</v>
          </cell>
          <cell r="G14">
            <v>118564</v>
          </cell>
          <cell r="H14">
            <v>115275</v>
          </cell>
          <cell r="I14">
            <v>119118.21000000002</v>
          </cell>
          <cell r="J14">
            <v>115275</v>
          </cell>
          <cell r="K14">
            <v>79917</v>
          </cell>
          <cell r="L14">
            <v>79917</v>
          </cell>
          <cell r="M14">
            <v>77337.599839045841</v>
          </cell>
          <cell r="N14">
            <v>50408</v>
          </cell>
          <cell r="O14">
            <v>48780.84</v>
          </cell>
          <cell r="P14">
            <v>50408</v>
          </cell>
        </row>
        <row r="15">
          <cell r="E15">
            <v>1778521.408204464</v>
          </cell>
          <cell r="F15">
            <v>1859957.7260410162</v>
          </cell>
          <cell r="G15">
            <v>2001077.3582002267</v>
          </cell>
          <cell r="H15">
            <v>1705646.4005480458</v>
          </cell>
          <cell r="I15">
            <v>1770122.8325863264</v>
          </cell>
          <cell r="J15">
            <v>2117269.2961213221</v>
          </cell>
          <cell r="K15">
            <v>1663987.1925527728</v>
          </cell>
          <cell r="L15">
            <v>1432585.5426839148</v>
          </cell>
          <cell r="M15">
            <v>1360539.8013865589</v>
          </cell>
          <cell r="N15">
            <v>1305143.2082622675</v>
          </cell>
          <cell r="O15">
            <v>1345991.6079189742</v>
          </cell>
          <cell r="P15">
            <v>1233167.2890071424</v>
          </cell>
        </row>
        <row r="16">
          <cell r="E16">
            <v>2218357.9876035135</v>
          </cell>
          <cell r="F16">
            <v>3123996.5049069691</v>
          </cell>
          <cell r="G16">
            <v>3495417.0165150482</v>
          </cell>
          <cell r="H16">
            <v>3494485.1699323538</v>
          </cell>
          <cell r="I16">
            <v>3685751.8296913877</v>
          </cell>
          <cell r="J16">
            <v>3226753.4327028226</v>
          </cell>
          <cell r="K16">
            <v>3312654.0075453962</v>
          </cell>
          <cell r="L16">
            <v>3064040.7718689018</v>
          </cell>
          <cell r="M16">
            <v>3170540.5912387655</v>
          </cell>
          <cell r="N16">
            <v>2971721.1092439918</v>
          </cell>
          <cell r="O16">
            <v>2984212.3882560669</v>
          </cell>
          <cell r="P16">
            <v>2384376.1358631351</v>
          </cell>
        </row>
        <row r="17">
          <cell r="E17">
            <v>4089032.7334576817</v>
          </cell>
          <cell r="F17">
            <v>3892791.9450064665</v>
          </cell>
          <cell r="G17">
            <v>4070985.9683425953</v>
          </cell>
          <cell r="H17">
            <v>3156193.9845657796</v>
          </cell>
          <cell r="I17">
            <v>3670126.2648612214</v>
          </cell>
          <cell r="J17">
            <v>4326430.7123002997</v>
          </cell>
          <cell r="K17">
            <v>3630196.8858677587</v>
          </cell>
          <cell r="L17">
            <v>3496836.5810902561</v>
          </cell>
          <cell r="M17">
            <v>3828369.5623795977</v>
          </cell>
          <cell r="N17">
            <v>3682705.8039192832</v>
          </cell>
          <cell r="O17">
            <v>3893604.3495578053</v>
          </cell>
          <cell r="P17">
            <v>3373275.4279395905</v>
          </cell>
        </row>
        <row r="18">
          <cell r="E18">
            <v>199284.24189121687</v>
          </cell>
          <cell r="F18">
            <v>240391.9779166294</v>
          </cell>
          <cell r="G18">
            <v>228479.52682084028</v>
          </cell>
          <cell r="H18">
            <v>223648.53507958338</v>
          </cell>
          <cell r="I18">
            <v>194086.50385510415</v>
          </cell>
          <cell r="J18">
            <v>262976.51794079086</v>
          </cell>
          <cell r="K18">
            <v>214197.17329061346</v>
          </cell>
          <cell r="L18">
            <v>210041.5757980796</v>
          </cell>
          <cell r="M18">
            <v>225600.30967656363</v>
          </cell>
          <cell r="N18">
            <v>211477.1498989028</v>
          </cell>
          <cell r="O18">
            <v>216670.70417847639</v>
          </cell>
          <cell r="P18">
            <v>206429.7477082712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E20">
            <v>266000</v>
          </cell>
          <cell r="F20">
            <v>266000</v>
          </cell>
          <cell r="G20">
            <v>266000</v>
          </cell>
          <cell r="H20">
            <v>266000</v>
          </cell>
          <cell r="I20">
            <v>266000</v>
          </cell>
          <cell r="J20">
            <v>266000</v>
          </cell>
          <cell r="K20">
            <v>161500</v>
          </cell>
          <cell r="L20">
            <v>161500</v>
          </cell>
          <cell r="M20">
            <v>161500</v>
          </cell>
          <cell r="N20">
            <v>161500</v>
          </cell>
          <cell r="O20">
            <v>161500</v>
          </cell>
          <cell r="P20">
            <v>161500</v>
          </cell>
        </row>
        <row r="21">
          <cell r="E21">
            <v>282161.70999999996</v>
          </cell>
          <cell r="F21">
            <v>219614.92</v>
          </cell>
          <cell r="G21">
            <v>216373.9</v>
          </cell>
          <cell r="H21">
            <v>166421.95000000001</v>
          </cell>
          <cell r="I21">
            <v>254551.59</v>
          </cell>
          <cell r="J21">
            <v>92383.85</v>
          </cell>
          <cell r="K21">
            <v>192174.78</v>
          </cell>
          <cell r="L21">
            <v>187117.61000000002</v>
          </cell>
          <cell r="M21">
            <v>241830.41</v>
          </cell>
          <cell r="N21">
            <v>29359.4</v>
          </cell>
          <cell r="O21">
            <v>41859.4</v>
          </cell>
          <cell r="P21">
            <v>29359.4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E23">
            <v>0</v>
          </cell>
          <cell r="F23">
            <v>-305045.2</v>
          </cell>
          <cell r="G23">
            <v>-1012849.1000000001</v>
          </cell>
          <cell r="H23">
            <v>-783740</v>
          </cell>
          <cell r="I23">
            <v>0</v>
          </cell>
          <cell r="J23">
            <v>-510090.4</v>
          </cell>
          <cell r="K23">
            <v>-561351.69999999995</v>
          </cell>
          <cell r="L23">
            <v>-360083.80000000005</v>
          </cell>
          <cell r="M23">
            <v>-561351.69999999995</v>
          </cell>
          <cell r="N23">
            <v>0</v>
          </cell>
          <cell r="O23">
            <v>-407567.8</v>
          </cell>
          <cell r="P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E25">
            <v>143617.9</v>
          </cell>
          <cell r="F25">
            <v>174987.92</v>
          </cell>
          <cell r="G25">
            <v>168450.40000000002</v>
          </cell>
          <cell r="H25">
            <v>119735.94</v>
          </cell>
          <cell r="I25">
            <v>155854.72</v>
          </cell>
          <cell r="J25">
            <v>175334.02000000002</v>
          </cell>
          <cell r="K25">
            <v>162577.97999999998</v>
          </cell>
          <cell r="L25">
            <v>151283.62</v>
          </cell>
          <cell r="M25">
            <v>156101.68</v>
          </cell>
          <cell r="N25">
            <v>149371.18</v>
          </cell>
          <cell r="O25">
            <v>153785.4</v>
          </cell>
          <cell r="P25">
            <v>141184.76</v>
          </cell>
        </row>
        <row r="26">
          <cell r="E26">
            <v>759388.41564789927</v>
          </cell>
          <cell r="F26">
            <v>718494.33836005407</v>
          </cell>
          <cell r="G26">
            <v>683298.98468566325</v>
          </cell>
          <cell r="H26">
            <v>654288.04028566205</v>
          </cell>
          <cell r="I26">
            <v>595763.13764083711</v>
          </cell>
          <cell r="J26">
            <v>660689.44546963705</v>
          </cell>
          <cell r="K26">
            <v>631818.02552272857</v>
          </cell>
          <cell r="L26">
            <v>603769.64663176704</v>
          </cell>
          <cell r="M26">
            <v>757558.38300618681</v>
          </cell>
          <cell r="N26">
            <v>887809.58396173851</v>
          </cell>
          <cell r="O26">
            <v>610816.75873418269</v>
          </cell>
          <cell r="P26">
            <v>590236.13711713138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E31">
            <v>221149.33128031</v>
          </cell>
          <cell r="F31">
            <v>219397.48588854744</v>
          </cell>
          <cell r="G31">
            <v>221798.96200864829</v>
          </cell>
          <cell r="H31">
            <v>215181.8004549176</v>
          </cell>
          <cell r="I31">
            <v>218967.52320823868</v>
          </cell>
          <cell r="J31">
            <v>225698.19685909548</v>
          </cell>
          <cell r="K31">
            <v>213728.01898902911</v>
          </cell>
          <cell r="L31">
            <v>214008.18501009926</v>
          </cell>
          <cell r="M31">
            <v>213713.27710772282</v>
          </cell>
          <cell r="N31">
            <v>212210.1442325681</v>
          </cell>
          <cell r="O31">
            <v>213494.6386659698</v>
          </cell>
          <cell r="P31">
            <v>208521.85721329961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1050789.6098979833</v>
          </cell>
          <cell r="F34">
            <v>1272655.280527517</v>
          </cell>
          <cell r="G34">
            <v>1274717.1525017747</v>
          </cell>
          <cell r="H34">
            <v>915637.08338727814</v>
          </cell>
          <cell r="I34">
            <v>1175944.0442205078</v>
          </cell>
          <cell r="J34">
            <v>1316502.8278894257</v>
          </cell>
          <cell r="K34">
            <v>1096729.3345748074</v>
          </cell>
          <cell r="L34">
            <v>1171217.5476524949</v>
          </cell>
          <cell r="M34">
            <v>1192353.5372213311</v>
          </cell>
          <cell r="N34">
            <v>1166620.0890154669</v>
          </cell>
          <cell r="O34">
            <v>1210652.6697122324</v>
          </cell>
          <cell r="P34">
            <v>990842.76736382931</v>
          </cell>
        </row>
        <row r="35">
          <cell r="E35">
            <v>587646.60788963351</v>
          </cell>
          <cell r="F35">
            <v>584236.0667626569</v>
          </cell>
          <cell r="G35">
            <v>574220.0065991364</v>
          </cell>
          <cell r="H35">
            <v>565051.70508764568</v>
          </cell>
          <cell r="I35">
            <v>480273.00050996552</v>
          </cell>
          <cell r="J35">
            <v>465040.07085422106</v>
          </cell>
          <cell r="K35">
            <v>468481.71008645825</v>
          </cell>
          <cell r="L35">
            <v>468721.99568696617</v>
          </cell>
          <cell r="M35">
            <v>468323.13070871151</v>
          </cell>
          <cell r="N35">
            <v>465347.35290386074</v>
          </cell>
          <cell r="O35">
            <v>467031.24144382955</v>
          </cell>
          <cell r="P35">
            <v>421016.34987369424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E42">
            <v>11074.547886396844</v>
          </cell>
          <cell r="F42">
            <v>5461.8717025199758</v>
          </cell>
          <cell r="G42">
            <v>5565.2350936290513</v>
          </cell>
          <cell r="H42">
            <v>5280.421827327873</v>
          </cell>
          <cell r="I42">
            <v>5443.3654178581928</v>
          </cell>
          <cell r="J42">
            <v>5733.0644272207528</v>
          </cell>
          <cell r="K42">
            <v>5217.8487369739933</v>
          </cell>
          <cell r="L42">
            <v>5229.9075327158935</v>
          </cell>
          <cell r="M42">
            <v>5217.2142227140375</v>
          </cell>
          <cell r="N42">
            <v>5152.516968403218</v>
          </cell>
          <cell r="O42">
            <v>5207.8036728537936</v>
          </cell>
          <cell r="P42">
            <v>4993.7671684347033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</sheetData>
      <sheetData sheetId="12">
        <row r="9">
          <cell r="E9">
            <v>5300</v>
          </cell>
          <cell r="F9">
            <v>5300</v>
          </cell>
          <cell r="G9">
            <v>5300</v>
          </cell>
          <cell r="H9">
            <v>5300</v>
          </cell>
          <cell r="I9">
            <v>5300</v>
          </cell>
          <cell r="J9">
            <v>5300</v>
          </cell>
          <cell r="K9">
            <v>5400</v>
          </cell>
          <cell r="L9">
            <v>5400</v>
          </cell>
          <cell r="M9">
            <v>5400</v>
          </cell>
          <cell r="N9">
            <v>5400</v>
          </cell>
          <cell r="O9">
            <v>5500</v>
          </cell>
          <cell r="P9">
            <v>5500</v>
          </cell>
        </row>
        <row r="10">
          <cell r="E10">
            <v>184921.67811556521</v>
          </cell>
          <cell r="F10">
            <v>185039.10294356337</v>
          </cell>
          <cell r="G10">
            <v>185573.27828654481</v>
          </cell>
          <cell r="H10">
            <v>183513.70586884455</v>
          </cell>
          <cell r="I10">
            <v>183977.36749458002</v>
          </cell>
          <cell r="J10">
            <v>181913.4612043153</v>
          </cell>
          <cell r="K10">
            <v>184344.01710910082</v>
          </cell>
          <cell r="L10">
            <v>186880.90706354831</v>
          </cell>
          <cell r="M10">
            <v>186773.45939953584</v>
          </cell>
          <cell r="N10">
            <v>187235.85829346077</v>
          </cell>
          <cell r="O10">
            <v>188502.79844556825</v>
          </cell>
          <cell r="P10">
            <v>187065.73016921931</v>
          </cell>
        </row>
        <row r="11">
          <cell r="E11">
            <v>110996.51125328714</v>
          </cell>
          <cell r="F11">
            <v>6074.9657235713048</v>
          </cell>
          <cell r="G11">
            <v>4592.7963072210568</v>
          </cell>
          <cell r="H11">
            <v>4605.6699235884535</v>
          </cell>
          <cell r="I11">
            <v>4848.3094307323545</v>
          </cell>
          <cell r="J11">
            <v>4976.1378551854013</v>
          </cell>
          <cell r="K11">
            <v>5345.8896460121578</v>
          </cell>
          <cell r="L11">
            <v>5927.133945332479</v>
          </cell>
          <cell r="M11">
            <v>5345.4208665437536</v>
          </cell>
          <cell r="N11">
            <v>4949.6454601610121</v>
          </cell>
          <cell r="O11">
            <v>5029.4182288853208</v>
          </cell>
          <cell r="P11">
            <v>4157.679049047345</v>
          </cell>
        </row>
        <row r="12">
          <cell r="E12">
            <v>4422.875124593952</v>
          </cell>
          <cell r="F12">
            <v>4144.4372574801264</v>
          </cell>
          <cell r="G12">
            <v>159492.92343391621</v>
          </cell>
          <cell r="H12">
            <v>3142.0605309612247</v>
          </cell>
          <cell r="I12">
            <v>3307.5930227153699</v>
          </cell>
          <cell r="J12">
            <v>3394.7995863364008</v>
          </cell>
          <cell r="K12">
            <v>3647.0500792036269</v>
          </cell>
          <cell r="L12">
            <v>4043.5840909848384</v>
          </cell>
          <cell r="M12">
            <v>3646.7302704700846</v>
          </cell>
          <cell r="N12">
            <v>54486.952391836116</v>
          </cell>
          <cell r="O12">
            <v>3431.1482960908606</v>
          </cell>
          <cell r="P12">
            <v>332065.01784207497</v>
          </cell>
        </row>
        <row r="13">
          <cell r="E13">
            <v>532955</v>
          </cell>
          <cell r="F13">
            <v>532955</v>
          </cell>
          <cell r="G13">
            <v>532955</v>
          </cell>
          <cell r="H13">
            <v>458375</v>
          </cell>
          <cell r="I13">
            <v>458375</v>
          </cell>
          <cell r="J13">
            <v>458375</v>
          </cell>
          <cell r="K13">
            <v>458375</v>
          </cell>
          <cell r="L13">
            <v>458375</v>
          </cell>
          <cell r="M13">
            <v>458375</v>
          </cell>
          <cell r="N13">
            <v>458375</v>
          </cell>
          <cell r="O13">
            <v>458375</v>
          </cell>
          <cell r="P13">
            <v>493917</v>
          </cell>
        </row>
        <row r="14">
          <cell r="E14">
            <v>26983</v>
          </cell>
          <cell r="F14">
            <v>25243.099999999991</v>
          </cell>
          <cell r="G14">
            <v>26983</v>
          </cell>
          <cell r="H14">
            <v>26402</v>
          </cell>
          <cell r="I14">
            <v>27282.949999999997</v>
          </cell>
          <cell r="J14">
            <v>26402</v>
          </cell>
          <cell r="K14">
            <v>27199</v>
          </cell>
          <cell r="L14">
            <v>27199</v>
          </cell>
          <cell r="M14">
            <v>26322.710000000006</v>
          </cell>
          <cell r="N14">
            <v>27200</v>
          </cell>
          <cell r="O14">
            <v>26322.03</v>
          </cell>
          <cell r="P14">
            <v>27200</v>
          </cell>
        </row>
        <row r="15">
          <cell r="E15">
            <v>476382.53914805938</v>
          </cell>
          <cell r="F15">
            <v>475742.10427280469</v>
          </cell>
          <cell r="G15">
            <v>503167.84696902049</v>
          </cell>
          <cell r="H15">
            <v>431899.88204118231</v>
          </cell>
          <cell r="I15">
            <v>550017.21150073223</v>
          </cell>
          <cell r="J15">
            <v>548671.24215334456</v>
          </cell>
          <cell r="K15">
            <v>539310.96255004499</v>
          </cell>
          <cell r="L15">
            <v>545387.09372905246</v>
          </cell>
          <cell r="M15">
            <v>527760.94464747445</v>
          </cell>
          <cell r="N15">
            <v>535824.77723875723</v>
          </cell>
          <cell r="O15">
            <v>575499.34557029628</v>
          </cell>
          <cell r="P15">
            <v>529394.15370053065</v>
          </cell>
        </row>
        <row r="16">
          <cell r="E16">
            <v>632766.70183523255</v>
          </cell>
          <cell r="F16">
            <v>899803.50459003903</v>
          </cell>
          <cell r="G16">
            <v>1356578.3074068923</v>
          </cell>
          <cell r="H16">
            <v>947322.8799951243</v>
          </cell>
          <cell r="I16">
            <v>914677.43159396492</v>
          </cell>
          <cell r="J16">
            <v>1534704.6808036133</v>
          </cell>
          <cell r="K16">
            <v>1325039.2406508583</v>
          </cell>
          <cell r="L16">
            <v>1161435.5042257784</v>
          </cell>
          <cell r="M16">
            <v>1453428.9084215711</v>
          </cell>
          <cell r="N16">
            <v>1423972.8674068425</v>
          </cell>
          <cell r="O16">
            <v>1202642.3394329885</v>
          </cell>
          <cell r="P16">
            <v>809872.7457346929</v>
          </cell>
        </row>
        <row r="17">
          <cell r="E17">
            <v>997463.24364991847</v>
          </cell>
          <cell r="F17">
            <v>1048640.1479374175</v>
          </cell>
          <cell r="G17">
            <v>1092700.0897378353</v>
          </cell>
          <cell r="H17">
            <v>914166.38555767585</v>
          </cell>
          <cell r="I17">
            <v>1066683.8502384389</v>
          </cell>
          <cell r="J17">
            <v>1165170.8280537645</v>
          </cell>
          <cell r="K17">
            <v>1090379.30990221</v>
          </cell>
          <cell r="L17">
            <v>1081597.6174183749</v>
          </cell>
          <cell r="M17">
            <v>1173605.9996163913</v>
          </cell>
          <cell r="N17">
            <v>1149456.4567919651</v>
          </cell>
          <cell r="O17">
            <v>1212668.0319025412</v>
          </cell>
          <cell r="P17">
            <v>1087106.7586124237</v>
          </cell>
        </row>
        <row r="18">
          <cell r="E18">
            <v>47665.315838610601</v>
          </cell>
          <cell r="F18">
            <v>58743.535320435345</v>
          </cell>
          <cell r="G18">
            <v>55577.534935203264</v>
          </cell>
          <cell r="H18">
            <v>57127.907254812126</v>
          </cell>
          <cell r="I18">
            <v>48720.800433346572</v>
          </cell>
          <cell r="J18">
            <v>60057.490699315262</v>
          </cell>
          <cell r="K18">
            <v>57095.315242373261</v>
          </cell>
          <cell r="L18">
            <v>59271.286011446231</v>
          </cell>
          <cell r="M18">
            <v>63652.701573755672</v>
          </cell>
          <cell r="N18">
            <v>61009.729207304612</v>
          </cell>
          <cell r="O18">
            <v>63644.795525576563</v>
          </cell>
          <cell r="P18">
            <v>63908.203560652786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E21">
            <v>73617.176000000007</v>
          </cell>
          <cell r="F21">
            <v>112473.076</v>
          </cell>
          <cell r="G21">
            <v>45524.576000000001</v>
          </cell>
          <cell r="H21">
            <v>50524.576000000001</v>
          </cell>
          <cell r="I21">
            <v>50524.576000000001</v>
          </cell>
          <cell r="J21">
            <v>55524.576000000001</v>
          </cell>
          <cell r="K21">
            <v>118211.906</v>
          </cell>
          <cell r="L21">
            <v>94869.126000000004</v>
          </cell>
          <cell r="M21">
            <v>45524.576000000001</v>
          </cell>
          <cell r="N21">
            <v>50524.576000000001</v>
          </cell>
          <cell r="O21">
            <v>45524.576000000001</v>
          </cell>
          <cell r="P21">
            <v>50524.576000000001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E23">
            <v>-680078.39999999991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-983364.9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E25">
            <v>20033</v>
          </cell>
          <cell r="F25">
            <v>15202</v>
          </cell>
          <cell r="G25">
            <v>20871</v>
          </cell>
          <cell r="H25">
            <v>14671.5</v>
          </cell>
          <cell r="I25">
            <v>15080.5</v>
          </cell>
          <cell r="J25">
            <v>20970.5</v>
          </cell>
          <cell r="K25">
            <v>20395.5</v>
          </cell>
          <cell r="L25">
            <v>15438</v>
          </cell>
          <cell r="M25">
            <v>20951</v>
          </cell>
          <cell r="N25">
            <v>15579</v>
          </cell>
          <cell r="O25">
            <v>20617</v>
          </cell>
          <cell r="P25">
            <v>15748</v>
          </cell>
        </row>
        <row r="26">
          <cell r="E26">
            <v>111986.83486284458</v>
          </cell>
          <cell r="F26">
            <v>150767.85084994105</v>
          </cell>
          <cell r="G26">
            <v>152457.57819292985</v>
          </cell>
          <cell r="H26">
            <v>146253.21545408046</v>
          </cell>
          <cell r="I26">
            <v>124912.41945614824</v>
          </cell>
          <cell r="J26">
            <v>143412.99158252982</v>
          </cell>
          <cell r="K26">
            <v>136639.08422431647</v>
          </cell>
          <cell r="L26">
            <v>166626.07666652912</v>
          </cell>
          <cell r="M26">
            <v>153301.63296359306</v>
          </cell>
          <cell r="N26">
            <v>156240.51155483033</v>
          </cell>
          <cell r="O26">
            <v>141392.240803995</v>
          </cell>
          <cell r="P26">
            <v>128575.81658152193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E31">
            <v>104770.67684683947</v>
          </cell>
          <cell r="F31">
            <v>105009.38312905602</v>
          </cell>
          <cell r="G31">
            <v>105451.91027884124</v>
          </cell>
          <cell r="H31">
            <v>105337.35937840132</v>
          </cell>
          <cell r="I31">
            <v>105746.66366358055</v>
          </cell>
          <cell r="J31">
            <v>104419.25390019723</v>
          </cell>
          <cell r="K31">
            <v>106313.92764925132</v>
          </cell>
          <cell r="L31">
            <v>108288.19441627502</v>
          </cell>
          <cell r="M31">
            <v>108200.09735614453</v>
          </cell>
          <cell r="N31">
            <v>108535.56796319511</v>
          </cell>
          <cell r="O31">
            <v>109540.93326453332</v>
          </cell>
          <cell r="P31">
            <v>109918.99205705151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240423.82768844921</v>
          </cell>
          <cell r="F34">
            <v>299385.8327487369</v>
          </cell>
          <cell r="G34">
            <v>298057.80761823407</v>
          </cell>
          <cell r="H34">
            <v>221074.08185490643</v>
          </cell>
          <cell r="I34">
            <v>282315.13757352985</v>
          </cell>
          <cell r="J34">
            <v>288855.01191157172</v>
          </cell>
          <cell r="K34">
            <v>278461.77456629736</v>
          </cell>
          <cell r="L34">
            <v>316027.68653745443</v>
          </cell>
          <cell r="M34">
            <v>321731.66931947647</v>
          </cell>
          <cell r="N34">
            <v>321214.17447360378</v>
          </cell>
          <cell r="O34">
            <v>339766.59986819437</v>
          </cell>
          <cell r="P34">
            <v>289694.87160158961</v>
          </cell>
        </row>
        <row r="35">
          <cell r="E35">
            <v>216527.77906696175</v>
          </cell>
          <cell r="F35">
            <v>216677.11965344014</v>
          </cell>
          <cell r="G35">
            <v>214980.55122298378</v>
          </cell>
          <cell r="H35">
            <v>212874.14005702082</v>
          </cell>
          <cell r="I35">
            <v>213393.73796446127</v>
          </cell>
          <cell r="J35">
            <v>210914.35266355419</v>
          </cell>
          <cell r="K35">
            <v>213833.45182598088</v>
          </cell>
          <cell r="L35">
            <v>216645.00345358078</v>
          </cell>
          <cell r="M35">
            <v>216525.39264967781</v>
          </cell>
          <cell r="N35">
            <v>216779.49889639296</v>
          </cell>
          <cell r="O35">
            <v>218178.46645414206</v>
          </cell>
          <cell r="P35">
            <v>216760.12560967449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E42">
            <v>2648.8387529560518</v>
          </cell>
          <cell r="F42">
            <v>1334.6936784385657</v>
          </cell>
          <cell r="G42">
            <v>1353.7407580562947</v>
          </cell>
          <cell r="H42">
            <v>1348.8103032310471</v>
          </cell>
          <cell r="I42">
            <v>1366.4274173707556</v>
          </cell>
          <cell r="J42">
            <v>1309.2935681577001</v>
          </cell>
          <cell r="K42">
            <v>1390.8433708429545</v>
          </cell>
          <cell r="L42">
            <v>1475.8189849185799</v>
          </cell>
          <cell r="M42">
            <v>1472.0271458885736</v>
          </cell>
          <cell r="N42">
            <v>1486.4663398792729</v>
          </cell>
          <cell r="O42">
            <v>1529.7388779569576</v>
          </cell>
          <cell r="P42">
            <v>1546.0111358845704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</sheetData>
      <sheetData sheetId="13">
        <row r="9">
          <cell r="E9">
            <v>4100</v>
          </cell>
          <cell r="F9">
            <v>4200</v>
          </cell>
          <cell r="G9">
            <v>4100</v>
          </cell>
          <cell r="H9">
            <v>4200</v>
          </cell>
          <cell r="I9">
            <v>4100</v>
          </cell>
          <cell r="J9">
            <v>4000</v>
          </cell>
          <cell r="K9">
            <v>4200</v>
          </cell>
          <cell r="L9">
            <v>4100</v>
          </cell>
          <cell r="M9">
            <v>4100</v>
          </cell>
          <cell r="N9">
            <v>4100</v>
          </cell>
          <cell r="O9">
            <v>4100</v>
          </cell>
          <cell r="P9">
            <v>4100</v>
          </cell>
        </row>
        <row r="10">
          <cell r="E10">
            <v>142068.74784723751</v>
          </cell>
          <cell r="F10">
            <v>138574.49320456077</v>
          </cell>
          <cell r="G10">
            <v>137057.74647326753</v>
          </cell>
          <cell r="H10">
            <v>139679.99768719991</v>
          </cell>
          <cell r="I10">
            <v>136000.97227245176</v>
          </cell>
          <cell r="J10">
            <v>132004.13252695615</v>
          </cell>
          <cell r="K10">
            <v>136334.81577573268</v>
          </cell>
          <cell r="L10">
            <v>131448.30001439486</v>
          </cell>
          <cell r="M10">
            <v>132579.63267520533</v>
          </cell>
          <cell r="N10">
            <v>132656.75806516857</v>
          </cell>
          <cell r="O10">
            <v>130640.0961427404</v>
          </cell>
          <cell r="P10">
            <v>133139.29927208333</v>
          </cell>
        </row>
        <row r="11">
          <cell r="E11">
            <v>102194.67668244036</v>
          </cell>
          <cell r="F11">
            <v>10568.202996098189</v>
          </cell>
          <cell r="G11">
            <v>7706.831974871342</v>
          </cell>
          <cell r="H11">
            <v>8135.2149825090073</v>
          </cell>
          <cell r="I11">
            <v>8001.8573302556042</v>
          </cell>
          <cell r="J11">
            <v>8332.9813078920542</v>
          </cell>
          <cell r="K11">
            <v>9083.7315131154683</v>
          </cell>
          <cell r="L11">
            <v>9085.1780077974308</v>
          </cell>
          <cell r="M11">
            <v>8352.9858429245305</v>
          </cell>
          <cell r="N11">
            <v>7680.6822676573829</v>
          </cell>
          <cell r="O11">
            <v>7338.274909567851</v>
          </cell>
          <cell r="P11">
            <v>6248.7682201563593</v>
          </cell>
        </row>
        <row r="12">
          <cell r="E12">
            <v>7691.8101815597092</v>
          </cell>
          <cell r="F12">
            <v>7209.7944638104236</v>
          </cell>
          <cell r="G12">
            <v>119635.65366732428</v>
          </cell>
          <cell r="H12">
            <v>5549.9717373385074</v>
          </cell>
          <cell r="I12">
            <v>5458.9930474630128</v>
          </cell>
          <cell r="J12">
            <v>5684.8910380371481</v>
          </cell>
          <cell r="K12">
            <v>6197.0646474315427</v>
          </cell>
          <cell r="L12">
            <v>6198.0514688763797</v>
          </cell>
          <cell r="M12">
            <v>5698.5384467765052</v>
          </cell>
          <cell r="N12">
            <v>36175.568478854606</v>
          </cell>
          <cell r="O12">
            <v>5006.2866729996394</v>
          </cell>
          <cell r="P12">
            <v>256659.03178856868</v>
          </cell>
        </row>
        <row r="13">
          <cell r="E13">
            <v>603546.51</v>
          </cell>
          <cell r="F13">
            <v>566047.51</v>
          </cell>
          <cell r="G13">
            <v>645056.51</v>
          </cell>
          <cell r="H13">
            <v>560056.51</v>
          </cell>
          <cell r="I13">
            <v>557389.51</v>
          </cell>
          <cell r="J13">
            <v>656512.51</v>
          </cell>
          <cell r="K13">
            <v>556512.51</v>
          </cell>
          <cell r="L13">
            <v>555623.51</v>
          </cell>
          <cell r="M13">
            <v>555623.51</v>
          </cell>
          <cell r="N13">
            <v>535293.51</v>
          </cell>
          <cell r="O13">
            <v>534404.51</v>
          </cell>
          <cell r="P13">
            <v>611299.51</v>
          </cell>
        </row>
        <row r="14">
          <cell r="E14">
            <v>53300</v>
          </cell>
          <cell r="F14">
            <v>49862.22</v>
          </cell>
          <cell r="G14">
            <v>53300</v>
          </cell>
          <cell r="H14">
            <v>51948</v>
          </cell>
          <cell r="I14">
            <v>53680.239999999991</v>
          </cell>
          <cell r="J14">
            <v>51948</v>
          </cell>
          <cell r="K14">
            <v>34546</v>
          </cell>
          <cell r="L14">
            <v>34546</v>
          </cell>
          <cell r="M14">
            <v>33430.679999999993</v>
          </cell>
          <cell r="N14">
            <v>34546</v>
          </cell>
          <cell r="O14">
            <v>33430.240000000005</v>
          </cell>
          <cell r="P14">
            <v>34546</v>
          </cell>
        </row>
        <row r="15">
          <cell r="E15">
            <v>1763110.0595382934</v>
          </cell>
          <cell r="F15">
            <v>1718039.7627844654</v>
          </cell>
          <cell r="G15">
            <v>1747236.3510913576</v>
          </cell>
          <cell r="H15">
            <v>1756661.3883755244</v>
          </cell>
          <cell r="I15">
            <v>1771107.5230820137</v>
          </cell>
          <cell r="J15">
            <v>1822569.5508024471</v>
          </cell>
          <cell r="K15">
            <v>1891260.0253588832</v>
          </cell>
          <cell r="L15">
            <v>1716018.1027403304</v>
          </cell>
          <cell r="M15">
            <v>1713303.5769713849</v>
          </cell>
          <cell r="N15">
            <v>1722801.6264729912</v>
          </cell>
          <cell r="O15">
            <v>1658792.8785891782</v>
          </cell>
          <cell r="P15">
            <v>1514470.0013189246</v>
          </cell>
        </row>
        <row r="16">
          <cell r="E16">
            <v>1027801.226072459</v>
          </cell>
          <cell r="F16">
            <v>1444118.4450991096</v>
          </cell>
          <cell r="G16">
            <v>1886265.3126505089</v>
          </cell>
          <cell r="H16">
            <v>2112160.945646381</v>
          </cell>
          <cell r="I16">
            <v>1671590.5744306301</v>
          </cell>
          <cell r="J16">
            <v>1409139.3406708203</v>
          </cell>
          <cell r="K16">
            <v>1683730.5886562229</v>
          </cell>
          <cell r="L16">
            <v>1446768.3587634116</v>
          </cell>
          <cell r="M16">
            <v>1474613.4108654505</v>
          </cell>
          <cell r="N16">
            <v>1226949.975852683</v>
          </cell>
          <cell r="O16">
            <v>1152252.2269944616</v>
          </cell>
          <cell r="P16">
            <v>1065774.1485761076</v>
          </cell>
        </row>
        <row r="17">
          <cell r="E17">
            <v>3561416.7814376308</v>
          </cell>
          <cell r="F17">
            <v>3439215.6347903949</v>
          </cell>
          <cell r="G17">
            <v>3554495.9627531329</v>
          </cell>
          <cell r="H17">
            <v>2951394.0872013937</v>
          </cell>
          <cell r="I17">
            <v>3300852.7433611252</v>
          </cell>
          <cell r="J17">
            <v>3677909.668483777</v>
          </cell>
          <cell r="K17">
            <v>3423474.8534107199</v>
          </cell>
          <cell r="L17">
            <v>3214251.0961554688</v>
          </cell>
          <cell r="M17">
            <v>3483791.6253894651</v>
          </cell>
          <cell r="N17">
            <v>3380107.2128388295</v>
          </cell>
          <cell r="O17">
            <v>3433239.6815912677</v>
          </cell>
          <cell r="P17">
            <v>3143136.1700278884</v>
          </cell>
        </row>
        <row r="18">
          <cell r="E18">
            <v>82710.121155443951</v>
          </cell>
          <cell r="F18">
            <v>101980.45718769483</v>
          </cell>
          <cell r="G18">
            <v>93088.043724293238</v>
          </cell>
          <cell r="H18">
            <v>99935.390997109906</v>
          </cell>
          <cell r="I18">
            <v>79724.240728946417</v>
          </cell>
          <cell r="J18">
            <v>99712.869836539554</v>
          </cell>
          <cell r="K18">
            <v>96182.58293573503</v>
          </cell>
          <cell r="L18">
            <v>90087.61003321108</v>
          </cell>
          <cell r="M18">
            <v>98618.725858738107</v>
          </cell>
          <cell r="N18">
            <v>93864.261994932865</v>
          </cell>
          <cell r="O18">
            <v>92116.11951527503</v>
          </cell>
          <cell r="P18">
            <v>95234.168867857661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E21">
            <v>56127</v>
          </cell>
          <cell r="F21">
            <v>166179</v>
          </cell>
          <cell r="G21">
            <v>274839</v>
          </cell>
          <cell r="H21">
            <v>65000</v>
          </cell>
          <cell r="I21">
            <v>75396</v>
          </cell>
          <cell r="J21">
            <v>93750</v>
          </cell>
          <cell r="K21">
            <v>17000</v>
          </cell>
          <cell r="L21">
            <v>210622</v>
          </cell>
          <cell r="M21">
            <v>86679</v>
          </cell>
          <cell r="N21">
            <v>0</v>
          </cell>
          <cell r="O21">
            <v>280878</v>
          </cell>
          <cell r="P21">
            <v>0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E23">
            <v>-42878.100000000006</v>
          </cell>
          <cell r="F23">
            <v>-30059.100000000002</v>
          </cell>
          <cell r="G23">
            <v>-24416.100000000002</v>
          </cell>
          <cell r="H23">
            <v>0</v>
          </cell>
          <cell r="I23">
            <v>0</v>
          </cell>
          <cell r="J23">
            <v>-90108</v>
          </cell>
          <cell r="K23">
            <v>-14244.300000000001</v>
          </cell>
          <cell r="L23">
            <v>-74766</v>
          </cell>
          <cell r="M23">
            <v>-57553.200000000004</v>
          </cell>
          <cell r="N23">
            <v>-69021.600000000006</v>
          </cell>
          <cell r="O23">
            <v>-80724.3</v>
          </cell>
          <cell r="P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E25">
            <v>80634.399999999994</v>
          </cell>
          <cell r="F25">
            <v>123275.59999999999</v>
          </cell>
          <cell r="G25">
            <v>90408.599999999991</v>
          </cell>
          <cell r="H25">
            <v>82031.399999999994</v>
          </cell>
          <cell r="I25">
            <v>117692.4</v>
          </cell>
          <cell r="J25">
            <v>97112.2</v>
          </cell>
          <cell r="K25">
            <v>84987.8</v>
          </cell>
          <cell r="L25">
            <v>137565</v>
          </cell>
          <cell r="M25">
            <v>86656.599999999991</v>
          </cell>
          <cell r="N25">
            <v>111479</v>
          </cell>
          <cell r="O25">
            <v>105900.8</v>
          </cell>
          <cell r="P25">
            <v>54237.599999999999</v>
          </cell>
        </row>
        <row r="26">
          <cell r="E26">
            <v>103113.59847313378</v>
          </cell>
          <cell r="F26">
            <v>177532.81337317999</v>
          </cell>
          <cell r="G26">
            <v>158616.04823002513</v>
          </cell>
          <cell r="H26">
            <v>178754.62841255352</v>
          </cell>
          <cell r="I26">
            <v>131765.7054120145</v>
          </cell>
          <cell r="J26">
            <v>121874.22692380338</v>
          </cell>
          <cell r="K26">
            <v>171330.09880765437</v>
          </cell>
          <cell r="L26">
            <v>138528.72986081132</v>
          </cell>
          <cell r="M26">
            <v>159839.73534078556</v>
          </cell>
          <cell r="N26">
            <v>152234.61764798471</v>
          </cell>
          <cell r="O26">
            <v>141196.65294489337</v>
          </cell>
          <cell r="P26">
            <v>114474.0488918942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E31">
            <v>53394.095166689913</v>
          </cell>
          <cell r="F31">
            <v>53833.175878153583</v>
          </cell>
          <cell r="G31">
            <v>52679.500857006009</v>
          </cell>
          <cell r="H31">
            <v>54819.28907930875</v>
          </cell>
          <cell r="I31">
            <v>51948.626330939413</v>
          </cell>
          <cell r="J31">
            <v>50504.792480608878</v>
          </cell>
          <cell r="K31">
            <v>54435.93774567388</v>
          </cell>
          <cell r="L31">
            <v>52115.310720941416</v>
          </cell>
          <cell r="M31">
            <v>52987.067981704975</v>
          </cell>
          <cell r="N31">
            <v>53133.420547177848</v>
          </cell>
          <cell r="O31">
            <v>51440.071874604495</v>
          </cell>
          <cell r="P31">
            <v>53525.450013283735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417189.80703069764</v>
          </cell>
          <cell r="F34">
            <v>519742.36709947919</v>
          </cell>
          <cell r="G34">
            <v>499223.6208439474</v>
          </cell>
          <cell r="H34">
            <v>386730.86187024921</v>
          </cell>
          <cell r="I34">
            <v>461966.13744327426</v>
          </cell>
          <cell r="J34">
            <v>479583.17720222403</v>
          </cell>
          <cell r="K34">
            <v>469095.8025708163</v>
          </cell>
          <cell r="L34">
            <v>480336.78531938762</v>
          </cell>
          <cell r="M34">
            <v>498466.93875085365</v>
          </cell>
          <cell r="N34">
            <v>494192.18575496541</v>
          </cell>
          <cell r="O34">
            <v>491760.25254381861</v>
          </cell>
          <cell r="P34">
            <v>431694.97474725015</v>
          </cell>
        </row>
        <row r="35">
          <cell r="E35">
            <v>162877.83161801676</v>
          </cell>
          <cell r="F35">
            <v>159409.71223454003</v>
          </cell>
          <cell r="G35">
            <v>157259.44311530501</v>
          </cell>
          <cell r="H35">
            <v>158107.14731181215</v>
          </cell>
          <cell r="I35">
            <v>153916.60757852689</v>
          </cell>
          <cell r="J35">
            <v>149445.3499933136</v>
          </cell>
          <cell r="K35">
            <v>154623.33579683877</v>
          </cell>
          <cell r="L35">
            <v>149355.94994542608</v>
          </cell>
          <cell r="M35">
            <v>150663.25983777689</v>
          </cell>
          <cell r="N35">
            <v>150289.09113569462</v>
          </cell>
          <cell r="O35">
            <v>148083.91833806806</v>
          </cell>
          <cell r="P35">
            <v>150827.46340962258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E42">
            <v>4596.3353084668506</v>
          </cell>
          <cell r="F42">
            <v>2317.0663936077581</v>
          </cell>
          <cell r="G42">
            <v>2267.4103668725684</v>
          </cell>
          <cell r="H42">
            <v>2359.5102903576221</v>
          </cell>
          <cell r="I42">
            <v>2235.9523528381383</v>
          </cell>
          <cell r="J42">
            <v>2173.8074238425629</v>
          </cell>
          <cell r="K42">
            <v>2343.010232955834</v>
          </cell>
          <cell r="L42">
            <v>2243.1267168267468</v>
          </cell>
          <cell r="M42">
            <v>2280.6485501451207</v>
          </cell>
          <cell r="N42">
            <v>2286.9477997350582</v>
          </cell>
          <cell r="O42">
            <v>2214.0633518481131</v>
          </cell>
          <cell r="P42">
            <v>2303.8213779031739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</sheetData>
      <sheetData sheetId="14">
        <row r="9">
          <cell r="E9">
            <v>600</v>
          </cell>
          <cell r="F9">
            <v>600</v>
          </cell>
          <cell r="G9">
            <v>700</v>
          </cell>
          <cell r="H9">
            <v>700</v>
          </cell>
          <cell r="I9">
            <v>700</v>
          </cell>
          <cell r="J9">
            <v>700</v>
          </cell>
          <cell r="K9">
            <v>700</v>
          </cell>
          <cell r="L9">
            <v>700</v>
          </cell>
          <cell r="M9">
            <v>700</v>
          </cell>
          <cell r="N9">
            <v>700</v>
          </cell>
          <cell r="O9">
            <v>700</v>
          </cell>
          <cell r="P9">
            <v>700</v>
          </cell>
        </row>
        <row r="10">
          <cell r="E10">
            <v>18054.776572001738</v>
          </cell>
          <cell r="F10">
            <v>17302.342683317693</v>
          </cell>
          <cell r="G10">
            <v>18210.576910722204</v>
          </cell>
          <cell r="H10">
            <v>18620.582422223684</v>
          </cell>
          <cell r="I10">
            <v>19835.188267628975</v>
          </cell>
          <cell r="J10">
            <v>17672.301056372344</v>
          </cell>
          <cell r="K10">
            <v>19052.169101828884</v>
          </cell>
          <cell r="L10">
            <v>19098.288958521262</v>
          </cell>
          <cell r="M10">
            <v>18447.53611371954</v>
          </cell>
          <cell r="N10">
            <v>19581.396324574816</v>
          </cell>
          <cell r="O10">
            <v>18857.603724104822</v>
          </cell>
          <cell r="P10">
            <v>19577.093476008995</v>
          </cell>
        </row>
        <row r="11">
          <cell r="E11">
            <v>15127.121749844167</v>
          </cell>
          <cell r="F11">
            <v>985.86401074098717</v>
          </cell>
          <cell r="G11">
            <v>824.21460536880886</v>
          </cell>
          <cell r="H11">
            <v>888.02540089327738</v>
          </cell>
          <cell r="I11">
            <v>1053.2024045940423</v>
          </cell>
          <cell r="J11">
            <v>879.90682847485061</v>
          </cell>
          <cell r="K11">
            <v>1060.4077652053177</v>
          </cell>
          <cell r="L11">
            <v>1106.7947203654157</v>
          </cell>
          <cell r="M11">
            <v>929.12196860440361</v>
          </cell>
          <cell r="N11">
            <v>974.72885835035152</v>
          </cell>
          <cell r="O11">
            <v>891.30935897502559</v>
          </cell>
          <cell r="P11">
            <v>783.89845153513795</v>
          </cell>
        </row>
        <row r="12">
          <cell r="E12">
            <v>749.66274903404542</v>
          </cell>
          <cell r="F12">
            <v>672.57194901863261</v>
          </cell>
          <cell r="G12">
            <v>14980.811683572783</v>
          </cell>
          <cell r="H12">
            <v>605.82490906421845</v>
          </cell>
          <cell r="I12">
            <v>718.51126144316572</v>
          </cell>
          <cell r="J12">
            <v>600.28629114610851</v>
          </cell>
          <cell r="K12">
            <v>723.42687188934167</v>
          </cell>
          <cell r="L12">
            <v>755.07278298981748</v>
          </cell>
          <cell r="M12">
            <v>633.86163455810595</v>
          </cell>
          <cell r="N12">
            <v>1992.629606439644</v>
          </cell>
          <cell r="O12">
            <v>608.0652769683843</v>
          </cell>
          <cell r="P12">
            <v>47041.699083691303</v>
          </cell>
        </row>
        <row r="13">
          <cell r="E13">
            <v>203039</v>
          </cell>
          <cell r="F13">
            <v>166634</v>
          </cell>
          <cell r="G13">
            <v>166634</v>
          </cell>
          <cell r="H13">
            <v>166634</v>
          </cell>
          <cell r="I13">
            <v>166634</v>
          </cell>
          <cell r="J13">
            <v>166634</v>
          </cell>
          <cell r="K13">
            <v>166634</v>
          </cell>
          <cell r="L13">
            <v>166634</v>
          </cell>
          <cell r="M13">
            <v>166634</v>
          </cell>
          <cell r="N13">
            <v>166634</v>
          </cell>
          <cell r="O13">
            <v>166634</v>
          </cell>
          <cell r="P13">
            <v>166634</v>
          </cell>
        </row>
        <row r="14">
          <cell r="E14">
            <v>12815</v>
          </cell>
          <cell r="F14">
            <v>11989.260000000002</v>
          </cell>
          <cell r="G14">
            <v>12815</v>
          </cell>
          <cell r="H14">
            <v>12499</v>
          </cell>
          <cell r="I14">
            <v>12917.010000000002</v>
          </cell>
          <cell r="J14">
            <v>12499</v>
          </cell>
          <cell r="K14">
            <v>27917</v>
          </cell>
          <cell r="L14">
            <v>27917</v>
          </cell>
          <cell r="M14">
            <v>27015.993475230498</v>
          </cell>
          <cell r="N14">
            <v>26589</v>
          </cell>
          <cell r="O14">
            <v>25732.233499194728</v>
          </cell>
          <cell r="P14">
            <v>26589</v>
          </cell>
        </row>
        <row r="15">
          <cell r="E15">
            <v>344975.28113170661</v>
          </cell>
          <cell r="F15">
            <v>307380.40814874234</v>
          </cell>
          <cell r="G15">
            <v>368858.64058343909</v>
          </cell>
          <cell r="H15">
            <v>314357.66941615305</v>
          </cell>
          <cell r="I15">
            <v>468148.99895832653</v>
          </cell>
          <cell r="J15">
            <v>406574.57367553434</v>
          </cell>
          <cell r="K15">
            <v>449883.40606257174</v>
          </cell>
          <cell r="L15">
            <v>441334.41863379639</v>
          </cell>
          <cell r="M15">
            <v>382540.63871672086</v>
          </cell>
          <cell r="N15">
            <v>397263.70801184967</v>
          </cell>
          <cell r="O15">
            <v>348344.78628301417</v>
          </cell>
          <cell r="P15">
            <v>386826.58988261147</v>
          </cell>
        </row>
        <row r="16">
          <cell r="E16">
            <v>245099.49417297886</v>
          </cell>
          <cell r="F16">
            <v>318314.11854604608</v>
          </cell>
          <cell r="G16">
            <v>424875.93413662974</v>
          </cell>
          <cell r="H16">
            <v>268262.71541317081</v>
          </cell>
          <cell r="I16">
            <v>508661.46255618695</v>
          </cell>
          <cell r="J16">
            <v>391140.44783498772</v>
          </cell>
          <cell r="K16">
            <v>271211.30360716954</v>
          </cell>
          <cell r="L16">
            <v>287011.30088526336</v>
          </cell>
          <cell r="M16">
            <v>350335.94705216237</v>
          </cell>
          <cell r="N16">
            <v>398036.28865924076</v>
          </cell>
          <cell r="O16">
            <v>400130.3104445503</v>
          </cell>
          <cell r="P16">
            <v>189910.81221009506</v>
          </cell>
        </row>
        <row r="17">
          <cell r="E17">
            <v>231575.58621981202</v>
          </cell>
          <cell r="F17">
            <v>216674.48029587799</v>
          </cell>
          <cell r="G17">
            <v>250450.939287521</v>
          </cell>
          <cell r="H17">
            <v>215718.44139770902</v>
          </cell>
          <cell r="I17">
            <v>286142.95808615675</v>
          </cell>
          <cell r="J17">
            <v>263016.69998904399</v>
          </cell>
          <cell r="K17">
            <v>273557.34352870699</v>
          </cell>
          <cell r="L17">
            <v>261759.189329532</v>
          </cell>
          <cell r="M17">
            <v>305352.83954058704</v>
          </cell>
          <cell r="N17">
            <v>367228.25701457099</v>
          </cell>
          <cell r="O17">
            <v>358981.66261197103</v>
          </cell>
          <cell r="P17">
            <v>346927.35003648698</v>
          </cell>
        </row>
        <row r="18">
          <cell r="E18">
            <v>8479.7923847712118</v>
          </cell>
          <cell r="F18">
            <v>9909.4899448946981</v>
          </cell>
          <cell r="G18">
            <v>10408.09590464704</v>
          </cell>
          <cell r="H18">
            <v>11329.897674526239</v>
          </cell>
          <cell r="I18">
            <v>10869.306847991849</v>
          </cell>
          <cell r="J18">
            <v>10859.924237088984</v>
          </cell>
          <cell r="K18">
            <v>11665.241629964872</v>
          </cell>
          <cell r="L18">
            <v>11427.2950907415</v>
          </cell>
          <cell r="M18">
            <v>11416.872009120143</v>
          </cell>
          <cell r="N18">
            <v>12337.704924652084</v>
          </cell>
          <cell r="O18">
            <v>11502.139827175763</v>
          </cell>
          <cell r="P18">
            <v>12428.495942508262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28500</v>
          </cell>
          <cell r="J20">
            <v>28500</v>
          </cell>
          <cell r="K20">
            <v>28500</v>
          </cell>
          <cell r="L20">
            <v>28500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E21">
            <v>5000</v>
          </cell>
          <cell r="F21">
            <v>34000</v>
          </cell>
          <cell r="G21">
            <v>65000</v>
          </cell>
          <cell r="H21">
            <v>65000</v>
          </cell>
          <cell r="I21">
            <v>274106</v>
          </cell>
          <cell r="J21">
            <v>47723</v>
          </cell>
          <cell r="K21">
            <v>14477</v>
          </cell>
          <cell r="L21">
            <v>369779</v>
          </cell>
          <cell r="M21">
            <v>8241</v>
          </cell>
          <cell r="N21">
            <v>15921</v>
          </cell>
          <cell r="O21">
            <v>120877</v>
          </cell>
          <cell r="P21">
            <v>261346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-20862</v>
          </cell>
          <cell r="J23">
            <v>-16833.600000000002</v>
          </cell>
          <cell r="K23">
            <v>-20862</v>
          </cell>
          <cell r="L23">
            <v>0</v>
          </cell>
          <cell r="M23">
            <v>-16833.600000000002</v>
          </cell>
          <cell r="N23">
            <v>-46942.8</v>
          </cell>
          <cell r="O23">
            <v>-20862</v>
          </cell>
          <cell r="P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E25">
            <v>11615.4</v>
          </cell>
          <cell r="F25">
            <v>11469.6</v>
          </cell>
          <cell r="G25">
            <v>13510.8</v>
          </cell>
          <cell r="H25">
            <v>11712.6</v>
          </cell>
          <cell r="I25">
            <v>15600.599999999999</v>
          </cell>
          <cell r="J25">
            <v>13705.199999999999</v>
          </cell>
          <cell r="K25">
            <v>14725.8</v>
          </cell>
          <cell r="L25">
            <v>15017.4</v>
          </cell>
          <cell r="M25">
            <v>16183.8</v>
          </cell>
          <cell r="N25">
            <v>15746.4</v>
          </cell>
          <cell r="O25">
            <v>14191.199999999999</v>
          </cell>
          <cell r="P25">
            <v>11421</v>
          </cell>
        </row>
        <row r="26">
          <cell r="E26">
            <v>11897.422554519922</v>
          </cell>
          <cell r="F26">
            <v>24885.078984964857</v>
          </cell>
          <cell r="G26">
            <v>16856.493377593088</v>
          </cell>
          <cell r="H26">
            <v>82065.075789474635</v>
          </cell>
          <cell r="I26">
            <v>68528.307801244417</v>
          </cell>
          <cell r="J26">
            <v>69599.933597499752</v>
          </cell>
          <cell r="K26">
            <v>70331.110379644262</v>
          </cell>
          <cell r="L26">
            <v>26588.082313781069</v>
          </cell>
          <cell r="M26">
            <v>17937.2536770187</v>
          </cell>
          <cell r="N26">
            <v>23550.714244439576</v>
          </cell>
          <cell r="O26">
            <v>15749.936774439095</v>
          </cell>
          <cell r="P26">
            <v>15844.789919839408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E31">
            <v>5474.1890745791179</v>
          </cell>
          <cell r="F31">
            <v>5230.9955238235489</v>
          </cell>
          <cell r="G31">
            <v>5890.0507003088524</v>
          </cell>
          <cell r="H31">
            <v>6214.9847982963684</v>
          </cell>
          <cell r="I31">
            <v>7082.4827525467672</v>
          </cell>
          <cell r="J31">
            <v>5500.5760123887758</v>
          </cell>
          <cell r="K31">
            <v>6602.1138939603616</v>
          </cell>
          <cell r="L31">
            <v>6610.6430632840074</v>
          </cell>
          <cell r="M31">
            <v>6134.1957931214984</v>
          </cell>
          <cell r="N31">
            <v>6983.9622707939161</v>
          </cell>
          <cell r="O31">
            <v>6423.098395102923</v>
          </cell>
          <cell r="P31">
            <v>6985.3167851349845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42772.068269787946</v>
          </cell>
          <cell r="F34">
            <v>50503.615131169594</v>
          </cell>
          <cell r="G34">
            <v>55817.773322192625</v>
          </cell>
          <cell r="H34">
            <v>43844.5384448236</v>
          </cell>
          <cell r="I34">
            <v>69831.747221440775</v>
          </cell>
          <cell r="J34">
            <v>59081.344514168501</v>
          </cell>
          <cell r="K34">
            <v>63742.00201313055</v>
          </cell>
          <cell r="L34">
            <v>67778.0243881403</v>
          </cell>
          <cell r="M34">
            <v>57706.416209920848</v>
          </cell>
          <cell r="N34">
            <v>64957.601906493052</v>
          </cell>
          <cell r="O34">
            <v>61403.967253183298</v>
          </cell>
          <cell r="P34">
            <v>56338.174689087311</v>
          </cell>
        </row>
        <row r="35">
          <cell r="E35">
            <v>19610.268335403616</v>
          </cell>
          <cell r="F35">
            <v>18787.710037245146</v>
          </cell>
          <cell r="G35">
            <v>19824.176891045885</v>
          </cell>
          <cell r="H35">
            <v>20287.078435712538</v>
          </cell>
          <cell r="I35">
            <v>21736.287708091066</v>
          </cell>
          <cell r="J35">
            <v>19175.87752279382</v>
          </cell>
          <cell r="K35">
            <v>20810.660707233361</v>
          </cell>
          <cell r="L35">
            <v>20885.781767850742</v>
          </cell>
          <cell r="M35">
            <v>20113.605037300367</v>
          </cell>
          <cell r="N35">
            <v>21391.519134509363</v>
          </cell>
          <cell r="O35">
            <v>20561.82792080022</v>
          </cell>
          <cell r="P35">
            <v>21382.762794896771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E42">
            <v>471.23578834253527</v>
          </cell>
          <cell r="F42">
            <v>225.15045296227612</v>
          </cell>
          <cell r="G42">
            <v>253.51724678517297</v>
          </cell>
          <cell r="H42">
            <v>267.50293249482218</v>
          </cell>
          <cell r="I42">
            <v>304.84143841664707</v>
          </cell>
          <cell r="J42">
            <v>236.75363037541362</v>
          </cell>
          <cell r="K42">
            <v>284.16559084477882</v>
          </cell>
          <cell r="L42">
            <v>284.53269999787693</v>
          </cell>
          <cell r="M42">
            <v>264.02564389332133</v>
          </cell>
          <cell r="N42">
            <v>300.6009585707568</v>
          </cell>
          <cell r="O42">
            <v>276.46047611633816</v>
          </cell>
          <cell r="P42">
            <v>300.65925904454741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</sheetData>
      <sheetData sheetId="15">
        <row r="9">
          <cell r="E9">
            <v>6500</v>
          </cell>
          <cell r="F9">
            <v>6400</v>
          </cell>
          <cell r="G9">
            <v>6300</v>
          </cell>
          <cell r="H9">
            <v>6600</v>
          </cell>
          <cell r="I9">
            <v>6500</v>
          </cell>
          <cell r="J9">
            <v>6400</v>
          </cell>
          <cell r="K9">
            <v>6700</v>
          </cell>
          <cell r="L9">
            <v>6700</v>
          </cell>
          <cell r="M9">
            <v>6600</v>
          </cell>
          <cell r="N9">
            <v>6700</v>
          </cell>
          <cell r="O9">
            <v>6600</v>
          </cell>
          <cell r="P9">
            <v>6700</v>
          </cell>
        </row>
        <row r="10">
          <cell r="E10">
            <v>193788.44805705096</v>
          </cell>
          <cell r="F10">
            <v>192152.46156048437</v>
          </cell>
          <cell r="G10">
            <v>209963.91200031797</v>
          </cell>
          <cell r="H10">
            <v>214293.58175938798</v>
          </cell>
          <cell r="I10">
            <v>205509.42005783715</v>
          </cell>
          <cell r="J10">
            <v>189049.28065776959</v>
          </cell>
          <cell r="K10">
            <v>193599.58881931342</v>
          </cell>
          <cell r="L10">
            <v>196145.18001600794</v>
          </cell>
          <cell r="M10">
            <v>203241.94949683314</v>
          </cell>
          <cell r="N10">
            <v>201588.7446810609</v>
          </cell>
          <cell r="O10">
            <v>204937.95152801377</v>
          </cell>
          <cell r="P10">
            <v>205327.34148983401</v>
          </cell>
        </row>
        <row r="11">
          <cell r="E11">
            <v>155604.62336233916</v>
          </cell>
          <cell r="F11">
            <v>8634.5402251702799</v>
          </cell>
          <cell r="G11">
            <v>6195.5475561551912</v>
          </cell>
          <cell r="H11">
            <v>6930.083144749934</v>
          </cell>
          <cell r="I11">
            <v>6849.3005649237984</v>
          </cell>
          <cell r="J11">
            <v>7078.0229600466519</v>
          </cell>
          <cell r="K11">
            <v>7960.0205718070656</v>
          </cell>
          <cell r="L11">
            <v>8186.144549452225</v>
          </cell>
          <cell r="M11">
            <v>7480.8697771972775</v>
          </cell>
          <cell r="N11">
            <v>6988.14346070582</v>
          </cell>
          <cell r="O11">
            <v>6728.5548029677911</v>
          </cell>
          <cell r="P11">
            <v>5721.6164347839749</v>
          </cell>
        </row>
        <row r="12">
          <cell r="E12">
            <v>6339.4692866754795</v>
          </cell>
          <cell r="F12">
            <v>5890.6192789791357</v>
          </cell>
          <cell r="G12">
            <v>179110.07452482206</v>
          </cell>
          <cell r="H12">
            <v>4727.8118246982012</v>
          </cell>
          <cell r="I12">
            <v>4672.7006769451009</v>
          </cell>
          <cell r="J12">
            <v>4828.738695775266</v>
          </cell>
          <cell r="K12">
            <v>5430.4513521949075</v>
          </cell>
          <cell r="L12">
            <v>5584.7166897137622</v>
          </cell>
          <cell r="M12">
            <v>5103.5671366302167</v>
          </cell>
          <cell r="N12">
            <v>75577.968921370673</v>
          </cell>
          <cell r="O12">
            <v>4590.3260171850234</v>
          </cell>
          <cell r="P12">
            <v>468944.83988478687</v>
          </cell>
        </row>
        <row r="13">
          <cell r="E13">
            <v>147881</v>
          </cell>
          <cell r="F13">
            <v>147881</v>
          </cell>
          <cell r="G13">
            <v>147881</v>
          </cell>
          <cell r="H13">
            <v>147881</v>
          </cell>
          <cell r="I13">
            <v>147881</v>
          </cell>
          <cell r="J13">
            <v>197881</v>
          </cell>
          <cell r="K13">
            <v>147881</v>
          </cell>
          <cell r="L13">
            <v>147881</v>
          </cell>
          <cell r="M13">
            <v>147881</v>
          </cell>
          <cell r="N13">
            <v>141931</v>
          </cell>
          <cell r="O13">
            <v>141931</v>
          </cell>
          <cell r="P13">
            <v>169135</v>
          </cell>
        </row>
        <row r="14">
          <cell r="E14">
            <v>44054</v>
          </cell>
          <cell r="F14">
            <v>41211.390000000014</v>
          </cell>
          <cell r="G14">
            <v>44054</v>
          </cell>
          <cell r="H14">
            <v>43102</v>
          </cell>
          <cell r="I14">
            <v>44538.409999999989</v>
          </cell>
          <cell r="J14">
            <v>43102</v>
          </cell>
          <cell r="K14">
            <v>44059</v>
          </cell>
          <cell r="L14">
            <v>44059</v>
          </cell>
          <cell r="M14">
            <v>42637.58</v>
          </cell>
          <cell r="N14">
            <v>44059</v>
          </cell>
          <cell r="O14">
            <v>42638.380000000034</v>
          </cell>
          <cell r="P14">
            <v>44059</v>
          </cell>
        </row>
        <row r="15">
          <cell r="E15">
            <v>1047193.3638477788</v>
          </cell>
          <cell r="F15">
            <v>1004179.02319405</v>
          </cell>
          <cell r="G15">
            <v>1030148.9855268571</v>
          </cell>
          <cell r="H15">
            <v>1065142.8579486522</v>
          </cell>
          <cell r="I15">
            <v>1137635.9395396798</v>
          </cell>
          <cell r="J15">
            <v>1126465.5586507942</v>
          </cell>
          <cell r="K15">
            <v>1192871.6061672713</v>
          </cell>
          <cell r="L15">
            <v>1143650.3016019703</v>
          </cell>
          <cell r="M15">
            <v>1195024.6427990925</v>
          </cell>
          <cell r="N15">
            <v>1218294.897902899</v>
          </cell>
          <cell r="O15">
            <v>1119977.6855067632</v>
          </cell>
          <cell r="P15">
            <v>1037424.8153485332</v>
          </cell>
        </row>
        <row r="16">
          <cell r="E16">
            <v>786359.19640133192</v>
          </cell>
          <cell r="F16">
            <v>1089282.9493576372</v>
          </cell>
          <cell r="G16">
            <v>1274818.0507853804</v>
          </cell>
          <cell r="H16">
            <v>1444822.9951333979</v>
          </cell>
          <cell r="I16">
            <v>1314989.5606155379</v>
          </cell>
          <cell r="J16">
            <v>1268122.8546555198</v>
          </cell>
          <cell r="K16">
            <v>1146296.8865520936</v>
          </cell>
          <cell r="L16">
            <v>1041782.6256510146</v>
          </cell>
          <cell r="M16">
            <v>1278065.7046514468</v>
          </cell>
          <cell r="N16">
            <v>1430866.5990772885</v>
          </cell>
          <cell r="O16">
            <v>1115081.8492025963</v>
          </cell>
          <cell r="P16">
            <v>1075608.4701512353</v>
          </cell>
        </row>
        <row r="17">
          <cell r="E17">
            <v>1970107.126370162</v>
          </cell>
          <cell r="F17">
            <v>1937294.9366702111</v>
          </cell>
          <cell r="G17">
            <v>1952933.5087742838</v>
          </cell>
          <cell r="H17">
            <v>1720816.3285246911</v>
          </cell>
          <cell r="I17">
            <v>1934701.9644286796</v>
          </cell>
          <cell r="J17">
            <v>2069558.1614856415</v>
          </cell>
          <cell r="K17">
            <v>2012161.6583991423</v>
          </cell>
          <cell r="L17">
            <v>1933384.0249918753</v>
          </cell>
          <cell r="M17">
            <v>2082543.1480525699</v>
          </cell>
          <cell r="N17">
            <v>2093262.7872248203</v>
          </cell>
          <cell r="O17">
            <v>2110086.5134444074</v>
          </cell>
          <cell r="P17">
            <v>1919709.8148754628</v>
          </cell>
        </row>
        <row r="18">
          <cell r="E18">
            <v>68228.186790029853</v>
          </cell>
          <cell r="F18">
            <v>83387.468985466534</v>
          </cell>
          <cell r="G18">
            <v>74914.273696361488</v>
          </cell>
          <cell r="H18">
            <v>85114.049010929448</v>
          </cell>
          <cell r="I18">
            <v>68259.559003921619</v>
          </cell>
          <cell r="J18">
            <v>84689.282404206722</v>
          </cell>
          <cell r="K18">
            <v>84243.805012081808</v>
          </cell>
          <cell r="L18">
            <v>81138.762765721476</v>
          </cell>
          <cell r="M18">
            <v>88283.098456134729</v>
          </cell>
          <cell r="N18">
            <v>85350.453525968944</v>
          </cell>
          <cell r="O18">
            <v>84399.085353652627</v>
          </cell>
          <cell r="P18">
            <v>87144.533901656672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50635</v>
          </cell>
          <cell r="I20">
            <v>76000</v>
          </cell>
          <cell r="J20">
            <v>76000</v>
          </cell>
          <cell r="K20">
            <v>76000</v>
          </cell>
          <cell r="L20">
            <v>50635</v>
          </cell>
          <cell r="M20">
            <v>25365</v>
          </cell>
          <cell r="N20">
            <v>25365</v>
          </cell>
          <cell r="O20">
            <v>25365</v>
          </cell>
          <cell r="P20">
            <v>0</v>
          </cell>
        </row>
        <row r="21">
          <cell r="E21">
            <v>195000</v>
          </cell>
          <cell r="F21">
            <v>100000</v>
          </cell>
          <cell r="G21">
            <v>202000</v>
          </cell>
          <cell r="H21">
            <v>56000</v>
          </cell>
          <cell r="I21">
            <v>90000</v>
          </cell>
          <cell r="J21">
            <v>100000</v>
          </cell>
          <cell r="K21">
            <v>66000</v>
          </cell>
          <cell r="L21">
            <v>100000</v>
          </cell>
          <cell r="M21">
            <v>90000</v>
          </cell>
          <cell r="N21">
            <v>85000</v>
          </cell>
          <cell r="O21">
            <v>85000</v>
          </cell>
          <cell r="P21">
            <v>40000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E23">
            <v>-21438</v>
          </cell>
          <cell r="F23">
            <v>-220937.7</v>
          </cell>
          <cell r="G23">
            <v>-32157.000000000004</v>
          </cell>
          <cell r="H23">
            <v>0</v>
          </cell>
          <cell r="I23">
            <v>-26569.200000000001</v>
          </cell>
          <cell r="J23">
            <v>-180718.2</v>
          </cell>
          <cell r="K23">
            <v>-39853.800000000003</v>
          </cell>
          <cell r="L23">
            <v>-161280.90000000002</v>
          </cell>
          <cell r="M23">
            <v>-121896.90000000001</v>
          </cell>
          <cell r="N23">
            <v>-48235.500000000007</v>
          </cell>
          <cell r="O23">
            <v>-59054.400000000001</v>
          </cell>
          <cell r="P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E25">
            <v>30000</v>
          </cell>
          <cell r="F25">
            <v>0</v>
          </cell>
          <cell r="G25">
            <v>32000</v>
          </cell>
          <cell r="H25">
            <v>2000</v>
          </cell>
          <cell r="I25">
            <v>30000</v>
          </cell>
          <cell r="J25">
            <v>0</v>
          </cell>
          <cell r="K25">
            <v>30000</v>
          </cell>
          <cell r="L25">
            <v>2000</v>
          </cell>
          <cell r="M25">
            <v>2000</v>
          </cell>
          <cell r="N25">
            <v>30000</v>
          </cell>
          <cell r="O25">
            <v>0</v>
          </cell>
          <cell r="P25">
            <v>0</v>
          </cell>
        </row>
        <row r="26">
          <cell r="E26">
            <v>124787.19373354343</v>
          </cell>
          <cell r="F26">
            <v>253057.2600087118</v>
          </cell>
          <cell r="G26">
            <v>275965.85299224622</v>
          </cell>
          <cell r="H26">
            <v>236679.44214134343</v>
          </cell>
          <cell r="I26">
            <v>160200.50214633098</v>
          </cell>
          <cell r="J26">
            <v>179430.24692242785</v>
          </cell>
          <cell r="K26">
            <v>200365.82172970453</v>
          </cell>
          <cell r="L26">
            <v>165431.77385266218</v>
          </cell>
          <cell r="M26">
            <v>192106.33666508546</v>
          </cell>
          <cell r="N26">
            <v>191563.80355357772</v>
          </cell>
          <cell r="O26">
            <v>174333.2167027964</v>
          </cell>
          <cell r="P26">
            <v>138896.72259858312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E31">
            <v>143545.18150409905</v>
          </cell>
          <cell r="F31">
            <v>143518.35810234386</v>
          </cell>
          <cell r="G31">
            <v>141894.77367338369</v>
          </cell>
          <cell r="H31">
            <v>146189.08192469605</v>
          </cell>
          <cell r="I31">
            <v>143978.19498545505</v>
          </cell>
          <cell r="J31">
            <v>142395.31171019175</v>
          </cell>
          <cell r="K31">
            <v>147179.01199077244</v>
          </cell>
          <cell r="L31">
            <v>146438.43949783384</v>
          </cell>
          <cell r="M31">
            <v>146933.81643595107</v>
          </cell>
          <cell r="N31">
            <v>147814.03821544434</v>
          </cell>
          <cell r="O31">
            <v>146630.67636357443</v>
          </cell>
          <cell r="P31">
            <v>148478.74837083108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393576.66100605216</v>
          </cell>
          <cell r="F34">
            <v>476973.03388801002</v>
          </cell>
          <cell r="G34">
            <v>463751.41381835443</v>
          </cell>
          <cell r="H34">
            <v>395937.9234570252</v>
          </cell>
          <cell r="I34">
            <v>471707.02380408684</v>
          </cell>
          <cell r="J34">
            <v>485828.17835127085</v>
          </cell>
          <cell r="K34">
            <v>478186.33035831747</v>
          </cell>
          <cell r="L34">
            <v>506181.88544261461</v>
          </cell>
          <cell r="M34">
            <v>500367.5107050254</v>
          </cell>
          <cell r="N34">
            <v>500823.82199534122</v>
          </cell>
          <cell r="O34">
            <v>507003.72843313951</v>
          </cell>
          <cell r="P34">
            <v>432594.12462404399</v>
          </cell>
        </row>
        <row r="35">
          <cell r="E35">
            <v>245347.41222427486</v>
          </cell>
          <cell r="F35">
            <v>243084.69200946801</v>
          </cell>
          <cell r="G35">
            <v>240449.0245575452</v>
          </cell>
          <cell r="H35">
            <v>248365.54135241522</v>
          </cell>
          <cell r="I35">
            <v>244748.64492439147</v>
          </cell>
          <cell r="J35">
            <v>238343.2161553491</v>
          </cell>
          <cell r="K35">
            <v>246883.27407856935</v>
          </cell>
          <cell r="L35">
            <v>248547.70306951774</v>
          </cell>
          <cell r="M35">
            <v>243165.71999926877</v>
          </cell>
          <cell r="N35">
            <v>242780.48481035061</v>
          </cell>
          <cell r="O35">
            <v>241213.37365750715</v>
          </cell>
          <cell r="P35">
            <v>239053.27805997967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E42">
            <v>3791.5507751017817</v>
          </cell>
          <cell r="F42">
            <v>1894.6208652371815</v>
          </cell>
          <cell r="G42">
            <v>1824.7391824985809</v>
          </cell>
          <cell r="H42">
            <v>2009.5731101016941</v>
          </cell>
          <cell r="I42">
            <v>1914.4129835920392</v>
          </cell>
          <cell r="J42">
            <v>1846.2831439106924</v>
          </cell>
          <cell r="K42">
            <v>2052.1812908510369</v>
          </cell>
          <cell r="L42">
            <v>2020.3058607389025</v>
          </cell>
          <cell r="M42">
            <v>2041.6276801700603</v>
          </cell>
          <cell r="N42">
            <v>2079.5138399760835</v>
          </cell>
          <cell r="O42">
            <v>2028.5800443432324</v>
          </cell>
          <cell r="P42">
            <v>2108.1240331778076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</sheetData>
      <sheetData sheetId="16">
        <row r="9">
          <cell r="E9">
            <v>2400</v>
          </cell>
          <cell r="F9">
            <v>2500</v>
          </cell>
          <cell r="G9">
            <v>2400</v>
          </cell>
          <cell r="H9">
            <v>2400</v>
          </cell>
          <cell r="I9">
            <v>2400</v>
          </cell>
          <cell r="J9">
            <v>2400</v>
          </cell>
          <cell r="K9">
            <v>2300</v>
          </cell>
          <cell r="L9">
            <v>2300</v>
          </cell>
          <cell r="M9">
            <v>2300</v>
          </cell>
          <cell r="N9">
            <v>2300</v>
          </cell>
          <cell r="O9">
            <v>2300</v>
          </cell>
          <cell r="P9">
            <v>2400</v>
          </cell>
        </row>
        <row r="10">
          <cell r="E10">
            <v>71876.952953820277</v>
          </cell>
          <cell r="F10">
            <v>76722.570981702826</v>
          </cell>
          <cell r="G10">
            <v>84434.740993813175</v>
          </cell>
          <cell r="H10">
            <v>81295.451403528306</v>
          </cell>
          <cell r="I10">
            <v>81294.33604069383</v>
          </cell>
          <cell r="J10">
            <v>65984.726525378457</v>
          </cell>
          <cell r="K10">
            <v>65104.634528894909</v>
          </cell>
          <cell r="L10">
            <v>64658.716967573258</v>
          </cell>
          <cell r="M10">
            <v>67694.838218634381</v>
          </cell>
          <cell r="N10">
            <v>67527.018766739144</v>
          </cell>
          <cell r="O10">
            <v>70223.185503492743</v>
          </cell>
          <cell r="P10">
            <v>72200.923973136669</v>
          </cell>
        </row>
        <row r="11">
          <cell r="E11">
            <v>54454.337625436172</v>
          </cell>
          <cell r="F11">
            <v>3497.3044600994203</v>
          </cell>
          <cell r="G11">
            <v>2502.2791436372963</v>
          </cell>
          <cell r="H11">
            <v>2538.6979366181263</v>
          </cell>
          <cell r="I11">
            <v>2640.1399987882442</v>
          </cell>
          <cell r="J11">
            <v>2690.462954506062</v>
          </cell>
          <cell r="K11">
            <v>2766.7078897509905</v>
          </cell>
          <cell r="L11">
            <v>3031.2220419479945</v>
          </cell>
          <cell r="M11">
            <v>2658.7582395720228</v>
          </cell>
          <cell r="N11">
            <v>2334.9301193608053</v>
          </cell>
          <cell r="O11">
            <v>2468.2251537282827</v>
          </cell>
          <cell r="P11">
            <v>2031.0490631488426</v>
          </cell>
        </row>
        <row r="12">
          <cell r="E12">
            <v>2372.5250681039388</v>
          </cell>
          <cell r="F12">
            <v>2385.9161622835695</v>
          </cell>
          <cell r="G12">
            <v>73525.952147432268</v>
          </cell>
          <cell r="H12">
            <v>1731.9397002001263</v>
          </cell>
          <cell r="I12">
            <v>1801.1450720596201</v>
          </cell>
          <cell r="J12">
            <v>1835.4761847067582</v>
          </cell>
          <cell r="K12">
            <v>1887.4916798884265</v>
          </cell>
          <cell r="L12">
            <v>2067.9473988799705</v>
          </cell>
          <cell r="M12">
            <v>1813.8467290374756</v>
          </cell>
          <cell r="N12">
            <v>23371.862024770791</v>
          </cell>
          <cell r="O12">
            <v>1683.8620582286294</v>
          </cell>
          <cell r="P12">
            <v>144159.30847502046</v>
          </cell>
        </row>
        <row r="13">
          <cell r="E13">
            <v>94961</v>
          </cell>
          <cell r="F13">
            <v>94961</v>
          </cell>
          <cell r="G13">
            <v>179961</v>
          </cell>
          <cell r="H13">
            <v>94961</v>
          </cell>
          <cell r="I13">
            <v>94961</v>
          </cell>
          <cell r="J13">
            <v>144961</v>
          </cell>
          <cell r="K13">
            <v>94961</v>
          </cell>
          <cell r="L13">
            <v>94961</v>
          </cell>
          <cell r="M13">
            <v>94961</v>
          </cell>
          <cell r="N13">
            <v>86532</v>
          </cell>
          <cell r="O13">
            <v>86532</v>
          </cell>
          <cell r="P13">
            <v>86532</v>
          </cell>
        </row>
        <row r="14">
          <cell r="E14">
            <v>6354</v>
          </cell>
          <cell r="F14">
            <v>5944.3500000000022</v>
          </cell>
          <cell r="G14">
            <v>6354</v>
          </cell>
          <cell r="H14">
            <v>6217</v>
          </cell>
          <cell r="I14">
            <v>6425.3700000000026</v>
          </cell>
          <cell r="J14">
            <v>6217</v>
          </cell>
          <cell r="K14">
            <v>6415</v>
          </cell>
          <cell r="L14">
            <v>6415</v>
          </cell>
          <cell r="M14">
            <v>6209.2000000000007</v>
          </cell>
          <cell r="N14">
            <v>6415</v>
          </cell>
          <cell r="O14">
            <v>6209.27</v>
          </cell>
          <cell r="P14">
            <v>6415</v>
          </cell>
        </row>
        <row r="15">
          <cell r="E15">
            <v>234948.67029850138</v>
          </cell>
          <cell r="F15">
            <v>257645.20423772425</v>
          </cell>
          <cell r="G15">
            <v>262177.13045786624</v>
          </cell>
          <cell r="H15">
            <v>231297.05697084829</v>
          </cell>
          <cell r="I15">
            <v>262397.79757258447</v>
          </cell>
          <cell r="J15">
            <v>261519.41163477732</v>
          </cell>
          <cell r="K15">
            <v>240554.7602019856</v>
          </cell>
          <cell r="L15">
            <v>238021.49317456834</v>
          </cell>
          <cell r="M15">
            <v>241949.34063770459</v>
          </cell>
          <cell r="N15">
            <v>228625.1138414914</v>
          </cell>
          <cell r="O15">
            <v>247970.53709998351</v>
          </cell>
          <cell r="P15">
            <v>226473.69666560611</v>
          </cell>
        </row>
        <row r="16">
          <cell r="E16">
            <v>405492.0605811514</v>
          </cell>
          <cell r="F16">
            <v>690974.81083353248</v>
          </cell>
          <cell r="G16">
            <v>857301.3785055402</v>
          </cell>
          <cell r="H16">
            <v>559771.29387957195</v>
          </cell>
          <cell r="I16">
            <v>583900.1411122923</v>
          </cell>
          <cell r="J16">
            <v>773344.24333223654</v>
          </cell>
          <cell r="K16">
            <v>571554.97298825951</v>
          </cell>
          <cell r="L16">
            <v>664315.4386056303</v>
          </cell>
          <cell r="M16">
            <v>848604.43777060439</v>
          </cell>
          <cell r="N16">
            <v>694729.15975995397</v>
          </cell>
          <cell r="O16">
            <v>524971.88566933689</v>
          </cell>
          <cell r="P16">
            <v>682094.68746473419</v>
          </cell>
        </row>
        <row r="17">
          <cell r="E17">
            <v>599938.82246063487</v>
          </cell>
          <cell r="F17">
            <v>626455.42437205149</v>
          </cell>
          <cell r="G17">
            <v>645610.20189627178</v>
          </cell>
          <cell r="H17">
            <v>529030.70338436891</v>
          </cell>
          <cell r="I17">
            <v>609753.29789194721</v>
          </cell>
          <cell r="J17">
            <v>644627.93675573193</v>
          </cell>
          <cell r="K17">
            <v>639219.21458060481</v>
          </cell>
          <cell r="L17">
            <v>631899.354983742</v>
          </cell>
          <cell r="M17">
            <v>648864.95133647963</v>
          </cell>
          <cell r="N17">
            <v>615303.0196898802</v>
          </cell>
          <cell r="O17">
            <v>658533.04807856458</v>
          </cell>
          <cell r="P17">
            <v>604298.88229435822</v>
          </cell>
        </row>
        <row r="18">
          <cell r="E18">
            <v>25507.471692544295</v>
          </cell>
          <cell r="F18">
            <v>33740.035803072147</v>
          </cell>
          <cell r="G18">
            <v>30189.937538793347</v>
          </cell>
          <cell r="H18">
            <v>31095.740167575557</v>
          </cell>
          <cell r="I18">
            <v>26206.885825545298</v>
          </cell>
          <cell r="J18">
            <v>32145.699611713928</v>
          </cell>
          <cell r="K18">
            <v>29226.19105239131</v>
          </cell>
          <cell r="L18">
            <v>29972.948926354056</v>
          </cell>
          <cell r="M18">
            <v>31326.616426356064</v>
          </cell>
          <cell r="N18">
            <v>28482.280551502969</v>
          </cell>
          <cell r="O18">
            <v>30927.230186513101</v>
          </cell>
          <cell r="P18">
            <v>30904.603431109168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12635</v>
          </cell>
          <cell r="I20">
            <v>19000</v>
          </cell>
          <cell r="J20">
            <v>19000</v>
          </cell>
          <cell r="K20">
            <v>19000</v>
          </cell>
          <cell r="L20">
            <v>12635</v>
          </cell>
          <cell r="M20">
            <v>6365</v>
          </cell>
          <cell r="N20">
            <v>6365</v>
          </cell>
          <cell r="O20">
            <v>6365</v>
          </cell>
          <cell r="P20">
            <v>0</v>
          </cell>
        </row>
        <row r="21">
          <cell r="E21">
            <v>0</v>
          </cell>
          <cell r="F21">
            <v>233000</v>
          </cell>
          <cell r="G21">
            <v>120000</v>
          </cell>
          <cell r="H21">
            <v>145000</v>
          </cell>
          <cell r="I21">
            <v>135000</v>
          </cell>
          <cell r="J21">
            <v>185000</v>
          </cell>
          <cell r="K21">
            <v>40000</v>
          </cell>
          <cell r="L21">
            <v>50000</v>
          </cell>
          <cell r="M21">
            <v>135000</v>
          </cell>
          <cell r="N21">
            <v>180000</v>
          </cell>
          <cell r="O21">
            <v>40000</v>
          </cell>
          <cell r="P21">
            <v>45000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-40596</v>
          </cell>
          <cell r="J23">
            <v>-33438.6</v>
          </cell>
          <cell r="K23">
            <v>-60894.000000000007</v>
          </cell>
          <cell r="L23">
            <v>-47323.199999999997</v>
          </cell>
          <cell r="M23">
            <v>-50157.899999999994</v>
          </cell>
          <cell r="N23">
            <v>-75236.849999999991</v>
          </cell>
          <cell r="O23">
            <v>-102323.40000000002</v>
          </cell>
          <cell r="P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E26">
            <v>122218.45029340421</v>
          </cell>
          <cell r="F26">
            <v>163795.35658761224</v>
          </cell>
          <cell r="G26">
            <v>198237.74252154247</v>
          </cell>
          <cell r="H26">
            <v>156358.49791688588</v>
          </cell>
          <cell r="I26">
            <v>138164.22754342479</v>
          </cell>
          <cell r="J26">
            <v>132731.25550410204</v>
          </cell>
          <cell r="K26">
            <v>137968.05933595169</v>
          </cell>
          <cell r="L26">
            <v>141991.29067444924</v>
          </cell>
          <cell r="M26">
            <v>146953.44557199997</v>
          </cell>
          <cell r="N26">
            <v>141852.16903742906</v>
          </cell>
          <cell r="O26">
            <v>157576.09403969359</v>
          </cell>
          <cell r="P26">
            <v>118531.78489102988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E31">
            <v>16466.526127482477</v>
          </cell>
          <cell r="F31">
            <v>17810.601478075587</v>
          </cell>
          <cell r="G31">
            <v>17084.802481811923</v>
          </cell>
          <cell r="H31">
            <v>17057.484364379929</v>
          </cell>
          <cell r="I31">
            <v>17076.509059239514</v>
          </cell>
          <cell r="J31">
            <v>16281.869037517854</v>
          </cell>
          <cell r="K31">
            <v>16540.989731312897</v>
          </cell>
          <cell r="L31">
            <v>17339.227291566447</v>
          </cell>
          <cell r="M31">
            <v>16831.54532535515</v>
          </cell>
          <cell r="N31">
            <v>16122.866770820705</v>
          </cell>
          <cell r="O31">
            <v>17270.581436215005</v>
          </cell>
          <cell r="P31">
            <v>17369.635560399074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179725.95042702969</v>
          </cell>
          <cell r="F34">
            <v>225491.10788508761</v>
          </cell>
          <cell r="G34">
            <v>225508.93781549711</v>
          </cell>
          <cell r="H34">
            <v>170216.44874571724</v>
          </cell>
          <cell r="I34">
            <v>211440.25949715998</v>
          </cell>
          <cell r="J34">
            <v>210237.92365133911</v>
          </cell>
          <cell r="K34">
            <v>194309.28471663111</v>
          </cell>
          <cell r="L34">
            <v>206067.69417990811</v>
          </cell>
          <cell r="M34">
            <v>208995.08171339298</v>
          </cell>
          <cell r="N34">
            <v>201613.69837413065</v>
          </cell>
          <cell r="O34">
            <v>211775.73946943172</v>
          </cell>
          <cell r="P34">
            <v>176640.73977419882</v>
          </cell>
        </row>
        <row r="35">
          <cell r="E35">
            <v>76153.846920287848</v>
          </cell>
          <cell r="F35">
            <v>79781.347161321799</v>
          </cell>
          <cell r="G35">
            <v>78744.516950238511</v>
          </cell>
          <cell r="H35">
            <v>76667.374961044086</v>
          </cell>
          <cell r="I35">
            <v>77284.70852021419</v>
          </cell>
          <cell r="J35">
            <v>67186.798710375762</v>
          </cell>
          <cell r="K35">
            <v>60473.233404526996</v>
          </cell>
          <cell r="L35">
            <v>58886.865910963934</v>
          </cell>
          <cell r="M35">
            <v>60127.45947096587</v>
          </cell>
          <cell r="N35">
            <v>56143.522626986538</v>
          </cell>
          <cell r="O35">
            <v>42662.641693447789</v>
          </cell>
          <cell r="P35">
            <v>41257.070257977837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E42">
            <v>1417.491488735938</v>
          </cell>
          <cell r="F42">
            <v>766.5969072342433</v>
          </cell>
          <cell r="G42">
            <v>735.35735215833245</v>
          </cell>
          <cell r="H42">
            <v>734.18153648694101</v>
          </cell>
          <cell r="I42">
            <v>735.00038992422594</v>
          </cell>
          <cell r="J42">
            <v>700.7978064928775</v>
          </cell>
          <cell r="K42">
            <v>711.95077753140163</v>
          </cell>
          <cell r="L42">
            <v>746.30820480199918</v>
          </cell>
          <cell r="M42">
            <v>724.45675718888742</v>
          </cell>
          <cell r="N42">
            <v>693.95409343561141</v>
          </cell>
          <cell r="O42">
            <v>743.35357688156398</v>
          </cell>
          <cell r="P42">
            <v>747.61702555519685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workbookViewId="0">
      <selection activeCell="L26" sqref="L26"/>
    </sheetView>
  </sheetViews>
  <sheetFormatPr defaultRowHeight="21.75" customHeight="1" x14ac:dyDescent="0.5"/>
  <cols>
    <col min="1" max="1" width="2.7109375" style="1" customWidth="1"/>
    <col min="2" max="2" width="7.42578125" style="2" customWidth="1"/>
    <col min="3" max="10" width="11" style="1" customWidth="1"/>
    <col min="11" max="11" width="15.7109375" style="1" customWidth="1"/>
    <col min="12" max="16384" width="9.140625" style="1"/>
  </cols>
  <sheetData>
    <row r="1" spans="2:11" ht="33.75" customHeight="1" thickBot="1" x14ac:dyDescent="0.55000000000000004"/>
    <row r="2" spans="2:11" ht="26.25" customHeight="1" thickBot="1" x14ac:dyDescent="0.55000000000000004">
      <c r="B2" s="515" t="s">
        <v>123</v>
      </c>
      <c r="C2" s="516"/>
      <c r="D2" s="516"/>
      <c r="E2" s="516"/>
      <c r="F2" s="516"/>
      <c r="G2" s="516"/>
      <c r="H2" s="516"/>
      <c r="I2" s="516"/>
      <c r="J2" s="516"/>
      <c r="K2" s="517"/>
    </row>
    <row r="3" spans="2:11" ht="9.75" customHeight="1" x14ac:dyDescent="0.5">
      <c r="B3" s="3"/>
      <c r="C3" s="4"/>
      <c r="D3" s="4"/>
      <c r="E3" s="4"/>
      <c r="F3" s="4"/>
      <c r="G3" s="4"/>
      <c r="H3" s="4"/>
      <c r="I3" s="4"/>
      <c r="J3" s="4"/>
      <c r="K3" s="5"/>
    </row>
    <row r="4" spans="2:11" ht="21.75" customHeight="1" x14ac:dyDescent="0.5">
      <c r="B4" s="6">
        <v>1</v>
      </c>
      <c r="C4" s="7" t="s">
        <v>133</v>
      </c>
      <c r="D4" s="7"/>
      <c r="E4" s="7"/>
      <c r="F4" s="7"/>
      <c r="G4" s="7"/>
      <c r="H4" s="7"/>
      <c r="I4" s="7"/>
      <c r="J4" s="7"/>
      <c r="K4" s="8"/>
    </row>
    <row r="5" spans="2:11" ht="21.75" customHeight="1" x14ac:dyDescent="0.5">
      <c r="B5" s="6">
        <v>2</v>
      </c>
      <c r="C5" s="7" t="s">
        <v>132</v>
      </c>
      <c r="D5" s="7"/>
      <c r="E5" s="7"/>
      <c r="F5" s="7"/>
      <c r="G5" s="7"/>
      <c r="H5" s="7"/>
      <c r="I5" s="7"/>
      <c r="J5" s="7"/>
      <c r="K5" s="8"/>
    </row>
    <row r="6" spans="2:11" ht="21.75" customHeight="1" x14ac:dyDescent="0.5">
      <c r="B6" s="6"/>
      <c r="C6" s="12">
        <v>2.1</v>
      </c>
      <c r="D6" s="7" t="s">
        <v>124</v>
      </c>
      <c r="E6" s="7"/>
      <c r="F6" s="7"/>
      <c r="G6" s="7"/>
      <c r="H6" s="7"/>
      <c r="I6" s="7"/>
      <c r="J6" s="7"/>
      <c r="K6" s="8"/>
    </row>
    <row r="7" spans="2:11" ht="21.75" customHeight="1" x14ac:dyDescent="0.5">
      <c r="B7" s="6"/>
      <c r="C7" s="12">
        <v>2.2000000000000002</v>
      </c>
      <c r="D7" s="7" t="s">
        <v>125</v>
      </c>
      <c r="E7" s="7"/>
      <c r="F7" s="7"/>
      <c r="G7" s="7"/>
      <c r="H7" s="7"/>
      <c r="I7" s="7"/>
      <c r="J7" s="7"/>
      <c r="K7" s="8"/>
    </row>
    <row r="8" spans="2:11" ht="21.75" customHeight="1" x14ac:dyDescent="0.5">
      <c r="B8" s="6"/>
      <c r="C8" s="12"/>
      <c r="D8" s="7" t="s">
        <v>126</v>
      </c>
      <c r="E8" s="7"/>
      <c r="F8" s="7"/>
      <c r="G8" s="7"/>
      <c r="H8" s="7"/>
      <c r="I8" s="7"/>
      <c r="J8" s="7"/>
      <c r="K8" s="8"/>
    </row>
    <row r="9" spans="2:11" ht="21.75" customHeight="1" x14ac:dyDescent="0.5">
      <c r="B9" s="6"/>
      <c r="C9" s="12">
        <v>2.2999999999999998</v>
      </c>
      <c r="D9" s="7" t="s">
        <v>127</v>
      </c>
      <c r="E9" s="7"/>
      <c r="F9" s="7"/>
      <c r="G9" s="7"/>
      <c r="H9" s="7"/>
      <c r="I9" s="7"/>
      <c r="J9" s="7"/>
      <c r="K9" s="8"/>
    </row>
    <row r="10" spans="2:11" ht="21.75" customHeight="1" x14ac:dyDescent="0.5">
      <c r="B10" s="6"/>
      <c r="C10" s="12">
        <v>2.4</v>
      </c>
      <c r="D10" s="7" t="s">
        <v>128</v>
      </c>
      <c r="E10" s="7"/>
      <c r="F10" s="7"/>
      <c r="G10" s="7"/>
      <c r="H10" s="7"/>
      <c r="I10" s="7"/>
      <c r="J10" s="7"/>
      <c r="K10" s="8"/>
    </row>
    <row r="11" spans="2:11" ht="21.75" customHeight="1" x14ac:dyDescent="0.5">
      <c r="B11" s="6"/>
      <c r="C11" s="12">
        <v>2.5</v>
      </c>
      <c r="D11" s="7" t="s">
        <v>129</v>
      </c>
      <c r="E11" s="7"/>
      <c r="F11" s="7"/>
      <c r="G11" s="7"/>
      <c r="H11" s="7"/>
      <c r="I11" s="7"/>
      <c r="J11" s="7"/>
      <c r="K11" s="8"/>
    </row>
    <row r="12" spans="2:11" ht="21.75" customHeight="1" x14ac:dyDescent="0.5">
      <c r="B12" s="6"/>
      <c r="C12" s="12">
        <v>2.6</v>
      </c>
      <c r="D12" s="7" t="s">
        <v>130</v>
      </c>
      <c r="E12" s="7"/>
      <c r="F12" s="7"/>
      <c r="G12" s="7"/>
      <c r="H12" s="7"/>
      <c r="I12" s="7"/>
      <c r="J12" s="7"/>
      <c r="K12" s="8"/>
    </row>
    <row r="13" spans="2:11" ht="21.75" customHeight="1" x14ac:dyDescent="0.5">
      <c r="B13" s="6"/>
      <c r="C13" s="12">
        <v>2.7</v>
      </c>
      <c r="D13" s="7" t="s">
        <v>136</v>
      </c>
      <c r="E13" s="7"/>
      <c r="F13" s="7"/>
      <c r="G13" s="7"/>
      <c r="H13" s="7"/>
      <c r="I13" s="7"/>
      <c r="J13" s="7"/>
      <c r="K13" s="8"/>
    </row>
    <row r="14" spans="2:11" ht="21.75" customHeight="1" x14ac:dyDescent="0.5">
      <c r="B14" s="6"/>
      <c r="C14" s="12">
        <v>2.8</v>
      </c>
      <c r="D14" s="7" t="s">
        <v>137</v>
      </c>
      <c r="E14" s="7"/>
      <c r="F14" s="7"/>
      <c r="G14" s="7"/>
      <c r="H14" s="7"/>
      <c r="I14" s="7"/>
      <c r="J14" s="7"/>
      <c r="K14" s="8"/>
    </row>
    <row r="15" spans="2:11" ht="21.75" customHeight="1" x14ac:dyDescent="0.5">
      <c r="B15" s="6"/>
      <c r="C15" s="12">
        <v>2.9</v>
      </c>
      <c r="D15" s="7" t="s">
        <v>131</v>
      </c>
      <c r="E15" s="7"/>
      <c r="F15" s="7"/>
      <c r="G15" s="7"/>
      <c r="H15" s="7"/>
      <c r="I15" s="7"/>
      <c r="J15" s="7"/>
      <c r="K15" s="8"/>
    </row>
    <row r="16" spans="2:11" ht="21.75" customHeight="1" x14ac:dyDescent="0.5">
      <c r="B16" s="6">
        <v>3</v>
      </c>
      <c r="C16" s="7" t="s">
        <v>138</v>
      </c>
      <c r="D16" s="7"/>
      <c r="E16" s="7"/>
      <c r="F16" s="7"/>
      <c r="G16" s="7"/>
      <c r="H16" s="7"/>
      <c r="I16" s="7"/>
      <c r="J16" s="7"/>
      <c r="K16" s="8"/>
    </row>
    <row r="17" spans="2:11" ht="21.75" customHeight="1" x14ac:dyDescent="0.5">
      <c r="B17" s="6"/>
      <c r="C17" s="7" t="s">
        <v>139</v>
      </c>
      <c r="D17" s="7"/>
      <c r="E17" s="7"/>
      <c r="F17" s="7"/>
      <c r="G17" s="7"/>
      <c r="H17" s="7"/>
      <c r="I17" s="7"/>
      <c r="J17" s="7"/>
      <c r="K17" s="8"/>
    </row>
    <row r="18" spans="2:11" ht="21.75" customHeight="1" x14ac:dyDescent="0.5">
      <c r="B18" s="6">
        <v>4</v>
      </c>
      <c r="C18" s="13" t="s">
        <v>134</v>
      </c>
      <c r="D18" s="7"/>
      <c r="E18" s="7"/>
      <c r="F18" s="7"/>
      <c r="G18" s="7"/>
      <c r="H18" s="7"/>
      <c r="I18" s="7"/>
      <c r="J18" s="7"/>
      <c r="K18" s="8"/>
    </row>
    <row r="19" spans="2:11" ht="21.75" customHeight="1" x14ac:dyDescent="0.5">
      <c r="B19" s="6"/>
      <c r="C19" s="13" t="s">
        <v>135</v>
      </c>
      <c r="D19" s="7"/>
      <c r="E19" s="7"/>
      <c r="F19" s="7"/>
      <c r="G19" s="7"/>
      <c r="H19" s="7"/>
      <c r="I19" s="7"/>
      <c r="J19" s="7"/>
      <c r="K19" s="8"/>
    </row>
    <row r="20" spans="2:11" ht="21.75" customHeight="1" x14ac:dyDescent="0.25">
      <c r="B20" s="351">
        <v>5</v>
      </c>
      <c r="C20" s="518" t="s">
        <v>226</v>
      </c>
      <c r="D20" s="518"/>
      <c r="E20" s="518"/>
      <c r="F20" s="7"/>
      <c r="G20" s="7"/>
      <c r="H20" s="7"/>
      <c r="I20" s="7"/>
      <c r="J20" s="7"/>
      <c r="K20" s="8"/>
    </row>
    <row r="21" spans="2:11" ht="15" customHeight="1" thickBot="1" x14ac:dyDescent="0.55000000000000004">
      <c r="B21" s="9"/>
      <c r="C21" s="10"/>
      <c r="D21" s="10"/>
      <c r="E21" s="10"/>
      <c r="F21" s="10"/>
      <c r="G21" s="10"/>
      <c r="H21" s="10"/>
      <c r="I21" s="10"/>
      <c r="J21" s="10"/>
      <c r="K21" s="11"/>
    </row>
  </sheetData>
  <mergeCells count="2">
    <mergeCell ref="B2:K2"/>
    <mergeCell ref="C20:E20"/>
  </mergeCells>
  <phoneticPr fontId="2" type="noConversion"/>
  <printOptions horizontalCentered="1"/>
  <pageMargins left="0.74803149606299213" right="0.74803149606299213" top="0.59055118110236227" bottom="0.98425196850393704" header="0.51181102362204722" footer="0.51181102362204722"/>
  <pageSetup paperSize="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BL75"/>
  <sheetViews>
    <sheetView showGridLines="0" zoomScale="70" zoomScaleNormal="70" workbookViewId="0">
      <pane xSplit="4" ySplit="6" topLeftCell="M38" activePane="bottomRight" state="frozen"/>
      <selection activeCell="I52" sqref="I52"/>
      <selection pane="topRight" activeCell="I52" sqref="I52"/>
      <selection pane="bottomLeft" activeCell="I52" sqref="I52"/>
      <selection pane="bottomRight" activeCell="R40" sqref="R40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6" width="16.7109375" style="33" customWidth="1"/>
    <col min="7" max="7" width="17.140625" style="33" customWidth="1"/>
    <col min="8" max="13" width="16.7109375" style="33" customWidth="1"/>
    <col min="14" max="16" width="17.7109375" style="33" hidden="1" customWidth="1"/>
    <col min="17" max="25" width="16.7109375" style="33" customWidth="1"/>
    <col min="26" max="31" width="17.7109375" style="33" hidden="1" customWidth="1"/>
    <col min="32" max="40" width="16.7109375" style="33" customWidth="1"/>
    <col min="41" max="43" width="16.7109375" style="33" hidden="1" customWidth="1"/>
    <col min="44" max="47" width="16.7109375" style="33" customWidth="1"/>
    <col min="48" max="48" width="17.5703125" style="33" bestFit="1" customWidth="1"/>
    <col min="49" max="50" width="16.7109375" style="33" customWidth="1"/>
    <col min="51" max="51" width="17.5703125" style="33" bestFit="1" customWidth="1"/>
    <col min="52" max="55" width="16.7109375" style="33" customWidth="1"/>
    <col min="56" max="61" width="17.7109375" style="33" customWidth="1"/>
    <col min="62" max="62" width="9.140625" style="33" customWidth="1"/>
    <col min="63" max="63" width="2.140625" style="33" customWidth="1"/>
    <col min="64" max="64" width="22" style="33" hidden="1" customWidth="1"/>
    <col min="65" max="16384" width="9.140625" style="33"/>
  </cols>
  <sheetData>
    <row r="1" spans="1:64" s="109" customFormat="1" ht="33" customHeight="1" x14ac:dyDescent="0.35">
      <c r="A1" s="106" t="s">
        <v>103</v>
      </c>
      <c r="B1" s="107"/>
      <c r="C1" s="108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4" s="109" customFormat="1" ht="33" customHeight="1" x14ac:dyDescent="0.35">
      <c r="A2" s="110" t="s">
        <v>262</v>
      </c>
      <c r="B2" s="111"/>
      <c r="C2" s="111"/>
      <c r="D2" s="111"/>
      <c r="E2" s="118"/>
      <c r="F2" s="11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4" s="109" customFormat="1" ht="33" customHeight="1" thickBot="1" x14ac:dyDescent="0.4">
      <c r="A3" s="110" t="s">
        <v>256</v>
      </c>
      <c r="B3" s="107"/>
      <c r="E3" s="147"/>
      <c r="F3" s="147"/>
      <c r="G3" s="147"/>
      <c r="H3" s="147"/>
      <c r="I3" s="147"/>
      <c r="J3" s="147"/>
      <c r="K3" s="147"/>
      <c r="L3" s="147"/>
      <c r="M3" s="147"/>
      <c r="N3" s="33"/>
      <c r="O3" s="33"/>
      <c r="P3" s="33"/>
      <c r="Q3" s="148">
        <v>186407</v>
      </c>
      <c r="R3" s="148"/>
      <c r="S3" s="148"/>
      <c r="T3" s="148">
        <v>190402</v>
      </c>
      <c r="U3" s="148"/>
      <c r="V3" s="148"/>
      <c r="W3" s="148">
        <v>190548</v>
      </c>
      <c r="X3" s="148"/>
      <c r="Y3" s="148"/>
      <c r="Z3" s="33"/>
      <c r="AA3" s="33"/>
      <c r="AB3" s="33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33"/>
      <c r="AP3" s="33"/>
      <c r="AQ3" s="33"/>
      <c r="AR3" s="147"/>
      <c r="AS3" s="147"/>
      <c r="AT3" s="147"/>
      <c r="AU3" s="147"/>
      <c r="AV3" s="147"/>
      <c r="AW3" s="147"/>
      <c r="AX3" s="147"/>
      <c r="BA3" s="33"/>
      <c r="BB3" s="33"/>
      <c r="BC3" s="33"/>
      <c r="BD3" s="147"/>
      <c r="BE3" s="147"/>
      <c r="BF3" s="147"/>
      <c r="BG3" s="147"/>
      <c r="BH3" s="147"/>
      <c r="BI3" s="147"/>
    </row>
    <row r="4" spans="1:64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4" s="193" customFormat="1" ht="33" customHeight="1" x14ac:dyDescent="0.4">
      <c r="A5" s="194" t="s">
        <v>89</v>
      </c>
      <c r="B5" s="195" t="s">
        <v>40</v>
      </c>
      <c r="C5" s="234" t="s">
        <v>38</v>
      </c>
      <c r="D5" s="197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463"/>
      <c r="BL5" s="454" t="s">
        <v>243</v>
      </c>
    </row>
    <row r="6" spans="1:64" s="216" customFormat="1" ht="33" customHeight="1" x14ac:dyDescent="0.3">
      <c r="A6" s="198"/>
      <c r="B6" s="199"/>
      <c r="C6" s="235"/>
      <c r="D6" s="231"/>
      <c r="E6" s="229" t="s">
        <v>108</v>
      </c>
      <c r="F6" s="203" t="s">
        <v>106</v>
      </c>
      <c r="G6" s="210" t="s">
        <v>107</v>
      </c>
      <c r="H6" s="203" t="s">
        <v>108</v>
      </c>
      <c r="I6" s="203" t="s">
        <v>106</v>
      </c>
      <c r="J6" s="210" t="s">
        <v>107</v>
      </c>
      <c r="K6" s="203" t="s">
        <v>108</v>
      </c>
      <c r="L6" s="203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03" t="s">
        <v>106</v>
      </c>
      <c r="S6" s="210" t="s">
        <v>107</v>
      </c>
      <c r="T6" s="203" t="s">
        <v>108</v>
      </c>
      <c r="U6" s="203" t="s">
        <v>106</v>
      </c>
      <c r="V6" s="210" t="s">
        <v>107</v>
      </c>
      <c r="W6" s="203" t="s">
        <v>108</v>
      </c>
      <c r="X6" s="203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9" t="s">
        <v>108</v>
      </c>
      <c r="AG6" s="203" t="s">
        <v>106</v>
      </c>
      <c r="AH6" s="204" t="s">
        <v>242</v>
      </c>
      <c r="AI6" s="203" t="s">
        <v>108</v>
      </c>
      <c r="AJ6" s="203" t="s">
        <v>106</v>
      </c>
      <c r="AK6" s="204" t="s">
        <v>242</v>
      </c>
      <c r="AL6" s="203" t="s">
        <v>108</v>
      </c>
      <c r="AM6" s="203" t="s">
        <v>106</v>
      </c>
      <c r="AN6" s="206" t="s">
        <v>242</v>
      </c>
      <c r="AO6" s="207" t="s">
        <v>108</v>
      </c>
      <c r="AP6" s="208" t="s">
        <v>106</v>
      </c>
      <c r="AQ6" s="209" t="s">
        <v>242</v>
      </c>
      <c r="AR6" s="229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03" t="s">
        <v>108</v>
      </c>
      <c r="AY6" s="203" t="s">
        <v>106</v>
      </c>
      <c r="AZ6" s="205" t="s">
        <v>242</v>
      </c>
      <c r="BA6" s="207" t="s">
        <v>108</v>
      </c>
      <c r="BB6" s="208" t="s">
        <v>106</v>
      </c>
      <c r="BC6" s="208" t="s">
        <v>242</v>
      </c>
      <c r="BD6" s="212" t="s">
        <v>108</v>
      </c>
      <c r="BE6" s="213" t="s">
        <v>106</v>
      </c>
      <c r="BF6" s="213" t="s">
        <v>242</v>
      </c>
      <c r="BG6" s="438" t="s">
        <v>108</v>
      </c>
      <c r="BH6" s="213" t="s">
        <v>106</v>
      </c>
      <c r="BI6" s="213" t="s">
        <v>242</v>
      </c>
      <c r="BJ6" s="464"/>
      <c r="BL6" s="455"/>
    </row>
    <row r="7" spans="1:64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'[2]Hot Coil'!E9</f>
        <v>4100</v>
      </c>
      <c r="F7" s="121">
        <v>4100</v>
      </c>
      <c r="G7" s="122">
        <f>E7-F7</f>
        <v>0</v>
      </c>
      <c r="H7" s="121">
        <f>'[2]Hot Coil'!F9</f>
        <v>4200</v>
      </c>
      <c r="I7" s="121">
        <v>4200</v>
      </c>
      <c r="J7" s="122">
        <f>H7-I7</f>
        <v>0</v>
      </c>
      <c r="K7" s="121">
        <f>'[2]Hot Coil'!G9</f>
        <v>4100</v>
      </c>
      <c r="L7" s="121">
        <v>4100</v>
      </c>
      <c r="M7" s="124">
        <f>K7-L7</f>
        <v>0</v>
      </c>
      <c r="N7" s="157">
        <f>+E7+H7+K7</f>
        <v>12400</v>
      </c>
      <c r="O7" s="322">
        <f>+F7+I7+L7</f>
        <v>12400</v>
      </c>
      <c r="P7" s="159">
        <f>+N7-O7</f>
        <v>0</v>
      </c>
      <c r="Q7" s="143">
        <f>'[2]Hot Coil'!H9</f>
        <v>4200</v>
      </c>
      <c r="R7" s="121">
        <v>4200</v>
      </c>
      <c r="S7" s="122">
        <f>Q7-R7</f>
        <v>0</v>
      </c>
      <c r="T7" s="121">
        <f>'[2]Hot Coil'!I9</f>
        <v>4100</v>
      </c>
      <c r="U7" s="121"/>
      <c r="V7" s="122">
        <f>T7-U7</f>
        <v>4100</v>
      </c>
      <c r="W7" s="483">
        <f>'[2]Hot Coil'!J9</f>
        <v>4000</v>
      </c>
      <c r="X7" s="121"/>
      <c r="Y7" s="124">
        <f>W7-X7</f>
        <v>4000</v>
      </c>
      <c r="Z7" s="157">
        <f>+Q7+T7+W7</f>
        <v>12300</v>
      </c>
      <c r="AA7" s="322">
        <f>+R7+U7+X7</f>
        <v>4200</v>
      </c>
      <c r="AB7" s="159">
        <f>+Z7-AA7</f>
        <v>8100</v>
      </c>
      <c r="AC7" s="439">
        <f>+E7+H7+K7+Q7+T7+W7</f>
        <v>24700</v>
      </c>
      <c r="AD7" s="327">
        <f>+F7+I7+L7+R7+U7+X7</f>
        <v>16600</v>
      </c>
      <c r="AE7" s="168">
        <f>+AC7-AD7</f>
        <v>8100</v>
      </c>
      <c r="AF7" s="143">
        <f>'[2]Hot Coil'!K9</f>
        <v>4200</v>
      </c>
      <c r="AG7" s="121"/>
      <c r="AH7" s="122">
        <f>AF7-AG7</f>
        <v>4200</v>
      </c>
      <c r="AI7" s="121">
        <f>'[2]Hot Coil'!L9</f>
        <v>4100</v>
      </c>
      <c r="AJ7" s="121"/>
      <c r="AK7" s="122">
        <f>AI7-AJ7</f>
        <v>4100</v>
      </c>
      <c r="AL7" s="121">
        <f>'[2]Hot Coil'!M9</f>
        <v>4100</v>
      </c>
      <c r="AM7" s="121"/>
      <c r="AN7" s="124">
        <f>AL7-AM7</f>
        <v>4100</v>
      </c>
      <c r="AO7" s="157">
        <f t="shared" ref="AO7:AP50" si="9">+AF7+AI7+AL7</f>
        <v>12400</v>
      </c>
      <c r="AP7" s="322">
        <f t="shared" si="9"/>
        <v>0</v>
      </c>
      <c r="AQ7" s="159">
        <f t="shared" ref="AQ7:AQ53" si="10">AO7-AP7</f>
        <v>12400</v>
      </c>
      <c r="AR7" s="143">
        <f>'[2]Hot Coil'!N9</f>
        <v>4100</v>
      </c>
      <c r="AS7" s="121"/>
      <c r="AT7" s="122">
        <f>AR7-AS7</f>
        <v>4100</v>
      </c>
      <c r="AU7" s="121">
        <f>'[2]Hot Coil'!O9</f>
        <v>4100</v>
      </c>
      <c r="AV7" s="121"/>
      <c r="AW7" s="123">
        <f>AU7-AV7</f>
        <v>4100</v>
      </c>
      <c r="AX7" s="121">
        <f>'[2]Hot Coil'!P9</f>
        <v>4100</v>
      </c>
      <c r="AY7" s="121"/>
      <c r="AZ7" s="122">
        <f>AX7-AY7</f>
        <v>4100</v>
      </c>
      <c r="BA7" s="157">
        <f>AR7+AU7+AX7</f>
        <v>12300</v>
      </c>
      <c r="BB7" s="158">
        <f>AS7+AV7+AY7</f>
        <v>0</v>
      </c>
      <c r="BC7" s="443">
        <f t="shared" ref="BC7" si="11">BA7-BB7</f>
        <v>12300</v>
      </c>
      <c r="BD7" s="166">
        <f t="shared" ref="BD7" si="12">AF7+AI7+AL7+AR7+AU7+AX7</f>
        <v>24700</v>
      </c>
      <c r="BE7" s="167">
        <f>AG7+AJ7+AM7+AS7+AV7+AY7</f>
        <v>0</v>
      </c>
      <c r="BF7" s="444">
        <f t="shared" ref="BF7" si="13">BD7-BE7</f>
        <v>24700</v>
      </c>
      <c r="BG7" s="439">
        <f>AC7+BD7</f>
        <v>49400</v>
      </c>
      <c r="BH7" s="327">
        <f>AD7+BE7</f>
        <v>16600</v>
      </c>
      <c r="BI7" s="444">
        <f t="shared" ref="BI7" si="14">BG7-BH7</f>
        <v>32800</v>
      </c>
      <c r="BJ7" s="465"/>
      <c r="BL7" s="456">
        <f>VLOOKUP($B7,Test!$A$68:$J$120,3,0)</f>
        <v>5200</v>
      </c>
    </row>
    <row r="8" spans="1:64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'[2]Hot Coil'!E10</f>
        <v>142068.74784723751</v>
      </c>
      <c r="F8" s="121">
        <v>45846.67</v>
      </c>
      <c r="G8" s="122">
        <f t="shared" ref="G8:G53" si="15">E8-F8</f>
        <v>96222.07784723751</v>
      </c>
      <c r="H8" s="121">
        <f>'[2]Hot Coil'!F10</f>
        <v>138574.49320456077</v>
      </c>
      <c r="I8" s="121">
        <v>137851.45000000001</v>
      </c>
      <c r="J8" s="122">
        <f t="shared" ref="J8:J53" si="16">H8-I8</f>
        <v>723.04320456075948</v>
      </c>
      <c r="K8" s="121">
        <f>'[2]Hot Coil'!G10</f>
        <v>137057.74647326753</v>
      </c>
      <c r="L8" s="121">
        <v>214660.1</v>
      </c>
      <c r="M8" s="124">
        <f t="shared" ref="M8:M53" si="17">K8-L8</f>
        <v>-77602.353526732477</v>
      </c>
      <c r="N8" s="157">
        <f t="shared" ref="N8:O50" si="18">+E8+H8+K8</f>
        <v>417700.98752506578</v>
      </c>
      <c r="O8" s="322">
        <f t="shared" si="18"/>
        <v>398358.22</v>
      </c>
      <c r="P8" s="159">
        <f t="shared" ref="P8:P53" si="19">+N8-O8</f>
        <v>19342.767525065807</v>
      </c>
      <c r="Q8" s="143">
        <f>'[2]Hot Coil'!H10</f>
        <v>139679.99768719991</v>
      </c>
      <c r="R8" s="121">
        <v>146804</v>
      </c>
      <c r="S8" s="122">
        <f t="shared" ref="S8:S53" si="20">Q8-R8</f>
        <v>-7124.0023128000903</v>
      </c>
      <c r="T8" s="121">
        <f>'[2]Hot Coil'!I10</f>
        <v>136000.97227245176</v>
      </c>
      <c r="U8" s="121"/>
      <c r="V8" s="122">
        <f t="shared" ref="V8:V53" si="21">T8-U8</f>
        <v>136000.97227245176</v>
      </c>
      <c r="W8" s="483">
        <f>'[2]Hot Coil'!J10</f>
        <v>132004.13252695615</v>
      </c>
      <c r="X8" s="121"/>
      <c r="Y8" s="124">
        <f t="shared" ref="Y8:Y53" si="22">W8-X8</f>
        <v>132004.13252695615</v>
      </c>
      <c r="Z8" s="157">
        <f t="shared" ref="Z8:AA50" si="23">+Q8+T8+W8</f>
        <v>407685.10248660785</v>
      </c>
      <c r="AA8" s="322">
        <f t="shared" si="23"/>
        <v>146804</v>
      </c>
      <c r="AB8" s="159">
        <f t="shared" ref="AB8:AB53" si="24">+Z8-AA8</f>
        <v>260881.10248660785</v>
      </c>
      <c r="AC8" s="439">
        <f t="shared" ref="AC8:AD50" si="25">+E8+H8+K8+Q8+T8+W8</f>
        <v>825386.09001167363</v>
      </c>
      <c r="AD8" s="327">
        <f t="shared" si="25"/>
        <v>545162.22</v>
      </c>
      <c r="AE8" s="168">
        <f t="shared" ref="AE8:AE53" si="26">+AC8-AD8</f>
        <v>280223.87001167366</v>
      </c>
      <c r="AF8" s="143">
        <f>'[2]Hot Coil'!K10</f>
        <v>136334.81577573268</v>
      </c>
      <c r="AG8" s="121"/>
      <c r="AH8" s="122">
        <f t="shared" ref="AH8:AH53" si="27">AF8-AG8</f>
        <v>136334.81577573268</v>
      </c>
      <c r="AI8" s="121">
        <f>'[2]Hot Coil'!L10</f>
        <v>131448.30001439486</v>
      </c>
      <c r="AJ8" s="121"/>
      <c r="AK8" s="122">
        <f t="shared" ref="AK8:AK53" si="28">AI8-AJ8</f>
        <v>131448.30001439486</v>
      </c>
      <c r="AL8" s="121">
        <f>'[2]Hot Coil'!M10</f>
        <v>132579.63267520533</v>
      </c>
      <c r="AM8" s="121"/>
      <c r="AN8" s="124">
        <f t="shared" ref="AN8:AN53" si="29">AL8-AM8</f>
        <v>132579.63267520533</v>
      </c>
      <c r="AO8" s="157">
        <f t="shared" si="9"/>
        <v>400362.7484653329</v>
      </c>
      <c r="AP8" s="322">
        <f t="shared" si="9"/>
        <v>0</v>
      </c>
      <c r="AQ8" s="159">
        <f t="shared" si="10"/>
        <v>400362.7484653329</v>
      </c>
      <c r="AR8" s="143">
        <f>'[2]Hot Coil'!N10</f>
        <v>132656.75806516857</v>
      </c>
      <c r="AS8" s="121"/>
      <c r="AT8" s="122">
        <f t="shared" ref="AT8:AT53" si="30">AR8-AS8</f>
        <v>132656.75806516857</v>
      </c>
      <c r="AU8" s="121">
        <f>'[2]Hot Coil'!O10</f>
        <v>130640.0961427404</v>
      </c>
      <c r="AV8" s="121"/>
      <c r="AW8" s="123">
        <f t="shared" ref="AW8:AW53" si="31">AU8-AV8</f>
        <v>130640.0961427404</v>
      </c>
      <c r="AX8" s="121">
        <f>'[2]Hot Coil'!P10</f>
        <v>133139.29927208333</v>
      </c>
      <c r="AY8" s="121"/>
      <c r="AZ8" s="122">
        <f t="shared" ref="AZ8:AZ53" si="32">AX8-AY8</f>
        <v>133139.29927208333</v>
      </c>
      <c r="BA8" s="157">
        <f t="shared" ref="BA8:BA53" si="33">AR8+AU8+AX8</f>
        <v>396436.1534799923</v>
      </c>
      <c r="BB8" s="158">
        <f t="shared" ref="BB8:BB53" si="34">AS8+AV8+AY8</f>
        <v>0</v>
      </c>
      <c r="BC8" s="443">
        <f t="shared" ref="BC8:BC53" si="35">BA8-BB8</f>
        <v>396436.1534799923</v>
      </c>
      <c r="BD8" s="166">
        <f t="shared" ref="BD8:BD53" si="36">AF8+AI8+AL8+AR8+AU8+AX8</f>
        <v>796798.9019453252</v>
      </c>
      <c r="BE8" s="167">
        <f t="shared" ref="BE8:BE53" si="37">AG8+AJ8+AM8+AS8+AV8+AY8</f>
        <v>0</v>
      </c>
      <c r="BF8" s="444">
        <f t="shared" ref="BF8:BF53" si="38">BD8-BE8</f>
        <v>796798.9019453252</v>
      </c>
      <c r="BG8" s="439">
        <f t="shared" ref="BG8:BG53" si="39">AC8+BD8</f>
        <v>1622184.9919569988</v>
      </c>
      <c r="BH8" s="444">
        <f t="shared" ref="BH8:BH53" si="40">AD8+BE8</f>
        <v>545162.22</v>
      </c>
      <c r="BI8" s="444">
        <f t="shared" ref="BI8:BI53" si="41">BG8-BH8</f>
        <v>1077022.7719569989</v>
      </c>
      <c r="BJ8" s="465"/>
      <c r="BL8" s="456">
        <f>VLOOKUP($B8,Test!$A$68:$J$120,3,0)</f>
        <v>120041.67</v>
      </c>
    </row>
    <row r="9" spans="1:64" s="183" customFormat="1" ht="30" customHeight="1" x14ac:dyDescent="0.5">
      <c r="A9" s="184">
        <f t="shared" ref="A9:A53" si="42">A8+1</f>
        <v>3</v>
      </c>
      <c r="B9" s="222">
        <v>51203</v>
      </c>
      <c r="C9" s="236" t="s">
        <v>2</v>
      </c>
      <c r="D9" s="232" t="s">
        <v>43</v>
      </c>
      <c r="E9" s="143">
        <f>'[2]Hot Coil'!E11</f>
        <v>102194.67668244036</v>
      </c>
      <c r="F9" s="121">
        <v>114748.25</v>
      </c>
      <c r="G9" s="122">
        <f t="shared" si="15"/>
        <v>-12553.57331755964</v>
      </c>
      <c r="H9" s="121">
        <f>'[2]Hot Coil'!F11</f>
        <v>10568.202996098189</v>
      </c>
      <c r="I9" s="121">
        <v>602.21</v>
      </c>
      <c r="J9" s="122">
        <f t="shared" si="16"/>
        <v>9965.9929960981899</v>
      </c>
      <c r="K9" s="121">
        <f>'[2]Hot Coil'!G11</f>
        <v>7706.831974871342</v>
      </c>
      <c r="L9" s="121">
        <v>3350.37</v>
      </c>
      <c r="M9" s="124">
        <f t="shared" si="17"/>
        <v>4356.4619748713421</v>
      </c>
      <c r="N9" s="157">
        <f t="shared" si="18"/>
        <v>120469.71165340989</v>
      </c>
      <c r="O9" s="322">
        <f t="shared" si="18"/>
        <v>118700.83</v>
      </c>
      <c r="P9" s="159">
        <f t="shared" si="19"/>
        <v>1768.8816534098878</v>
      </c>
      <c r="Q9" s="143">
        <f>'[2]Hot Coil'!H11</f>
        <v>8135.2149825090073</v>
      </c>
      <c r="R9" s="121">
        <v>88.35</v>
      </c>
      <c r="S9" s="122">
        <f t="shared" si="20"/>
        <v>8046.8649825090069</v>
      </c>
      <c r="T9" s="121">
        <f>'[2]Hot Coil'!I11</f>
        <v>8001.8573302556042</v>
      </c>
      <c r="U9" s="121"/>
      <c r="V9" s="122">
        <f t="shared" si="21"/>
        <v>8001.8573302556042</v>
      </c>
      <c r="W9" s="483">
        <f>'[2]Hot Coil'!J11</f>
        <v>8332.9813078920542</v>
      </c>
      <c r="X9" s="121"/>
      <c r="Y9" s="124">
        <f t="shared" si="22"/>
        <v>8332.9813078920542</v>
      </c>
      <c r="Z9" s="157">
        <f t="shared" si="23"/>
        <v>24470.053620656668</v>
      </c>
      <c r="AA9" s="322">
        <f t="shared" si="23"/>
        <v>88.35</v>
      </c>
      <c r="AB9" s="159">
        <f t="shared" si="24"/>
        <v>24381.70362065667</v>
      </c>
      <c r="AC9" s="439">
        <f t="shared" si="25"/>
        <v>144939.76527406654</v>
      </c>
      <c r="AD9" s="327">
        <f t="shared" si="25"/>
        <v>118789.18000000001</v>
      </c>
      <c r="AE9" s="168">
        <f t="shared" si="26"/>
        <v>26150.585274066529</v>
      </c>
      <c r="AF9" s="143">
        <f>'[2]Hot Coil'!K11</f>
        <v>9083.7315131154683</v>
      </c>
      <c r="AG9" s="121"/>
      <c r="AH9" s="122">
        <f t="shared" si="27"/>
        <v>9083.7315131154683</v>
      </c>
      <c r="AI9" s="121">
        <f>'[2]Hot Coil'!L11</f>
        <v>9085.1780077974308</v>
      </c>
      <c r="AJ9" s="121"/>
      <c r="AK9" s="122">
        <f t="shared" si="28"/>
        <v>9085.1780077974308</v>
      </c>
      <c r="AL9" s="121">
        <f>'[2]Hot Coil'!M11</f>
        <v>8352.9858429245305</v>
      </c>
      <c r="AM9" s="121"/>
      <c r="AN9" s="124">
        <f t="shared" si="29"/>
        <v>8352.9858429245305</v>
      </c>
      <c r="AO9" s="157">
        <f t="shared" si="9"/>
        <v>26521.89536383743</v>
      </c>
      <c r="AP9" s="322">
        <f t="shared" si="9"/>
        <v>0</v>
      </c>
      <c r="AQ9" s="159">
        <f t="shared" si="10"/>
        <v>26521.89536383743</v>
      </c>
      <c r="AR9" s="143">
        <f>'[2]Hot Coil'!N11</f>
        <v>7680.6822676573829</v>
      </c>
      <c r="AS9" s="121"/>
      <c r="AT9" s="122">
        <f t="shared" si="30"/>
        <v>7680.6822676573829</v>
      </c>
      <c r="AU9" s="121">
        <f>'[2]Hot Coil'!O11</f>
        <v>7338.274909567851</v>
      </c>
      <c r="AV9" s="121"/>
      <c r="AW9" s="123">
        <f t="shared" si="31"/>
        <v>7338.274909567851</v>
      </c>
      <c r="AX9" s="121">
        <f>'[2]Hot Coil'!P11</f>
        <v>6248.7682201563593</v>
      </c>
      <c r="AY9" s="121"/>
      <c r="AZ9" s="122">
        <f t="shared" si="32"/>
        <v>6248.7682201563593</v>
      </c>
      <c r="BA9" s="157">
        <f t="shared" si="33"/>
        <v>21267.725397381593</v>
      </c>
      <c r="BB9" s="158">
        <f t="shared" si="34"/>
        <v>0</v>
      </c>
      <c r="BC9" s="443">
        <f t="shared" si="35"/>
        <v>21267.725397381593</v>
      </c>
      <c r="BD9" s="166">
        <f t="shared" si="36"/>
        <v>47789.620761219026</v>
      </c>
      <c r="BE9" s="167">
        <f t="shared" si="37"/>
        <v>0</v>
      </c>
      <c r="BF9" s="444">
        <f t="shared" si="38"/>
        <v>47789.620761219026</v>
      </c>
      <c r="BG9" s="439">
        <f t="shared" si="39"/>
        <v>192729.38603528557</v>
      </c>
      <c r="BH9" s="444">
        <f t="shared" si="40"/>
        <v>118789.18000000001</v>
      </c>
      <c r="BI9" s="444">
        <f t="shared" si="41"/>
        <v>73940.206035285562</v>
      </c>
      <c r="BJ9" s="465"/>
      <c r="BL9" s="456">
        <f>VLOOKUP($B9,Test!$A$68:$J$120,3,0)</f>
        <v>14641.52</v>
      </c>
    </row>
    <row r="10" spans="1:64" s="183" customFormat="1" ht="30" customHeight="1" x14ac:dyDescent="0.5">
      <c r="A10" s="184">
        <f t="shared" si="42"/>
        <v>4</v>
      </c>
      <c r="B10" s="222">
        <v>51299</v>
      </c>
      <c r="C10" s="236" t="s">
        <v>3</v>
      </c>
      <c r="D10" s="232" t="s">
        <v>44</v>
      </c>
      <c r="E10" s="143">
        <f>'[2]Hot Coil'!E12</f>
        <v>7691.8101815597092</v>
      </c>
      <c r="F10" s="121">
        <v>38.92</v>
      </c>
      <c r="G10" s="122">
        <f t="shared" si="15"/>
        <v>7652.8901815597092</v>
      </c>
      <c r="H10" s="121">
        <f>'[2]Hot Coil'!F12</f>
        <v>7209.7944638104236</v>
      </c>
      <c r="I10" s="121">
        <v>968.19</v>
      </c>
      <c r="J10" s="122">
        <f t="shared" si="16"/>
        <v>6241.6044638104231</v>
      </c>
      <c r="K10" s="121">
        <f>'[2]Hot Coil'!G12</f>
        <v>119635.65366732428</v>
      </c>
      <c r="L10" s="121">
        <v>5408.1</v>
      </c>
      <c r="M10" s="124">
        <f t="shared" si="17"/>
        <v>114227.55366732428</v>
      </c>
      <c r="N10" s="157">
        <f t="shared" si="18"/>
        <v>134537.25831269441</v>
      </c>
      <c r="O10" s="322">
        <f t="shared" si="18"/>
        <v>6415.21</v>
      </c>
      <c r="P10" s="159">
        <f t="shared" si="19"/>
        <v>128122.0483126944</v>
      </c>
      <c r="Q10" s="143">
        <f>'[2]Hot Coil'!H12</f>
        <v>5549.9717373385074</v>
      </c>
      <c r="R10" s="121">
        <v>6941.52</v>
      </c>
      <c r="S10" s="122">
        <f t="shared" si="20"/>
        <v>-1391.548262661493</v>
      </c>
      <c r="T10" s="121">
        <f>'[2]Hot Coil'!I12</f>
        <v>5458.9930474630128</v>
      </c>
      <c r="U10" s="121"/>
      <c r="V10" s="122">
        <f t="shared" si="21"/>
        <v>5458.9930474630128</v>
      </c>
      <c r="W10" s="483">
        <f>'[2]Hot Coil'!J12</f>
        <v>5684.8910380371481</v>
      </c>
      <c r="X10" s="121"/>
      <c r="Y10" s="124">
        <f t="shared" si="22"/>
        <v>5684.8910380371481</v>
      </c>
      <c r="Z10" s="157">
        <f t="shared" si="23"/>
        <v>16693.855822838668</v>
      </c>
      <c r="AA10" s="322">
        <f t="shared" si="23"/>
        <v>6941.52</v>
      </c>
      <c r="AB10" s="159">
        <f t="shared" si="24"/>
        <v>9752.3358228386678</v>
      </c>
      <c r="AC10" s="439">
        <f t="shared" si="25"/>
        <v>151231.11413553308</v>
      </c>
      <c r="AD10" s="327">
        <f t="shared" si="25"/>
        <v>13356.73</v>
      </c>
      <c r="AE10" s="168">
        <f t="shared" si="26"/>
        <v>137874.38413553307</v>
      </c>
      <c r="AF10" s="143">
        <f>'[2]Hot Coil'!K12</f>
        <v>6197.0646474315427</v>
      </c>
      <c r="AG10" s="121"/>
      <c r="AH10" s="122">
        <f t="shared" si="27"/>
        <v>6197.0646474315427</v>
      </c>
      <c r="AI10" s="121">
        <f>'[2]Hot Coil'!L12</f>
        <v>6198.0514688763797</v>
      </c>
      <c r="AJ10" s="121"/>
      <c r="AK10" s="122">
        <f t="shared" si="28"/>
        <v>6198.0514688763797</v>
      </c>
      <c r="AL10" s="121">
        <f>'[2]Hot Coil'!M12</f>
        <v>5698.5384467765052</v>
      </c>
      <c r="AM10" s="121"/>
      <c r="AN10" s="124">
        <f t="shared" si="29"/>
        <v>5698.5384467765052</v>
      </c>
      <c r="AO10" s="157">
        <f t="shared" si="9"/>
        <v>18093.654563084427</v>
      </c>
      <c r="AP10" s="322">
        <f t="shared" si="9"/>
        <v>0</v>
      </c>
      <c r="AQ10" s="159">
        <f t="shared" si="10"/>
        <v>18093.654563084427</v>
      </c>
      <c r="AR10" s="143">
        <f>'[2]Hot Coil'!N12</f>
        <v>36175.568478854606</v>
      </c>
      <c r="AS10" s="121"/>
      <c r="AT10" s="122">
        <f t="shared" si="30"/>
        <v>36175.568478854606</v>
      </c>
      <c r="AU10" s="121">
        <f>'[2]Hot Coil'!O12</f>
        <v>5006.2866729996394</v>
      </c>
      <c r="AV10" s="121"/>
      <c r="AW10" s="123">
        <f t="shared" si="31"/>
        <v>5006.2866729996394</v>
      </c>
      <c r="AX10" s="121">
        <f>'[2]Hot Coil'!P12</f>
        <v>256659.03178856868</v>
      </c>
      <c r="AY10" s="121"/>
      <c r="AZ10" s="122">
        <f t="shared" si="32"/>
        <v>256659.03178856868</v>
      </c>
      <c r="BA10" s="157">
        <f t="shared" si="33"/>
        <v>297840.88694042293</v>
      </c>
      <c r="BB10" s="158">
        <f t="shared" si="34"/>
        <v>0</v>
      </c>
      <c r="BC10" s="443">
        <f t="shared" si="35"/>
        <v>297840.88694042293</v>
      </c>
      <c r="BD10" s="166">
        <f t="shared" si="36"/>
        <v>315934.54150350735</v>
      </c>
      <c r="BE10" s="167">
        <f t="shared" si="37"/>
        <v>0</v>
      </c>
      <c r="BF10" s="444">
        <f t="shared" si="38"/>
        <v>315934.54150350735</v>
      </c>
      <c r="BG10" s="439">
        <f t="shared" si="39"/>
        <v>467165.6556390404</v>
      </c>
      <c r="BH10" s="444">
        <f t="shared" si="40"/>
        <v>13356.73</v>
      </c>
      <c r="BI10" s="444">
        <f t="shared" si="41"/>
        <v>453808.92563904042</v>
      </c>
      <c r="BJ10" s="465"/>
      <c r="BL10" s="456">
        <f>VLOOKUP($B10,Test!$A$68:$J$120,3,0)</f>
        <v>5346.21</v>
      </c>
    </row>
    <row r="11" spans="1:64" s="183" customFormat="1" ht="30" customHeight="1" x14ac:dyDescent="0.5">
      <c r="A11" s="184">
        <f t="shared" si="42"/>
        <v>5</v>
      </c>
      <c r="B11" s="222">
        <v>51301</v>
      </c>
      <c r="C11" s="236" t="s">
        <v>4</v>
      </c>
      <c r="D11" s="232" t="s">
        <v>45</v>
      </c>
      <c r="E11" s="143">
        <f>'[2]Hot Coil'!E13</f>
        <v>603546.51</v>
      </c>
      <c r="F11" s="121">
        <v>694925.71</v>
      </c>
      <c r="G11" s="122">
        <f t="shared" si="15"/>
        <v>-91379.199999999953</v>
      </c>
      <c r="H11" s="121">
        <f>'[2]Hot Coil'!F13</f>
        <v>566047.51</v>
      </c>
      <c r="I11" s="121">
        <v>694925.71</v>
      </c>
      <c r="J11" s="122">
        <f t="shared" si="16"/>
        <v>-128878.19999999995</v>
      </c>
      <c r="K11" s="121">
        <f>'[2]Hot Coil'!G13</f>
        <v>645056.51</v>
      </c>
      <c r="L11" s="121">
        <v>220680.1</v>
      </c>
      <c r="M11" s="124">
        <f t="shared" si="17"/>
        <v>424376.41000000003</v>
      </c>
      <c r="N11" s="157">
        <f t="shared" si="18"/>
        <v>1814650.53</v>
      </c>
      <c r="O11" s="322">
        <f t="shared" si="18"/>
        <v>1610531.52</v>
      </c>
      <c r="P11" s="159">
        <f t="shared" si="19"/>
        <v>204119.01</v>
      </c>
      <c r="Q11" s="143">
        <f>'[2]Hot Coil'!H13</f>
        <v>560056.51</v>
      </c>
      <c r="R11" s="121">
        <v>589540.35</v>
      </c>
      <c r="S11" s="122">
        <f t="shared" si="20"/>
        <v>-29483.839999999967</v>
      </c>
      <c r="T11" s="121">
        <f>'[2]Hot Coil'!I13</f>
        <v>557389.51</v>
      </c>
      <c r="U11" s="121"/>
      <c r="V11" s="122">
        <f t="shared" si="21"/>
        <v>557389.51</v>
      </c>
      <c r="W11" s="483">
        <f>'[2]Hot Coil'!J13</f>
        <v>656512.51</v>
      </c>
      <c r="X11" s="121"/>
      <c r="Y11" s="124">
        <f t="shared" si="22"/>
        <v>656512.51</v>
      </c>
      <c r="Z11" s="157">
        <f t="shared" si="23"/>
        <v>1773958.53</v>
      </c>
      <c r="AA11" s="322">
        <f t="shared" si="23"/>
        <v>589540.35</v>
      </c>
      <c r="AB11" s="159">
        <f t="shared" si="24"/>
        <v>1184418.1800000002</v>
      </c>
      <c r="AC11" s="439">
        <f t="shared" si="25"/>
        <v>3588609.0599999996</v>
      </c>
      <c r="AD11" s="327">
        <f t="shared" si="25"/>
        <v>2200071.87</v>
      </c>
      <c r="AE11" s="168">
        <f t="shared" si="26"/>
        <v>1388537.1899999995</v>
      </c>
      <c r="AF11" s="143">
        <f>'[2]Hot Coil'!K13</f>
        <v>556512.51</v>
      </c>
      <c r="AG11" s="121"/>
      <c r="AH11" s="122">
        <f t="shared" si="27"/>
        <v>556512.51</v>
      </c>
      <c r="AI11" s="121">
        <f>'[2]Hot Coil'!L13</f>
        <v>555623.51</v>
      </c>
      <c r="AJ11" s="121"/>
      <c r="AK11" s="122">
        <f t="shared" si="28"/>
        <v>555623.51</v>
      </c>
      <c r="AL11" s="121">
        <f>'[2]Hot Coil'!M13</f>
        <v>555623.51</v>
      </c>
      <c r="AM11" s="121"/>
      <c r="AN11" s="124">
        <f t="shared" si="29"/>
        <v>555623.51</v>
      </c>
      <c r="AO11" s="157">
        <f t="shared" si="9"/>
        <v>1667759.53</v>
      </c>
      <c r="AP11" s="322">
        <f t="shared" si="9"/>
        <v>0</v>
      </c>
      <c r="AQ11" s="159">
        <f t="shared" si="10"/>
        <v>1667759.53</v>
      </c>
      <c r="AR11" s="143">
        <f>'[2]Hot Coil'!N13</f>
        <v>535293.51</v>
      </c>
      <c r="AS11" s="121"/>
      <c r="AT11" s="122">
        <f t="shared" si="30"/>
        <v>535293.51</v>
      </c>
      <c r="AU11" s="121">
        <f>'[2]Hot Coil'!O13</f>
        <v>534404.51</v>
      </c>
      <c r="AV11" s="121"/>
      <c r="AW11" s="123">
        <f t="shared" si="31"/>
        <v>534404.51</v>
      </c>
      <c r="AX11" s="121">
        <f>'[2]Hot Coil'!P13</f>
        <v>611299.51</v>
      </c>
      <c r="AY11" s="121"/>
      <c r="AZ11" s="122">
        <f t="shared" si="32"/>
        <v>611299.51</v>
      </c>
      <c r="BA11" s="157">
        <f t="shared" si="33"/>
        <v>1680997.53</v>
      </c>
      <c r="BB11" s="158">
        <f t="shared" si="34"/>
        <v>0</v>
      </c>
      <c r="BC11" s="443">
        <f t="shared" si="35"/>
        <v>1680997.53</v>
      </c>
      <c r="BD11" s="166">
        <f t="shared" si="36"/>
        <v>3348757.0599999996</v>
      </c>
      <c r="BE11" s="167">
        <f t="shared" si="37"/>
        <v>0</v>
      </c>
      <c r="BF11" s="444">
        <f t="shared" si="38"/>
        <v>3348757.0599999996</v>
      </c>
      <c r="BG11" s="439">
        <f t="shared" si="39"/>
        <v>6937366.1199999992</v>
      </c>
      <c r="BH11" s="444">
        <f t="shared" si="40"/>
        <v>2200071.87</v>
      </c>
      <c r="BI11" s="444">
        <f t="shared" si="41"/>
        <v>4737294.2499999991</v>
      </c>
      <c r="BJ11" s="465"/>
      <c r="BL11" s="456">
        <f>VLOOKUP($B11,Test!$A$68:$J$120,3,0)</f>
        <v>842555.8</v>
      </c>
    </row>
    <row r="12" spans="1:64" s="183" customFormat="1" ht="30" customHeight="1" x14ac:dyDescent="0.5">
      <c r="A12" s="184">
        <f t="shared" si="42"/>
        <v>6</v>
      </c>
      <c r="B12" s="222">
        <v>51302</v>
      </c>
      <c r="C12" s="236" t="s">
        <v>5</v>
      </c>
      <c r="D12" s="232" t="s">
        <v>46</v>
      </c>
      <c r="E12" s="143">
        <f>'[2]Hot Coil'!E14</f>
        <v>53300</v>
      </c>
      <c r="F12" s="121">
        <v>53300</v>
      </c>
      <c r="G12" s="122">
        <f t="shared" si="15"/>
        <v>0</v>
      </c>
      <c r="H12" s="121">
        <f>'[2]Hot Coil'!F14</f>
        <v>49862.22</v>
      </c>
      <c r="I12" s="121">
        <v>49862.22</v>
      </c>
      <c r="J12" s="122">
        <f t="shared" si="16"/>
        <v>0</v>
      </c>
      <c r="K12" s="121">
        <f>'[2]Hot Coil'!G14</f>
        <v>53300</v>
      </c>
      <c r="L12" s="121">
        <v>44332.41</v>
      </c>
      <c r="M12" s="124">
        <f t="shared" si="17"/>
        <v>8967.5899999999965</v>
      </c>
      <c r="N12" s="157">
        <f t="shared" si="18"/>
        <v>156462.22</v>
      </c>
      <c r="O12" s="322">
        <f t="shared" si="18"/>
        <v>147494.63</v>
      </c>
      <c r="P12" s="159">
        <f t="shared" si="19"/>
        <v>8967.5899999999965</v>
      </c>
      <c r="Q12" s="143">
        <f>'[2]Hot Coil'!H14</f>
        <v>51948</v>
      </c>
      <c r="R12" s="121">
        <v>51948</v>
      </c>
      <c r="S12" s="122">
        <f t="shared" si="20"/>
        <v>0</v>
      </c>
      <c r="T12" s="121">
        <f>'[2]Hot Coil'!I14</f>
        <v>53680.239999999991</v>
      </c>
      <c r="U12" s="121"/>
      <c r="V12" s="122">
        <f t="shared" si="21"/>
        <v>53680.239999999991</v>
      </c>
      <c r="W12" s="483">
        <f>'[2]Hot Coil'!J14</f>
        <v>51948</v>
      </c>
      <c r="X12" s="121"/>
      <c r="Y12" s="124">
        <f t="shared" si="22"/>
        <v>51948</v>
      </c>
      <c r="Z12" s="157">
        <f t="shared" si="23"/>
        <v>157576.24</v>
      </c>
      <c r="AA12" s="322">
        <f t="shared" si="23"/>
        <v>51948</v>
      </c>
      <c r="AB12" s="159">
        <f t="shared" si="24"/>
        <v>105628.23999999999</v>
      </c>
      <c r="AC12" s="439">
        <f t="shared" si="25"/>
        <v>314038.45999999996</v>
      </c>
      <c r="AD12" s="327">
        <f t="shared" si="25"/>
        <v>199442.63</v>
      </c>
      <c r="AE12" s="168">
        <f t="shared" si="26"/>
        <v>114595.82999999996</v>
      </c>
      <c r="AF12" s="143">
        <f>'[2]Hot Coil'!K14</f>
        <v>34546</v>
      </c>
      <c r="AG12" s="121"/>
      <c r="AH12" s="122">
        <f t="shared" si="27"/>
        <v>34546</v>
      </c>
      <c r="AI12" s="121">
        <f>'[2]Hot Coil'!L14</f>
        <v>34546</v>
      </c>
      <c r="AJ12" s="121"/>
      <c r="AK12" s="122">
        <f t="shared" si="28"/>
        <v>34546</v>
      </c>
      <c r="AL12" s="121">
        <f>'[2]Hot Coil'!M14</f>
        <v>33430.679999999993</v>
      </c>
      <c r="AM12" s="121"/>
      <c r="AN12" s="124">
        <f t="shared" si="29"/>
        <v>33430.679999999993</v>
      </c>
      <c r="AO12" s="157">
        <f t="shared" si="9"/>
        <v>102522.68</v>
      </c>
      <c r="AP12" s="322">
        <f t="shared" si="9"/>
        <v>0</v>
      </c>
      <c r="AQ12" s="159">
        <f t="shared" si="10"/>
        <v>102522.68</v>
      </c>
      <c r="AR12" s="143">
        <f>'[2]Hot Coil'!N14</f>
        <v>34546</v>
      </c>
      <c r="AS12" s="121"/>
      <c r="AT12" s="122">
        <f t="shared" si="30"/>
        <v>34546</v>
      </c>
      <c r="AU12" s="121">
        <f>'[2]Hot Coil'!O14</f>
        <v>33430.240000000005</v>
      </c>
      <c r="AV12" s="121"/>
      <c r="AW12" s="123">
        <f t="shared" si="31"/>
        <v>33430.240000000005</v>
      </c>
      <c r="AX12" s="121">
        <f>'[2]Hot Coil'!P14</f>
        <v>34546</v>
      </c>
      <c r="AY12" s="121"/>
      <c r="AZ12" s="122">
        <f t="shared" si="32"/>
        <v>34546</v>
      </c>
      <c r="BA12" s="157">
        <f t="shared" si="33"/>
        <v>102522.24000000001</v>
      </c>
      <c r="BB12" s="158">
        <f t="shared" si="34"/>
        <v>0</v>
      </c>
      <c r="BC12" s="443">
        <f t="shared" si="35"/>
        <v>102522.24000000001</v>
      </c>
      <c r="BD12" s="166">
        <f t="shared" si="36"/>
        <v>205044.91999999998</v>
      </c>
      <c r="BE12" s="167">
        <f t="shared" si="37"/>
        <v>0</v>
      </c>
      <c r="BF12" s="444">
        <f t="shared" si="38"/>
        <v>205044.91999999998</v>
      </c>
      <c r="BG12" s="439">
        <f t="shared" si="39"/>
        <v>519083.37999999995</v>
      </c>
      <c r="BH12" s="444">
        <f t="shared" si="40"/>
        <v>199442.63</v>
      </c>
      <c r="BI12" s="444">
        <f t="shared" si="41"/>
        <v>319640.74999999994</v>
      </c>
      <c r="BJ12" s="465"/>
      <c r="BL12" s="456">
        <f>VLOOKUP($B12,Test!$A$68:$J$120,3,0)</f>
        <v>54817</v>
      </c>
    </row>
    <row r="13" spans="1:64" s="183" customFormat="1" ht="30" customHeight="1" x14ac:dyDescent="0.5">
      <c r="A13" s="184">
        <f t="shared" si="42"/>
        <v>7</v>
      </c>
      <c r="B13" s="222">
        <v>51306</v>
      </c>
      <c r="C13" s="236" t="s">
        <v>6</v>
      </c>
      <c r="D13" s="232" t="s">
        <v>47</v>
      </c>
      <c r="E13" s="143">
        <f>'[2]Hot Coil'!E15</f>
        <v>1763110.0595382934</v>
      </c>
      <c r="F13" s="121">
        <v>1654860.88</v>
      </c>
      <c r="G13" s="122">
        <f t="shared" si="15"/>
        <v>108249.17953829351</v>
      </c>
      <c r="H13" s="121">
        <f>'[2]Hot Coil'!F15</f>
        <v>1718039.7627844654</v>
      </c>
      <c r="I13" s="121">
        <v>2019392.78</v>
      </c>
      <c r="J13" s="122">
        <f t="shared" si="16"/>
        <v>-301353.01721553458</v>
      </c>
      <c r="K13" s="121">
        <f>'[2]Hot Coil'!G15</f>
        <v>1747236.3510913576</v>
      </c>
      <c r="L13" s="121">
        <v>1766671.54</v>
      </c>
      <c r="M13" s="124">
        <f t="shared" si="17"/>
        <v>-19435.188908642391</v>
      </c>
      <c r="N13" s="157">
        <f t="shared" si="18"/>
        <v>5228386.1734141167</v>
      </c>
      <c r="O13" s="322">
        <f t="shared" si="18"/>
        <v>5440925.2000000002</v>
      </c>
      <c r="P13" s="159">
        <f t="shared" si="19"/>
        <v>-212539.02658588346</v>
      </c>
      <c r="Q13" s="143">
        <f>'[2]Hot Coil'!H15</f>
        <v>1756661.3883755244</v>
      </c>
      <c r="R13" s="121">
        <v>1025070.92</v>
      </c>
      <c r="S13" s="122">
        <f t="shared" si="20"/>
        <v>731590.46837552439</v>
      </c>
      <c r="T13" s="121">
        <f>'[2]Hot Coil'!I15</f>
        <v>1771107.5230820137</v>
      </c>
      <c r="U13" s="121"/>
      <c r="V13" s="122">
        <f t="shared" si="21"/>
        <v>1771107.5230820137</v>
      </c>
      <c r="W13" s="483">
        <f>'[2]Hot Coil'!J15</f>
        <v>1822569.5508024471</v>
      </c>
      <c r="X13" s="121"/>
      <c r="Y13" s="124">
        <f t="shared" si="22"/>
        <v>1822569.5508024471</v>
      </c>
      <c r="Z13" s="157">
        <f t="shared" si="23"/>
        <v>5350338.4622599855</v>
      </c>
      <c r="AA13" s="322">
        <f t="shared" si="23"/>
        <v>1025070.92</v>
      </c>
      <c r="AB13" s="159">
        <f t="shared" si="24"/>
        <v>4325267.5422599856</v>
      </c>
      <c r="AC13" s="439">
        <f t="shared" si="25"/>
        <v>10578724.635674102</v>
      </c>
      <c r="AD13" s="327">
        <f t="shared" si="25"/>
        <v>6465996.1200000001</v>
      </c>
      <c r="AE13" s="168">
        <f t="shared" si="26"/>
        <v>4112728.5156741021</v>
      </c>
      <c r="AF13" s="143">
        <f>'[2]Hot Coil'!K15</f>
        <v>1891260.0253588832</v>
      </c>
      <c r="AG13" s="121"/>
      <c r="AH13" s="122">
        <f t="shared" si="27"/>
        <v>1891260.0253588832</v>
      </c>
      <c r="AI13" s="121">
        <f>'[2]Hot Coil'!L15</f>
        <v>1716018.1027403304</v>
      </c>
      <c r="AJ13" s="121"/>
      <c r="AK13" s="122">
        <f t="shared" si="28"/>
        <v>1716018.1027403304</v>
      </c>
      <c r="AL13" s="121">
        <f>'[2]Hot Coil'!M15</f>
        <v>1713303.5769713849</v>
      </c>
      <c r="AM13" s="121"/>
      <c r="AN13" s="124">
        <f t="shared" si="29"/>
        <v>1713303.5769713849</v>
      </c>
      <c r="AO13" s="157">
        <f t="shared" si="9"/>
        <v>5320581.7050705981</v>
      </c>
      <c r="AP13" s="322">
        <f t="shared" si="9"/>
        <v>0</v>
      </c>
      <c r="AQ13" s="159">
        <f t="shared" si="10"/>
        <v>5320581.7050705981</v>
      </c>
      <c r="AR13" s="143">
        <f>'[2]Hot Coil'!N15</f>
        <v>1722801.6264729912</v>
      </c>
      <c r="AS13" s="121"/>
      <c r="AT13" s="122">
        <f t="shared" si="30"/>
        <v>1722801.6264729912</v>
      </c>
      <c r="AU13" s="121">
        <f>'[2]Hot Coil'!O15</f>
        <v>1658792.8785891782</v>
      </c>
      <c r="AV13" s="121"/>
      <c r="AW13" s="123">
        <f t="shared" si="31"/>
        <v>1658792.8785891782</v>
      </c>
      <c r="AX13" s="121">
        <f>'[2]Hot Coil'!P15</f>
        <v>1514470.0013189246</v>
      </c>
      <c r="AY13" s="121"/>
      <c r="AZ13" s="122">
        <f t="shared" si="32"/>
        <v>1514470.0013189246</v>
      </c>
      <c r="BA13" s="157">
        <f t="shared" si="33"/>
        <v>4896064.5063810945</v>
      </c>
      <c r="BB13" s="158">
        <f t="shared" si="34"/>
        <v>0</v>
      </c>
      <c r="BC13" s="443">
        <f t="shared" si="35"/>
        <v>4896064.5063810945</v>
      </c>
      <c r="BD13" s="166">
        <f t="shared" si="36"/>
        <v>10216646.211451691</v>
      </c>
      <c r="BE13" s="167">
        <f t="shared" si="37"/>
        <v>0</v>
      </c>
      <c r="BF13" s="444">
        <f t="shared" si="38"/>
        <v>10216646.211451691</v>
      </c>
      <c r="BG13" s="439">
        <f t="shared" si="39"/>
        <v>20795370.847125791</v>
      </c>
      <c r="BH13" s="444">
        <f t="shared" si="40"/>
        <v>6465996.1200000001</v>
      </c>
      <c r="BI13" s="444">
        <f t="shared" si="41"/>
        <v>14329374.72712579</v>
      </c>
      <c r="BJ13" s="465"/>
      <c r="BL13" s="456">
        <f>VLOOKUP($B13,Test!$A$68:$J$120,3,0)</f>
        <v>2052084.84</v>
      </c>
    </row>
    <row r="14" spans="1:64" s="183" customFormat="1" ht="30" customHeight="1" x14ac:dyDescent="0.5">
      <c r="A14" s="184">
        <f t="shared" si="42"/>
        <v>8</v>
      </c>
      <c r="B14" s="222">
        <v>51307</v>
      </c>
      <c r="C14" s="236" t="s">
        <v>7</v>
      </c>
      <c r="D14" s="232" t="s">
        <v>48</v>
      </c>
      <c r="E14" s="143">
        <f>'[2]Hot Coil'!E16</f>
        <v>1027801.226072459</v>
      </c>
      <c r="F14" s="121">
        <v>928910.93</v>
      </c>
      <c r="G14" s="122">
        <f t="shared" si="15"/>
        <v>98890.296072458965</v>
      </c>
      <c r="H14" s="121">
        <f>'[2]Hot Coil'!F16</f>
        <v>1444118.4450991096</v>
      </c>
      <c r="I14" s="121">
        <v>1369563.29</v>
      </c>
      <c r="J14" s="122">
        <f t="shared" si="16"/>
        <v>74555.155099109514</v>
      </c>
      <c r="K14" s="121">
        <f>'[2]Hot Coil'!G16</f>
        <v>1886265.3126505089</v>
      </c>
      <c r="L14" s="121">
        <v>1806773.98</v>
      </c>
      <c r="M14" s="124">
        <f t="shared" si="17"/>
        <v>79491.332650508964</v>
      </c>
      <c r="N14" s="157">
        <f t="shared" si="18"/>
        <v>4358184.9838220775</v>
      </c>
      <c r="O14" s="322">
        <f t="shared" si="18"/>
        <v>4105248.2</v>
      </c>
      <c r="P14" s="159">
        <f t="shared" si="19"/>
        <v>252936.78382207733</v>
      </c>
      <c r="Q14" s="143">
        <f>'[2]Hot Coil'!H16</f>
        <v>2112160.945646381</v>
      </c>
      <c r="R14" s="121">
        <v>1539179.24</v>
      </c>
      <c r="S14" s="122">
        <f t="shared" si="20"/>
        <v>572981.70564638101</v>
      </c>
      <c r="T14" s="121">
        <f>'[2]Hot Coil'!I16</f>
        <v>1671590.5744306301</v>
      </c>
      <c r="U14" s="121"/>
      <c r="V14" s="122">
        <f t="shared" si="21"/>
        <v>1671590.5744306301</v>
      </c>
      <c r="W14" s="483">
        <f>'[2]Hot Coil'!J16</f>
        <v>1409139.3406708203</v>
      </c>
      <c r="X14" s="121"/>
      <c r="Y14" s="124">
        <f t="shared" si="22"/>
        <v>1409139.3406708203</v>
      </c>
      <c r="Z14" s="157">
        <f t="shared" si="23"/>
        <v>5192890.8607478309</v>
      </c>
      <c r="AA14" s="322">
        <f t="shared" si="23"/>
        <v>1539179.24</v>
      </c>
      <c r="AB14" s="159">
        <f t="shared" si="24"/>
        <v>3653711.6207478307</v>
      </c>
      <c r="AC14" s="439">
        <f t="shared" si="25"/>
        <v>9551075.8445699085</v>
      </c>
      <c r="AD14" s="327">
        <f t="shared" si="25"/>
        <v>5644427.4400000004</v>
      </c>
      <c r="AE14" s="168">
        <f t="shared" si="26"/>
        <v>3906648.404569908</v>
      </c>
      <c r="AF14" s="143">
        <f>'[2]Hot Coil'!K16</f>
        <v>1683730.5886562229</v>
      </c>
      <c r="AG14" s="121"/>
      <c r="AH14" s="122">
        <f t="shared" si="27"/>
        <v>1683730.5886562229</v>
      </c>
      <c r="AI14" s="121">
        <f>'[2]Hot Coil'!L16</f>
        <v>1446768.3587634116</v>
      </c>
      <c r="AJ14" s="121"/>
      <c r="AK14" s="122">
        <f t="shared" si="28"/>
        <v>1446768.3587634116</v>
      </c>
      <c r="AL14" s="121">
        <f>'[2]Hot Coil'!M16</f>
        <v>1474613.4108654505</v>
      </c>
      <c r="AM14" s="121"/>
      <c r="AN14" s="124">
        <f t="shared" si="29"/>
        <v>1474613.4108654505</v>
      </c>
      <c r="AO14" s="157">
        <f t="shared" si="9"/>
        <v>4605112.3582850853</v>
      </c>
      <c r="AP14" s="322">
        <f t="shared" si="9"/>
        <v>0</v>
      </c>
      <c r="AQ14" s="159">
        <f t="shared" si="10"/>
        <v>4605112.3582850853</v>
      </c>
      <c r="AR14" s="143">
        <f>'[2]Hot Coil'!N16</f>
        <v>1226949.975852683</v>
      </c>
      <c r="AS14" s="121"/>
      <c r="AT14" s="122">
        <f t="shared" si="30"/>
        <v>1226949.975852683</v>
      </c>
      <c r="AU14" s="121">
        <f>'[2]Hot Coil'!O16</f>
        <v>1152252.2269944616</v>
      </c>
      <c r="AV14" s="121"/>
      <c r="AW14" s="123">
        <f t="shared" si="31"/>
        <v>1152252.2269944616</v>
      </c>
      <c r="AX14" s="121">
        <f>'[2]Hot Coil'!P16</f>
        <v>1065774.1485761076</v>
      </c>
      <c r="AY14" s="121"/>
      <c r="AZ14" s="122">
        <f t="shared" si="32"/>
        <v>1065774.1485761076</v>
      </c>
      <c r="BA14" s="157">
        <f t="shared" si="33"/>
        <v>3444976.3514232524</v>
      </c>
      <c r="BB14" s="158">
        <f t="shared" si="34"/>
        <v>0</v>
      </c>
      <c r="BC14" s="443">
        <f t="shared" si="35"/>
        <v>3444976.3514232524</v>
      </c>
      <c r="BD14" s="166">
        <f t="shared" si="36"/>
        <v>8050088.7097083377</v>
      </c>
      <c r="BE14" s="167">
        <f t="shared" si="37"/>
        <v>0</v>
      </c>
      <c r="BF14" s="444">
        <f t="shared" si="38"/>
        <v>8050088.7097083377</v>
      </c>
      <c r="BG14" s="439">
        <f t="shared" si="39"/>
        <v>17601164.554278247</v>
      </c>
      <c r="BH14" s="444">
        <f t="shared" si="40"/>
        <v>5644427.4400000004</v>
      </c>
      <c r="BI14" s="444">
        <f t="shared" si="41"/>
        <v>11956737.114278246</v>
      </c>
      <c r="BJ14" s="465"/>
      <c r="BL14" s="456">
        <f>VLOOKUP($B14,Test!$A$68:$J$120,3,0)</f>
        <v>2206135.7000000002</v>
      </c>
    </row>
    <row r="15" spans="1:64" s="183" customFormat="1" ht="30" customHeight="1" x14ac:dyDescent="0.5">
      <c r="A15" s="184">
        <f t="shared" si="42"/>
        <v>9</v>
      </c>
      <c r="B15" s="222">
        <v>51308</v>
      </c>
      <c r="C15" s="236" t="s">
        <v>8</v>
      </c>
      <c r="D15" s="232" t="s">
        <v>49</v>
      </c>
      <c r="E15" s="143">
        <f>'[2]Hot Coil'!E17</f>
        <v>3561416.7814376308</v>
      </c>
      <c r="F15" s="121">
        <v>3419924.19</v>
      </c>
      <c r="G15" s="122">
        <f t="shared" si="15"/>
        <v>141492.59143763082</v>
      </c>
      <c r="H15" s="121">
        <f>'[2]Hot Coil'!F17</f>
        <v>3439215.6347903949</v>
      </c>
      <c r="I15" s="121">
        <v>3645976.25</v>
      </c>
      <c r="J15" s="122">
        <f t="shared" si="16"/>
        <v>-206760.61520960508</v>
      </c>
      <c r="K15" s="121">
        <f>'[2]Hot Coil'!G17</f>
        <v>3554495.9627531329</v>
      </c>
      <c r="L15" s="121">
        <v>3503606.45</v>
      </c>
      <c r="M15" s="124">
        <f t="shared" si="17"/>
        <v>50889.512753132731</v>
      </c>
      <c r="N15" s="157">
        <f t="shared" si="18"/>
        <v>10555128.378981158</v>
      </c>
      <c r="O15" s="322">
        <f t="shared" si="18"/>
        <v>10569506.890000001</v>
      </c>
      <c r="P15" s="159">
        <f t="shared" si="19"/>
        <v>-14378.511018842459</v>
      </c>
      <c r="Q15" s="143">
        <f>'[2]Hot Coil'!H17</f>
        <v>2951394.0872013937</v>
      </c>
      <c r="R15" s="121">
        <v>1445728.74</v>
      </c>
      <c r="S15" s="122">
        <f t="shared" si="20"/>
        <v>1505665.3472013937</v>
      </c>
      <c r="T15" s="121">
        <f>'[2]Hot Coil'!I17</f>
        <v>3300852.7433611252</v>
      </c>
      <c r="U15" s="121"/>
      <c r="V15" s="122">
        <f t="shared" si="21"/>
        <v>3300852.7433611252</v>
      </c>
      <c r="W15" s="483">
        <f>'[2]Hot Coil'!J17</f>
        <v>3677909.668483777</v>
      </c>
      <c r="X15" s="121"/>
      <c r="Y15" s="124">
        <f t="shared" si="22"/>
        <v>3677909.668483777</v>
      </c>
      <c r="Z15" s="157">
        <f t="shared" si="23"/>
        <v>9930156.4990462959</v>
      </c>
      <c r="AA15" s="322">
        <f t="shared" si="23"/>
        <v>1445728.74</v>
      </c>
      <c r="AB15" s="159">
        <f t="shared" si="24"/>
        <v>8484427.7590462957</v>
      </c>
      <c r="AC15" s="439">
        <f t="shared" si="25"/>
        <v>20485284.878027454</v>
      </c>
      <c r="AD15" s="327">
        <f t="shared" si="25"/>
        <v>12015235.630000001</v>
      </c>
      <c r="AE15" s="168">
        <f t="shared" si="26"/>
        <v>8470049.2480274532</v>
      </c>
      <c r="AF15" s="143">
        <f>'[2]Hot Coil'!K17</f>
        <v>3423474.8534107199</v>
      </c>
      <c r="AG15" s="121"/>
      <c r="AH15" s="122">
        <f t="shared" si="27"/>
        <v>3423474.8534107199</v>
      </c>
      <c r="AI15" s="121">
        <f>'[2]Hot Coil'!L17</f>
        <v>3214251.0961554688</v>
      </c>
      <c r="AJ15" s="121"/>
      <c r="AK15" s="122">
        <f t="shared" si="28"/>
        <v>3214251.0961554688</v>
      </c>
      <c r="AL15" s="121">
        <f>'[2]Hot Coil'!M17</f>
        <v>3483791.6253894651</v>
      </c>
      <c r="AM15" s="121"/>
      <c r="AN15" s="124">
        <f t="shared" si="29"/>
        <v>3483791.6253894651</v>
      </c>
      <c r="AO15" s="157">
        <f t="shared" si="9"/>
        <v>10121517.574955653</v>
      </c>
      <c r="AP15" s="322">
        <f t="shared" si="9"/>
        <v>0</v>
      </c>
      <c r="AQ15" s="159">
        <f t="shared" si="10"/>
        <v>10121517.574955653</v>
      </c>
      <c r="AR15" s="143">
        <f>'[2]Hot Coil'!N17</f>
        <v>3380107.2128388295</v>
      </c>
      <c r="AS15" s="121"/>
      <c r="AT15" s="122">
        <f t="shared" si="30"/>
        <v>3380107.2128388295</v>
      </c>
      <c r="AU15" s="121">
        <f>'[2]Hot Coil'!O17</f>
        <v>3433239.6815912677</v>
      </c>
      <c r="AV15" s="121"/>
      <c r="AW15" s="123">
        <f t="shared" si="31"/>
        <v>3433239.6815912677</v>
      </c>
      <c r="AX15" s="121">
        <f>'[2]Hot Coil'!P17</f>
        <v>3143136.1700278884</v>
      </c>
      <c r="AY15" s="121"/>
      <c r="AZ15" s="122">
        <f t="shared" si="32"/>
        <v>3143136.1700278884</v>
      </c>
      <c r="BA15" s="157">
        <f t="shared" si="33"/>
        <v>9956483.0644579865</v>
      </c>
      <c r="BB15" s="158">
        <f t="shared" si="34"/>
        <v>0</v>
      </c>
      <c r="BC15" s="443">
        <f t="shared" si="35"/>
        <v>9956483.0644579865</v>
      </c>
      <c r="BD15" s="166">
        <f t="shared" si="36"/>
        <v>20078000.63941364</v>
      </c>
      <c r="BE15" s="167">
        <f t="shared" si="37"/>
        <v>0</v>
      </c>
      <c r="BF15" s="444">
        <f t="shared" si="38"/>
        <v>20078000.63941364</v>
      </c>
      <c r="BG15" s="439">
        <f t="shared" si="39"/>
        <v>40563285.517441094</v>
      </c>
      <c r="BH15" s="444">
        <f t="shared" si="40"/>
        <v>12015235.630000001</v>
      </c>
      <c r="BI15" s="444">
        <f t="shared" si="41"/>
        <v>28548049.887441091</v>
      </c>
      <c r="BJ15" s="465"/>
      <c r="BL15" s="456">
        <f>VLOOKUP($B15,Test!$A$68:$J$120,3,0)</f>
        <v>4219941.82</v>
      </c>
    </row>
    <row r="16" spans="1:64" s="183" customFormat="1" ht="30" customHeight="1" x14ac:dyDescent="0.5">
      <c r="A16" s="184">
        <f t="shared" si="42"/>
        <v>10</v>
      </c>
      <c r="B16" s="222">
        <v>51309</v>
      </c>
      <c r="C16" s="236" t="s">
        <v>9</v>
      </c>
      <c r="D16" s="232" t="s">
        <v>87</v>
      </c>
      <c r="E16" s="143">
        <f>'[2]Hot Coil'!E18</f>
        <v>82710.121155443951</v>
      </c>
      <c r="F16" s="121">
        <v>103916.58</v>
      </c>
      <c r="G16" s="122">
        <f t="shared" si="15"/>
        <v>-21206.458844556051</v>
      </c>
      <c r="H16" s="121">
        <f>'[2]Hot Coil'!F18</f>
        <v>101980.45718769483</v>
      </c>
      <c r="I16" s="121">
        <v>98795.06</v>
      </c>
      <c r="J16" s="122">
        <f t="shared" si="16"/>
        <v>3185.3971876948344</v>
      </c>
      <c r="K16" s="121">
        <f>'[2]Hot Coil'!G18</f>
        <v>93088.043724293238</v>
      </c>
      <c r="L16" s="121">
        <v>102148.84</v>
      </c>
      <c r="M16" s="124">
        <f t="shared" si="17"/>
        <v>-9060.796275706758</v>
      </c>
      <c r="N16" s="157">
        <f t="shared" si="18"/>
        <v>277778.62206743204</v>
      </c>
      <c r="O16" s="322">
        <f t="shared" si="18"/>
        <v>304860.48</v>
      </c>
      <c r="P16" s="159">
        <f t="shared" si="19"/>
        <v>-27081.857932567946</v>
      </c>
      <c r="Q16" s="143">
        <f>'[2]Hot Coil'!H18</f>
        <v>99935.390997109906</v>
      </c>
      <c r="R16" s="121">
        <v>58744.09</v>
      </c>
      <c r="S16" s="122">
        <f t="shared" si="20"/>
        <v>41191.300997109909</v>
      </c>
      <c r="T16" s="121">
        <f>'[2]Hot Coil'!I18</f>
        <v>79724.240728946417</v>
      </c>
      <c r="U16" s="121"/>
      <c r="V16" s="122">
        <f t="shared" si="21"/>
        <v>79724.240728946417</v>
      </c>
      <c r="W16" s="483">
        <f>'[2]Hot Coil'!J18</f>
        <v>99712.869836539554</v>
      </c>
      <c r="X16" s="121"/>
      <c r="Y16" s="124">
        <f t="shared" si="22"/>
        <v>99712.869836539554</v>
      </c>
      <c r="Z16" s="157">
        <f t="shared" si="23"/>
        <v>279372.50156259589</v>
      </c>
      <c r="AA16" s="322">
        <f t="shared" si="23"/>
        <v>58744.09</v>
      </c>
      <c r="AB16" s="159">
        <f t="shared" si="24"/>
        <v>220628.41156259589</v>
      </c>
      <c r="AC16" s="439">
        <f t="shared" si="25"/>
        <v>557151.12363002799</v>
      </c>
      <c r="AD16" s="327">
        <f t="shared" si="25"/>
        <v>363604.56999999995</v>
      </c>
      <c r="AE16" s="168">
        <f t="shared" si="26"/>
        <v>193546.55363002804</v>
      </c>
      <c r="AF16" s="143">
        <f>'[2]Hot Coil'!K18</f>
        <v>96182.58293573503</v>
      </c>
      <c r="AG16" s="121"/>
      <c r="AH16" s="122">
        <f t="shared" si="27"/>
        <v>96182.58293573503</v>
      </c>
      <c r="AI16" s="121">
        <f>'[2]Hot Coil'!L18</f>
        <v>90087.61003321108</v>
      </c>
      <c r="AJ16" s="121"/>
      <c r="AK16" s="122">
        <f t="shared" si="28"/>
        <v>90087.61003321108</v>
      </c>
      <c r="AL16" s="121">
        <f>'[2]Hot Coil'!M18</f>
        <v>98618.725858738107</v>
      </c>
      <c r="AM16" s="121"/>
      <c r="AN16" s="124">
        <f t="shared" si="29"/>
        <v>98618.725858738107</v>
      </c>
      <c r="AO16" s="157">
        <f t="shared" si="9"/>
        <v>284888.91882768425</v>
      </c>
      <c r="AP16" s="322">
        <f t="shared" si="9"/>
        <v>0</v>
      </c>
      <c r="AQ16" s="159">
        <f t="shared" si="10"/>
        <v>284888.91882768425</v>
      </c>
      <c r="AR16" s="143">
        <f>'[2]Hot Coil'!N18</f>
        <v>93864.261994932865</v>
      </c>
      <c r="AS16" s="121"/>
      <c r="AT16" s="122">
        <f t="shared" si="30"/>
        <v>93864.261994932865</v>
      </c>
      <c r="AU16" s="121">
        <f>'[2]Hot Coil'!O18</f>
        <v>92116.11951527503</v>
      </c>
      <c r="AV16" s="121"/>
      <c r="AW16" s="123">
        <f t="shared" si="31"/>
        <v>92116.11951527503</v>
      </c>
      <c r="AX16" s="121">
        <f>'[2]Hot Coil'!P18</f>
        <v>95234.168867857661</v>
      </c>
      <c r="AY16" s="121"/>
      <c r="AZ16" s="122">
        <f t="shared" si="32"/>
        <v>95234.168867857661</v>
      </c>
      <c r="BA16" s="157">
        <f t="shared" si="33"/>
        <v>281214.55037806556</v>
      </c>
      <c r="BB16" s="158">
        <f t="shared" si="34"/>
        <v>0</v>
      </c>
      <c r="BC16" s="443">
        <f t="shared" si="35"/>
        <v>281214.55037806556</v>
      </c>
      <c r="BD16" s="166">
        <f t="shared" si="36"/>
        <v>566103.4692057498</v>
      </c>
      <c r="BE16" s="167">
        <f t="shared" si="37"/>
        <v>0</v>
      </c>
      <c r="BF16" s="444">
        <f t="shared" si="38"/>
        <v>566103.4692057498</v>
      </c>
      <c r="BG16" s="439">
        <f t="shared" si="39"/>
        <v>1123254.5928357779</v>
      </c>
      <c r="BH16" s="444">
        <f t="shared" si="40"/>
        <v>363604.56999999995</v>
      </c>
      <c r="BI16" s="444">
        <f t="shared" si="41"/>
        <v>759650.02283577796</v>
      </c>
      <c r="BJ16" s="465"/>
      <c r="BL16" s="456">
        <f>VLOOKUP($B16,Test!$A$68:$J$120,3,0)</f>
        <v>117188.35</v>
      </c>
    </row>
    <row r="17" spans="1:64" s="183" customFormat="1" ht="30" customHeight="1" x14ac:dyDescent="0.5">
      <c r="A17" s="184">
        <f t="shared" si="42"/>
        <v>11</v>
      </c>
      <c r="B17" s="222">
        <v>51310</v>
      </c>
      <c r="C17" s="236" t="s">
        <v>10</v>
      </c>
      <c r="D17" s="232" t="s">
        <v>88</v>
      </c>
      <c r="E17" s="143">
        <f>'[2]Hot Coil'!E19</f>
        <v>0</v>
      </c>
      <c r="F17" s="121"/>
      <c r="G17" s="122">
        <f t="shared" si="15"/>
        <v>0</v>
      </c>
      <c r="H17" s="121">
        <f>'[2]Hot Coil'!F19</f>
        <v>0</v>
      </c>
      <c r="I17" s="121"/>
      <c r="J17" s="122">
        <f t="shared" si="16"/>
        <v>0</v>
      </c>
      <c r="K17" s="121">
        <f>'[2]Hot Coil'!G19</f>
        <v>0</v>
      </c>
      <c r="L17" s="121"/>
      <c r="M17" s="124">
        <f t="shared" si="17"/>
        <v>0</v>
      </c>
      <c r="N17" s="157">
        <f t="shared" si="18"/>
        <v>0</v>
      </c>
      <c r="O17" s="322">
        <f t="shared" si="18"/>
        <v>0</v>
      </c>
      <c r="P17" s="159">
        <f t="shared" si="19"/>
        <v>0</v>
      </c>
      <c r="Q17" s="143">
        <f>'[2]Hot Coil'!H19</f>
        <v>0</v>
      </c>
      <c r="R17" s="121"/>
      <c r="S17" s="122">
        <f t="shared" si="20"/>
        <v>0</v>
      </c>
      <c r="T17" s="121">
        <f>'[2]Hot Coil'!I19</f>
        <v>0</v>
      </c>
      <c r="U17" s="121"/>
      <c r="V17" s="122">
        <f t="shared" si="21"/>
        <v>0</v>
      </c>
      <c r="W17" s="483">
        <f>'[2]Hot Coil'!J19</f>
        <v>0</v>
      </c>
      <c r="X17" s="121"/>
      <c r="Y17" s="124">
        <f t="shared" si="22"/>
        <v>0</v>
      </c>
      <c r="Z17" s="157">
        <f t="shared" si="23"/>
        <v>0</v>
      </c>
      <c r="AA17" s="322">
        <f t="shared" si="23"/>
        <v>0</v>
      </c>
      <c r="AB17" s="159">
        <f t="shared" si="24"/>
        <v>0</v>
      </c>
      <c r="AC17" s="439">
        <f t="shared" si="25"/>
        <v>0</v>
      </c>
      <c r="AD17" s="327">
        <f t="shared" si="25"/>
        <v>0</v>
      </c>
      <c r="AE17" s="168">
        <f t="shared" si="26"/>
        <v>0</v>
      </c>
      <c r="AF17" s="143">
        <f>'[2]Hot Coil'!K19</f>
        <v>0</v>
      </c>
      <c r="AG17" s="121"/>
      <c r="AH17" s="122">
        <f t="shared" si="27"/>
        <v>0</v>
      </c>
      <c r="AI17" s="121">
        <f>'[2]Hot Coil'!L19</f>
        <v>0</v>
      </c>
      <c r="AJ17" s="121"/>
      <c r="AK17" s="122">
        <f t="shared" si="28"/>
        <v>0</v>
      </c>
      <c r="AL17" s="121">
        <f>'[2]Hot Coil'!M19</f>
        <v>0</v>
      </c>
      <c r="AM17" s="121"/>
      <c r="AN17" s="124">
        <f t="shared" si="29"/>
        <v>0</v>
      </c>
      <c r="AO17" s="157">
        <f t="shared" si="9"/>
        <v>0</v>
      </c>
      <c r="AP17" s="322">
        <f t="shared" si="9"/>
        <v>0</v>
      </c>
      <c r="AQ17" s="159">
        <f t="shared" si="10"/>
        <v>0</v>
      </c>
      <c r="AR17" s="143">
        <f>'[2]Hot Coil'!N19</f>
        <v>0</v>
      </c>
      <c r="AS17" s="121"/>
      <c r="AT17" s="122">
        <f t="shared" si="30"/>
        <v>0</v>
      </c>
      <c r="AU17" s="121">
        <f>'[2]Hot Coil'!O19</f>
        <v>0</v>
      </c>
      <c r="AV17" s="121"/>
      <c r="AW17" s="123">
        <f t="shared" si="31"/>
        <v>0</v>
      </c>
      <c r="AX17" s="121">
        <f>'[2]Hot Coil'!P19</f>
        <v>0</v>
      </c>
      <c r="AY17" s="121"/>
      <c r="AZ17" s="122">
        <f t="shared" si="32"/>
        <v>0</v>
      </c>
      <c r="BA17" s="157">
        <f t="shared" si="33"/>
        <v>0</v>
      </c>
      <c r="BB17" s="158">
        <f t="shared" si="34"/>
        <v>0</v>
      </c>
      <c r="BC17" s="443">
        <f t="shared" si="35"/>
        <v>0</v>
      </c>
      <c r="BD17" s="166">
        <f t="shared" si="36"/>
        <v>0</v>
      </c>
      <c r="BE17" s="167">
        <f t="shared" si="37"/>
        <v>0</v>
      </c>
      <c r="BF17" s="444">
        <f t="shared" si="38"/>
        <v>0</v>
      </c>
      <c r="BG17" s="439">
        <f t="shared" si="39"/>
        <v>0</v>
      </c>
      <c r="BH17" s="444">
        <f t="shared" si="40"/>
        <v>0</v>
      </c>
      <c r="BI17" s="444">
        <f t="shared" si="41"/>
        <v>0</v>
      </c>
      <c r="BJ17" s="465"/>
      <c r="BL17" s="456">
        <f>VLOOKUP($B17,Test!$A$68:$J$120,3,0)</f>
        <v>0</v>
      </c>
    </row>
    <row r="18" spans="1:64" s="183" customFormat="1" ht="30" customHeight="1" x14ac:dyDescent="0.5">
      <c r="A18" s="184">
        <f t="shared" si="42"/>
        <v>12</v>
      </c>
      <c r="B18" s="222">
        <v>51311</v>
      </c>
      <c r="C18" s="236" t="s">
        <v>78</v>
      </c>
      <c r="D18" s="186" t="s">
        <v>50</v>
      </c>
      <c r="E18" s="143">
        <f>'[2]Hot Coil'!E20</f>
        <v>0</v>
      </c>
      <c r="F18" s="121"/>
      <c r="G18" s="122">
        <f t="shared" si="15"/>
        <v>0</v>
      </c>
      <c r="H18" s="121">
        <f>'[2]Hot Coil'!F20</f>
        <v>0</v>
      </c>
      <c r="I18" s="121"/>
      <c r="J18" s="122">
        <f t="shared" si="16"/>
        <v>0</v>
      </c>
      <c r="K18" s="121">
        <f>'[2]Hot Coil'!G20</f>
        <v>0</v>
      </c>
      <c r="L18" s="121"/>
      <c r="M18" s="124">
        <f t="shared" si="17"/>
        <v>0</v>
      </c>
      <c r="N18" s="157">
        <f t="shared" si="18"/>
        <v>0</v>
      </c>
      <c r="O18" s="322">
        <f t="shared" si="18"/>
        <v>0</v>
      </c>
      <c r="P18" s="159">
        <f t="shared" si="19"/>
        <v>0</v>
      </c>
      <c r="Q18" s="143">
        <f>'[2]Hot Coil'!H20</f>
        <v>0</v>
      </c>
      <c r="R18" s="121"/>
      <c r="S18" s="122">
        <f t="shared" si="20"/>
        <v>0</v>
      </c>
      <c r="T18" s="121">
        <f>'[2]Hot Coil'!I20</f>
        <v>0</v>
      </c>
      <c r="U18" s="121"/>
      <c r="V18" s="122">
        <f t="shared" si="21"/>
        <v>0</v>
      </c>
      <c r="W18" s="483">
        <f>'[2]Hot Coil'!J20</f>
        <v>0</v>
      </c>
      <c r="X18" s="121"/>
      <c r="Y18" s="124">
        <f t="shared" si="22"/>
        <v>0</v>
      </c>
      <c r="Z18" s="157">
        <f t="shared" si="23"/>
        <v>0</v>
      </c>
      <c r="AA18" s="322">
        <f t="shared" si="23"/>
        <v>0</v>
      </c>
      <c r="AB18" s="159">
        <f t="shared" si="24"/>
        <v>0</v>
      </c>
      <c r="AC18" s="439">
        <f t="shared" si="25"/>
        <v>0</v>
      </c>
      <c r="AD18" s="327">
        <f t="shared" si="25"/>
        <v>0</v>
      </c>
      <c r="AE18" s="168">
        <f t="shared" si="26"/>
        <v>0</v>
      </c>
      <c r="AF18" s="143">
        <f>'[2]Hot Coil'!K20</f>
        <v>0</v>
      </c>
      <c r="AG18" s="121"/>
      <c r="AH18" s="122">
        <f t="shared" si="27"/>
        <v>0</v>
      </c>
      <c r="AI18" s="121">
        <f>'[2]Hot Coil'!L20</f>
        <v>0</v>
      </c>
      <c r="AJ18" s="121"/>
      <c r="AK18" s="122">
        <f t="shared" si="28"/>
        <v>0</v>
      </c>
      <c r="AL18" s="121">
        <f>'[2]Hot Coil'!M20</f>
        <v>0</v>
      </c>
      <c r="AM18" s="121"/>
      <c r="AN18" s="124">
        <f t="shared" si="29"/>
        <v>0</v>
      </c>
      <c r="AO18" s="157">
        <f t="shared" si="9"/>
        <v>0</v>
      </c>
      <c r="AP18" s="322">
        <f t="shared" si="9"/>
        <v>0</v>
      </c>
      <c r="AQ18" s="159">
        <f t="shared" si="10"/>
        <v>0</v>
      </c>
      <c r="AR18" s="143">
        <f>'[2]Hot Coil'!N20</f>
        <v>0</v>
      </c>
      <c r="AS18" s="121"/>
      <c r="AT18" s="122">
        <f t="shared" si="30"/>
        <v>0</v>
      </c>
      <c r="AU18" s="121">
        <f>'[2]Hot Coil'!O20</f>
        <v>0</v>
      </c>
      <c r="AV18" s="121"/>
      <c r="AW18" s="123">
        <f t="shared" si="31"/>
        <v>0</v>
      </c>
      <c r="AX18" s="121">
        <f>'[2]Hot Coil'!P20</f>
        <v>0</v>
      </c>
      <c r="AY18" s="121"/>
      <c r="AZ18" s="122">
        <f t="shared" si="32"/>
        <v>0</v>
      </c>
      <c r="BA18" s="157">
        <f t="shared" si="33"/>
        <v>0</v>
      </c>
      <c r="BB18" s="158">
        <f t="shared" si="34"/>
        <v>0</v>
      </c>
      <c r="BC18" s="443">
        <f t="shared" si="35"/>
        <v>0</v>
      </c>
      <c r="BD18" s="166">
        <f t="shared" si="36"/>
        <v>0</v>
      </c>
      <c r="BE18" s="167">
        <f t="shared" si="37"/>
        <v>0</v>
      </c>
      <c r="BF18" s="444">
        <f t="shared" si="38"/>
        <v>0</v>
      </c>
      <c r="BG18" s="439">
        <f t="shared" si="39"/>
        <v>0</v>
      </c>
      <c r="BH18" s="444">
        <f t="shared" si="40"/>
        <v>0</v>
      </c>
      <c r="BI18" s="444">
        <f t="shared" si="41"/>
        <v>0</v>
      </c>
      <c r="BJ18" s="465"/>
      <c r="BL18" s="456">
        <f>VLOOKUP($B18,Test!$A$68:$J$120,3,0)</f>
        <v>173386.21</v>
      </c>
    </row>
    <row r="19" spans="1:64" s="183" customFormat="1" ht="30" customHeight="1" x14ac:dyDescent="0.5">
      <c r="A19" s="184">
        <f t="shared" si="42"/>
        <v>13</v>
      </c>
      <c r="B19" s="222">
        <v>51312</v>
      </c>
      <c r="C19" s="236" t="s">
        <v>79</v>
      </c>
      <c r="D19" s="186" t="s">
        <v>51</v>
      </c>
      <c r="E19" s="143">
        <f>'[2]Hot Coil'!E21</f>
        <v>56127</v>
      </c>
      <c r="F19" s="121">
        <v>302791.64</v>
      </c>
      <c r="G19" s="122">
        <f t="shared" si="15"/>
        <v>-246664.64</v>
      </c>
      <c r="H19" s="121">
        <f>'[2]Hot Coil'!F21</f>
        <v>166179</v>
      </c>
      <c r="I19" s="121">
        <v>187064.97</v>
      </c>
      <c r="J19" s="122">
        <f t="shared" si="16"/>
        <v>-20885.97</v>
      </c>
      <c r="K19" s="121">
        <f>'[2]Hot Coil'!G21</f>
        <v>274839</v>
      </c>
      <c r="L19" s="121">
        <v>187361.39</v>
      </c>
      <c r="M19" s="124">
        <f t="shared" si="17"/>
        <v>87477.609999999986</v>
      </c>
      <c r="N19" s="157">
        <f t="shared" si="18"/>
        <v>497145</v>
      </c>
      <c r="O19" s="322">
        <f t="shared" si="18"/>
        <v>677218</v>
      </c>
      <c r="P19" s="159">
        <f t="shared" si="19"/>
        <v>-180073</v>
      </c>
      <c r="Q19" s="143">
        <f>'[2]Hot Coil'!H21</f>
        <v>65000</v>
      </c>
      <c r="R19" s="121">
        <v>238649.95</v>
      </c>
      <c r="S19" s="122">
        <f t="shared" si="20"/>
        <v>-173649.95</v>
      </c>
      <c r="T19" s="121">
        <f>'[2]Hot Coil'!I21</f>
        <v>75396</v>
      </c>
      <c r="U19" s="121"/>
      <c r="V19" s="122">
        <f t="shared" si="21"/>
        <v>75396</v>
      </c>
      <c r="W19" s="483">
        <f>'[2]Hot Coil'!J21</f>
        <v>93750</v>
      </c>
      <c r="X19" s="121"/>
      <c r="Y19" s="124">
        <f t="shared" si="22"/>
        <v>93750</v>
      </c>
      <c r="Z19" s="157">
        <f t="shared" si="23"/>
        <v>234146</v>
      </c>
      <c r="AA19" s="322">
        <f t="shared" si="23"/>
        <v>238649.95</v>
      </c>
      <c r="AB19" s="159">
        <f t="shared" si="24"/>
        <v>-4503.9500000000116</v>
      </c>
      <c r="AC19" s="439">
        <f t="shared" si="25"/>
        <v>731291</v>
      </c>
      <c r="AD19" s="327">
        <f t="shared" si="25"/>
        <v>915867.95</v>
      </c>
      <c r="AE19" s="168">
        <f t="shared" si="26"/>
        <v>-184576.94999999995</v>
      </c>
      <c r="AF19" s="143">
        <f>'[2]Hot Coil'!K21</f>
        <v>17000</v>
      </c>
      <c r="AG19" s="121"/>
      <c r="AH19" s="122">
        <f t="shared" si="27"/>
        <v>17000</v>
      </c>
      <c r="AI19" s="121">
        <f>'[2]Hot Coil'!L21</f>
        <v>210622</v>
      </c>
      <c r="AJ19" s="121"/>
      <c r="AK19" s="122">
        <f t="shared" si="28"/>
        <v>210622</v>
      </c>
      <c r="AL19" s="121">
        <f>'[2]Hot Coil'!M21</f>
        <v>86679</v>
      </c>
      <c r="AM19" s="121"/>
      <c r="AN19" s="124">
        <f t="shared" si="29"/>
        <v>86679</v>
      </c>
      <c r="AO19" s="157">
        <f t="shared" si="9"/>
        <v>314301</v>
      </c>
      <c r="AP19" s="322">
        <f t="shared" si="9"/>
        <v>0</v>
      </c>
      <c r="AQ19" s="159">
        <f t="shared" si="10"/>
        <v>314301</v>
      </c>
      <c r="AR19" s="143">
        <f>'[2]Hot Coil'!N21</f>
        <v>0</v>
      </c>
      <c r="AS19" s="121"/>
      <c r="AT19" s="122">
        <f t="shared" si="30"/>
        <v>0</v>
      </c>
      <c r="AU19" s="121">
        <f>'[2]Hot Coil'!O21</f>
        <v>280878</v>
      </c>
      <c r="AV19" s="121"/>
      <c r="AW19" s="123">
        <f t="shared" si="31"/>
        <v>280878</v>
      </c>
      <c r="AX19" s="121">
        <f>'[2]Hot Coil'!P21</f>
        <v>0</v>
      </c>
      <c r="AY19" s="121"/>
      <c r="AZ19" s="122">
        <f t="shared" si="32"/>
        <v>0</v>
      </c>
      <c r="BA19" s="157">
        <f t="shared" si="33"/>
        <v>280878</v>
      </c>
      <c r="BB19" s="158">
        <f t="shared" si="34"/>
        <v>0</v>
      </c>
      <c r="BC19" s="443">
        <f t="shared" si="35"/>
        <v>280878</v>
      </c>
      <c r="BD19" s="166">
        <f t="shared" si="36"/>
        <v>595179</v>
      </c>
      <c r="BE19" s="167">
        <f t="shared" si="37"/>
        <v>0</v>
      </c>
      <c r="BF19" s="444">
        <f t="shared" si="38"/>
        <v>595179</v>
      </c>
      <c r="BG19" s="439">
        <f t="shared" si="39"/>
        <v>1326470</v>
      </c>
      <c r="BH19" s="444">
        <f t="shared" si="40"/>
        <v>915867.95</v>
      </c>
      <c r="BI19" s="444">
        <f t="shared" si="41"/>
        <v>410602.05000000005</v>
      </c>
      <c r="BJ19" s="465"/>
      <c r="BL19" s="456">
        <f>VLOOKUP($B19,Test!$A$68:$J$120,3,0)</f>
        <v>237181.05</v>
      </c>
    </row>
    <row r="20" spans="1:64" s="183" customFormat="1" ht="30" customHeight="1" x14ac:dyDescent="0.5">
      <c r="A20" s="184">
        <f t="shared" si="42"/>
        <v>14</v>
      </c>
      <c r="B20" s="222">
        <v>51313</v>
      </c>
      <c r="C20" s="236" t="s">
        <v>11</v>
      </c>
      <c r="D20" s="186" t="s">
        <v>52</v>
      </c>
      <c r="E20" s="143">
        <f>'[2]Hot Coil'!E22</f>
        <v>0</v>
      </c>
      <c r="F20" s="121">
        <v>0</v>
      </c>
      <c r="G20" s="122">
        <f t="shared" si="15"/>
        <v>0</v>
      </c>
      <c r="H20" s="121">
        <f>'[2]Hot Coil'!F22</f>
        <v>0</v>
      </c>
      <c r="I20" s="121">
        <v>0</v>
      </c>
      <c r="J20" s="122">
        <f t="shared" si="16"/>
        <v>0</v>
      </c>
      <c r="K20" s="121">
        <f>'[2]Hot Coil'!G22</f>
        <v>0</v>
      </c>
      <c r="L20" s="121">
        <v>0</v>
      </c>
      <c r="M20" s="124">
        <f t="shared" si="17"/>
        <v>0</v>
      </c>
      <c r="N20" s="157">
        <f t="shared" si="18"/>
        <v>0</v>
      </c>
      <c r="O20" s="322">
        <f t="shared" si="18"/>
        <v>0</v>
      </c>
      <c r="P20" s="159">
        <f t="shared" si="19"/>
        <v>0</v>
      </c>
      <c r="Q20" s="143">
        <f>'[2]Hot Coil'!H22</f>
        <v>0</v>
      </c>
      <c r="R20" s="121">
        <v>0</v>
      </c>
      <c r="S20" s="122">
        <f t="shared" si="20"/>
        <v>0</v>
      </c>
      <c r="T20" s="121">
        <f>'[2]Hot Coil'!I22</f>
        <v>0</v>
      </c>
      <c r="U20" s="121"/>
      <c r="V20" s="122">
        <f t="shared" si="21"/>
        <v>0</v>
      </c>
      <c r="W20" s="483">
        <f>'[2]Hot Coil'!J22</f>
        <v>0</v>
      </c>
      <c r="X20" s="121"/>
      <c r="Y20" s="124">
        <f t="shared" si="22"/>
        <v>0</v>
      </c>
      <c r="Z20" s="157">
        <f t="shared" si="23"/>
        <v>0</v>
      </c>
      <c r="AA20" s="322">
        <f t="shared" si="23"/>
        <v>0</v>
      </c>
      <c r="AB20" s="159">
        <f t="shared" si="24"/>
        <v>0</v>
      </c>
      <c r="AC20" s="439">
        <f t="shared" si="25"/>
        <v>0</v>
      </c>
      <c r="AD20" s="327">
        <f t="shared" si="25"/>
        <v>0</v>
      </c>
      <c r="AE20" s="168">
        <f t="shared" si="26"/>
        <v>0</v>
      </c>
      <c r="AF20" s="143">
        <f>'[2]Hot Coil'!K22</f>
        <v>0</v>
      </c>
      <c r="AG20" s="121"/>
      <c r="AH20" s="122">
        <f t="shared" si="27"/>
        <v>0</v>
      </c>
      <c r="AI20" s="121">
        <f>'[2]Hot Coil'!L22</f>
        <v>0</v>
      </c>
      <c r="AJ20" s="121"/>
      <c r="AK20" s="122">
        <f t="shared" si="28"/>
        <v>0</v>
      </c>
      <c r="AL20" s="121">
        <f>'[2]Hot Coil'!M22</f>
        <v>0</v>
      </c>
      <c r="AM20" s="121"/>
      <c r="AN20" s="124">
        <f t="shared" si="29"/>
        <v>0</v>
      </c>
      <c r="AO20" s="157">
        <f t="shared" si="9"/>
        <v>0</v>
      </c>
      <c r="AP20" s="322">
        <f t="shared" si="9"/>
        <v>0</v>
      </c>
      <c r="AQ20" s="159">
        <f t="shared" si="10"/>
        <v>0</v>
      </c>
      <c r="AR20" s="143">
        <f>'[2]Hot Coil'!N22</f>
        <v>0</v>
      </c>
      <c r="AS20" s="121"/>
      <c r="AT20" s="122">
        <f t="shared" si="30"/>
        <v>0</v>
      </c>
      <c r="AU20" s="121">
        <f>'[2]Hot Coil'!O22</f>
        <v>0</v>
      </c>
      <c r="AV20" s="121"/>
      <c r="AW20" s="123">
        <f t="shared" si="31"/>
        <v>0</v>
      </c>
      <c r="AX20" s="121">
        <f>'[2]Hot Coil'!P22</f>
        <v>0</v>
      </c>
      <c r="AY20" s="121"/>
      <c r="AZ20" s="122">
        <f t="shared" si="32"/>
        <v>0</v>
      </c>
      <c r="BA20" s="157">
        <f t="shared" si="33"/>
        <v>0</v>
      </c>
      <c r="BB20" s="158">
        <f t="shared" si="34"/>
        <v>0</v>
      </c>
      <c r="BC20" s="443">
        <f t="shared" si="35"/>
        <v>0</v>
      </c>
      <c r="BD20" s="166">
        <f t="shared" si="36"/>
        <v>0</v>
      </c>
      <c r="BE20" s="167">
        <f t="shared" si="37"/>
        <v>0</v>
      </c>
      <c r="BF20" s="444">
        <f t="shared" si="38"/>
        <v>0</v>
      </c>
      <c r="BG20" s="439">
        <f t="shared" si="39"/>
        <v>0</v>
      </c>
      <c r="BH20" s="444">
        <f t="shared" si="40"/>
        <v>0</v>
      </c>
      <c r="BI20" s="444">
        <f t="shared" si="41"/>
        <v>0</v>
      </c>
      <c r="BJ20" s="465"/>
      <c r="BL20" s="456">
        <f>VLOOKUP($B20,Test!$A$68:$J$120,3,0)</f>
        <v>0</v>
      </c>
    </row>
    <row r="21" spans="1:64" s="183" customFormat="1" ht="30" customHeight="1" x14ac:dyDescent="0.5">
      <c r="A21" s="184">
        <f t="shared" si="42"/>
        <v>15</v>
      </c>
      <c r="B21" s="222">
        <v>51314</v>
      </c>
      <c r="C21" s="236" t="s">
        <v>12</v>
      </c>
      <c r="D21" s="186" t="s">
        <v>53</v>
      </c>
      <c r="E21" s="143">
        <f>'[2]Hot Coil'!E23</f>
        <v>-42878.100000000006</v>
      </c>
      <c r="F21" s="121">
        <v>-108589.5</v>
      </c>
      <c r="G21" s="122">
        <f t="shared" si="15"/>
        <v>65711.399999999994</v>
      </c>
      <c r="H21" s="121">
        <f>'[2]Hot Coil'!F23</f>
        <v>-30059.100000000002</v>
      </c>
      <c r="I21" s="121">
        <v>-84192.07</v>
      </c>
      <c r="J21" s="122">
        <f t="shared" si="16"/>
        <v>54132.97</v>
      </c>
      <c r="K21" s="121">
        <f>'[2]Hot Coil'!G23</f>
        <v>-24416.100000000002</v>
      </c>
      <c r="L21" s="121">
        <v>-57197.18</v>
      </c>
      <c r="M21" s="124">
        <f t="shared" si="17"/>
        <v>32781.08</v>
      </c>
      <c r="N21" s="157">
        <f t="shared" si="18"/>
        <v>-97353.300000000017</v>
      </c>
      <c r="O21" s="322">
        <f t="shared" si="18"/>
        <v>-249978.75</v>
      </c>
      <c r="P21" s="159">
        <f t="shared" si="19"/>
        <v>152625.44999999998</v>
      </c>
      <c r="Q21" s="143">
        <f>'[2]Hot Coil'!H23</f>
        <v>0</v>
      </c>
      <c r="R21" s="121">
        <v>-10910.24</v>
      </c>
      <c r="S21" s="122">
        <f t="shared" si="20"/>
        <v>10910.24</v>
      </c>
      <c r="T21" s="121">
        <f>'[2]Hot Coil'!I23</f>
        <v>0</v>
      </c>
      <c r="U21" s="121"/>
      <c r="V21" s="122">
        <f t="shared" si="21"/>
        <v>0</v>
      </c>
      <c r="W21" s="483">
        <f>'[2]Hot Coil'!J23</f>
        <v>-90108</v>
      </c>
      <c r="X21" s="121"/>
      <c r="Y21" s="124">
        <f t="shared" si="22"/>
        <v>-90108</v>
      </c>
      <c r="Z21" s="157">
        <f t="shared" si="23"/>
        <v>-90108</v>
      </c>
      <c r="AA21" s="322">
        <f t="shared" si="23"/>
        <v>-10910.24</v>
      </c>
      <c r="AB21" s="159">
        <f t="shared" si="24"/>
        <v>-79197.759999999995</v>
      </c>
      <c r="AC21" s="439">
        <f t="shared" si="25"/>
        <v>-187461.30000000002</v>
      </c>
      <c r="AD21" s="327">
        <f t="shared" si="25"/>
        <v>-260888.99</v>
      </c>
      <c r="AE21" s="168">
        <f t="shared" si="26"/>
        <v>73427.689999999973</v>
      </c>
      <c r="AF21" s="143">
        <f>'[2]Hot Coil'!K23</f>
        <v>-14244.300000000001</v>
      </c>
      <c r="AG21" s="121"/>
      <c r="AH21" s="122">
        <f t="shared" si="27"/>
        <v>-14244.300000000001</v>
      </c>
      <c r="AI21" s="121">
        <f>'[2]Hot Coil'!L23</f>
        <v>-74766</v>
      </c>
      <c r="AJ21" s="121"/>
      <c r="AK21" s="122">
        <f t="shared" si="28"/>
        <v>-74766</v>
      </c>
      <c r="AL21" s="121">
        <f>'[2]Hot Coil'!M23</f>
        <v>-57553.200000000004</v>
      </c>
      <c r="AM21" s="121"/>
      <c r="AN21" s="124">
        <f t="shared" si="29"/>
        <v>-57553.200000000004</v>
      </c>
      <c r="AO21" s="157">
        <f t="shared" si="9"/>
        <v>-146563.5</v>
      </c>
      <c r="AP21" s="322">
        <f t="shared" si="9"/>
        <v>0</v>
      </c>
      <c r="AQ21" s="159">
        <f t="shared" si="10"/>
        <v>-146563.5</v>
      </c>
      <c r="AR21" s="143">
        <f>'[2]Hot Coil'!N23</f>
        <v>-69021.600000000006</v>
      </c>
      <c r="AS21" s="121"/>
      <c r="AT21" s="122">
        <f t="shared" si="30"/>
        <v>-69021.600000000006</v>
      </c>
      <c r="AU21" s="121">
        <f>'[2]Hot Coil'!O23</f>
        <v>-80724.3</v>
      </c>
      <c r="AV21" s="121"/>
      <c r="AW21" s="123">
        <f t="shared" si="31"/>
        <v>-80724.3</v>
      </c>
      <c r="AX21" s="121">
        <f>'[2]Hot Coil'!P23</f>
        <v>0</v>
      </c>
      <c r="AY21" s="121"/>
      <c r="AZ21" s="122">
        <f t="shared" si="32"/>
        <v>0</v>
      </c>
      <c r="BA21" s="157">
        <f t="shared" si="33"/>
        <v>-149745.90000000002</v>
      </c>
      <c r="BB21" s="158">
        <f t="shared" si="34"/>
        <v>0</v>
      </c>
      <c r="BC21" s="443">
        <f t="shared" si="35"/>
        <v>-149745.90000000002</v>
      </c>
      <c r="BD21" s="166">
        <f t="shared" si="36"/>
        <v>-296309.40000000002</v>
      </c>
      <c r="BE21" s="167">
        <f t="shared" si="37"/>
        <v>0</v>
      </c>
      <c r="BF21" s="444">
        <f t="shared" si="38"/>
        <v>-296309.40000000002</v>
      </c>
      <c r="BG21" s="439">
        <f t="shared" si="39"/>
        <v>-483770.70000000007</v>
      </c>
      <c r="BH21" s="444">
        <f t="shared" si="40"/>
        <v>-260888.99</v>
      </c>
      <c r="BI21" s="444">
        <f t="shared" si="41"/>
        <v>-222881.71000000008</v>
      </c>
      <c r="BJ21" s="465"/>
      <c r="BL21" s="456">
        <f>VLOOKUP($B21,Test!$A$68:$J$120,3,0)</f>
        <v>-59595.24</v>
      </c>
    </row>
    <row r="22" spans="1:64" s="183" customFormat="1" ht="30" customHeight="1" x14ac:dyDescent="0.5">
      <c r="A22" s="184">
        <f t="shared" si="42"/>
        <v>16</v>
      </c>
      <c r="B22" s="222">
        <v>51315</v>
      </c>
      <c r="C22" s="236" t="s">
        <v>104</v>
      </c>
      <c r="D22" s="186" t="s">
        <v>105</v>
      </c>
      <c r="E22" s="143">
        <f>'[2]Hot Coil'!E24</f>
        <v>0</v>
      </c>
      <c r="F22" s="121"/>
      <c r="G22" s="122">
        <f t="shared" si="15"/>
        <v>0</v>
      </c>
      <c r="H22" s="121">
        <f>'[2]Hot Coil'!F24</f>
        <v>0</v>
      </c>
      <c r="I22" s="121"/>
      <c r="J22" s="122">
        <f t="shared" si="16"/>
        <v>0</v>
      </c>
      <c r="K22" s="121">
        <f>'[2]Hot Coil'!G24</f>
        <v>0</v>
      </c>
      <c r="L22" s="121"/>
      <c r="M22" s="124">
        <f t="shared" si="17"/>
        <v>0</v>
      </c>
      <c r="N22" s="157">
        <f t="shared" si="18"/>
        <v>0</v>
      </c>
      <c r="O22" s="322">
        <f t="shared" si="18"/>
        <v>0</v>
      </c>
      <c r="P22" s="159">
        <f t="shared" si="19"/>
        <v>0</v>
      </c>
      <c r="Q22" s="143">
        <f>'[2]Hot Coil'!H24</f>
        <v>0</v>
      </c>
      <c r="R22" s="121"/>
      <c r="S22" s="122">
        <f t="shared" si="20"/>
        <v>0</v>
      </c>
      <c r="T22" s="121">
        <f>'[2]Hot Coil'!I24</f>
        <v>0</v>
      </c>
      <c r="U22" s="121"/>
      <c r="V22" s="122">
        <f t="shared" si="21"/>
        <v>0</v>
      </c>
      <c r="W22" s="483">
        <f>'[2]Hot Coil'!J24</f>
        <v>0</v>
      </c>
      <c r="X22" s="121"/>
      <c r="Y22" s="124">
        <f t="shared" si="22"/>
        <v>0</v>
      </c>
      <c r="Z22" s="157">
        <f t="shared" si="23"/>
        <v>0</v>
      </c>
      <c r="AA22" s="322">
        <f t="shared" si="23"/>
        <v>0</v>
      </c>
      <c r="AB22" s="159">
        <f t="shared" si="24"/>
        <v>0</v>
      </c>
      <c r="AC22" s="439">
        <f t="shared" si="25"/>
        <v>0</v>
      </c>
      <c r="AD22" s="327">
        <f t="shared" si="25"/>
        <v>0</v>
      </c>
      <c r="AE22" s="168">
        <f t="shared" si="26"/>
        <v>0</v>
      </c>
      <c r="AF22" s="143">
        <f>'[2]Hot Coil'!K24</f>
        <v>0</v>
      </c>
      <c r="AG22" s="121"/>
      <c r="AH22" s="122">
        <f t="shared" si="27"/>
        <v>0</v>
      </c>
      <c r="AI22" s="121">
        <f>'[2]Hot Coil'!L24</f>
        <v>0</v>
      </c>
      <c r="AJ22" s="121"/>
      <c r="AK22" s="122">
        <f t="shared" si="28"/>
        <v>0</v>
      </c>
      <c r="AL22" s="121">
        <f>'[2]Hot Coil'!M24</f>
        <v>0</v>
      </c>
      <c r="AM22" s="121"/>
      <c r="AN22" s="124">
        <f t="shared" si="29"/>
        <v>0</v>
      </c>
      <c r="AO22" s="157">
        <f t="shared" si="9"/>
        <v>0</v>
      </c>
      <c r="AP22" s="322">
        <f t="shared" si="9"/>
        <v>0</v>
      </c>
      <c r="AQ22" s="159">
        <f t="shared" si="10"/>
        <v>0</v>
      </c>
      <c r="AR22" s="143">
        <f>'[2]Hot Coil'!N24</f>
        <v>0</v>
      </c>
      <c r="AS22" s="121"/>
      <c r="AT22" s="122">
        <f t="shared" si="30"/>
        <v>0</v>
      </c>
      <c r="AU22" s="121">
        <f>'[2]Hot Coil'!O24</f>
        <v>0</v>
      </c>
      <c r="AV22" s="121"/>
      <c r="AW22" s="123">
        <f t="shared" si="31"/>
        <v>0</v>
      </c>
      <c r="AX22" s="121">
        <f>'[2]Hot Coil'!P24</f>
        <v>0</v>
      </c>
      <c r="AY22" s="121"/>
      <c r="AZ22" s="122">
        <f t="shared" si="32"/>
        <v>0</v>
      </c>
      <c r="BA22" s="157">
        <f t="shared" si="33"/>
        <v>0</v>
      </c>
      <c r="BB22" s="158">
        <f t="shared" si="34"/>
        <v>0</v>
      </c>
      <c r="BC22" s="443">
        <f t="shared" si="35"/>
        <v>0</v>
      </c>
      <c r="BD22" s="166">
        <f t="shared" si="36"/>
        <v>0</v>
      </c>
      <c r="BE22" s="167">
        <f t="shared" si="37"/>
        <v>0</v>
      </c>
      <c r="BF22" s="444">
        <f t="shared" si="38"/>
        <v>0</v>
      </c>
      <c r="BG22" s="439">
        <f t="shared" si="39"/>
        <v>0</v>
      </c>
      <c r="BH22" s="444">
        <f t="shared" si="40"/>
        <v>0</v>
      </c>
      <c r="BI22" s="444">
        <f t="shared" si="41"/>
        <v>0</v>
      </c>
      <c r="BJ22" s="465"/>
      <c r="BL22" s="456">
        <f>VLOOKUP($B22,Test!$A$68:$J$120,3,0)</f>
        <v>0</v>
      </c>
    </row>
    <row r="23" spans="1:64" s="183" customFormat="1" ht="30" customHeight="1" x14ac:dyDescent="0.5">
      <c r="A23" s="184">
        <f t="shared" si="42"/>
        <v>17</v>
      </c>
      <c r="B23" s="222">
        <v>51316</v>
      </c>
      <c r="C23" s="236" t="s">
        <v>118</v>
      </c>
      <c r="D23" s="186" t="s">
        <v>251</v>
      </c>
      <c r="E23" s="143">
        <f>'[2]Hot Coil'!E25</f>
        <v>80634.399999999994</v>
      </c>
      <c r="F23" s="121">
        <v>50347.8</v>
      </c>
      <c r="G23" s="122">
        <f t="shared" si="15"/>
        <v>30286.599999999991</v>
      </c>
      <c r="H23" s="121">
        <f>'[2]Hot Coil'!F25</f>
        <v>123275.59999999999</v>
      </c>
      <c r="I23" s="121">
        <v>49150</v>
      </c>
      <c r="J23" s="122">
        <f t="shared" si="16"/>
        <v>74125.599999999991</v>
      </c>
      <c r="K23" s="121">
        <f>'[2]Hot Coil'!G25</f>
        <v>90408.599999999991</v>
      </c>
      <c r="L23" s="121">
        <v>43122</v>
      </c>
      <c r="M23" s="124">
        <f t="shared" si="17"/>
        <v>47286.599999999991</v>
      </c>
      <c r="N23" s="157">
        <f t="shared" si="18"/>
        <v>294318.59999999998</v>
      </c>
      <c r="O23" s="322">
        <f t="shared" si="18"/>
        <v>142619.79999999999</v>
      </c>
      <c r="P23" s="159">
        <f t="shared" si="19"/>
        <v>151698.79999999999</v>
      </c>
      <c r="Q23" s="143">
        <f>'[2]Hot Coil'!H25</f>
        <v>82031.399999999994</v>
      </c>
      <c r="R23" s="121">
        <v>38177.5</v>
      </c>
      <c r="S23" s="122">
        <f t="shared" si="20"/>
        <v>43853.899999999994</v>
      </c>
      <c r="T23" s="121">
        <f>'[2]Hot Coil'!I25</f>
        <v>117692.4</v>
      </c>
      <c r="U23" s="121"/>
      <c r="V23" s="122">
        <f t="shared" si="21"/>
        <v>117692.4</v>
      </c>
      <c r="W23" s="483">
        <f>'[2]Hot Coil'!J25</f>
        <v>97112.2</v>
      </c>
      <c r="X23" s="121"/>
      <c r="Y23" s="124">
        <f t="shared" si="22"/>
        <v>97112.2</v>
      </c>
      <c r="Z23" s="157">
        <f t="shared" si="23"/>
        <v>296836</v>
      </c>
      <c r="AA23" s="322">
        <f t="shared" si="23"/>
        <v>38177.5</v>
      </c>
      <c r="AB23" s="159">
        <f t="shared" si="24"/>
        <v>258658.5</v>
      </c>
      <c r="AC23" s="439">
        <f t="shared" si="25"/>
        <v>591154.6</v>
      </c>
      <c r="AD23" s="327">
        <f t="shared" si="25"/>
        <v>180797.3</v>
      </c>
      <c r="AE23" s="168">
        <f t="shared" si="26"/>
        <v>410357.3</v>
      </c>
      <c r="AF23" s="143">
        <f>'[2]Hot Coil'!K25</f>
        <v>84987.8</v>
      </c>
      <c r="AG23" s="121"/>
      <c r="AH23" s="122">
        <f t="shared" si="27"/>
        <v>84987.8</v>
      </c>
      <c r="AI23" s="121">
        <f>'[2]Hot Coil'!L25</f>
        <v>137565</v>
      </c>
      <c r="AJ23" s="121"/>
      <c r="AK23" s="122">
        <f t="shared" si="28"/>
        <v>137565</v>
      </c>
      <c r="AL23" s="121">
        <f>'[2]Hot Coil'!M25</f>
        <v>86656.599999999991</v>
      </c>
      <c r="AM23" s="121"/>
      <c r="AN23" s="124">
        <f t="shared" si="29"/>
        <v>86656.599999999991</v>
      </c>
      <c r="AO23" s="157">
        <f t="shared" si="9"/>
        <v>309209.39999999997</v>
      </c>
      <c r="AP23" s="322">
        <f t="shared" si="9"/>
        <v>0</v>
      </c>
      <c r="AQ23" s="159">
        <f t="shared" si="10"/>
        <v>309209.39999999997</v>
      </c>
      <c r="AR23" s="143">
        <f>'[2]Hot Coil'!N25</f>
        <v>111479</v>
      </c>
      <c r="AS23" s="121"/>
      <c r="AT23" s="122">
        <f t="shared" si="30"/>
        <v>111479</v>
      </c>
      <c r="AU23" s="121">
        <f>'[2]Hot Coil'!O25</f>
        <v>105900.8</v>
      </c>
      <c r="AV23" s="121"/>
      <c r="AW23" s="123">
        <f t="shared" si="31"/>
        <v>105900.8</v>
      </c>
      <c r="AX23" s="121">
        <f>'[2]Hot Coil'!P25</f>
        <v>54237.599999999999</v>
      </c>
      <c r="AY23" s="121"/>
      <c r="AZ23" s="122">
        <f t="shared" si="32"/>
        <v>54237.599999999999</v>
      </c>
      <c r="BA23" s="157">
        <f t="shared" si="33"/>
        <v>271617.39999999997</v>
      </c>
      <c r="BB23" s="158">
        <f t="shared" si="34"/>
        <v>0</v>
      </c>
      <c r="BC23" s="443">
        <f t="shared" si="35"/>
        <v>271617.39999999997</v>
      </c>
      <c r="BD23" s="166">
        <f t="shared" si="36"/>
        <v>580826.79999999993</v>
      </c>
      <c r="BE23" s="167">
        <f t="shared" si="37"/>
        <v>0</v>
      </c>
      <c r="BF23" s="444">
        <f t="shared" si="38"/>
        <v>580826.79999999993</v>
      </c>
      <c r="BG23" s="439">
        <f t="shared" si="39"/>
        <v>1171981.3999999999</v>
      </c>
      <c r="BH23" s="444">
        <f t="shared" si="40"/>
        <v>180797.3</v>
      </c>
      <c r="BI23" s="444">
        <f t="shared" si="41"/>
        <v>991184.09999999986</v>
      </c>
      <c r="BJ23" s="465"/>
      <c r="BL23" s="456">
        <f>VLOOKUP($B23,Test!$A$68:$J$120,3,0)</f>
        <v>113710.96</v>
      </c>
    </row>
    <row r="24" spans="1:64" s="183" customFormat="1" ht="30" customHeight="1" x14ac:dyDescent="0.5">
      <c r="A24" s="184">
        <f t="shared" si="42"/>
        <v>18</v>
      </c>
      <c r="B24" s="222">
        <v>51399</v>
      </c>
      <c r="C24" s="236" t="s">
        <v>13</v>
      </c>
      <c r="D24" s="186" t="s">
        <v>54</v>
      </c>
      <c r="E24" s="143">
        <f>'[2]Hot Coil'!E26</f>
        <v>103113.59847313378</v>
      </c>
      <c r="F24" s="121">
        <v>117389.55</v>
      </c>
      <c r="G24" s="122">
        <f t="shared" si="15"/>
        <v>-14275.951526866222</v>
      </c>
      <c r="H24" s="121">
        <f>'[2]Hot Coil'!F26</f>
        <v>177532.81337317999</v>
      </c>
      <c r="I24" s="121">
        <v>177607.08</v>
      </c>
      <c r="J24" s="122">
        <f t="shared" si="16"/>
        <v>-74.266626819997327</v>
      </c>
      <c r="K24" s="121">
        <f>'[2]Hot Coil'!G26</f>
        <v>158616.04823002513</v>
      </c>
      <c r="L24" s="121">
        <v>156822.84</v>
      </c>
      <c r="M24" s="124">
        <f t="shared" si="17"/>
        <v>1793.208230025135</v>
      </c>
      <c r="N24" s="157">
        <f t="shared" si="18"/>
        <v>439262.46007633884</v>
      </c>
      <c r="O24" s="322">
        <f t="shared" si="18"/>
        <v>451819.47</v>
      </c>
      <c r="P24" s="159">
        <f t="shared" si="19"/>
        <v>-12557.009923661128</v>
      </c>
      <c r="Q24" s="143">
        <f>'[2]Hot Coil'!H26</f>
        <v>178754.62841255352</v>
      </c>
      <c r="R24" s="121">
        <v>113979.72</v>
      </c>
      <c r="S24" s="122">
        <f t="shared" si="20"/>
        <v>64774.908412553516</v>
      </c>
      <c r="T24" s="121">
        <f>'[2]Hot Coil'!I26</f>
        <v>131765.7054120145</v>
      </c>
      <c r="U24" s="121"/>
      <c r="V24" s="122">
        <f t="shared" si="21"/>
        <v>131765.7054120145</v>
      </c>
      <c r="W24" s="483">
        <f>'[2]Hot Coil'!J26</f>
        <v>121874.22692380338</v>
      </c>
      <c r="X24" s="121"/>
      <c r="Y24" s="124">
        <f t="shared" si="22"/>
        <v>121874.22692380338</v>
      </c>
      <c r="Z24" s="157">
        <f t="shared" si="23"/>
        <v>432394.56074837141</v>
      </c>
      <c r="AA24" s="322">
        <f t="shared" si="23"/>
        <v>113979.72</v>
      </c>
      <c r="AB24" s="159">
        <f t="shared" si="24"/>
        <v>318414.84074837144</v>
      </c>
      <c r="AC24" s="439">
        <f t="shared" si="25"/>
        <v>871657.02082471026</v>
      </c>
      <c r="AD24" s="327">
        <f t="shared" si="25"/>
        <v>565799.18999999994</v>
      </c>
      <c r="AE24" s="168">
        <f t="shared" si="26"/>
        <v>305857.83082471031</v>
      </c>
      <c r="AF24" s="143">
        <f>'[2]Hot Coil'!K26</f>
        <v>171330.09880765437</v>
      </c>
      <c r="AG24" s="121"/>
      <c r="AH24" s="122">
        <f t="shared" si="27"/>
        <v>171330.09880765437</v>
      </c>
      <c r="AI24" s="121">
        <f>'[2]Hot Coil'!L26</f>
        <v>138528.72986081132</v>
      </c>
      <c r="AJ24" s="121"/>
      <c r="AK24" s="122">
        <f t="shared" si="28"/>
        <v>138528.72986081132</v>
      </c>
      <c r="AL24" s="121">
        <f>'[2]Hot Coil'!M26</f>
        <v>159839.73534078556</v>
      </c>
      <c r="AM24" s="121"/>
      <c r="AN24" s="124">
        <f t="shared" si="29"/>
        <v>159839.73534078556</v>
      </c>
      <c r="AO24" s="157">
        <f t="shared" si="9"/>
        <v>469698.56400925131</v>
      </c>
      <c r="AP24" s="322">
        <f t="shared" si="9"/>
        <v>0</v>
      </c>
      <c r="AQ24" s="159">
        <f t="shared" si="10"/>
        <v>469698.56400925131</v>
      </c>
      <c r="AR24" s="143">
        <f>'[2]Hot Coil'!N26</f>
        <v>152234.61764798471</v>
      </c>
      <c r="AS24" s="121"/>
      <c r="AT24" s="122">
        <f t="shared" si="30"/>
        <v>152234.61764798471</v>
      </c>
      <c r="AU24" s="121">
        <f>'[2]Hot Coil'!O26</f>
        <v>141196.65294489337</v>
      </c>
      <c r="AV24" s="121"/>
      <c r="AW24" s="123">
        <f t="shared" si="31"/>
        <v>141196.65294489337</v>
      </c>
      <c r="AX24" s="121">
        <f>'[2]Hot Coil'!P26</f>
        <v>114474.0488918942</v>
      </c>
      <c r="AY24" s="121"/>
      <c r="AZ24" s="122">
        <f t="shared" si="32"/>
        <v>114474.0488918942</v>
      </c>
      <c r="BA24" s="157">
        <f t="shared" si="33"/>
        <v>407905.31948477228</v>
      </c>
      <c r="BB24" s="158">
        <f t="shared" si="34"/>
        <v>0</v>
      </c>
      <c r="BC24" s="443">
        <f t="shared" si="35"/>
        <v>407905.31948477228</v>
      </c>
      <c r="BD24" s="166">
        <f t="shared" si="36"/>
        <v>877603.88349402358</v>
      </c>
      <c r="BE24" s="167">
        <f t="shared" si="37"/>
        <v>0</v>
      </c>
      <c r="BF24" s="444">
        <f t="shared" si="38"/>
        <v>877603.88349402358</v>
      </c>
      <c r="BG24" s="439">
        <f t="shared" si="39"/>
        <v>1749260.9043187338</v>
      </c>
      <c r="BH24" s="444">
        <f t="shared" si="40"/>
        <v>565799.18999999994</v>
      </c>
      <c r="BI24" s="444">
        <f t="shared" si="41"/>
        <v>1183461.7143187339</v>
      </c>
      <c r="BJ24" s="465"/>
      <c r="BL24" s="456">
        <f>VLOOKUP($B24,Test!$A$68:$J$120,3,0)</f>
        <v>226625.93</v>
      </c>
    </row>
    <row r="25" spans="1:64" s="183" customFormat="1" ht="30" customHeight="1" x14ac:dyDescent="0.5">
      <c r="A25" s="184">
        <f t="shared" si="42"/>
        <v>19</v>
      </c>
      <c r="B25" s="222">
        <v>51401</v>
      </c>
      <c r="C25" s="236" t="s">
        <v>14</v>
      </c>
      <c r="D25" s="186" t="s">
        <v>55</v>
      </c>
      <c r="E25" s="143">
        <f>'[2]Hot Coil'!E27</f>
        <v>0</v>
      </c>
      <c r="F25" s="121"/>
      <c r="G25" s="122">
        <f t="shared" si="15"/>
        <v>0</v>
      </c>
      <c r="H25" s="121">
        <f>'[2]Hot Coil'!F27</f>
        <v>0</v>
      </c>
      <c r="I25" s="121"/>
      <c r="J25" s="122">
        <f t="shared" si="16"/>
        <v>0</v>
      </c>
      <c r="K25" s="121">
        <f>'[2]Hot Coil'!G27</f>
        <v>0</v>
      </c>
      <c r="L25" s="121"/>
      <c r="M25" s="124">
        <f t="shared" si="17"/>
        <v>0</v>
      </c>
      <c r="N25" s="157">
        <f t="shared" si="18"/>
        <v>0</v>
      </c>
      <c r="O25" s="322">
        <f t="shared" si="18"/>
        <v>0</v>
      </c>
      <c r="P25" s="159">
        <f t="shared" si="19"/>
        <v>0</v>
      </c>
      <c r="Q25" s="143">
        <f>'[2]Hot Coil'!H27</f>
        <v>0</v>
      </c>
      <c r="R25" s="121"/>
      <c r="S25" s="122">
        <f t="shared" si="20"/>
        <v>0</v>
      </c>
      <c r="T25" s="121">
        <f>'[2]Hot Coil'!I27</f>
        <v>0</v>
      </c>
      <c r="U25" s="121"/>
      <c r="V25" s="122">
        <f t="shared" si="21"/>
        <v>0</v>
      </c>
      <c r="W25" s="483">
        <f>'[2]Hot Coil'!J27</f>
        <v>0</v>
      </c>
      <c r="X25" s="121"/>
      <c r="Y25" s="124">
        <f t="shared" si="22"/>
        <v>0</v>
      </c>
      <c r="Z25" s="157">
        <f t="shared" si="23"/>
        <v>0</v>
      </c>
      <c r="AA25" s="322">
        <f t="shared" si="23"/>
        <v>0</v>
      </c>
      <c r="AB25" s="159">
        <f t="shared" si="24"/>
        <v>0</v>
      </c>
      <c r="AC25" s="439">
        <f t="shared" si="25"/>
        <v>0</v>
      </c>
      <c r="AD25" s="327">
        <f t="shared" si="25"/>
        <v>0</v>
      </c>
      <c r="AE25" s="168">
        <f t="shared" si="26"/>
        <v>0</v>
      </c>
      <c r="AF25" s="143">
        <f>'[2]Hot Coil'!K27</f>
        <v>0</v>
      </c>
      <c r="AG25" s="121"/>
      <c r="AH25" s="122">
        <f t="shared" si="27"/>
        <v>0</v>
      </c>
      <c r="AI25" s="121">
        <f>'[2]Hot Coil'!L27</f>
        <v>0</v>
      </c>
      <c r="AJ25" s="121"/>
      <c r="AK25" s="122">
        <f t="shared" si="28"/>
        <v>0</v>
      </c>
      <c r="AL25" s="121">
        <f>'[2]Hot Coil'!M27</f>
        <v>0</v>
      </c>
      <c r="AM25" s="121"/>
      <c r="AN25" s="124">
        <f t="shared" si="29"/>
        <v>0</v>
      </c>
      <c r="AO25" s="157">
        <f t="shared" si="9"/>
        <v>0</v>
      </c>
      <c r="AP25" s="322">
        <f t="shared" si="9"/>
        <v>0</v>
      </c>
      <c r="AQ25" s="159">
        <f t="shared" si="10"/>
        <v>0</v>
      </c>
      <c r="AR25" s="143">
        <f>'[2]Hot Coil'!N27</f>
        <v>0</v>
      </c>
      <c r="AS25" s="121"/>
      <c r="AT25" s="122">
        <f t="shared" si="30"/>
        <v>0</v>
      </c>
      <c r="AU25" s="121">
        <f>'[2]Hot Coil'!O27</f>
        <v>0</v>
      </c>
      <c r="AV25" s="121"/>
      <c r="AW25" s="123">
        <f t="shared" si="31"/>
        <v>0</v>
      </c>
      <c r="AX25" s="121">
        <f>'[2]Hot Coil'!P27</f>
        <v>0</v>
      </c>
      <c r="AY25" s="121"/>
      <c r="AZ25" s="122">
        <f t="shared" si="32"/>
        <v>0</v>
      </c>
      <c r="BA25" s="157">
        <f t="shared" si="33"/>
        <v>0</v>
      </c>
      <c r="BB25" s="158">
        <f t="shared" si="34"/>
        <v>0</v>
      </c>
      <c r="BC25" s="443">
        <f t="shared" si="35"/>
        <v>0</v>
      </c>
      <c r="BD25" s="166">
        <f t="shared" si="36"/>
        <v>0</v>
      </c>
      <c r="BE25" s="167">
        <f t="shared" si="37"/>
        <v>0</v>
      </c>
      <c r="BF25" s="444">
        <f t="shared" si="38"/>
        <v>0</v>
      </c>
      <c r="BG25" s="439">
        <f t="shared" si="39"/>
        <v>0</v>
      </c>
      <c r="BH25" s="444">
        <f t="shared" si="40"/>
        <v>0</v>
      </c>
      <c r="BI25" s="444">
        <f t="shared" si="41"/>
        <v>0</v>
      </c>
      <c r="BJ25" s="465"/>
      <c r="BL25" s="456">
        <f>VLOOKUP($B25,Test!$A$68:$J$120,3,0)</f>
        <v>0</v>
      </c>
    </row>
    <row r="26" spans="1:64" s="183" customFormat="1" ht="30" customHeight="1" x14ac:dyDescent="0.5">
      <c r="A26" s="184">
        <f t="shared" si="42"/>
        <v>20</v>
      </c>
      <c r="B26" s="222">
        <v>51402</v>
      </c>
      <c r="C26" s="236" t="s">
        <v>15</v>
      </c>
      <c r="D26" s="186" t="s">
        <v>56</v>
      </c>
      <c r="E26" s="143">
        <f>'[2]Hot Coil'!E28</f>
        <v>0</v>
      </c>
      <c r="F26" s="121"/>
      <c r="G26" s="122">
        <f t="shared" si="15"/>
        <v>0</v>
      </c>
      <c r="H26" s="121">
        <f>'[2]Hot Coil'!F28</f>
        <v>0</v>
      </c>
      <c r="I26" s="121"/>
      <c r="J26" s="122">
        <f t="shared" si="16"/>
        <v>0</v>
      </c>
      <c r="K26" s="121">
        <f>'[2]Hot Coil'!G28</f>
        <v>0</v>
      </c>
      <c r="L26" s="121"/>
      <c r="M26" s="124">
        <f t="shared" si="17"/>
        <v>0</v>
      </c>
      <c r="N26" s="157">
        <f t="shared" si="18"/>
        <v>0</v>
      </c>
      <c r="O26" s="322">
        <f t="shared" si="18"/>
        <v>0</v>
      </c>
      <c r="P26" s="159">
        <f t="shared" si="19"/>
        <v>0</v>
      </c>
      <c r="Q26" s="143">
        <f>'[2]Hot Coil'!H28</f>
        <v>0</v>
      </c>
      <c r="R26" s="121"/>
      <c r="S26" s="122">
        <f t="shared" si="20"/>
        <v>0</v>
      </c>
      <c r="T26" s="121">
        <f>'[2]Hot Coil'!I28</f>
        <v>0</v>
      </c>
      <c r="U26" s="121"/>
      <c r="V26" s="122">
        <f t="shared" si="21"/>
        <v>0</v>
      </c>
      <c r="W26" s="483">
        <f>'[2]Hot Coil'!J28</f>
        <v>0</v>
      </c>
      <c r="X26" s="121"/>
      <c r="Y26" s="124">
        <f t="shared" si="22"/>
        <v>0</v>
      </c>
      <c r="Z26" s="157">
        <f t="shared" si="23"/>
        <v>0</v>
      </c>
      <c r="AA26" s="322">
        <f t="shared" si="23"/>
        <v>0</v>
      </c>
      <c r="AB26" s="159">
        <f t="shared" si="24"/>
        <v>0</v>
      </c>
      <c r="AC26" s="439">
        <f t="shared" si="25"/>
        <v>0</v>
      </c>
      <c r="AD26" s="327">
        <f t="shared" si="25"/>
        <v>0</v>
      </c>
      <c r="AE26" s="168">
        <f t="shared" si="26"/>
        <v>0</v>
      </c>
      <c r="AF26" s="143">
        <f>'[2]Hot Coil'!K28</f>
        <v>0</v>
      </c>
      <c r="AG26" s="121"/>
      <c r="AH26" s="122">
        <f t="shared" si="27"/>
        <v>0</v>
      </c>
      <c r="AI26" s="121">
        <f>'[2]Hot Coil'!L28</f>
        <v>0</v>
      </c>
      <c r="AJ26" s="121"/>
      <c r="AK26" s="122">
        <f t="shared" si="28"/>
        <v>0</v>
      </c>
      <c r="AL26" s="121">
        <f>'[2]Hot Coil'!M28</f>
        <v>0</v>
      </c>
      <c r="AM26" s="121"/>
      <c r="AN26" s="124">
        <f t="shared" si="29"/>
        <v>0</v>
      </c>
      <c r="AO26" s="157">
        <f t="shared" si="9"/>
        <v>0</v>
      </c>
      <c r="AP26" s="322">
        <f t="shared" si="9"/>
        <v>0</v>
      </c>
      <c r="AQ26" s="159">
        <f t="shared" si="10"/>
        <v>0</v>
      </c>
      <c r="AR26" s="143">
        <f>'[2]Hot Coil'!N28</f>
        <v>0</v>
      </c>
      <c r="AS26" s="121"/>
      <c r="AT26" s="122">
        <f t="shared" si="30"/>
        <v>0</v>
      </c>
      <c r="AU26" s="121">
        <f>'[2]Hot Coil'!O28</f>
        <v>0</v>
      </c>
      <c r="AV26" s="121"/>
      <c r="AW26" s="123">
        <f t="shared" si="31"/>
        <v>0</v>
      </c>
      <c r="AX26" s="121">
        <f>'[2]Hot Coil'!P28</f>
        <v>0</v>
      </c>
      <c r="AY26" s="121"/>
      <c r="AZ26" s="122">
        <f t="shared" si="32"/>
        <v>0</v>
      </c>
      <c r="BA26" s="157">
        <f t="shared" si="33"/>
        <v>0</v>
      </c>
      <c r="BB26" s="158">
        <f t="shared" si="34"/>
        <v>0</v>
      </c>
      <c r="BC26" s="443">
        <f t="shared" si="35"/>
        <v>0</v>
      </c>
      <c r="BD26" s="166">
        <f t="shared" si="36"/>
        <v>0</v>
      </c>
      <c r="BE26" s="167">
        <f t="shared" si="37"/>
        <v>0</v>
      </c>
      <c r="BF26" s="444">
        <f t="shared" si="38"/>
        <v>0</v>
      </c>
      <c r="BG26" s="439">
        <f t="shared" si="39"/>
        <v>0</v>
      </c>
      <c r="BH26" s="444">
        <f t="shared" si="40"/>
        <v>0</v>
      </c>
      <c r="BI26" s="444">
        <f t="shared" si="41"/>
        <v>0</v>
      </c>
      <c r="BJ26" s="465"/>
      <c r="BL26" s="456">
        <f>VLOOKUP($B26,Test!$A$68:$J$120,3,0)</f>
        <v>0</v>
      </c>
    </row>
    <row r="27" spans="1:64" s="183" customFormat="1" ht="30" customHeight="1" x14ac:dyDescent="0.5">
      <c r="A27" s="184">
        <f t="shared" si="42"/>
        <v>21</v>
      </c>
      <c r="B27" s="222">
        <v>51403</v>
      </c>
      <c r="C27" s="236" t="s">
        <v>16</v>
      </c>
      <c r="D27" s="186" t="s">
        <v>57</v>
      </c>
      <c r="E27" s="143">
        <f>'[2]Hot Coil'!E29</f>
        <v>0</v>
      </c>
      <c r="F27" s="121"/>
      <c r="G27" s="122">
        <f t="shared" si="15"/>
        <v>0</v>
      </c>
      <c r="H27" s="121">
        <f>'[2]Hot Coil'!F29</f>
        <v>0</v>
      </c>
      <c r="I27" s="121"/>
      <c r="J27" s="122">
        <f t="shared" si="16"/>
        <v>0</v>
      </c>
      <c r="K27" s="121">
        <f>'[2]Hot Coil'!G29</f>
        <v>0</v>
      </c>
      <c r="L27" s="121"/>
      <c r="M27" s="124">
        <f t="shared" si="17"/>
        <v>0</v>
      </c>
      <c r="N27" s="157">
        <f t="shared" si="18"/>
        <v>0</v>
      </c>
      <c r="O27" s="322">
        <f t="shared" si="18"/>
        <v>0</v>
      </c>
      <c r="P27" s="159">
        <f t="shared" si="19"/>
        <v>0</v>
      </c>
      <c r="Q27" s="143">
        <f>'[2]Hot Coil'!H29</f>
        <v>0</v>
      </c>
      <c r="R27" s="121"/>
      <c r="S27" s="122">
        <f t="shared" si="20"/>
        <v>0</v>
      </c>
      <c r="T27" s="121">
        <f>'[2]Hot Coil'!I29</f>
        <v>0</v>
      </c>
      <c r="U27" s="121"/>
      <c r="V27" s="122">
        <f t="shared" si="21"/>
        <v>0</v>
      </c>
      <c r="W27" s="483">
        <f>'[2]Hot Coil'!J29</f>
        <v>0</v>
      </c>
      <c r="X27" s="121"/>
      <c r="Y27" s="124">
        <f t="shared" si="22"/>
        <v>0</v>
      </c>
      <c r="Z27" s="157">
        <f t="shared" si="23"/>
        <v>0</v>
      </c>
      <c r="AA27" s="322">
        <f t="shared" si="23"/>
        <v>0</v>
      </c>
      <c r="AB27" s="159">
        <f t="shared" si="24"/>
        <v>0</v>
      </c>
      <c r="AC27" s="439">
        <f t="shared" si="25"/>
        <v>0</v>
      </c>
      <c r="AD27" s="327">
        <f t="shared" si="25"/>
        <v>0</v>
      </c>
      <c r="AE27" s="168">
        <f t="shared" si="26"/>
        <v>0</v>
      </c>
      <c r="AF27" s="143">
        <f>'[2]Hot Coil'!K29</f>
        <v>0</v>
      </c>
      <c r="AG27" s="121"/>
      <c r="AH27" s="122">
        <f t="shared" si="27"/>
        <v>0</v>
      </c>
      <c r="AI27" s="121">
        <f>'[2]Hot Coil'!L29</f>
        <v>0</v>
      </c>
      <c r="AJ27" s="121"/>
      <c r="AK27" s="122">
        <f t="shared" si="28"/>
        <v>0</v>
      </c>
      <c r="AL27" s="121">
        <f>'[2]Hot Coil'!M29</f>
        <v>0</v>
      </c>
      <c r="AM27" s="121"/>
      <c r="AN27" s="124">
        <f t="shared" si="29"/>
        <v>0</v>
      </c>
      <c r="AO27" s="157">
        <f t="shared" si="9"/>
        <v>0</v>
      </c>
      <c r="AP27" s="322">
        <f t="shared" si="9"/>
        <v>0</v>
      </c>
      <c r="AQ27" s="159">
        <f t="shared" si="10"/>
        <v>0</v>
      </c>
      <c r="AR27" s="143">
        <f>'[2]Hot Coil'!N29</f>
        <v>0</v>
      </c>
      <c r="AS27" s="121"/>
      <c r="AT27" s="122">
        <f t="shared" si="30"/>
        <v>0</v>
      </c>
      <c r="AU27" s="121">
        <f>'[2]Hot Coil'!O29</f>
        <v>0</v>
      </c>
      <c r="AV27" s="121"/>
      <c r="AW27" s="123">
        <f t="shared" si="31"/>
        <v>0</v>
      </c>
      <c r="AX27" s="121">
        <f>'[2]Hot Coil'!P29</f>
        <v>0</v>
      </c>
      <c r="AY27" s="121"/>
      <c r="AZ27" s="122">
        <f t="shared" si="32"/>
        <v>0</v>
      </c>
      <c r="BA27" s="157">
        <f t="shared" si="33"/>
        <v>0</v>
      </c>
      <c r="BB27" s="158">
        <f t="shared" si="34"/>
        <v>0</v>
      </c>
      <c r="BC27" s="443">
        <f t="shared" si="35"/>
        <v>0</v>
      </c>
      <c r="BD27" s="166">
        <f t="shared" si="36"/>
        <v>0</v>
      </c>
      <c r="BE27" s="167">
        <f t="shared" si="37"/>
        <v>0</v>
      </c>
      <c r="BF27" s="444">
        <f t="shared" si="38"/>
        <v>0</v>
      </c>
      <c r="BG27" s="439">
        <f t="shared" si="39"/>
        <v>0</v>
      </c>
      <c r="BH27" s="444">
        <f t="shared" si="40"/>
        <v>0</v>
      </c>
      <c r="BI27" s="444">
        <f t="shared" si="41"/>
        <v>0</v>
      </c>
      <c r="BJ27" s="465"/>
      <c r="BL27" s="456">
        <f>VLOOKUP($B27,Test!$A$68:$J$120,3,0)</f>
        <v>0</v>
      </c>
    </row>
    <row r="28" spans="1:64" s="183" customFormat="1" ht="30" customHeight="1" x14ac:dyDescent="0.5">
      <c r="A28" s="184">
        <f t="shared" si="42"/>
        <v>22</v>
      </c>
      <c r="B28" s="222">
        <v>51404</v>
      </c>
      <c r="C28" s="236" t="s">
        <v>17</v>
      </c>
      <c r="D28" s="186" t="s">
        <v>58</v>
      </c>
      <c r="E28" s="143">
        <f>'[2]Hot Coil'!E30</f>
        <v>0</v>
      </c>
      <c r="F28" s="121"/>
      <c r="G28" s="122">
        <f t="shared" si="15"/>
        <v>0</v>
      </c>
      <c r="H28" s="121">
        <f>'[2]Hot Coil'!F30</f>
        <v>0</v>
      </c>
      <c r="I28" s="121"/>
      <c r="J28" s="122">
        <f t="shared" si="16"/>
        <v>0</v>
      </c>
      <c r="K28" s="121">
        <f>'[2]Hot Coil'!G30</f>
        <v>0</v>
      </c>
      <c r="L28" s="121"/>
      <c r="M28" s="124">
        <f t="shared" si="17"/>
        <v>0</v>
      </c>
      <c r="N28" s="157">
        <f t="shared" si="18"/>
        <v>0</v>
      </c>
      <c r="O28" s="322">
        <f t="shared" si="18"/>
        <v>0</v>
      </c>
      <c r="P28" s="159">
        <f t="shared" si="19"/>
        <v>0</v>
      </c>
      <c r="Q28" s="143">
        <f>'[2]Hot Coil'!H30</f>
        <v>0</v>
      </c>
      <c r="R28" s="121"/>
      <c r="S28" s="122">
        <f t="shared" si="20"/>
        <v>0</v>
      </c>
      <c r="T28" s="121">
        <f>'[2]Hot Coil'!I30</f>
        <v>0</v>
      </c>
      <c r="U28" s="121"/>
      <c r="V28" s="122">
        <f t="shared" si="21"/>
        <v>0</v>
      </c>
      <c r="W28" s="483">
        <f>'[2]Hot Coil'!J30</f>
        <v>0</v>
      </c>
      <c r="X28" s="121"/>
      <c r="Y28" s="124">
        <f t="shared" si="22"/>
        <v>0</v>
      </c>
      <c r="Z28" s="157">
        <f t="shared" si="23"/>
        <v>0</v>
      </c>
      <c r="AA28" s="322">
        <f t="shared" si="23"/>
        <v>0</v>
      </c>
      <c r="AB28" s="159">
        <f t="shared" si="24"/>
        <v>0</v>
      </c>
      <c r="AC28" s="439">
        <f t="shared" si="25"/>
        <v>0</v>
      </c>
      <c r="AD28" s="327">
        <f t="shared" si="25"/>
        <v>0</v>
      </c>
      <c r="AE28" s="168">
        <f t="shared" si="26"/>
        <v>0</v>
      </c>
      <c r="AF28" s="143">
        <f>'[2]Hot Coil'!K30</f>
        <v>0</v>
      </c>
      <c r="AG28" s="121"/>
      <c r="AH28" s="122">
        <f t="shared" si="27"/>
        <v>0</v>
      </c>
      <c r="AI28" s="121">
        <f>'[2]Hot Coil'!L30</f>
        <v>0</v>
      </c>
      <c r="AJ28" s="121"/>
      <c r="AK28" s="122">
        <f t="shared" si="28"/>
        <v>0</v>
      </c>
      <c r="AL28" s="121">
        <f>'[2]Hot Coil'!M30</f>
        <v>0</v>
      </c>
      <c r="AM28" s="121"/>
      <c r="AN28" s="124">
        <f t="shared" si="29"/>
        <v>0</v>
      </c>
      <c r="AO28" s="157">
        <f t="shared" si="9"/>
        <v>0</v>
      </c>
      <c r="AP28" s="322">
        <f t="shared" si="9"/>
        <v>0</v>
      </c>
      <c r="AQ28" s="159">
        <f t="shared" si="10"/>
        <v>0</v>
      </c>
      <c r="AR28" s="143">
        <f>'[2]Hot Coil'!N30</f>
        <v>0</v>
      </c>
      <c r="AS28" s="121"/>
      <c r="AT28" s="122">
        <f t="shared" si="30"/>
        <v>0</v>
      </c>
      <c r="AU28" s="121">
        <f>'[2]Hot Coil'!O30</f>
        <v>0</v>
      </c>
      <c r="AV28" s="121"/>
      <c r="AW28" s="123">
        <f t="shared" si="31"/>
        <v>0</v>
      </c>
      <c r="AX28" s="121">
        <f>'[2]Hot Coil'!P30</f>
        <v>0</v>
      </c>
      <c r="AY28" s="121"/>
      <c r="AZ28" s="122">
        <f t="shared" si="32"/>
        <v>0</v>
      </c>
      <c r="BA28" s="157">
        <f t="shared" si="33"/>
        <v>0</v>
      </c>
      <c r="BB28" s="158">
        <f t="shared" si="34"/>
        <v>0</v>
      </c>
      <c r="BC28" s="443">
        <f t="shared" si="35"/>
        <v>0</v>
      </c>
      <c r="BD28" s="166">
        <f t="shared" si="36"/>
        <v>0</v>
      </c>
      <c r="BE28" s="167">
        <f t="shared" si="37"/>
        <v>0</v>
      </c>
      <c r="BF28" s="444">
        <f t="shared" si="38"/>
        <v>0</v>
      </c>
      <c r="BG28" s="439">
        <f t="shared" si="39"/>
        <v>0</v>
      </c>
      <c r="BH28" s="444">
        <f t="shared" si="40"/>
        <v>0</v>
      </c>
      <c r="BI28" s="444">
        <f t="shared" si="41"/>
        <v>0</v>
      </c>
      <c r="BJ28" s="465"/>
      <c r="BL28" s="456">
        <f>VLOOKUP($B28,Test!$A$68:$J$120,3,0)</f>
        <v>0</v>
      </c>
    </row>
    <row r="29" spans="1:64" s="183" customFormat="1" ht="30" customHeight="1" x14ac:dyDescent="0.5">
      <c r="A29" s="184">
        <f t="shared" si="42"/>
        <v>23</v>
      </c>
      <c r="B29" s="222">
        <v>51405</v>
      </c>
      <c r="C29" s="236" t="s">
        <v>18</v>
      </c>
      <c r="D29" s="186" t="s">
        <v>59</v>
      </c>
      <c r="E29" s="143">
        <f>'[2]Hot Coil'!E31</f>
        <v>53394.095166689913</v>
      </c>
      <c r="F29" s="121">
        <v>39683.379999999997</v>
      </c>
      <c r="G29" s="122">
        <f t="shared" si="15"/>
        <v>13710.715166689915</v>
      </c>
      <c r="H29" s="121">
        <f>'[2]Hot Coil'!F31</f>
        <v>53833.175878153583</v>
      </c>
      <c r="I29" s="121">
        <v>40875.19</v>
      </c>
      <c r="J29" s="122">
        <f t="shared" si="16"/>
        <v>12957.98587815358</v>
      </c>
      <c r="K29" s="121">
        <f>'[2]Hot Coil'!G31</f>
        <v>52679.500857006009</v>
      </c>
      <c r="L29" s="121">
        <v>54916.09</v>
      </c>
      <c r="M29" s="124">
        <f t="shared" si="17"/>
        <v>-2236.5891429939875</v>
      </c>
      <c r="N29" s="157">
        <f t="shared" si="18"/>
        <v>159906.77190184951</v>
      </c>
      <c r="O29" s="322">
        <f t="shared" si="18"/>
        <v>135474.66</v>
      </c>
      <c r="P29" s="159">
        <f t="shared" si="19"/>
        <v>24432.111901849508</v>
      </c>
      <c r="Q29" s="143">
        <f>'[2]Hot Coil'!H31</f>
        <v>54819.28907930875</v>
      </c>
      <c r="R29" s="121">
        <v>32792.46</v>
      </c>
      <c r="S29" s="122">
        <f t="shared" si="20"/>
        <v>22026.829079308751</v>
      </c>
      <c r="T29" s="121">
        <f>'[2]Hot Coil'!I31</f>
        <v>51948.626330939413</v>
      </c>
      <c r="U29" s="121"/>
      <c r="V29" s="122">
        <f t="shared" si="21"/>
        <v>51948.626330939413</v>
      </c>
      <c r="W29" s="483">
        <f>'[2]Hot Coil'!J31</f>
        <v>50504.792480608878</v>
      </c>
      <c r="X29" s="121"/>
      <c r="Y29" s="124">
        <f t="shared" si="22"/>
        <v>50504.792480608878</v>
      </c>
      <c r="Z29" s="157">
        <f t="shared" si="23"/>
        <v>157272.70789085704</v>
      </c>
      <c r="AA29" s="322">
        <f t="shared" si="23"/>
        <v>32792.46</v>
      </c>
      <c r="AB29" s="159">
        <f t="shared" si="24"/>
        <v>124480.24789085705</v>
      </c>
      <c r="AC29" s="439">
        <f t="shared" si="25"/>
        <v>317179.47979270649</v>
      </c>
      <c r="AD29" s="327">
        <f t="shared" si="25"/>
        <v>168267.12</v>
      </c>
      <c r="AE29" s="168">
        <f t="shared" si="26"/>
        <v>148912.3597927065</v>
      </c>
      <c r="AF29" s="143">
        <f>'[2]Hot Coil'!K31</f>
        <v>54435.93774567388</v>
      </c>
      <c r="AG29" s="121"/>
      <c r="AH29" s="122">
        <f t="shared" si="27"/>
        <v>54435.93774567388</v>
      </c>
      <c r="AI29" s="121">
        <f>'[2]Hot Coil'!L31</f>
        <v>52115.310720941416</v>
      </c>
      <c r="AJ29" s="121"/>
      <c r="AK29" s="122">
        <f t="shared" si="28"/>
        <v>52115.310720941416</v>
      </c>
      <c r="AL29" s="121">
        <f>'[2]Hot Coil'!M31</f>
        <v>52987.067981704975</v>
      </c>
      <c r="AM29" s="121"/>
      <c r="AN29" s="124">
        <f t="shared" si="29"/>
        <v>52987.067981704975</v>
      </c>
      <c r="AO29" s="157">
        <f t="shared" si="9"/>
        <v>159538.31644832029</v>
      </c>
      <c r="AP29" s="322">
        <f t="shared" si="9"/>
        <v>0</v>
      </c>
      <c r="AQ29" s="159">
        <f t="shared" si="10"/>
        <v>159538.31644832029</v>
      </c>
      <c r="AR29" s="143">
        <f>'[2]Hot Coil'!N31</f>
        <v>53133.420547177848</v>
      </c>
      <c r="AS29" s="121"/>
      <c r="AT29" s="122">
        <f t="shared" si="30"/>
        <v>53133.420547177848</v>
      </c>
      <c r="AU29" s="121">
        <f>'[2]Hot Coil'!O31</f>
        <v>51440.071874604495</v>
      </c>
      <c r="AV29" s="121"/>
      <c r="AW29" s="123">
        <f t="shared" si="31"/>
        <v>51440.071874604495</v>
      </c>
      <c r="AX29" s="121">
        <f>'[2]Hot Coil'!P31</f>
        <v>53525.450013283735</v>
      </c>
      <c r="AY29" s="121"/>
      <c r="AZ29" s="122">
        <f t="shared" si="32"/>
        <v>53525.450013283735</v>
      </c>
      <c r="BA29" s="157">
        <f t="shared" si="33"/>
        <v>158098.94243506607</v>
      </c>
      <c r="BB29" s="158">
        <f t="shared" si="34"/>
        <v>0</v>
      </c>
      <c r="BC29" s="443">
        <f t="shared" si="35"/>
        <v>158098.94243506607</v>
      </c>
      <c r="BD29" s="166">
        <f t="shared" si="36"/>
        <v>317637.25888338638</v>
      </c>
      <c r="BE29" s="167">
        <f t="shared" si="37"/>
        <v>0</v>
      </c>
      <c r="BF29" s="444">
        <f t="shared" si="38"/>
        <v>317637.25888338638</v>
      </c>
      <c r="BG29" s="439">
        <f t="shared" si="39"/>
        <v>634816.73867609282</v>
      </c>
      <c r="BH29" s="444">
        <f t="shared" si="40"/>
        <v>168267.12</v>
      </c>
      <c r="BI29" s="444">
        <f t="shared" si="41"/>
        <v>466549.61867609282</v>
      </c>
      <c r="BJ29" s="465"/>
      <c r="BL29" s="456">
        <f>VLOOKUP($B29,Test!$A$68:$J$120,3,0)</f>
        <v>53759.14</v>
      </c>
    </row>
    <row r="30" spans="1:64" s="183" customFormat="1" ht="30" customHeight="1" x14ac:dyDescent="0.5">
      <c r="A30" s="184">
        <f t="shared" si="42"/>
        <v>24</v>
      </c>
      <c r="B30" s="222">
        <v>51406</v>
      </c>
      <c r="C30" s="236" t="s">
        <v>19</v>
      </c>
      <c r="D30" s="186" t="s">
        <v>60</v>
      </c>
      <c r="E30" s="143">
        <f>'[2]Hot Coil'!E32</f>
        <v>0</v>
      </c>
      <c r="F30" s="121"/>
      <c r="G30" s="122">
        <f t="shared" si="15"/>
        <v>0</v>
      </c>
      <c r="H30" s="121">
        <f>'[2]Hot Coil'!F32</f>
        <v>0</v>
      </c>
      <c r="I30" s="121"/>
      <c r="J30" s="122">
        <f t="shared" si="16"/>
        <v>0</v>
      </c>
      <c r="K30" s="121">
        <f>'[2]Hot Coil'!G32</f>
        <v>0</v>
      </c>
      <c r="L30" s="121"/>
      <c r="M30" s="124">
        <f t="shared" si="17"/>
        <v>0</v>
      </c>
      <c r="N30" s="157">
        <f t="shared" si="18"/>
        <v>0</v>
      </c>
      <c r="O30" s="322">
        <f t="shared" si="18"/>
        <v>0</v>
      </c>
      <c r="P30" s="159">
        <f t="shared" si="19"/>
        <v>0</v>
      </c>
      <c r="Q30" s="143">
        <f>'[2]Hot Coil'!H32</f>
        <v>0</v>
      </c>
      <c r="R30" s="121"/>
      <c r="S30" s="122">
        <f t="shared" si="20"/>
        <v>0</v>
      </c>
      <c r="T30" s="121">
        <f>'[2]Hot Coil'!I32</f>
        <v>0</v>
      </c>
      <c r="U30" s="121"/>
      <c r="V30" s="122">
        <f t="shared" si="21"/>
        <v>0</v>
      </c>
      <c r="W30" s="483">
        <f>'[2]Hot Coil'!J32</f>
        <v>0</v>
      </c>
      <c r="X30" s="121"/>
      <c r="Y30" s="124">
        <f t="shared" si="22"/>
        <v>0</v>
      </c>
      <c r="Z30" s="157">
        <f t="shared" si="23"/>
        <v>0</v>
      </c>
      <c r="AA30" s="322">
        <f t="shared" si="23"/>
        <v>0</v>
      </c>
      <c r="AB30" s="159">
        <f t="shared" si="24"/>
        <v>0</v>
      </c>
      <c r="AC30" s="439">
        <f t="shared" si="25"/>
        <v>0</v>
      </c>
      <c r="AD30" s="327">
        <f t="shared" si="25"/>
        <v>0</v>
      </c>
      <c r="AE30" s="168">
        <f t="shared" si="26"/>
        <v>0</v>
      </c>
      <c r="AF30" s="143">
        <f>'[2]Hot Coil'!K32</f>
        <v>0</v>
      </c>
      <c r="AG30" s="121"/>
      <c r="AH30" s="122">
        <f t="shared" si="27"/>
        <v>0</v>
      </c>
      <c r="AI30" s="121">
        <f>'[2]Hot Coil'!L32</f>
        <v>0</v>
      </c>
      <c r="AJ30" s="121"/>
      <c r="AK30" s="122">
        <f t="shared" si="28"/>
        <v>0</v>
      </c>
      <c r="AL30" s="121">
        <f>'[2]Hot Coil'!M32</f>
        <v>0</v>
      </c>
      <c r="AM30" s="121"/>
      <c r="AN30" s="124">
        <f t="shared" si="29"/>
        <v>0</v>
      </c>
      <c r="AO30" s="157">
        <f t="shared" si="9"/>
        <v>0</v>
      </c>
      <c r="AP30" s="322">
        <f t="shared" si="9"/>
        <v>0</v>
      </c>
      <c r="AQ30" s="159">
        <f t="shared" si="10"/>
        <v>0</v>
      </c>
      <c r="AR30" s="143">
        <f>'[2]Hot Coil'!N32</f>
        <v>0</v>
      </c>
      <c r="AS30" s="121"/>
      <c r="AT30" s="122">
        <f t="shared" si="30"/>
        <v>0</v>
      </c>
      <c r="AU30" s="121">
        <f>'[2]Hot Coil'!O32</f>
        <v>0</v>
      </c>
      <c r="AV30" s="121"/>
      <c r="AW30" s="123">
        <f t="shared" si="31"/>
        <v>0</v>
      </c>
      <c r="AX30" s="121">
        <f>'[2]Hot Coil'!P32</f>
        <v>0</v>
      </c>
      <c r="AY30" s="121"/>
      <c r="AZ30" s="122">
        <f t="shared" si="32"/>
        <v>0</v>
      </c>
      <c r="BA30" s="157">
        <f t="shared" si="33"/>
        <v>0</v>
      </c>
      <c r="BB30" s="158">
        <f t="shared" si="34"/>
        <v>0</v>
      </c>
      <c r="BC30" s="443">
        <f t="shared" si="35"/>
        <v>0</v>
      </c>
      <c r="BD30" s="166">
        <f t="shared" si="36"/>
        <v>0</v>
      </c>
      <c r="BE30" s="167">
        <f t="shared" si="37"/>
        <v>0</v>
      </c>
      <c r="BF30" s="444">
        <f t="shared" si="38"/>
        <v>0</v>
      </c>
      <c r="BG30" s="439">
        <f t="shared" si="39"/>
        <v>0</v>
      </c>
      <c r="BH30" s="444">
        <f t="shared" si="40"/>
        <v>0</v>
      </c>
      <c r="BI30" s="444">
        <f t="shared" si="41"/>
        <v>0</v>
      </c>
      <c r="BJ30" s="465"/>
      <c r="BL30" s="456">
        <f>VLOOKUP($B30,Test!$A$68:$J$120,3,0)</f>
        <v>0</v>
      </c>
    </row>
    <row r="31" spans="1:64" s="183" customFormat="1" ht="30" customHeight="1" x14ac:dyDescent="0.5">
      <c r="A31" s="184">
        <f t="shared" si="42"/>
        <v>25</v>
      </c>
      <c r="B31" s="222">
        <v>51407</v>
      </c>
      <c r="C31" s="236" t="s">
        <v>20</v>
      </c>
      <c r="D31" s="186" t="s">
        <v>61</v>
      </c>
      <c r="E31" s="143">
        <f>'[2]Hot Coil'!E33</f>
        <v>0</v>
      </c>
      <c r="F31" s="121"/>
      <c r="G31" s="122">
        <f t="shared" si="15"/>
        <v>0</v>
      </c>
      <c r="H31" s="121">
        <f>'[2]Hot Coil'!F33</f>
        <v>0</v>
      </c>
      <c r="I31" s="121"/>
      <c r="J31" s="122">
        <f t="shared" si="16"/>
        <v>0</v>
      </c>
      <c r="K31" s="121">
        <f>'[2]Hot Coil'!G33</f>
        <v>0</v>
      </c>
      <c r="L31" s="121"/>
      <c r="M31" s="124">
        <f t="shared" si="17"/>
        <v>0</v>
      </c>
      <c r="N31" s="157">
        <f t="shared" si="18"/>
        <v>0</v>
      </c>
      <c r="O31" s="322">
        <f t="shared" si="18"/>
        <v>0</v>
      </c>
      <c r="P31" s="159">
        <f t="shared" si="19"/>
        <v>0</v>
      </c>
      <c r="Q31" s="143">
        <f>'[2]Hot Coil'!H33</f>
        <v>0</v>
      </c>
      <c r="R31" s="121"/>
      <c r="S31" s="122">
        <f t="shared" si="20"/>
        <v>0</v>
      </c>
      <c r="T31" s="121">
        <f>'[2]Hot Coil'!I33</f>
        <v>0</v>
      </c>
      <c r="U31" s="121"/>
      <c r="V31" s="122">
        <f t="shared" si="21"/>
        <v>0</v>
      </c>
      <c r="W31" s="483">
        <f>'[2]Hot Coil'!J33</f>
        <v>0</v>
      </c>
      <c r="X31" s="121"/>
      <c r="Y31" s="124">
        <f t="shared" si="22"/>
        <v>0</v>
      </c>
      <c r="Z31" s="157">
        <f t="shared" si="23"/>
        <v>0</v>
      </c>
      <c r="AA31" s="322">
        <f t="shared" si="23"/>
        <v>0</v>
      </c>
      <c r="AB31" s="159">
        <f t="shared" si="24"/>
        <v>0</v>
      </c>
      <c r="AC31" s="439">
        <f t="shared" si="25"/>
        <v>0</v>
      </c>
      <c r="AD31" s="327">
        <f t="shared" si="25"/>
        <v>0</v>
      </c>
      <c r="AE31" s="168">
        <f t="shared" si="26"/>
        <v>0</v>
      </c>
      <c r="AF31" s="143">
        <f>'[2]Hot Coil'!K33</f>
        <v>0</v>
      </c>
      <c r="AG31" s="121"/>
      <c r="AH31" s="122">
        <f t="shared" si="27"/>
        <v>0</v>
      </c>
      <c r="AI31" s="121">
        <f>'[2]Hot Coil'!L33</f>
        <v>0</v>
      </c>
      <c r="AJ31" s="121"/>
      <c r="AK31" s="122">
        <f t="shared" si="28"/>
        <v>0</v>
      </c>
      <c r="AL31" s="121">
        <f>'[2]Hot Coil'!M33</f>
        <v>0</v>
      </c>
      <c r="AM31" s="121"/>
      <c r="AN31" s="124">
        <f t="shared" si="29"/>
        <v>0</v>
      </c>
      <c r="AO31" s="157">
        <f t="shared" si="9"/>
        <v>0</v>
      </c>
      <c r="AP31" s="322">
        <f t="shared" si="9"/>
        <v>0</v>
      </c>
      <c r="AQ31" s="159">
        <f t="shared" si="10"/>
        <v>0</v>
      </c>
      <c r="AR31" s="143">
        <f>'[2]Hot Coil'!N33</f>
        <v>0</v>
      </c>
      <c r="AS31" s="121"/>
      <c r="AT31" s="122">
        <f t="shared" si="30"/>
        <v>0</v>
      </c>
      <c r="AU31" s="121">
        <f>'[2]Hot Coil'!O33</f>
        <v>0</v>
      </c>
      <c r="AV31" s="121"/>
      <c r="AW31" s="123">
        <f t="shared" si="31"/>
        <v>0</v>
      </c>
      <c r="AX31" s="121">
        <f>'[2]Hot Coil'!P33</f>
        <v>0</v>
      </c>
      <c r="AY31" s="121"/>
      <c r="AZ31" s="122">
        <f t="shared" si="32"/>
        <v>0</v>
      </c>
      <c r="BA31" s="157">
        <f t="shared" si="33"/>
        <v>0</v>
      </c>
      <c r="BB31" s="158">
        <f t="shared" si="34"/>
        <v>0</v>
      </c>
      <c r="BC31" s="443">
        <f t="shared" si="35"/>
        <v>0</v>
      </c>
      <c r="BD31" s="166">
        <f t="shared" si="36"/>
        <v>0</v>
      </c>
      <c r="BE31" s="167">
        <f t="shared" si="37"/>
        <v>0</v>
      </c>
      <c r="BF31" s="444">
        <f t="shared" si="38"/>
        <v>0</v>
      </c>
      <c r="BG31" s="439">
        <f t="shared" si="39"/>
        <v>0</v>
      </c>
      <c r="BH31" s="444">
        <f t="shared" si="40"/>
        <v>0</v>
      </c>
      <c r="BI31" s="444">
        <f t="shared" si="41"/>
        <v>0</v>
      </c>
      <c r="BJ31" s="465"/>
      <c r="BL31" s="456">
        <f>VLOOKUP($B31,Test!$A$68:$J$120,3,0)</f>
        <v>0</v>
      </c>
    </row>
    <row r="32" spans="1:64" s="183" customFormat="1" ht="30" customHeight="1" x14ac:dyDescent="0.5">
      <c r="A32" s="184">
        <f t="shared" si="42"/>
        <v>26</v>
      </c>
      <c r="B32" s="222">
        <v>51408</v>
      </c>
      <c r="C32" s="236" t="s">
        <v>21</v>
      </c>
      <c r="D32" s="186" t="s">
        <v>62</v>
      </c>
      <c r="E32" s="143">
        <f>'[2]Hot Coil'!E34</f>
        <v>417189.80703069764</v>
      </c>
      <c r="F32" s="121">
        <v>357210.47</v>
      </c>
      <c r="G32" s="122">
        <f t="shared" si="15"/>
        <v>59979.337030697672</v>
      </c>
      <c r="H32" s="121">
        <f>'[2]Hot Coil'!F34</f>
        <v>519742.36709947919</v>
      </c>
      <c r="I32" s="121">
        <v>462456.57</v>
      </c>
      <c r="J32" s="122">
        <f t="shared" si="16"/>
        <v>57285.797099479183</v>
      </c>
      <c r="K32" s="121">
        <f>'[2]Hot Coil'!G34</f>
        <v>499223.6208439474</v>
      </c>
      <c r="L32" s="121">
        <v>457401.65</v>
      </c>
      <c r="M32" s="124">
        <f t="shared" si="17"/>
        <v>41821.970843947376</v>
      </c>
      <c r="N32" s="157">
        <f t="shared" si="18"/>
        <v>1436155.7949741243</v>
      </c>
      <c r="O32" s="322">
        <f t="shared" si="18"/>
        <v>1277068.69</v>
      </c>
      <c r="P32" s="159">
        <f t="shared" si="19"/>
        <v>159087.10497412435</v>
      </c>
      <c r="Q32" s="143">
        <f>'[2]Hot Coil'!H34</f>
        <v>386730.86187024921</v>
      </c>
      <c r="R32" s="121">
        <v>185351.02</v>
      </c>
      <c r="S32" s="122">
        <f t="shared" si="20"/>
        <v>201379.84187024922</v>
      </c>
      <c r="T32" s="121">
        <f>'[2]Hot Coil'!I34</f>
        <v>461966.13744327426</v>
      </c>
      <c r="U32" s="121"/>
      <c r="V32" s="122">
        <f t="shared" si="21"/>
        <v>461966.13744327426</v>
      </c>
      <c r="W32" s="483">
        <f>'[2]Hot Coil'!J34</f>
        <v>479583.17720222403</v>
      </c>
      <c r="X32" s="121"/>
      <c r="Y32" s="124">
        <f t="shared" si="22"/>
        <v>479583.17720222403</v>
      </c>
      <c r="Z32" s="157">
        <f t="shared" si="23"/>
        <v>1328280.1765157476</v>
      </c>
      <c r="AA32" s="322">
        <f t="shared" si="23"/>
        <v>185351.02</v>
      </c>
      <c r="AB32" s="159">
        <f t="shared" si="24"/>
        <v>1142929.1565157475</v>
      </c>
      <c r="AC32" s="439">
        <f t="shared" si="25"/>
        <v>2764435.9714898719</v>
      </c>
      <c r="AD32" s="327">
        <f t="shared" si="25"/>
        <v>1462419.71</v>
      </c>
      <c r="AE32" s="168">
        <f t="shared" si="26"/>
        <v>1302016.2614898719</v>
      </c>
      <c r="AF32" s="143">
        <f>'[2]Hot Coil'!K34</f>
        <v>469095.8025708163</v>
      </c>
      <c r="AG32" s="121"/>
      <c r="AH32" s="122">
        <f t="shared" si="27"/>
        <v>469095.8025708163</v>
      </c>
      <c r="AI32" s="121">
        <f>'[2]Hot Coil'!L34</f>
        <v>480336.78531938762</v>
      </c>
      <c r="AJ32" s="121"/>
      <c r="AK32" s="122">
        <f t="shared" si="28"/>
        <v>480336.78531938762</v>
      </c>
      <c r="AL32" s="121">
        <f>'[2]Hot Coil'!M34</f>
        <v>498466.93875085365</v>
      </c>
      <c r="AM32" s="121"/>
      <c r="AN32" s="124">
        <f t="shared" si="29"/>
        <v>498466.93875085365</v>
      </c>
      <c r="AO32" s="157">
        <f t="shared" si="9"/>
        <v>1447899.5266410576</v>
      </c>
      <c r="AP32" s="322">
        <f t="shared" si="9"/>
        <v>0</v>
      </c>
      <c r="AQ32" s="159">
        <f t="shared" si="10"/>
        <v>1447899.5266410576</v>
      </c>
      <c r="AR32" s="143">
        <f>'[2]Hot Coil'!N34</f>
        <v>494192.18575496541</v>
      </c>
      <c r="AS32" s="121"/>
      <c r="AT32" s="122">
        <f t="shared" si="30"/>
        <v>494192.18575496541</v>
      </c>
      <c r="AU32" s="121">
        <f>'[2]Hot Coil'!O34</f>
        <v>491760.25254381861</v>
      </c>
      <c r="AV32" s="121"/>
      <c r="AW32" s="123">
        <f t="shared" si="31"/>
        <v>491760.25254381861</v>
      </c>
      <c r="AX32" s="121">
        <f>'[2]Hot Coil'!P34</f>
        <v>431694.97474725015</v>
      </c>
      <c r="AY32" s="121"/>
      <c r="AZ32" s="122">
        <f t="shared" si="32"/>
        <v>431694.97474725015</v>
      </c>
      <c r="BA32" s="157">
        <f t="shared" si="33"/>
        <v>1417647.4130460341</v>
      </c>
      <c r="BB32" s="158">
        <f t="shared" si="34"/>
        <v>0</v>
      </c>
      <c r="BC32" s="443">
        <f t="shared" si="35"/>
        <v>1417647.4130460341</v>
      </c>
      <c r="BD32" s="166">
        <f t="shared" si="36"/>
        <v>2865546.9396870919</v>
      </c>
      <c r="BE32" s="167">
        <f t="shared" si="37"/>
        <v>0</v>
      </c>
      <c r="BF32" s="444">
        <f t="shared" si="38"/>
        <v>2865546.9396870919</v>
      </c>
      <c r="BG32" s="439">
        <f t="shared" si="39"/>
        <v>5629982.9111769637</v>
      </c>
      <c r="BH32" s="444">
        <f t="shared" si="40"/>
        <v>1462419.71</v>
      </c>
      <c r="BI32" s="444">
        <f t="shared" si="41"/>
        <v>4167563.2011769637</v>
      </c>
      <c r="BJ32" s="465"/>
      <c r="BL32" s="456">
        <f>VLOOKUP($B32,Test!$A$68:$J$120,3,0)</f>
        <v>659781.52</v>
      </c>
    </row>
    <row r="33" spans="1:64" s="183" customFormat="1" ht="30" customHeight="1" x14ac:dyDescent="0.5">
      <c r="A33" s="184">
        <f t="shared" si="42"/>
        <v>27</v>
      </c>
      <c r="B33" s="222">
        <v>51409</v>
      </c>
      <c r="C33" s="236" t="s">
        <v>22</v>
      </c>
      <c r="D33" s="186" t="s">
        <v>63</v>
      </c>
      <c r="E33" s="143">
        <f>'[2]Hot Coil'!E35</f>
        <v>162877.83161801676</v>
      </c>
      <c r="F33" s="121">
        <v>152597.15</v>
      </c>
      <c r="G33" s="122">
        <f t="shared" si="15"/>
        <v>10280.681618016766</v>
      </c>
      <c r="H33" s="121">
        <f>'[2]Hot Coil'!F35</f>
        <v>159409.71223454003</v>
      </c>
      <c r="I33" s="121">
        <v>141938.29999999999</v>
      </c>
      <c r="J33" s="122">
        <f t="shared" si="16"/>
        <v>17471.412234540039</v>
      </c>
      <c r="K33" s="121">
        <f>'[2]Hot Coil'!G35</f>
        <v>157259.44311530501</v>
      </c>
      <c r="L33" s="121">
        <v>158165.59</v>
      </c>
      <c r="M33" s="124">
        <f t="shared" si="17"/>
        <v>-906.14688469498651</v>
      </c>
      <c r="N33" s="157">
        <f t="shared" si="18"/>
        <v>479546.98696786177</v>
      </c>
      <c r="O33" s="322">
        <f t="shared" si="18"/>
        <v>452701.03999999992</v>
      </c>
      <c r="P33" s="159">
        <f t="shared" si="19"/>
        <v>26845.946967861848</v>
      </c>
      <c r="Q33" s="143">
        <f>'[2]Hot Coil'!H35</f>
        <v>158107.14731181215</v>
      </c>
      <c r="R33" s="121">
        <v>119108.04</v>
      </c>
      <c r="S33" s="122">
        <f t="shared" si="20"/>
        <v>38999.107311812157</v>
      </c>
      <c r="T33" s="121">
        <f>'[2]Hot Coil'!I35</f>
        <v>153916.60757852689</v>
      </c>
      <c r="U33" s="121"/>
      <c r="V33" s="122">
        <f t="shared" si="21"/>
        <v>153916.60757852689</v>
      </c>
      <c r="W33" s="483">
        <f>'[2]Hot Coil'!J35</f>
        <v>149445.3499933136</v>
      </c>
      <c r="X33" s="121"/>
      <c r="Y33" s="124">
        <f t="shared" si="22"/>
        <v>149445.3499933136</v>
      </c>
      <c r="Z33" s="157">
        <f t="shared" si="23"/>
        <v>461469.10488365265</v>
      </c>
      <c r="AA33" s="322">
        <f t="shared" si="23"/>
        <v>119108.04</v>
      </c>
      <c r="AB33" s="159">
        <f t="shared" si="24"/>
        <v>342361.06488365267</v>
      </c>
      <c r="AC33" s="439">
        <f t="shared" si="25"/>
        <v>941016.09185151453</v>
      </c>
      <c r="AD33" s="327">
        <f t="shared" si="25"/>
        <v>571809.07999999996</v>
      </c>
      <c r="AE33" s="168">
        <f t="shared" si="26"/>
        <v>369207.01185151457</v>
      </c>
      <c r="AF33" s="143">
        <f>'[2]Hot Coil'!K35</f>
        <v>154623.33579683877</v>
      </c>
      <c r="AG33" s="121"/>
      <c r="AH33" s="122">
        <f t="shared" si="27"/>
        <v>154623.33579683877</v>
      </c>
      <c r="AI33" s="121">
        <f>'[2]Hot Coil'!L35</f>
        <v>149355.94994542608</v>
      </c>
      <c r="AJ33" s="121"/>
      <c r="AK33" s="122">
        <f t="shared" si="28"/>
        <v>149355.94994542608</v>
      </c>
      <c r="AL33" s="121">
        <f>'[2]Hot Coil'!M35</f>
        <v>150663.25983777689</v>
      </c>
      <c r="AM33" s="121"/>
      <c r="AN33" s="124">
        <f t="shared" si="29"/>
        <v>150663.25983777689</v>
      </c>
      <c r="AO33" s="157">
        <f t="shared" si="9"/>
        <v>454642.54558004171</v>
      </c>
      <c r="AP33" s="322">
        <f t="shared" si="9"/>
        <v>0</v>
      </c>
      <c r="AQ33" s="159">
        <f t="shared" si="10"/>
        <v>454642.54558004171</v>
      </c>
      <c r="AR33" s="143">
        <f>'[2]Hot Coil'!N35</f>
        <v>150289.09113569462</v>
      </c>
      <c r="AS33" s="121"/>
      <c r="AT33" s="122">
        <f t="shared" si="30"/>
        <v>150289.09113569462</v>
      </c>
      <c r="AU33" s="121">
        <f>'[2]Hot Coil'!O35</f>
        <v>148083.91833806806</v>
      </c>
      <c r="AV33" s="121"/>
      <c r="AW33" s="123">
        <f t="shared" si="31"/>
        <v>148083.91833806806</v>
      </c>
      <c r="AX33" s="121">
        <f>'[2]Hot Coil'!P35</f>
        <v>150827.46340962258</v>
      </c>
      <c r="AY33" s="121"/>
      <c r="AZ33" s="122">
        <f t="shared" si="32"/>
        <v>150827.46340962258</v>
      </c>
      <c r="BA33" s="157">
        <f t="shared" si="33"/>
        <v>449200.47288338526</v>
      </c>
      <c r="BB33" s="158">
        <f t="shared" si="34"/>
        <v>0</v>
      </c>
      <c r="BC33" s="443">
        <f t="shared" si="35"/>
        <v>449200.47288338526</v>
      </c>
      <c r="BD33" s="166">
        <f t="shared" si="36"/>
        <v>903843.01846342697</v>
      </c>
      <c r="BE33" s="167">
        <f t="shared" si="37"/>
        <v>0</v>
      </c>
      <c r="BF33" s="444">
        <f t="shared" si="38"/>
        <v>903843.01846342697</v>
      </c>
      <c r="BG33" s="439">
        <f t="shared" si="39"/>
        <v>1844859.1103149415</v>
      </c>
      <c r="BH33" s="444">
        <f t="shared" si="40"/>
        <v>571809.07999999996</v>
      </c>
      <c r="BI33" s="444">
        <f t="shared" si="41"/>
        <v>1273050.0303149414</v>
      </c>
      <c r="BJ33" s="465"/>
      <c r="BL33" s="456">
        <f>VLOOKUP($B33,Test!$A$68:$J$120,3,0)</f>
        <v>187571.46</v>
      </c>
    </row>
    <row r="34" spans="1:64" s="183" customFormat="1" ht="30" customHeight="1" x14ac:dyDescent="0.5">
      <c r="A34" s="184">
        <f t="shared" si="42"/>
        <v>28</v>
      </c>
      <c r="B34" s="222">
        <v>51499</v>
      </c>
      <c r="C34" s="236" t="s">
        <v>23</v>
      </c>
      <c r="D34" s="186" t="s">
        <v>64</v>
      </c>
      <c r="E34" s="143">
        <f>'[2]Hot Coil'!E36</f>
        <v>0</v>
      </c>
      <c r="F34" s="121"/>
      <c r="G34" s="122">
        <f t="shared" si="15"/>
        <v>0</v>
      </c>
      <c r="H34" s="121">
        <f>'[2]Hot Coil'!F36</f>
        <v>0</v>
      </c>
      <c r="I34" s="121"/>
      <c r="J34" s="122">
        <f t="shared" si="16"/>
        <v>0</v>
      </c>
      <c r="K34" s="121">
        <f>'[2]Hot Coil'!G36</f>
        <v>0</v>
      </c>
      <c r="L34" s="121"/>
      <c r="M34" s="124">
        <f t="shared" si="17"/>
        <v>0</v>
      </c>
      <c r="N34" s="157">
        <f t="shared" si="18"/>
        <v>0</v>
      </c>
      <c r="O34" s="322">
        <f t="shared" si="18"/>
        <v>0</v>
      </c>
      <c r="P34" s="159">
        <f t="shared" si="19"/>
        <v>0</v>
      </c>
      <c r="Q34" s="143">
        <f>'[2]Hot Coil'!H36</f>
        <v>0</v>
      </c>
      <c r="R34" s="121"/>
      <c r="S34" s="122">
        <f t="shared" si="20"/>
        <v>0</v>
      </c>
      <c r="T34" s="121">
        <f>'[2]Hot Coil'!I36</f>
        <v>0</v>
      </c>
      <c r="U34" s="121"/>
      <c r="V34" s="122">
        <f t="shared" si="21"/>
        <v>0</v>
      </c>
      <c r="W34" s="483">
        <f>'[2]Hot Coil'!J36</f>
        <v>0</v>
      </c>
      <c r="X34" s="121"/>
      <c r="Y34" s="124">
        <f t="shared" si="22"/>
        <v>0</v>
      </c>
      <c r="Z34" s="157">
        <f t="shared" si="23"/>
        <v>0</v>
      </c>
      <c r="AA34" s="322">
        <f t="shared" si="23"/>
        <v>0</v>
      </c>
      <c r="AB34" s="159">
        <f t="shared" si="24"/>
        <v>0</v>
      </c>
      <c r="AC34" s="439">
        <f t="shared" si="25"/>
        <v>0</v>
      </c>
      <c r="AD34" s="327">
        <f t="shared" si="25"/>
        <v>0</v>
      </c>
      <c r="AE34" s="168">
        <f t="shared" si="26"/>
        <v>0</v>
      </c>
      <c r="AF34" s="143">
        <f>'[2]Hot Coil'!K36</f>
        <v>0</v>
      </c>
      <c r="AG34" s="121"/>
      <c r="AH34" s="122">
        <f t="shared" si="27"/>
        <v>0</v>
      </c>
      <c r="AI34" s="121">
        <f>'[2]Hot Coil'!L36</f>
        <v>0</v>
      </c>
      <c r="AJ34" s="121"/>
      <c r="AK34" s="122">
        <f t="shared" si="28"/>
        <v>0</v>
      </c>
      <c r="AL34" s="121">
        <f>'[2]Hot Coil'!M36</f>
        <v>0</v>
      </c>
      <c r="AM34" s="121"/>
      <c r="AN34" s="124">
        <f t="shared" si="29"/>
        <v>0</v>
      </c>
      <c r="AO34" s="157">
        <f t="shared" si="9"/>
        <v>0</v>
      </c>
      <c r="AP34" s="322">
        <f t="shared" si="9"/>
        <v>0</v>
      </c>
      <c r="AQ34" s="159">
        <f t="shared" si="10"/>
        <v>0</v>
      </c>
      <c r="AR34" s="143">
        <f>'[2]Hot Coil'!N36</f>
        <v>0</v>
      </c>
      <c r="AS34" s="121"/>
      <c r="AT34" s="122">
        <f t="shared" si="30"/>
        <v>0</v>
      </c>
      <c r="AU34" s="121">
        <f>'[2]Hot Coil'!O36</f>
        <v>0</v>
      </c>
      <c r="AV34" s="121"/>
      <c r="AW34" s="123">
        <f t="shared" si="31"/>
        <v>0</v>
      </c>
      <c r="AX34" s="121">
        <f>'[2]Hot Coil'!P36</f>
        <v>0</v>
      </c>
      <c r="AY34" s="121"/>
      <c r="AZ34" s="122">
        <f t="shared" si="32"/>
        <v>0</v>
      </c>
      <c r="BA34" s="157">
        <f t="shared" si="33"/>
        <v>0</v>
      </c>
      <c r="BB34" s="158">
        <f t="shared" si="34"/>
        <v>0</v>
      </c>
      <c r="BC34" s="443">
        <f t="shared" si="35"/>
        <v>0</v>
      </c>
      <c r="BD34" s="166">
        <f t="shared" si="36"/>
        <v>0</v>
      </c>
      <c r="BE34" s="167">
        <f t="shared" si="37"/>
        <v>0</v>
      </c>
      <c r="BF34" s="444">
        <f t="shared" si="38"/>
        <v>0</v>
      </c>
      <c r="BG34" s="439">
        <f t="shared" si="39"/>
        <v>0</v>
      </c>
      <c r="BH34" s="444">
        <f t="shared" si="40"/>
        <v>0</v>
      </c>
      <c r="BI34" s="444">
        <f t="shared" si="41"/>
        <v>0</v>
      </c>
      <c r="BJ34" s="465"/>
      <c r="BL34" s="456">
        <f>VLOOKUP($B34,Test!$A$68:$J$120,3,0)</f>
        <v>0</v>
      </c>
    </row>
    <row r="35" spans="1:64" s="183" customFormat="1" ht="30" customHeight="1" x14ac:dyDescent="0.5">
      <c r="A35" s="184">
        <f t="shared" si="42"/>
        <v>29</v>
      </c>
      <c r="B35" s="222">
        <v>51601</v>
      </c>
      <c r="C35" s="236" t="s">
        <v>24</v>
      </c>
      <c r="D35" s="186" t="s">
        <v>65</v>
      </c>
      <c r="E35" s="143">
        <f>'[2]Hot Coil'!E37</f>
        <v>0</v>
      </c>
      <c r="F35" s="121"/>
      <c r="G35" s="122">
        <f t="shared" si="15"/>
        <v>0</v>
      </c>
      <c r="H35" s="121">
        <f>'[2]Hot Coil'!F37</f>
        <v>0</v>
      </c>
      <c r="I35" s="121"/>
      <c r="J35" s="122">
        <f t="shared" si="16"/>
        <v>0</v>
      </c>
      <c r="K35" s="121">
        <f>'[2]Hot Coil'!G37</f>
        <v>0</v>
      </c>
      <c r="L35" s="121"/>
      <c r="M35" s="124">
        <f t="shared" si="17"/>
        <v>0</v>
      </c>
      <c r="N35" s="157">
        <f t="shared" si="18"/>
        <v>0</v>
      </c>
      <c r="O35" s="322">
        <f t="shared" si="18"/>
        <v>0</v>
      </c>
      <c r="P35" s="159">
        <f t="shared" si="19"/>
        <v>0</v>
      </c>
      <c r="Q35" s="143">
        <f>'[2]Hot Coil'!H37</f>
        <v>0</v>
      </c>
      <c r="R35" s="121"/>
      <c r="S35" s="122">
        <f t="shared" si="20"/>
        <v>0</v>
      </c>
      <c r="T35" s="121">
        <f>'[2]Hot Coil'!I37</f>
        <v>0</v>
      </c>
      <c r="U35" s="121"/>
      <c r="V35" s="122">
        <f t="shared" si="21"/>
        <v>0</v>
      </c>
      <c r="W35" s="483">
        <f>'[2]Hot Coil'!J37</f>
        <v>0</v>
      </c>
      <c r="X35" s="121"/>
      <c r="Y35" s="124">
        <f t="shared" si="22"/>
        <v>0</v>
      </c>
      <c r="Z35" s="157">
        <f t="shared" si="23"/>
        <v>0</v>
      </c>
      <c r="AA35" s="322">
        <f t="shared" si="23"/>
        <v>0</v>
      </c>
      <c r="AB35" s="159">
        <f t="shared" si="24"/>
        <v>0</v>
      </c>
      <c r="AC35" s="439">
        <f t="shared" si="25"/>
        <v>0</v>
      </c>
      <c r="AD35" s="327">
        <f t="shared" si="25"/>
        <v>0</v>
      </c>
      <c r="AE35" s="168">
        <f t="shared" si="26"/>
        <v>0</v>
      </c>
      <c r="AF35" s="143">
        <f>'[2]Hot Coil'!K37</f>
        <v>0</v>
      </c>
      <c r="AG35" s="121"/>
      <c r="AH35" s="122">
        <f t="shared" si="27"/>
        <v>0</v>
      </c>
      <c r="AI35" s="121">
        <f>'[2]Hot Coil'!L37</f>
        <v>0</v>
      </c>
      <c r="AJ35" s="121"/>
      <c r="AK35" s="122">
        <f t="shared" si="28"/>
        <v>0</v>
      </c>
      <c r="AL35" s="121">
        <f>'[2]Hot Coil'!M37</f>
        <v>0</v>
      </c>
      <c r="AM35" s="121"/>
      <c r="AN35" s="124">
        <f t="shared" si="29"/>
        <v>0</v>
      </c>
      <c r="AO35" s="157">
        <f t="shared" si="9"/>
        <v>0</v>
      </c>
      <c r="AP35" s="322">
        <f t="shared" si="9"/>
        <v>0</v>
      </c>
      <c r="AQ35" s="159">
        <f t="shared" si="10"/>
        <v>0</v>
      </c>
      <c r="AR35" s="143">
        <f>'[2]Hot Coil'!N37</f>
        <v>0</v>
      </c>
      <c r="AS35" s="121"/>
      <c r="AT35" s="122">
        <f t="shared" si="30"/>
        <v>0</v>
      </c>
      <c r="AU35" s="121">
        <f>'[2]Hot Coil'!O37</f>
        <v>0</v>
      </c>
      <c r="AV35" s="121"/>
      <c r="AW35" s="123">
        <f t="shared" si="31"/>
        <v>0</v>
      </c>
      <c r="AX35" s="121">
        <f>'[2]Hot Coil'!P37</f>
        <v>0</v>
      </c>
      <c r="AY35" s="121"/>
      <c r="AZ35" s="122">
        <f t="shared" si="32"/>
        <v>0</v>
      </c>
      <c r="BA35" s="157">
        <f t="shared" si="33"/>
        <v>0</v>
      </c>
      <c r="BB35" s="158">
        <f t="shared" si="34"/>
        <v>0</v>
      </c>
      <c r="BC35" s="443">
        <f t="shared" si="35"/>
        <v>0</v>
      </c>
      <c r="BD35" s="166">
        <f t="shared" si="36"/>
        <v>0</v>
      </c>
      <c r="BE35" s="167">
        <f t="shared" si="37"/>
        <v>0</v>
      </c>
      <c r="BF35" s="444">
        <f t="shared" si="38"/>
        <v>0</v>
      </c>
      <c r="BG35" s="439">
        <f t="shared" si="39"/>
        <v>0</v>
      </c>
      <c r="BH35" s="444">
        <f t="shared" si="40"/>
        <v>0</v>
      </c>
      <c r="BI35" s="444">
        <f t="shared" si="41"/>
        <v>0</v>
      </c>
      <c r="BJ35" s="465"/>
      <c r="BL35" s="456">
        <f>VLOOKUP($B35,Test!$A$68:$J$120,3,0)</f>
        <v>0</v>
      </c>
    </row>
    <row r="36" spans="1:64" s="183" customFormat="1" ht="30" customHeight="1" x14ac:dyDescent="0.5">
      <c r="A36" s="184">
        <f t="shared" si="42"/>
        <v>30</v>
      </c>
      <c r="B36" s="222">
        <v>51602</v>
      </c>
      <c r="C36" s="236" t="s">
        <v>25</v>
      </c>
      <c r="D36" s="186" t="s">
        <v>66</v>
      </c>
      <c r="E36" s="143">
        <f>'[2]Hot Coil'!E38</f>
        <v>0</v>
      </c>
      <c r="F36" s="121"/>
      <c r="G36" s="122">
        <f t="shared" si="15"/>
        <v>0</v>
      </c>
      <c r="H36" s="121">
        <f>'[2]Hot Coil'!F38</f>
        <v>0</v>
      </c>
      <c r="I36" s="121"/>
      <c r="J36" s="122">
        <f t="shared" si="16"/>
        <v>0</v>
      </c>
      <c r="K36" s="121">
        <f>'[2]Hot Coil'!G38</f>
        <v>0</v>
      </c>
      <c r="L36" s="121"/>
      <c r="M36" s="124">
        <f t="shared" si="17"/>
        <v>0</v>
      </c>
      <c r="N36" s="157">
        <f t="shared" si="18"/>
        <v>0</v>
      </c>
      <c r="O36" s="322">
        <f t="shared" si="18"/>
        <v>0</v>
      </c>
      <c r="P36" s="159">
        <f t="shared" si="19"/>
        <v>0</v>
      </c>
      <c r="Q36" s="143">
        <f>'[2]Hot Coil'!H38</f>
        <v>0</v>
      </c>
      <c r="R36" s="121"/>
      <c r="S36" s="122">
        <f t="shared" si="20"/>
        <v>0</v>
      </c>
      <c r="T36" s="121">
        <f>'[2]Hot Coil'!I38</f>
        <v>0</v>
      </c>
      <c r="U36" s="121"/>
      <c r="V36" s="122">
        <f t="shared" si="21"/>
        <v>0</v>
      </c>
      <c r="W36" s="483">
        <f>'[2]Hot Coil'!J38</f>
        <v>0</v>
      </c>
      <c r="X36" s="121"/>
      <c r="Y36" s="124">
        <f t="shared" si="22"/>
        <v>0</v>
      </c>
      <c r="Z36" s="157">
        <f t="shared" si="23"/>
        <v>0</v>
      </c>
      <c r="AA36" s="322">
        <f t="shared" si="23"/>
        <v>0</v>
      </c>
      <c r="AB36" s="159">
        <f t="shared" si="24"/>
        <v>0</v>
      </c>
      <c r="AC36" s="439">
        <f t="shared" si="25"/>
        <v>0</v>
      </c>
      <c r="AD36" s="327">
        <f t="shared" si="25"/>
        <v>0</v>
      </c>
      <c r="AE36" s="168">
        <f t="shared" si="26"/>
        <v>0</v>
      </c>
      <c r="AF36" s="143">
        <f>'[2]Hot Coil'!K38</f>
        <v>0</v>
      </c>
      <c r="AG36" s="121"/>
      <c r="AH36" s="122">
        <f t="shared" si="27"/>
        <v>0</v>
      </c>
      <c r="AI36" s="121">
        <f>'[2]Hot Coil'!L38</f>
        <v>0</v>
      </c>
      <c r="AJ36" s="121"/>
      <c r="AK36" s="122">
        <f t="shared" si="28"/>
        <v>0</v>
      </c>
      <c r="AL36" s="121">
        <f>'[2]Hot Coil'!M38</f>
        <v>0</v>
      </c>
      <c r="AM36" s="121"/>
      <c r="AN36" s="124">
        <f t="shared" si="29"/>
        <v>0</v>
      </c>
      <c r="AO36" s="157">
        <f t="shared" si="9"/>
        <v>0</v>
      </c>
      <c r="AP36" s="322">
        <f t="shared" si="9"/>
        <v>0</v>
      </c>
      <c r="AQ36" s="159">
        <f t="shared" si="10"/>
        <v>0</v>
      </c>
      <c r="AR36" s="143">
        <f>'[2]Hot Coil'!N38</f>
        <v>0</v>
      </c>
      <c r="AS36" s="121"/>
      <c r="AT36" s="122">
        <f t="shared" si="30"/>
        <v>0</v>
      </c>
      <c r="AU36" s="121">
        <f>'[2]Hot Coil'!O38</f>
        <v>0</v>
      </c>
      <c r="AV36" s="121"/>
      <c r="AW36" s="123">
        <f t="shared" si="31"/>
        <v>0</v>
      </c>
      <c r="AX36" s="121">
        <f>'[2]Hot Coil'!P38</f>
        <v>0</v>
      </c>
      <c r="AY36" s="121"/>
      <c r="AZ36" s="122">
        <f t="shared" si="32"/>
        <v>0</v>
      </c>
      <c r="BA36" s="157">
        <f t="shared" si="33"/>
        <v>0</v>
      </c>
      <c r="BB36" s="158">
        <f t="shared" si="34"/>
        <v>0</v>
      </c>
      <c r="BC36" s="443">
        <f t="shared" si="35"/>
        <v>0</v>
      </c>
      <c r="BD36" s="166">
        <f t="shared" si="36"/>
        <v>0</v>
      </c>
      <c r="BE36" s="167">
        <f t="shared" si="37"/>
        <v>0</v>
      </c>
      <c r="BF36" s="444">
        <f t="shared" si="38"/>
        <v>0</v>
      </c>
      <c r="BG36" s="439">
        <f t="shared" si="39"/>
        <v>0</v>
      </c>
      <c r="BH36" s="444">
        <f t="shared" si="40"/>
        <v>0</v>
      </c>
      <c r="BI36" s="444">
        <f t="shared" si="41"/>
        <v>0</v>
      </c>
      <c r="BJ36" s="465"/>
      <c r="BL36" s="456">
        <f>VLOOKUP($B36,Test!$A$68:$J$120,3,0)</f>
        <v>0</v>
      </c>
    </row>
    <row r="37" spans="1:64" s="183" customFormat="1" ht="30" customHeight="1" x14ac:dyDescent="0.5">
      <c r="A37" s="184">
        <f t="shared" si="42"/>
        <v>31</v>
      </c>
      <c r="B37" s="222">
        <v>51603</v>
      </c>
      <c r="C37" s="236" t="s">
        <v>26</v>
      </c>
      <c r="D37" s="186" t="s">
        <v>83</v>
      </c>
      <c r="E37" s="143">
        <f>'[2]Hot Coil'!E39</f>
        <v>0</v>
      </c>
      <c r="F37" s="121"/>
      <c r="G37" s="122">
        <f t="shared" si="15"/>
        <v>0</v>
      </c>
      <c r="H37" s="121">
        <f>'[2]Hot Coil'!F39</f>
        <v>0</v>
      </c>
      <c r="I37" s="121"/>
      <c r="J37" s="122">
        <f t="shared" si="16"/>
        <v>0</v>
      </c>
      <c r="K37" s="121">
        <f>'[2]Hot Coil'!G39</f>
        <v>0</v>
      </c>
      <c r="L37" s="121"/>
      <c r="M37" s="124">
        <f t="shared" si="17"/>
        <v>0</v>
      </c>
      <c r="N37" s="157">
        <f t="shared" si="18"/>
        <v>0</v>
      </c>
      <c r="O37" s="322">
        <f t="shared" si="18"/>
        <v>0</v>
      </c>
      <c r="P37" s="159">
        <f t="shared" si="19"/>
        <v>0</v>
      </c>
      <c r="Q37" s="143">
        <f>'[2]Hot Coil'!H39</f>
        <v>0</v>
      </c>
      <c r="R37" s="121"/>
      <c r="S37" s="122">
        <f t="shared" si="20"/>
        <v>0</v>
      </c>
      <c r="T37" s="121">
        <f>'[2]Hot Coil'!I39</f>
        <v>0</v>
      </c>
      <c r="U37" s="121"/>
      <c r="V37" s="122">
        <f t="shared" si="21"/>
        <v>0</v>
      </c>
      <c r="W37" s="483">
        <f>'[2]Hot Coil'!J39</f>
        <v>0</v>
      </c>
      <c r="X37" s="121"/>
      <c r="Y37" s="124">
        <f t="shared" si="22"/>
        <v>0</v>
      </c>
      <c r="Z37" s="157">
        <f t="shared" si="23"/>
        <v>0</v>
      </c>
      <c r="AA37" s="322">
        <f t="shared" si="23"/>
        <v>0</v>
      </c>
      <c r="AB37" s="159">
        <f t="shared" si="24"/>
        <v>0</v>
      </c>
      <c r="AC37" s="439">
        <f t="shared" si="25"/>
        <v>0</v>
      </c>
      <c r="AD37" s="327">
        <f t="shared" si="25"/>
        <v>0</v>
      </c>
      <c r="AE37" s="168">
        <f t="shared" si="26"/>
        <v>0</v>
      </c>
      <c r="AF37" s="143">
        <f>'[2]Hot Coil'!K39</f>
        <v>0</v>
      </c>
      <c r="AG37" s="121"/>
      <c r="AH37" s="122">
        <f t="shared" si="27"/>
        <v>0</v>
      </c>
      <c r="AI37" s="121">
        <f>'[2]Hot Coil'!L39</f>
        <v>0</v>
      </c>
      <c r="AJ37" s="121"/>
      <c r="AK37" s="122">
        <f t="shared" si="28"/>
        <v>0</v>
      </c>
      <c r="AL37" s="121">
        <f>'[2]Hot Coil'!M39</f>
        <v>0</v>
      </c>
      <c r="AM37" s="121"/>
      <c r="AN37" s="124">
        <f t="shared" si="29"/>
        <v>0</v>
      </c>
      <c r="AO37" s="157">
        <f t="shared" si="9"/>
        <v>0</v>
      </c>
      <c r="AP37" s="322">
        <f t="shared" si="9"/>
        <v>0</v>
      </c>
      <c r="AQ37" s="159">
        <f t="shared" si="10"/>
        <v>0</v>
      </c>
      <c r="AR37" s="143">
        <f>'[2]Hot Coil'!N39</f>
        <v>0</v>
      </c>
      <c r="AS37" s="121"/>
      <c r="AT37" s="122">
        <f t="shared" si="30"/>
        <v>0</v>
      </c>
      <c r="AU37" s="121">
        <f>'[2]Hot Coil'!O39</f>
        <v>0</v>
      </c>
      <c r="AV37" s="121"/>
      <c r="AW37" s="123">
        <f t="shared" si="31"/>
        <v>0</v>
      </c>
      <c r="AX37" s="121">
        <f>'[2]Hot Coil'!P39</f>
        <v>0</v>
      </c>
      <c r="AY37" s="121"/>
      <c r="AZ37" s="122">
        <f t="shared" si="32"/>
        <v>0</v>
      </c>
      <c r="BA37" s="157">
        <f t="shared" si="33"/>
        <v>0</v>
      </c>
      <c r="BB37" s="158">
        <f t="shared" si="34"/>
        <v>0</v>
      </c>
      <c r="BC37" s="443">
        <f t="shared" si="35"/>
        <v>0</v>
      </c>
      <c r="BD37" s="166">
        <f t="shared" si="36"/>
        <v>0</v>
      </c>
      <c r="BE37" s="167">
        <f t="shared" si="37"/>
        <v>0</v>
      </c>
      <c r="BF37" s="444">
        <f t="shared" si="38"/>
        <v>0</v>
      </c>
      <c r="BG37" s="439">
        <f t="shared" si="39"/>
        <v>0</v>
      </c>
      <c r="BH37" s="444">
        <f t="shared" si="40"/>
        <v>0</v>
      </c>
      <c r="BI37" s="444">
        <f t="shared" si="41"/>
        <v>0</v>
      </c>
      <c r="BJ37" s="465"/>
      <c r="BL37" s="456">
        <f>VLOOKUP($B37,Test!$A$68:$J$120,3,0)</f>
        <v>0</v>
      </c>
    </row>
    <row r="38" spans="1:64" s="183" customFormat="1" ht="30" customHeight="1" x14ac:dyDescent="0.5">
      <c r="A38" s="184">
        <f t="shared" si="42"/>
        <v>32</v>
      </c>
      <c r="B38" s="222">
        <v>51604</v>
      </c>
      <c r="C38" s="236" t="s">
        <v>27</v>
      </c>
      <c r="D38" s="186" t="s">
        <v>67</v>
      </c>
      <c r="E38" s="143">
        <f>'[2]Hot Coil'!E40</f>
        <v>0</v>
      </c>
      <c r="F38" s="121"/>
      <c r="G38" s="122">
        <f t="shared" si="15"/>
        <v>0</v>
      </c>
      <c r="H38" s="121">
        <f>'[2]Hot Coil'!F40</f>
        <v>0</v>
      </c>
      <c r="I38" s="121"/>
      <c r="J38" s="122">
        <f t="shared" si="16"/>
        <v>0</v>
      </c>
      <c r="K38" s="121">
        <f>'[2]Hot Coil'!G40</f>
        <v>0</v>
      </c>
      <c r="L38" s="121"/>
      <c r="M38" s="124">
        <f t="shared" si="17"/>
        <v>0</v>
      </c>
      <c r="N38" s="157">
        <f t="shared" si="18"/>
        <v>0</v>
      </c>
      <c r="O38" s="322">
        <f t="shared" si="18"/>
        <v>0</v>
      </c>
      <c r="P38" s="159">
        <f t="shared" si="19"/>
        <v>0</v>
      </c>
      <c r="Q38" s="143">
        <f>'[2]Hot Coil'!H40</f>
        <v>0</v>
      </c>
      <c r="R38" s="121"/>
      <c r="S38" s="122">
        <f t="shared" si="20"/>
        <v>0</v>
      </c>
      <c r="T38" s="121">
        <f>'[2]Hot Coil'!I40</f>
        <v>0</v>
      </c>
      <c r="U38" s="121"/>
      <c r="V38" s="122">
        <f t="shared" si="21"/>
        <v>0</v>
      </c>
      <c r="W38" s="483">
        <f>'[2]Hot Coil'!J40</f>
        <v>0</v>
      </c>
      <c r="X38" s="121"/>
      <c r="Y38" s="124">
        <f t="shared" si="22"/>
        <v>0</v>
      </c>
      <c r="Z38" s="157">
        <f t="shared" si="23"/>
        <v>0</v>
      </c>
      <c r="AA38" s="322">
        <f t="shared" si="23"/>
        <v>0</v>
      </c>
      <c r="AB38" s="159">
        <f t="shared" si="24"/>
        <v>0</v>
      </c>
      <c r="AC38" s="439">
        <f t="shared" si="25"/>
        <v>0</v>
      </c>
      <c r="AD38" s="327">
        <f t="shared" si="25"/>
        <v>0</v>
      </c>
      <c r="AE38" s="168">
        <f t="shared" si="26"/>
        <v>0</v>
      </c>
      <c r="AF38" s="143">
        <f>'[2]Hot Coil'!K40</f>
        <v>0</v>
      </c>
      <c r="AG38" s="121"/>
      <c r="AH38" s="122">
        <f t="shared" si="27"/>
        <v>0</v>
      </c>
      <c r="AI38" s="121">
        <f>'[2]Hot Coil'!L40</f>
        <v>0</v>
      </c>
      <c r="AJ38" s="121"/>
      <c r="AK38" s="122">
        <f t="shared" si="28"/>
        <v>0</v>
      </c>
      <c r="AL38" s="121">
        <f>'[2]Hot Coil'!M40</f>
        <v>0</v>
      </c>
      <c r="AM38" s="121"/>
      <c r="AN38" s="124">
        <f t="shared" si="29"/>
        <v>0</v>
      </c>
      <c r="AO38" s="157">
        <f t="shared" si="9"/>
        <v>0</v>
      </c>
      <c r="AP38" s="322">
        <f t="shared" si="9"/>
        <v>0</v>
      </c>
      <c r="AQ38" s="159">
        <f t="shared" si="10"/>
        <v>0</v>
      </c>
      <c r="AR38" s="143">
        <f>'[2]Hot Coil'!N40</f>
        <v>0</v>
      </c>
      <c r="AS38" s="121"/>
      <c r="AT38" s="122">
        <f t="shared" si="30"/>
        <v>0</v>
      </c>
      <c r="AU38" s="121">
        <f>'[2]Hot Coil'!O40</f>
        <v>0</v>
      </c>
      <c r="AV38" s="121"/>
      <c r="AW38" s="123">
        <f t="shared" si="31"/>
        <v>0</v>
      </c>
      <c r="AX38" s="121">
        <f>'[2]Hot Coil'!P40</f>
        <v>0</v>
      </c>
      <c r="AY38" s="121"/>
      <c r="AZ38" s="122">
        <f t="shared" si="32"/>
        <v>0</v>
      </c>
      <c r="BA38" s="157">
        <f t="shared" si="33"/>
        <v>0</v>
      </c>
      <c r="BB38" s="158">
        <f t="shared" si="34"/>
        <v>0</v>
      </c>
      <c r="BC38" s="443">
        <f t="shared" si="35"/>
        <v>0</v>
      </c>
      <c r="BD38" s="166">
        <f t="shared" si="36"/>
        <v>0</v>
      </c>
      <c r="BE38" s="167">
        <f t="shared" si="37"/>
        <v>0</v>
      </c>
      <c r="BF38" s="444">
        <f t="shared" si="38"/>
        <v>0</v>
      </c>
      <c r="BG38" s="439">
        <f t="shared" si="39"/>
        <v>0</v>
      </c>
      <c r="BH38" s="444">
        <f t="shared" si="40"/>
        <v>0</v>
      </c>
      <c r="BI38" s="444">
        <f t="shared" si="41"/>
        <v>0</v>
      </c>
      <c r="BJ38" s="465"/>
      <c r="BL38" s="456">
        <f>VLOOKUP($B38,Test!$A$68:$J$120,3,0)</f>
        <v>0</v>
      </c>
    </row>
    <row r="39" spans="1:64" s="183" customFormat="1" ht="30" customHeight="1" x14ac:dyDescent="0.5">
      <c r="A39" s="184">
        <f t="shared" si="42"/>
        <v>33</v>
      </c>
      <c r="B39" s="222">
        <v>51605</v>
      </c>
      <c r="C39" s="236" t="s">
        <v>28</v>
      </c>
      <c r="D39" s="186" t="s">
        <v>84</v>
      </c>
      <c r="E39" s="143">
        <f>'[2]Hot Coil'!E41</f>
        <v>0</v>
      </c>
      <c r="F39" s="121"/>
      <c r="G39" s="122">
        <f t="shared" si="15"/>
        <v>0</v>
      </c>
      <c r="H39" s="121">
        <f>'[2]Hot Coil'!F41</f>
        <v>0</v>
      </c>
      <c r="I39" s="121"/>
      <c r="J39" s="122">
        <f t="shared" si="16"/>
        <v>0</v>
      </c>
      <c r="K39" s="121">
        <f>'[2]Hot Coil'!G41</f>
        <v>0</v>
      </c>
      <c r="L39" s="121"/>
      <c r="M39" s="124">
        <f t="shared" si="17"/>
        <v>0</v>
      </c>
      <c r="N39" s="157">
        <f t="shared" si="18"/>
        <v>0</v>
      </c>
      <c r="O39" s="322">
        <f t="shared" si="18"/>
        <v>0</v>
      </c>
      <c r="P39" s="159">
        <f t="shared" si="19"/>
        <v>0</v>
      </c>
      <c r="Q39" s="143">
        <f>'[2]Hot Coil'!H41</f>
        <v>0</v>
      </c>
      <c r="R39" s="121"/>
      <c r="S39" s="122">
        <f t="shared" si="20"/>
        <v>0</v>
      </c>
      <c r="T39" s="121">
        <f>'[2]Hot Coil'!I41</f>
        <v>0</v>
      </c>
      <c r="U39" s="121"/>
      <c r="V39" s="122">
        <f t="shared" si="21"/>
        <v>0</v>
      </c>
      <c r="W39" s="483">
        <f>'[2]Hot Coil'!J41</f>
        <v>0</v>
      </c>
      <c r="X39" s="121"/>
      <c r="Y39" s="124">
        <f t="shared" si="22"/>
        <v>0</v>
      </c>
      <c r="Z39" s="157">
        <f t="shared" si="23"/>
        <v>0</v>
      </c>
      <c r="AA39" s="322">
        <f t="shared" si="23"/>
        <v>0</v>
      </c>
      <c r="AB39" s="159">
        <f t="shared" si="24"/>
        <v>0</v>
      </c>
      <c r="AC39" s="439">
        <f t="shared" si="25"/>
        <v>0</v>
      </c>
      <c r="AD39" s="327">
        <f t="shared" si="25"/>
        <v>0</v>
      </c>
      <c r="AE39" s="168">
        <f t="shared" si="26"/>
        <v>0</v>
      </c>
      <c r="AF39" s="143">
        <f>'[2]Hot Coil'!K41</f>
        <v>0</v>
      </c>
      <c r="AG39" s="121"/>
      <c r="AH39" s="122">
        <f t="shared" si="27"/>
        <v>0</v>
      </c>
      <c r="AI39" s="121">
        <f>'[2]Hot Coil'!L41</f>
        <v>0</v>
      </c>
      <c r="AJ39" s="121"/>
      <c r="AK39" s="122">
        <f t="shared" si="28"/>
        <v>0</v>
      </c>
      <c r="AL39" s="121">
        <f>'[2]Hot Coil'!M41</f>
        <v>0</v>
      </c>
      <c r="AM39" s="121"/>
      <c r="AN39" s="124">
        <f t="shared" si="29"/>
        <v>0</v>
      </c>
      <c r="AO39" s="157">
        <f t="shared" si="9"/>
        <v>0</v>
      </c>
      <c r="AP39" s="322">
        <f t="shared" si="9"/>
        <v>0</v>
      </c>
      <c r="AQ39" s="159">
        <f t="shared" si="10"/>
        <v>0</v>
      </c>
      <c r="AR39" s="143">
        <f>'[2]Hot Coil'!N41</f>
        <v>0</v>
      </c>
      <c r="AS39" s="121"/>
      <c r="AT39" s="122">
        <f t="shared" si="30"/>
        <v>0</v>
      </c>
      <c r="AU39" s="121">
        <f>'[2]Hot Coil'!O41</f>
        <v>0</v>
      </c>
      <c r="AV39" s="121"/>
      <c r="AW39" s="123">
        <f t="shared" si="31"/>
        <v>0</v>
      </c>
      <c r="AX39" s="121">
        <f>'[2]Hot Coil'!P41</f>
        <v>0</v>
      </c>
      <c r="AY39" s="121"/>
      <c r="AZ39" s="122">
        <f t="shared" si="32"/>
        <v>0</v>
      </c>
      <c r="BA39" s="157">
        <f t="shared" si="33"/>
        <v>0</v>
      </c>
      <c r="BB39" s="158">
        <f t="shared" si="34"/>
        <v>0</v>
      </c>
      <c r="BC39" s="443">
        <f t="shared" si="35"/>
        <v>0</v>
      </c>
      <c r="BD39" s="166">
        <f t="shared" si="36"/>
        <v>0</v>
      </c>
      <c r="BE39" s="167">
        <f t="shared" si="37"/>
        <v>0</v>
      </c>
      <c r="BF39" s="444">
        <f t="shared" si="38"/>
        <v>0</v>
      </c>
      <c r="BG39" s="439">
        <f t="shared" si="39"/>
        <v>0</v>
      </c>
      <c r="BH39" s="444">
        <f t="shared" si="40"/>
        <v>0</v>
      </c>
      <c r="BI39" s="444">
        <f t="shared" si="41"/>
        <v>0</v>
      </c>
      <c r="BJ39" s="465"/>
      <c r="BL39" s="456">
        <f>VLOOKUP($B39,Test!$A$68:$J$120,3,0)</f>
        <v>0</v>
      </c>
    </row>
    <row r="40" spans="1:64" s="183" customFormat="1" ht="30" customHeight="1" x14ac:dyDescent="0.5">
      <c r="A40" s="184">
        <f t="shared" si="42"/>
        <v>34</v>
      </c>
      <c r="B40" s="222">
        <v>51606</v>
      </c>
      <c r="C40" s="236" t="s">
        <v>29</v>
      </c>
      <c r="D40" s="186" t="s">
        <v>68</v>
      </c>
      <c r="E40" s="143">
        <f>'[2]Hot Coil'!E42</f>
        <v>4596.3353084668506</v>
      </c>
      <c r="F40" s="121">
        <v>3892.44</v>
      </c>
      <c r="G40" s="122">
        <f t="shared" si="15"/>
        <v>703.89530846685057</v>
      </c>
      <c r="H40" s="121">
        <f>'[2]Hot Coil'!F42</f>
        <v>2317.0663936077581</v>
      </c>
      <c r="I40" s="121">
        <v>2112.41</v>
      </c>
      <c r="J40" s="122">
        <f t="shared" si="16"/>
        <v>204.65639360775822</v>
      </c>
      <c r="K40" s="121">
        <f>'[2]Hot Coil'!G42</f>
        <v>2267.4103668725684</v>
      </c>
      <c r="L40" s="121">
        <v>2385.9299999999998</v>
      </c>
      <c r="M40" s="124">
        <f t="shared" si="17"/>
        <v>-118.51963312743146</v>
      </c>
      <c r="N40" s="157">
        <f t="shared" si="18"/>
        <v>9180.8120689471762</v>
      </c>
      <c r="O40" s="322">
        <f t="shared" si="18"/>
        <v>8390.7800000000007</v>
      </c>
      <c r="P40" s="159">
        <f t="shared" si="19"/>
        <v>790.0320689471755</v>
      </c>
      <c r="Q40" s="143">
        <f>'[2]Hot Coil'!H42</f>
        <v>2359.5102903576221</v>
      </c>
      <c r="R40" s="121">
        <v>2031.54</v>
      </c>
      <c r="S40" s="122">
        <f t="shared" si="20"/>
        <v>327.97029035762216</v>
      </c>
      <c r="T40" s="121">
        <f>'[2]Hot Coil'!I42</f>
        <v>2235.9523528381383</v>
      </c>
      <c r="U40" s="121"/>
      <c r="V40" s="122">
        <f t="shared" si="21"/>
        <v>2235.9523528381383</v>
      </c>
      <c r="W40" s="483">
        <f>'[2]Hot Coil'!J42</f>
        <v>2173.8074238425629</v>
      </c>
      <c r="X40" s="121"/>
      <c r="Y40" s="124">
        <f t="shared" si="22"/>
        <v>2173.8074238425629</v>
      </c>
      <c r="Z40" s="157">
        <f t="shared" si="23"/>
        <v>6769.2700670383238</v>
      </c>
      <c r="AA40" s="322">
        <f t="shared" si="23"/>
        <v>2031.54</v>
      </c>
      <c r="AB40" s="159">
        <f t="shared" si="24"/>
        <v>4737.7300670383238</v>
      </c>
      <c r="AC40" s="439">
        <f t="shared" si="25"/>
        <v>15950.0821359855</v>
      </c>
      <c r="AD40" s="327">
        <f t="shared" si="25"/>
        <v>10422.32</v>
      </c>
      <c r="AE40" s="168">
        <f t="shared" si="26"/>
        <v>5527.7621359855002</v>
      </c>
      <c r="AF40" s="143">
        <f>'[2]Hot Coil'!K42</f>
        <v>2343.010232955834</v>
      </c>
      <c r="AG40" s="121"/>
      <c r="AH40" s="122">
        <f t="shared" si="27"/>
        <v>2343.010232955834</v>
      </c>
      <c r="AI40" s="121">
        <f>'[2]Hot Coil'!L42</f>
        <v>2243.1267168267468</v>
      </c>
      <c r="AJ40" s="121"/>
      <c r="AK40" s="122">
        <f t="shared" si="28"/>
        <v>2243.1267168267468</v>
      </c>
      <c r="AL40" s="121">
        <f>'[2]Hot Coil'!M42</f>
        <v>2280.6485501451207</v>
      </c>
      <c r="AM40" s="121"/>
      <c r="AN40" s="124">
        <f t="shared" si="29"/>
        <v>2280.6485501451207</v>
      </c>
      <c r="AO40" s="157">
        <f t="shared" si="9"/>
        <v>6866.7854999277015</v>
      </c>
      <c r="AP40" s="322">
        <f t="shared" si="9"/>
        <v>0</v>
      </c>
      <c r="AQ40" s="159">
        <f t="shared" si="10"/>
        <v>6866.7854999277015</v>
      </c>
      <c r="AR40" s="143">
        <f>'[2]Hot Coil'!N42</f>
        <v>2286.9477997350582</v>
      </c>
      <c r="AS40" s="121"/>
      <c r="AT40" s="122">
        <f t="shared" si="30"/>
        <v>2286.9477997350582</v>
      </c>
      <c r="AU40" s="121">
        <f>'[2]Hot Coil'!O42</f>
        <v>2214.0633518481131</v>
      </c>
      <c r="AV40" s="121"/>
      <c r="AW40" s="123">
        <f t="shared" si="31"/>
        <v>2214.0633518481131</v>
      </c>
      <c r="AX40" s="121">
        <f>'[2]Hot Coil'!P42</f>
        <v>2303.8213779031739</v>
      </c>
      <c r="AY40" s="121"/>
      <c r="AZ40" s="122">
        <f t="shared" si="32"/>
        <v>2303.8213779031739</v>
      </c>
      <c r="BA40" s="157">
        <f t="shared" si="33"/>
        <v>6804.8325294863453</v>
      </c>
      <c r="BB40" s="158">
        <f t="shared" si="34"/>
        <v>0</v>
      </c>
      <c r="BC40" s="443">
        <f t="shared" si="35"/>
        <v>6804.8325294863453</v>
      </c>
      <c r="BD40" s="166">
        <f t="shared" si="36"/>
        <v>13671.618029414047</v>
      </c>
      <c r="BE40" s="167">
        <f t="shared" si="37"/>
        <v>0</v>
      </c>
      <c r="BF40" s="444">
        <f t="shared" si="38"/>
        <v>13671.618029414047</v>
      </c>
      <c r="BG40" s="439">
        <f t="shared" si="39"/>
        <v>29621.700165399547</v>
      </c>
      <c r="BH40" s="444">
        <f t="shared" si="40"/>
        <v>10422.32</v>
      </c>
      <c r="BI40" s="444">
        <f t="shared" si="41"/>
        <v>19199.380165399547</v>
      </c>
      <c r="BJ40" s="465"/>
      <c r="BL40" s="456">
        <f>VLOOKUP($B40,Test!$A$68:$J$120,3,0)</f>
        <v>2376.09</v>
      </c>
    </row>
    <row r="41" spans="1:64" s="183" customFormat="1" ht="30" customHeight="1" x14ac:dyDescent="0.5">
      <c r="A41" s="184">
        <f t="shared" si="42"/>
        <v>35</v>
      </c>
      <c r="B41" s="222">
        <v>51607</v>
      </c>
      <c r="C41" s="236" t="s">
        <v>255</v>
      </c>
      <c r="D41" s="186" t="s">
        <v>69</v>
      </c>
      <c r="E41" s="143">
        <f>'[2]Hot Coil'!E43</f>
        <v>0</v>
      </c>
      <c r="F41" s="121"/>
      <c r="G41" s="122">
        <f t="shared" si="15"/>
        <v>0</v>
      </c>
      <c r="H41" s="121">
        <f>'[2]Hot Coil'!F43</f>
        <v>0</v>
      </c>
      <c r="I41" s="121"/>
      <c r="J41" s="122">
        <f t="shared" si="16"/>
        <v>0</v>
      </c>
      <c r="K41" s="121">
        <f>'[2]Hot Coil'!G43</f>
        <v>0</v>
      </c>
      <c r="L41" s="121"/>
      <c r="M41" s="124">
        <f t="shared" si="17"/>
        <v>0</v>
      </c>
      <c r="N41" s="157">
        <f t="shared" si="18"/>
        <v>0</v>
      </c>
      <c r="O41" s="322">
        <f t="shared" si="18"/>
        <v>0</v>
      </c>
      <c r="P41" s="159">
        <f t="shared" si="19"/>
        <v>0</v>
      </c>
      <c r="Q41" s="143">
        <f>'[2]Hot Coil'!H43</f>
        <v>0</v>
      </c>
      <c r="R41" s="121"/>
      <c r="S41" s="122">
        <f t="shared" si="20"/>
        <v>0</v>
      </c>
      <c r="T41" s="121">
        <f>'[2]Hot Coil'!I43</f>
        <v>0</v>
      </c>
      <c r="U41" s="121"/>
      <c r="V41" s="122">
        <f t="shared" si="21"/>
        <v>0</v>
      </c>
      <c r="W41" s="483">
        <f>'[2]Hot Coil'!J43</f>
        <v>0</v>
      </c>
      <c r="X41" s="121"/>
      <c r="Y41" s="124">
        <f t="shared" si="22"/>
        <v>0</v>
      </c>
      <c r="Z41" s="157">
        <f t="shared" si="23"/>
        <v>0</v>
      </c>
      <c r="AA41" s="322">
        <f t="shared" si="23"/>
        <v>0</v>
      </c>
      <c r="AB41" s="159">
        <f t="shared" si="24"/>
        <v>0</v>
      </c>
      <c r="AC41" s="439">
        <f t="shared" si="25"/>
        <v>0</v>
      </c>
      <c r="AD41" s="327">
        <f t="shared" si="25"/>
        <v>0</v>
      </c>
      <c r="AE41" s="168">
        <f t="shared" si="26"/>
        <v>0</v>
      </c>
      <c r="AF41" s="143">
        <f>'[2]Hot Coil'!K43</f>
        <v>0</v>
      </c>
      <c r="AG41" s="121"/>
      <c r="AH41" s="122">
        <f t="shared" si="27"/>
        <v>0</v>
      </c>
      <c r="AI41" s="121">
        <f>'[2]Hot Coil'!L43</f>
        <v>0</v>
      </c>
      <c r="AJ41" s="121"/>
      <c r="AK41" s="122">
        <f t="shared" si="28"/>
        <v>0</v>
      </c>
      <c r="AL41" s="121">
        <f>'[2]Hot Coil'!M43</f>
        <v>0</v>
      </c>
      <c r="AM41" s="121"/>
      <c r="AN41" s="124">
        <f t="shared" si="29"/>
        <v>0</v>
      </c>
      <c r="AO41" s="157">
        <f t="shared" si="9"/>
        <v>0</v>
      </c>
      <c r="AP41" s="322">
        <f t="shared" si="9"/>
        <v>0</v>
      </c>
      <c r="AQ41" s="159">
        <f t="shared" si="10"/>
        <v>0</v>
      </c>
      <c r="AR41" s="143">
        <f>'[2]Hot Coil'!N43</f>
        <v>0</v>
      </c>
      <c r="AS41" s="121"/>
      <c r="AT41" s="122">
        <f t="shared" si="30"/>
        <v>0</v>
      </c>
      <c r="AU41" s="121">
        <f>'[2]Hot Coil'!O43</f>
        <v>0</v>
      </c>
      <c r="AV41" s="121"/>
      <c r="AW41" s="123">
        <f t="shared" si="31"/>
        <v>0</v>
      </c>
      <c r="AX41" s="121">
        <f>'[2]Hot Coil'!P43</f>
        <v>0</v>
      </c>
      <c r="AY41" s="121"/>
      <c r="AZ41" s="122">
        <f t="shared" si="32"/>
        <v>0</v>
      </c>
      <c r="BA41" s="157">
        <f t="shared" si="33"/>
        <v>0</v>
      </c>
      <c r="BB41" s="158">
        <f t="shared" si="34"/>
        <v>0</v>
      </c>
      <c r="BC41" s="443">
        <f t="shared" si="35"/>
        <v>0</v>
      </c>
      <c r="BD41" s="166">
        <f t="shared" si="36"/>
        <v>0</v>
      </c>
      <c r="BE41" s="167">
        <f t="shared" si="37"/>
        <v>0</v>
      </c>
      <c r="BF41" s="444">
        <f t="shared" si="38"/>
        <v>0</v>
      </c>
      <c r="BG41" s="439">
        <f t="shared" si="39"/>
        <v>0</v>
      </c>
      <c r="BH41" s="444">
        <f t="shared" si="40"/>
        <v>0</v>
      </c>
      <c r="BI41" s="444">
        <f t="shared" si="41"/>
        <v>0</v>
      </c>
      <c r="BJ41" s="465"/>
      <c r="BL41" s="456">
        <f>VLOOKUP($B41,Test!$A$68:$J$120,3,0)</f>
        <v>0</v>
      </c>
    </row>
    <row r="42" spans="1:64" s="183" customFormat="1" ht="30" customHeight="1" x14ac:dyDescent="0.5">
      <c r="A42" s="184">
        <f t="shared" si="42"/>
        <v>36</v>
      </c>
      <c r="B42" s="222">
        <v>51608</v>
      </c>
      <c r="C42" s="236" t="s">
        <v>30</v>
      </c>
      <c r="D42" s="186" t="s">
        <v>70</v>
      </c>
      <c r="E42" s="143">
        <f>'[2]Hot Coil'!E44</f>
        <v>0</v>
      </c>
      <c r="F42" s="121"/>
      <c r="G42" s="122">
        <f t="shared" si="15"/>
        <v>0</v>
      </c>
      <c r="H42" s="121">
        <f>'[2]Hot Coil'!F44</f>
        <v>0</v>
      </c>
      <c r="I42" s="121"/>
      <c r="J42" s="122">
        <f t="shared" si="16"/>
        <v>0</v>
      </c>
      <c r="K42" s="121">
        <f>'[2]Hot Coil'!G44</f>
        <v>0</v>
      </c>
      <c r="L42" s="121"/>
      <c r="M42" s="124">
        <f t="shared" si="17"/>
        <v>0</v>
      </c>
      <c r="N42" s="157">
        <f t="shared" si="18"/>
        <v>0</v>
      </c>
      <c r="O42" s="322">
        <f t="shared" si="18"/>
        <v>0</v>
      </c>
      <c r="P42" s="159">
        <f t="shared" si="19"/>
        <v>0</v>
      </c>
      <c r="Q42" s="143">
        <f>'[2]Hot Coil'!H44</f>
        <v>0</v>
      </c>
      <c r="R42" s="121"/>
      <c r="S42" s="122">
        <f t="shared" si="20"/>
        <v>0</v>
      </c>
      <c r="T42" s="121">
        <f>'[2]Hot Coil'!I44</f>
        <v>0</v>
      </c>
      <c r="U42" s="121"/>
      <c r="V42" s="122">
        <f t="shared" si="21"/>
        <v>0</v>
      </c>
      <c r="W42" s="483">
        <f>'[2]Hot Coil'!J44</f>
        <v>0</v>
      </c>
      <c r="X42" s="121"/>
      <c r="Y42" s="124">
        <f t="shared" si="22"/>
        <v>0</v>
      </c>
      <c r="Z42" s="157">
        <f t="shared" si="23"/>
        <v>0</v>
      </c>
      <c r="AA42" s="322">
        <f t="shared" si="23"/>
        <v>0</v>
      </c>
      <c r="AB42" s="159">
        <f t="shared" si="24"/>
        <v>0</v>
      </c>
      <c r="AC42" s="439">
        <f t="shared" si="25"/>
        <v>0</v>
      </c>
      <c r="AD42" s="327">
        <f t="shared" si="25"/>
        <v>0</v>
      </c>
      <c r="AE42" s="168">
        <f t="shared" si="26"/>
        <v>0</v>
      </c>
      <c r="AF42" s="143">
        <f>'[2]Hot Coil'!K44</f>
        <v>0</v>
      </c>
      <c r="AG42" s="121"/>
      <c r="AH42" s="122">
        <f t="shared" si="27"/>
        <v>0</v>
      </c>
      <c r="AI42" s="121">
        <f>'[2]Hot Coil'!L44</f>
        <v>0</v>
      </c>
      <c r="AJ42" s="121"/>
      <c r="AK42" s="122">
        <f t="shared" si="28"/>
        <v>0</v>
      </c>
      <c r="AL42" s="121">
        <f>'[2]Hot Coil'!M44</f>
        <v>0</v>
      </c>
      <c r="AM42" s="121"/>
      <c r="AN42" s="124">
        <f t="shared" si="29"/>
        <v>0</v>
      </c>
      <c r="AO42" s="157">
        <f t="shared" si="9"/>
        <v>0</v>
      </c>
      <c r="AP42" s="322">
        <f t="shared" si="9"/>
        <v>0</v>
      </c>
      <c r="AQ42" s="159">
        <f t="shared" si="10"/>
        <v>0</v>
      </c>
      <c r="AR42" s="143">
        <f>'[2]Hot Coil'!N44</f>
        <v>0</v>
      </c>
      <c r="AS42" s="121"/>
      <c r="AT42" s="122">
        <f t="shared" si="30"/>
        <v>0</v>
      </c>
      <c r="AU42" s="121">
        <f>'[2]Hot Coil'!O44</f>
        <v>0</v>
      </c>
      <c r="AV42" s="121"/>
      <c r="AW42" s="123">
        <f t="shared" si="31"/>
        <v>0</v>
      </c>
      <c r="AX42" s="121">
        <f>'[2]Hot Coil'!P44</f>
        <v>0</v>
      </c>
      <c r="AY42" s="121"/>
      <c r="AZ42" s="122">
        <f t="shared" si="32"/>
        <v>0</v>
      </c>
      <c r="BA42" s="157">
        <f t="shared" si="33"/>
        <v>0</v>
      </c>
      <c r="BB42" s="158">
        <f t="shared" si="34"/>
        <v>0</v>
      </c>
      <c r="BC42" s="443">
        <f t="shared" si="35"/>
        <v>0</v>
      </c>
      <c r="BD42" s="166">
        <f t="shared" si="36"/>
        <v>0</v>
      </c>
      <c r="BE42" s="167">
        <f t="shared" si="37"/>
        <v>0</v>
      </c>
      <c r="BF42" s="444">
        <f t="shared" si="38"/>
        <v>0</v>
      </c>
      <c r="BG42" s="439">
        <f t="shared" si="39"/>
        <v>0</v>
      </c>
      <c r="BH42" s="444">
        <f t="shared" si="40"/>
        <v>0</v>
      </c>
      <c r="BI42" s="444">
        <f t="shared" si="41"/>
        <v>0</v>
      </c>
      <c r="BJ42" s="465"/>
      <c r="BL42" s="456">
        <f>VLOOKUP($B42,Test!$A$68:$J$120,3,0)</f>
        <v>0</v>
      </c>
    </row>
    <row r="43" spans="1:64" s="183" customFormat="1" ht="30" customHeight="1" x14ac:dyDescent="0.5">
      <c r="A43" s="184">
        <f t="shared" si="42"/>
        <v>37</v>
      </c>
      <c r="B43" s="222">
        <v>51609</v>
      </c>
      <c r="C43" s="236" t="s">
        <v>31</v>
      </c>
      <c r="D43" s="186" t="s">
        <v>71</v>
      </c>
      <c r="E43" s="143">
        <f>'[2]Hot Coil'!E45</f>
        <v>0</v>
      </c>
      <c r="F43" s="121"/>
      <c r="G43" s="122">
        <f t="shared" si="15"/>
        <v>0</v>
      </c>
      <c r="H43" s="121">
        <f>'[2]Hot Coil'!F45</f>
        <v>0</v>
      </c>
      <c r="I43" s="121"/>
      <c r="J43" s="122">
        <f t="shared" si="16"/>
        <v>0</v>
      </c>
      <c r="K43" s="121">
        <f>'[2]Hot Coil'!G45</f>
        <v>0</v>
      </c>
      <c r="L43" s="121"/>
      <c r="M43" s="124">
        <f t="shared" si="17"/>
        <v>0</v>
      </c>
      <c r="N43" s="157">
        <f t="shared" si="18"/>
        <v>0</v>
      </c>
      <c r="O43" s="322">
        <f t="shared" si="18"/>
        <v>0</v>
      </c>
      <c r="P43" s="159">
        <f t="shared" si="19"/>
        <v>0</v>
      </c>
      <c r="Q43" s="143">
        <f>'[2]Hot Coil'!H45</f>
        <v>0</v>
      </c>
      <c r="R43" s="121"/>
      <c r="S43" s="122">
        <f t="shared" si="20"/>
        <v>0</v>
      </c>
      <c r="T43" s="121">
        <f>'[2]Hot Coil'!I45</f>
        <v>0</v>
      </c>
      <c r="U43" s="121"/>
      <c r="V43" s="122">
        <f t="shared" si="21"/>
        <v>0</v>
      </c>
      <c r="W43" s="483">
        <f>'[2]Hot Coil'!J45</f>
        <v>0</v>
      </c>
      <c r="X43" s="121"/>
      <c r="Y43" s="124">
        <f t="shared" si="22"/>
        <v>0</v>
      </c>
      <c r="Z43" s="157">
        <f t="shared" si="23"/>
        <v>0</v>
      </c>
      <c r="AA43" s="322">
        <f t="shared" si="23"/>
        <v>0</v>
      </c>
      <c r="AB43" s="159">
        <f t="shared" si="24"/>
        <v>0</v>
      </c>
      <c r="AC43" s="439">
        <f t="shared" si="25"/>
        <v>0</v>
      </c>
      <c r="AD43" s="327">
        <f t="shared" si="25"/>
        <v>0</v>
      </c>
      <c r="AE43" s="168">
        <f t="shared" si="26"/>
        <v>0</v>
      </c>
      <c r="AF43" s="143">
        <f>'[2]Hot Coil'!K45</f>
        <v>0</v>
      </c>
      <c r="AG43" s="121"/>
      <c r="AH43" s="122">
        <f t="shared" si="27"/>
        <v>0</v>
      </c>
      <c r="AI43" s="121">
        <f>'[2]Hot Coil'!L45</f>
        <v>0</v>
      </c>
      <c r="AJ43" s="121"/>
      <c r="AK43" s="122">
        <f t="shared" si="28"/>
        <v>0</v>
      </c>
      <c r="AL43" s="121">
        <f>'[2]Hot Coil'!M45</f>
        <v>0</v>
      </c>
      <c r="AM43" s="121"/>
      <c r="AN43" s="124">
        <f t="shared" si="29"/>
        <v>0</v>
      </c>
      <c r="AO43" s="157">
        <f t="shared" si="9"/>
        <v>0</v>
      </c>
      <c r="AP43" s="322">
        <f t="shared" si="9"/>
        <v>0</v>
      </c>
      <c r="AQ43" s="159">
        <f t="shared" si="10"/>
        <v>0</v>
      </c>
      <c r="AR43" s="143">
        <f>'[2]Hot Coil'!N45</f>
        <v>0</v>
      </c>
      <c r="AS43" s="121"/>
      <c r="AT43" s="122">
        <f t="shared" si="30"/>
        <v>0</v>
      </c>
      <c r="AU43" s="121">
        <f>'[2]Hot Coil'!O45</f>
        <v>0</v>
      </c>
      <c r="AV43" s="121"/>
      <c r="AW43" s="123">
        <f t="shared" si="31"/>
        <v>0</v>
      </c>
      <c r="AX43" s="121">
        <f>'[2]Hot Coil'!P45</f>
        <v>0</v>
      </c>
      <c r="AY43" s="121"/>
      <c r="AZ43" s="122">
        <f t="shared" si="32"/>
        <v>0</v>
      </c>
      <c r="BA43" s="157">
        <f t="shared" si="33"/>
        <v>0</v>
      </c>
      <c r="BB43" s="158">
        <f t="shared" si="34"/>
        <v>0</v>
      </c>
      <c r="BC43" s="443">
        <f t="shared" si="35"/>
        <v>0</v>
      </c>
      <c r="BD43" s="166">
        <f t="shared" si="36"/>
        <v>0</v>
      </c>
      <c r="BE43" s="167">
        <f t="shared" si="37"/>
        <v>0</v>
      </c>
      <c r="BF43" s="444">
        <f t="shared" si="38"/>
        <v>0</v>
      </c>
      <c r="BG43" s="439">
        <f t="shared" si="39"/>
        <v>0</v>
      </c>
      <c r="BH43" s="444">
        <f t="shared" si="40"/>
        <v>0</v>
      </c>
      <c r="BI43" s="444">
        <f t="shared" si="41"/>
        <v>0</v>
      </c>
      <c r="BJ43" s="465"/>
      <c r="BL43" s="456">
        <f>VLOOKUP($B43,Test!$A$68:$J$120,3,0)</f>
        <v>0</v>
      </c>
    </row>
    <row r="44" spans="1:64" s="183" customFormat="1" ht="30" customHeight="1" x14ac:dyDescent="0.5">
      <c r="A44" s="184">
        <f t="shared" si="42"/>
        <v>38</v>
      </c>
      <c r="B44" s="222">
        <v>51610</v>
      </c>
      <c r="C44" s="236" t="s">
        <v>32</v>
      </c>
      <c r="D44" s="186" t="s">
        <v>72</v>
      </c>
      <c r="E44" s="143">
        <f>'[2]Hot Coil'!E46</f>
        <v>0</v>
      </c>
      <c r="F44" s="121"/>
      <c r="G44" s="122">
        <f t="shared" si="15"/>
        <v>0</v>
      </c>
      <c r="H44" s="121">
        <f>'[2]Hot Coil'!F46</f>
        <v>0</v>
      </c>
      <c r="I44" s="121"/>
      <c r="J44" s="122">
        <f t="shared" si="16"/>
        <v>0</v>
      </c>
      <c r="K44" s="121">
        <f>'[2]Hot Coil'!G46</f>
        <v>0</v>
      </c>
      <c r="L44" s="121"/>
      <c r="M44" s="124">
        <f t="shared" si="17"/>
        <v>0</v>
      </c>
      <c r="N44" s="157">
        <f t="shared" si="18"/>
        <v>0</v>
      </c>
      <c r="O44" s="322">
        <f t="shared" si="18"/>
        <v>0</v>
      </c>
      <c r="P44" s="159">
        <f t="shared" si="19"/>
        <v>0</v>
      </c>
      <c r="Q44" s="143">
        <f>'[2]Hot Coil'!H46</f>
        <v>0</v>
      </c>
      <c r="R44" s="121"/>
      <c r="S44" s="122">
        <f t="shared" si="20"/>
        <v>0</v>
      </c>
      <c r="T44" s="121">
        <f>'[2]Hot Coil'!I46</f>
        <v>0</v>
      </c>
      <c r="U44" s="121"/>
      <c r="V44" s="122">
        <f t="shared" si="21"/>
        <v>0</v>
      </c>
      <c r="W44" s="483">
        <f>'[2]Hot Coil'!J46</f>
        <v>0</v>
      </c>
      <c r="X44" s="121"/>
      <c r="Y44" s="124">
        <f t="shared" si="22"/>
        <v>0</v>
      </c>
      <c r="Z44" s="157">
        <f t="shared" si="23"/>
        <v>0</v>
      </c>
      <c r="AA44" s="322">
        <f t="shared" si="23"/>
        <v>0</v>
      </c>
      <c r="AB44" s="159">
        <f t="shared" si="24"/>
        <v>0</v>
      </c>
      <c r="AC44" s="439">
        <f t="shared" si="25"/>
        <v>0</v>
      </c>
      <c r="AD44" s="327">
        <f t="shared" si="25"/>
        <v>0</v>
      </c>
      <c r="AE44" s="168">
        <f t="shared" si="26"/>
        <v>0</v>
      </c>
      <c r="AF44" s="143">
        <f>'[2]Hot Coil'!K46</f>
        <v>0</v>
      </c>
      <c r="AG44" s="121"/>
      <c r="AH44" s="122">
        <f t="shared" si="27"/>
        <v>0</v>
      </c>
      <c r="AI44" s="121">
        <f>'[2]Hot Coil'!L46</f>
        <v>0</v>
      </c>
      <c r="AJ44" s="121"/>
      <c r="AK44" s="122">
        <f t="shared" si="28"/>
        <v>0</v>
      </c>
      <c r="AL44" s="121">
        <f>'[2]Hot Coil'!M46</f>
        <v>0</v>
      </c>
      <c r="AM44" s="121"/>
      <c r="AN44" s="124">
        <f t="shared" si="29"/>
        <v>0</v>
      </c>
      <c r="AO44" s="157">
        <f t="shared" si="9"/>
        <v>0</v>
      </c>
      <c r="AP44" s="322">
        <f t="shared" si="9"/>
        <v>0</v>
      </c>
      <c r="AQ44" s="159">
        <f t="shared" si="10"/>
        <v>0</v>
      </c>
      <c r="AR44" s="143">
        <f>'[2]Hot Coil'!N46</f>
        <v>0</v>
      </c>
      <c r="AS44" s="121"/>
      <c r="AT44" s="122">
        <f t="shared" si="30"/>
        <v>0</v>
      </c>
      <c r="AU44" s="121">
        <f>'[2]Hot Coil'!O46</f>
        <v>0</v>
      </c>
      <c r="AV44" s="121"/>
      <c r="AW44" s="123">
        <f t="shared" si="31"/>
        <v>0</v>
      </c>
      <c r="AX44" s="121">
        <f>'[2]Hot Coil'!P46</f>
        <v>0</v>
      </c>
      <c r="AY44" s="121"/>
      <c r="AZ44" s="122">
        <f t="shared" si="32"/>
        <v>0</v>
      </c>
      <c r="BA44" s="157">
        <f t="shared" si="33"/>
        <v>0</v>
      </c>
      <c r="BB44" s="158">
        <f t="shared" si="34"/>
        <v>0</v>
      </c>
      <c r="BC44" s="443">
        <f t="shared" si="35"/>
        <v>0</v>
      </c>
      <c r="BD44" s="166">
        <f t="shared" si="36"/>
        <v>0</v>
      </c>
      <c r="BE44" s="167">
        <f t="shared" si="37"/>
        <v>0</v>
      </c>
      <c r="BF44" s="444">
        <f t="shared" si="38"/>
        <v>0</v>
      </c>
      <c r="BG44" s="439">
        <f t="shared" si="39"/>
        <v>0</v>
      </c>
      <c r="BH44" s="444">
        <f t="shared" si="40"/>
        <v>0</v>
      </c>
      <c r="BI44" s="444">
        <f t="shared" si="41"/>
        <v>0</v>
      </c>
      <c r="BJ44" s="465"/>
      <c r="BL44" s="456">
        <f>VLOOKUP($B44,Test!$A$68:$J$120,3,0)</f>
        <v>0</v>
      </c>
    </row>
    <row r="45" spans="1:64" s="183" customFormat="1" ht="30" customHeight="1" x14ac:dyDescent="0.5">
      <c r="A45" s="184">
        <f t="shared" si="42"/>
        <v>39</v>
      </c>
      <c r="B45" s="222">
        <v>51611</v>
      </c>
      <c r="C45" s="236" t="s">
        <v>33</v>
      </c>
      <c r="D45" s="186" t="s">
        <v>73</v>
      </c>
      <c r="E45" s="143">
        <f>'[2]Hot Coil'!E47</f>
        <v>0</v>
      </c>
      <c r="F45" s="121"/>
      <c r="G45" s="122">
        <f t="shared" si="15"/>
        <v>0</v>
      </c>
      <c r="H45" s="121">
        <f>'[2]Hot Coil'!F47</f>
        <v>0</v>
      </c>
      <c r="I45" s="121"/>
      <c r="J45" s="122">
        <f t="shared" si="16"/>
        <v>0</v>
      </c>
      <c r="K45" s="121">
        <f>'[2]Hot Coil'!G47</f>
        <v>0</v>
      </c>
      <c r="L45" s="121"/>
      <c r="M45" s="124">
        <f t="shared" si="17"/>
        <v>0</v>
      </c>
      <c r="N45" s="157">
        <f t="shared" si="18"/>
        <v>0</v>
      </c>
      <c r="O45" s="322">
        <f t="shared" si="18"/>
        <v>0</v>
      </c>
      <c r="P45" s="159">
        <f t="shared" si="19"/>
        <v>0</v>
      </c>
      <c r="Q45" s="143">
        <f>'[2]Hot Coil'!H47</f>
        <v>0</v>
      </c>
      <c r="R45" s="121"/>
      <c r="S45" s="122">
        <f t="shared" si="20"/>
        <v>0</v>
      </c>
      <c r="T45" s="121">
        <f>'[2]Hot Coil'!I47</f>
        <v>0</v>
      </c>
      <c r="U45" s="121"/>
      <c r="V45" s="122">
        <f t="shared" si="21"/>
        <v>0</v>
      </c>
      <c r="W45" s="483">
        <f>'[2]Hot Coil'!J47</f>
        <v>0</v>
      </c>
      <c r="X45" s="121"/>
      <c r="Y45" s="124">
        <f t="shared" si="22"/>
        <v>0</v>
      </c>
      <c r="Z45" s="157">
        <f t="shared" si="23"/>
        <v>0</v>
      </c>
      <c r="AA45" s="322">
        <f t="shared" si="23"/>
        <v>0</v>
      </c>
      <c r="AB45" s="159">
        <f t="shared" si="24"/>
        <v>0</v>
      </c>
      <c r="AC45" s="439">
        <f t="shared" si="25"/>
        <v>0</v>
      </c>
      <c r="AD45" s="327">
        <f t="shared" si="25"/>
        <v>0</v>
      </c>
      <c r="AE45" s="168">
        <f t="shared" si="26"/>
        <v>0</v>
      </c>
      <c r="AF45" s="143">
        <f>'[2]Hot Coil'!K47</f>
        <v>0</v>
      </c>
      <c r="AG45" s="121"/>
      <c r="AH45" s="122">
        <f t="shared" si="27"/>
        <v>0</v>
      </c>
      <c r="AI45" s="121">
        <f>'[2]Hot Coil'!L47</f>
        <v>0</v>
      </c>
      <c r="AJ45" s="121"/>
      <c r="AK45" s="122">
        <f t="shared" si="28"/>
        <v>0</v>
      </c>
      <c r="AL45" s="121">
        <f>'[2]Hot Coil'!M47</f>
        <v>0</v>
      </c>
      <c r="AM45" s="121"/>
      <c r="AN45" s="124">
        <f t="shared" si="29"/>
        <v>0</v>
      </c>
      <c r="AO45" s="157">
        <f t="shared" si="9"/>
        <v>0</v>
      </c>
      <c r="AP45" s="322">
        <f t="shared" si="9"/>
        <v>0</v>
      </c>
      <c r="AQ45" s="159">
        <f t="shared" si="10"/>
        <v>0</v>
      </c>
      <c r="AR45" s="143">
        <f>'[2]Hot Coil'!N47</f>
        <v>0</v>
      </c>
      <c r="AS45" s="121"/>
      <c r="AT45" s="122">
        <f t="shared" si="30"/>
        <v>0</v>
      </c>
      <c r="AU45" s="121">
        <f>'[2]Hot Coil'!O47</f>
        <v>0</v>
      </c>
      <c r="AV45" s="121"/>
      <c r="AW45" s="123">
        <f t="shared" si="31"/>
        <v>0</v>
      </c>
      <c r="AX45" s="121">
        <f>'[2]Hot Coil'!P47</f>
        <v>0</v>
      </c>
      <c r="AY45" s="121"/>
      <c r="AZ45" s="122">
        <f t="shared" si="32"/>
        <v>0</v>
      </c>
      <c r="BA45" s="157">
        <f t="shared" si="33"/>
        <v>0</v>
      </c>
      <c r="BB45" s="158">
        <f t="shared" si="34"/>
        <v>0</v>
      </c>
      <c r="BC45" s="443">
        <f t="shared" si="35"/>
        <v>0</v>
      </c>
      <c r="BD45" s="166">
        <f t="shared" si="36"/>
        <v>0</v>
      </c>
      <c r="BE45" s="167">
        <f t="shared" si="37"/>
        <v>0</v>
      </c>
      <c r="BF45" s="444">
        <f t="shared" si="38"/>
        <v>0</v>
      </c>
      <c r="BG45" s="439">
        <f t="shared" si="39"/>
        <v>0</v>
      </c>
      <c r="BH45" s="444">
        <f t="shared" si="40"/>
        <v>0</v>
      </c>
      <c r="BI45" s="444">
        <f t="shared" si="41"/>
        <v>0</v>
      </c>
      <c r="BJ45" s="465"/>
      <c r="BL45" s="456">
        <f>VLOOKUP($B45,Test!$A$68:$J$120,3,0)</f>
        <v>0</v>
      </c>
    </row>
    <row r="46" spans="1:64" s="183" customFormat="1" ht="30" customHeight="1" x14ac:dyDescent="0.5">
      <c r="A46" s="184">
        <f t="shared" si="42"/>
        <v>40</v>
      </c>
      <c r="B46" s="222">
        <v>51612</v>
      </c>
      <c r="C46" s="236" t="s">
        <v>34</v>
      </c>
      <c r="D46" s="186" t="s">
        <v>85</v>
      </c>
      <c r="E46" s="143">
        <f>'[2]Hot Coil'!E48</f>
        <v>0</v>
      </c>
      <c r="F46" s="121"/>
      <c r="G46" s="122">
        <f t="shared" si="15"/>
        <v>0</v>
      </c>
      <c r="H46" s="121">
        <f>'[2]Hot Coil'!F48</f>
        <v>0</v>
      </c>
      <c r="I46" s="121"/>
      <c r="J46" s="122">
        <f t="shared" si="16"/>
        <v>0</v>
      </c>
      <c r="K46" s="121">
        <f>'[2]Hot Coil'!G48</f>
        <v>0</v>
      </c>
      <c r="L46" s="121"/>
      <c r="M46" s="124">
        <f t="shared" si="17"/>
        <v>0</v>
      </c>
      <c r="N46" s="157">
        <f t="shared" si="18"/>
        <v>0</v>
      </c>
      <c r="O46" s="322">
        <f t="shared" si="18"/>
        <v>0</v>
      </c>
      <c r="P46" s="159">
        <f t="shared" si="19"/>
        <v>0</v>
      </c>
      <c r="Q46" s="143">
        <f>'[2]Hot Coil'!H48</f>
        <v>0</v>
      </c>
      <c r="R46" s="121"/>
      <c r="S46" s="122">
        <f t="shared" si="20"/>
        <v>0</v>
      </c>
      <c r="T46" s="121">
        <f>'[2]Hot Coil'!I48</f>
        <v>0</v>
      </c>
      <c r="U46" s="121"/>
      <c r="V46" s="122">
        <f t="shared" si="21"/>
        <v>0</v>
      </c>
      <c r="W46" s="483">
        <f>'[2]Hot Coil'!J48</f>
        <v>0</v>
      </c>
      <c r="X46" s="121"/>
      <c r="Y46" s="124">
        <f t="shared" si="22"/>
        <v>0</v>
      </c>
      <c r="Z46" s="157">
        <f t="shared" si="23"/>
        <v>0</v>
      </c>
      <c r="AA46" s="322">
        <f t="shared" si="23"/>
        <v>0</v>
      </c>
      <c r="AB46" s="159">
        <f t="shared" si="24"/>
        <v>0</v>
      </c>
      <c r="AC46" s="439">
        <f t="shared" si="25"/>
        <v>0</v>
      </c>
      <c r="AD46" s="327">
        <f t="shared" si="25"/>
        <v>0</v>
      </c>
      <c r="AE46" s="168">
        <f t="shared" si="26"/>
        <v>0</v>
      </c>
      <c r="AF46" s="143">
        <f>'[2]Hot Coil'!K48</f>
        <v>0</v>
      </c>
      <c r="AG46" s="121"/>
      <c r="AH46" s="122">
        <f t="shared" si="27"/>
        <v>0</v>
      </c>
      <c r="AI46" s="121">
        <f>'[2]Hot Coil'!L48</f>
        <v>0</v>
      </c>
      <c r="AJ46" s="121"/>
      <c r="AK46" s="122">
        <f t="shared" si="28"/>
        <v>0</v>
      </c>
      <c r="AL46" s="121">
        <f>'[2]Hot Coil'!M48</f>
        <v>0</v>
      </c>
      <c r="AM46" s="121"/>
      <c r="AN46" s="124">
        <f t="shared" si="29"/>
        <v>0</v>
      </c>
      <c r="AO46" s="157">
        <f t="shared" si="9"/>
        <v>0</v>
      </c>
      <c r="AP46" s="322">
        <f t="shared" si="9"/>
        <v>0</v>
      </c>
      <c r="AQ46" s="159">
        <f t="shared" si="10"/>
        <v>0</v>
      </c>
      <c r="AR46" s="143">
        <f>'[2]Hot Coil'!N48</f>
        <v>0</v>
      </c>
      <c r="AS46" s="121"/>
      <c r="AT46" s="122">
        <f t="shared" si="30"/>
        <v>0</v>
      </c>
      <c r="AU46" s="121">
        <f>'[2]Hot Coil'!O48</f>
        <v>0</v>
      </c>
      <c r="AV46" s="121"/>
      <c r="AW46" s="123">
        <f t="shared" si="31"/>
        <v>0</v>
      </c>
      <c r="AX46" s="121">
        <f>'[2]Hot Coil'!P48</f>
        <v>0</v>
      </c>
      <c r="AY46" s="121"/>
      <c r="AZ46" s="122">
        <f t="shared" si="32"/>
        <v>0</v>
      </c>
      <c r="BA46" s="157">
        <f t="shared" si="33"/>
        <v>0</v>
      </c>
      <c r="BB46" s="158">
        <f t="shared" si="34"/>
        <v>0</v>
      </c>
      <c r="BC46" s="443">
        <f t="shared" si="35"/>
        <v>0</v>
      </c>
      <c r="BD46" s="166">
        <f t="shared" si="36"/>
        <v>0</v>
      </c>
      <c r="BE46" s="167">
        <f t="shared" si="37"/>
        <v>0</v>
      </c>
      <c r="BF46" s="444">
        <f t="shared" si="38"/>
        <v>0</v>
      </c>
      <c r="BG46" s="439">
        <f t="shared" si="39"/>
        <v>0</v>
      </c>
      <c r="BH46" s="444">
        <f t="shared" si="40"/>
        <v>0</v>
      </c>
      <c r="BI46" s="444">
        <f t="shared" si="41"/>
        <v>0</v>
      </c>
      <c r="BJ46" s="465"/>
      <c r="BL46" s="456">
        <f>VLOOKUP($B46,Test!$A$68:$J$120,3,0)</f>
        <v>0</v>
      </c>
    </row>
    <row r="47" spans="1:64" s="183" customFormat="1" ht="30" customHeight="1" x14ac:dyDescent="0.5">
      <c r="A47" s="184">
        <f t="shared" si="42"/>
        <v>41</v>
      </c>
      <c r="B47" s="222">
        <v>51613</v>
      </c>
      <c r="C47" s="236" t="s">
        <v>35</v>
      </c>
      <c r="D47" s="186" t="s">
        <v>74</v>
      </c>
      <c r="E47" s="143">
        <f>'[2]Hot Coil'!E49</f>
        <v>0</v>
      </c>
      <c r="F47" s="121"/>
      <c r="G47" s="122">
        <f t="shared" si="15"/>
        <v>0</v>
      </c>
      <c r="H47" s="121">
        <f>'[2]Hot Coil'!F49</f>
        <v>0</v>
      </c>
      <c r="I47" s="121"/>
      <c r="J47" s="122">
        <f t="shared" si="16"/>
        <v>0</v>
      </c>
      <c r="K47" s="121">
        <f>'[2]Hot Coil'!G49</f>
        <v>0</v>
      </c>
      <c r="L47" s="121"/>
      <c r="M47" s="124">
        <f t="shared" si="17"/>
        <v>0</v>
      </c>
      <c r="N47" s="157">
        <f t="shared" si="18"/>
        <v>0</v>
      </c>
      <c r="O47" s="322">
        <f t="shared" si="18"/>
        <v>0</v>
      </c>
      <c r="P47" s="159">
        <f t="shared" si="19"/>
        <v>0</v>
      </c>
      <c r="Q47" s="143">
        <f>'[2]Hot Coil'!H49</f>
        <v>0</v>
      </c>
      <c r="R47" s="121"/>
      <c r="S47" s="122">
        <f t="shared" si="20"/>
        <v>0</v>
      </c>
      <c r="T47" s="121">
        <f>'[2]Hot Coil'!I49</f>
        <v>0</v>
      </c>
      <c r="U47" s="121"/>
      <c r="V47" s="122">
        <f t="shared" si="21"/>
        <v>0</v>
      </c>
      <c r="W47" s="483">
        <f>'[2]Hot Coil'!J49</f>
        <v>0</v>
      </c>
      <c r="X47" s="121"/>
      <c r="Y47" s="124">
        <f t="shared" si="22"/>
        <v>0</v>
      </c>
      <c r="Z47" s="157">
        <f t="shared" si="23"/>
        <v>0</v>
      </c>
      <c r="AA47" s="322">
        <f t="shared" si="23"/>
        <v>0</v>
      </c>
      <c r="AB47" s="159">
        <f t="shared" si="24"/>
        <v>0</v>
      </c>
      <c r="AC47" s="439">
        <f t="shared" si="25"/>
        <v>0</v>
      </c>
      <c r="AD47" s="327">
        <f t="shared" si="25"/>
        <v>0</v>
      </c>
      <c r="AE47" s="168">
        <f t="shared" si="26"/>
        <v>0</v>
      </c>
      <c r="AF47" s="143">
        <f>'[2]Hot Coil'!K49</f>
        <v>0</v>
      </c>
      <c r="AG47" s="121"/>
      <c r="AH47" s="122">
        <f t="shared" si="27"/>
        <v>0</v>
      </c>
      <c r="AI47" s="121">
        <f>'[2]Hot Coil'!L49</f>
        <v>0</v>
      </c>
      <c r="AJ47" s="121"/>
      <c r="AK47" s="122">
        <f t="shared" si="28"/>
        <v>0</v>
      </c>
      <c r="AL47" s="121">
        <f>'[2]Hot Coil'!M49</f>
        <v>0</v>
      </c>
      <c r="AM47" s="121"/>
      <c r="AN47" s="124">
        <f t="shared" si="29"/>
        <v>0</v>
      </c>
      <c r="AO47" s="157">
        <f t="shared" si="9"/>
        <v>0</v>
      </c>
      <c r="AP47" s="322">
        <f t="shared" si="9"/>
        <v>0</v>
      </c>
      <c r="AQ47" s="159">
        <f t="shared" si="10"/>
        <v>0</v>
      </c>
      <c r="AR47" s="143">
        <f>'[2]Hot Coil'!N49</f>
        <v>0</v>
      </c>
      <c r="AS47" s="121"/>
      <c r="AT47" s="122">
        <f t="shared" si="30"/>
        <v>0</v>
      </c>
      <c r="AU47" s="121">
        <f>'[2]Hot Coil'!O49</f>
        <v>0</v>
      </c>
      <c r="AV47" s="121"/>
      <c r="AW47" s="123">
        <f t="shared" si="31"/>
        <v>0</v>
      </c>
      <c r="AX47" s="121">
        <f>'[2]Hot Coil'!P49</f>
        <v>0</v>
      </c>
      <c r="AY47" s="121"/>
      <c r="AZ47" s="122">
        <f t="shared" si="32"/>
        <v>0</v>
      </c>
      <c r="BA47" s="157">
        <f t="shared" si="33"/>
        <v>0</v>
      </c>
      <c r="BB47" s="158">
        <f t="shared" si="34"/>
        <v>0</v>
      </c>
      <c r="BC47" s="443">
        <f t="shared" si="35"/>
        <v>0</v>
      </c>
      <c r="BD47" s="166">
        <f t="shared" si="36"/>
        <v>0</v>
      </c>
      <c r="BE47" s="167">
        <f t="shared" si="37"/>
        <v>0</v>
      </c>
      <c r="BF47" s="444">
        <f t="shared" si="38"/>
        <v>0</v>
      </c>
      <c r="BG47" s="439">
        <f t="shared" si="39"/>
        <v>0</v>
      </c>
      <c r="BH47" s="444">
        <f t="shared" si="40"/>
        <v>0</v>
      </c>
      <c r="BI47" s="444">
        <f t="shared" si="41"/>
        <v>0</v>
      </c>
      <c r="BJ47" s="465"/>
      <c r="BL47" s="456">
        <f>VLOOKUP($B47,Test!$A$68:$J$120,3,0)</f>
        <v>0</v>
      </c>
    </row>
    <row r="48" spans="1:64" s="183" customFormat="1" ht="30" customHeight="1" x14ac:dyDescent="0.5">
      <c r="A48" s="184">
        <f t="shared" si="42"/>
        <v>42</v>
      </c>
      <c r="B48" s="222">
        <v>51614</v>
      </c>
      <c r="C48" s="236" t="s">
        <v>80</v>
      </c>
      <c r="D48" s="186" t="s">
        <v>75</v>
      </c>
      <c r="E48" s="143">
        <f>'[2]Hot Coil'!E50</f>
        <v>0</v>
      </c>
      <c r="F48" s="121"/>
      <c r="G48" s="122">
        <f t="shared" si="15"/>
        <v>0</v>
      </c>
      <c r="H48" s="121">
        <f>'[2]Hot Coil'!F50</f>
        <v>0</v>
      </c>
      <c r="I48" s="121"/>
      <c r="J48" s="122">
        <f t="shared" si="16"/>
        <v>0</v>
      </c>
      <c r="K48" s="121">
        <f>'[2]Hot Coil'!G50</f>
        <v>0</v>
      </c>
      <c r="L48" s="121"/>
      <c r="M48" s="124">
        <f t="shared" si="17"/>
        <v>0</v>
      </c>
      <c r="N48" s="157">
        <f t="shared" si="18"/>
        <v>0</v>
      </c>
      <c r="O48" s="322">
        <f t="shared" si="18"/>
        <v>0</v>
      </c>
      <c r="P48" s="159">
        <f t="shared" si="19"/>
        <v>0</v>
      </c>
      <c r="Q48" s="143">
        <f>'[2]Hot Coil'!H50</f>
        <v>0</v>
      </c>
      <c r="R48" s="121"/>
      <c r="S48" s="122">
        <f t="shared" si="20"/>
        <v>0</v>
      </c>
      <c r="T48" s="121">
        <f>'[2]Hot Coil'!I50</f>
        <v>0</v>
      </c>
      <c r="U48" s="121"/>
      <c r="V48" s="122">
        <f t="shared" si="21"/>
        <v>0</v>
      </c>
      <c r="W48" s="483">
        <f>'[2]Hot Coil'!J50</f>
        <v>0</v>
      </c>
      <c r="X48" s="121"/>
      <c r="Y48" s="124">
        <f t="shared" si="22"/>
        <v>0</v>
      </c>
      <c r="Z48" s="157">
        <f t="shared" si="23"/>
        <v>0</v>
      </c>
      <c r="AA48" s="322">
        <f t="shared" si="23"/>
        <v>0</v>
      </c>
      <c r="AB48" s="159">
        <f t="shared" si="24"/>
        <v>0</v>
      </c>
      <c r="AC48" s="439">
        <f t="shared" si="25"/>
        <v>0</v>
      </c>
      <c r="AD48" s="327">
        <f t="shared" si="25"/>
        <v>0</v>
      </c>
      <c r="AE48" s="168">
        <f t="shared" si="26"/>
        <v>0</v>
      </c>
      <c r="AF48" s="143">
        <f>'[2]Hot Coil'!K50</f>
        <v>0</v>
      </c>
      <c r="AG48" s="121"/>
      <c r="AH48" s="122">
        <f t="shared" si="27"/>
        <v>0</v>
      </c>
      <c r="AI48" s="121">
        <f>'[2]Hot Coil'!L50</f>
        <v>0</v>
      </c>
      <c r="AJ48" s="121"/>
      <c r="AK48" s="122">
        <f t="shared" si="28"/>
        <v>0</v>
      </c>
      <c r="AL48" s="121">
        <f>'[2]Hot Coil'!M50</f>
        <v>0</v>
      </c>
      <c r="AM48" s="121"/>
      <c r="AN48" s="124">
        <f t="shared" si="29"/>
        <v>0</v>
      </c>
      <c r="AO48" s="157">
        <f t="shared" si="9"/>
        <v>0</v>
      </c>
      <c r="AP48" s="322">
        <f t="shared" si="9"/>
        <v>0</v>
      </c>
      <c r="AQ48" s="159">
        <f t="shared" si="10"/>
        <v>0</v>
      </c>
      <c r="AR48" s="143">
        <f>'[2]Hot Coil'!N50</f>
        <v>0</v>
      </c>
      <c r="AS48" s="121"/>
      <c r="AT48" s="122">
        <f t="shared" si="30"/>
        <v>0</v>
      </c>
      <c r="AU48" s="121">
        <f>'[2]Hot Coil'!O50</f>
        <v>0</v>
      </c>
      <c r="AV48" s="121"/>
      <c r="AW48" s="123">
        <f t="shared" si="31"/>
        <v>0</v>
      </c>
      <c r="AX48" s="121">
        <f>'[2]Hot Coil'!P50</f>
        <v>0</v>
      </c>
      <c r="AY48" s="121"/>
      <c r="AZ48" s="122">
        <f t="shared" si="32"/>
        <v>0</v>
      </c>
      <c r="BA48" s="157">
        <f t="shared" si="33"/>
        <v>0</v>
      </c>
      <c r="BB48" s="158">
        <f t="shared" si="34"/>
        <v>0</v>
      </c>
      <c r="BC48" s="443">
        <f t="shared" si="35"/>
        <v>0</v>
      </c>
      <c r="BD48" s="166">
        <f t="shared" si="36"/>
        <v>0</v>
      </c>
      <c r="BE48" s="167">
        <f t="shared" si="37"/>
        <v>0</v>
      </c>
      <c r="BF48" s="444">
        <f t="shared" si="38"/>
        <v>0</v>
      </c>
      <c r="BG48" s="439">
        <f t="shared" si="39"/>
        <v>0</v>
      </c>
      <c r="BH48" s="444">
        <f t="shared" si="40"/>
        <v>0</v>
      </c>
      <c r="BI48" s="444">
        <f t="shared" si="41"/>
        <v>0</v>
      </c>
      <c r="BJ48" s="465"/>
      <c r="BL48" s="456">
        <f>VLOOKUP($B48,Test!$A$68:$J$120,3,0)</f>
        <v>0</v>
      </c>
    </row>
    <row r="49" spans="1:64" s="183" customFormat="1" ht="30" customHeight="1" x14ac:dyDescent="0.5">
      <c r="A49" s="184">
        <f t="shared" si="42"/>
        <v>43</v>
      </c>
      <c r="B49" s="222">
        <v>51615</v>
      </c>
      <c r="C49" s="236" t="s">
        <v>81</v>
      </c>
      <c r="D49" s="186" t="s">
        <v>86</v>
      </c>
      <c r="E49" s="143">
        <f>'[2]Hot Coil'!E51</f>
        <v>0</v>
      </c>
      <c r="F49" s="121"/>
      <c r="G49" s="122">
        <f t="shared" si="15"/>
        <v>0</v>
      </c>
      <c r="H49" s="121">
        <f>'[2]Hot Coil'!F51</f>
        <v>0</v>
      </c>
      <c r="I49" s="121"/>
      <c r="J49" s="122">
        <f t="shared" si="16"/>
        <v>0</v>
      </c>
      <c r="K49" s="121">
        <f>'[2]Hot Coil'!G51</f>
        <v>0</v>
      </c>
      <c r="L49" s="121"/>
      <c r="M49" s="124">
        <f t="shared" si="17"/>
        <v>0</v>
      </c>
      <c r="N49" s="157">
        <f t="shared" si="18"/>
        <v>0</v>
      </c>
      <c r="O49" s="322">
        <f t="shared" si="18"/>
        <v>0</v>
      </c>
      <c r="P49" s="159">
        <f t="shared" si="19"/>
        <v>0</v>
      </c>
      <c r="Q49" s="143">
        <f>'[2]Hot Coil'!H51</f>
        <v>0</v>
      </c>
      <c r="R49" s="121"/>
      <c r="S49" s="122">
        <f t="shared" si="20"/>
        <v>0</v>
      </c>
      <c r="T49" s="121">
        <f>'[2]Hot Coil'!I51</f>
        <v>0</v>
      </c>
      <c r="U49" s="121"/>
      <c r="V49" s="122">
        <f t="shared" si="21"/>
        <v>0</v>
      </c>
      <c r="W49" s="483">
        <f>'[2]Hot Coil'!J51</f>
        <v>0</v>
      </c>
      <c r="X49" s="121"/>
      <c r="Y49" s="124">
        <f t="shared" si="22"/>
        <v>0</v>
      </c>
      <c r="Z49" s="157">
        <f t="shared" si="23"/>
        <v>0</v>
      </c>
      <c r="AA49" s="322">
        <f t="shared" si="23"/>
        <v>0</v>
      </c>
      <c r="AB49" s="159">
        <f t="shared" si="24"/>
        <v>0</v>
      </c>
      <c r="AC49" s="439">
        <f t="shared" si="25"/>
        <v>0</v>
      </c>
      <c r="AD49" s="327">
        <f t="shared" si="25"/>
        <v>0</v>
      </c>
      <c r="AE49" s="168">
        <f t="shared" si="26"/>
        <v>0</v>
      </c>
      <c r="AF49" s="143">
        <f>'[2]Hot Coil'!K51</f>
        <v>0</v>
      </c>
      <c r="AG49" s="121"/>
      <c r="AH49" s="122">
        <f t="shared" si="27"/>
        <v>0</v>
      </c>
      <c r="AI49" s="121">
        <f>'[2]Hot Coil'!L51</f>
        <v>0</v>
      </c>
      <c r="AJ49" s="121"/>
      <c r="AK49" s="122">
        <f t="shared" si="28"/>
        <v>0</v>
      </c>
      <c r="AL49" s="121">
        <f>'[2]Hot Coil'!M51</f>
        <v>0</v>
      </c>
      <c r="AM49" s="121"/>
      <c r="AN49" s="124">
        <f t="shared" si="29"/>
        <v>0</v>
      </c>
      <c r="AO49" s="157">
        <f t="shared" si="9"/>
        <v>0</v>
      </c>
      <c r="AP49" s="322">
        <f t="shared" si="9"/>
        <v>0</v>
      </c>
      <c r="AQ49" s="159">
        <f t="shared" si="10"/>
        <v>0</v>
      </c>
      <c r="AR49" s="143">
        <f>'[2]Hot Coil'!N51</f>
        <v>0</v>
      </c>
      <c r="AS49" s="121"/>
      <c r="AT49" s="122">
        <f t="shared" si="30"/>
        <v>0</v>
      </c>
      <c r="AU49" s="121">
        <f>'[2]Hot Coil'!O51</f>
        <v>0</v>
      </c>
      <c r="AV49" s="121"/>
      <c r="AW49" s="123">
        <f t="shared" si="31"/>
        <v>0</v>
      </c>
      <c r="AX49" s="121">
        <f>'[2]Hot Coil'!P51</f>
        <v>0</v>
      </c>
      <c r="AY49" s="121"/>
      <c r="AZ49" s="122">
        <f t="shared" si="32"/>
        <v>0</v>
      </c>
      <c r="BA49" s="157">
        <f t="shared" si="33"/>
        <v>0</v>
      </c>
      <c r="BB49" s="158">
        <f t="shared" si="34"/>
        <v>0</v>
      </c>
      <c r="BC49" s="443">
        <f t="shared" si="35"/>
        <v>0</v>
      </c>
      <c r="BD49" s="166">
        <f t="shared" si="36"/>
        <v>0</v>
      </c>
      <c r="BE49" s="167">
        <f t="shared" si="37"/>
        <v>0</v>
      </c>
      <c r="BF49" s="444">
        <f t="shared" si="38"/>
        <v>0</v>
      </c>
      <c r="BG49" s="439">
        <f t="shared" si="39"/>
        <v>0</v>
      </c>
      <c r="BH49" s="444">
        <f t="shared" si="40"/>
        <v>0</v>
      </c>
      <c r="BI49" s="444">
        <f t="shared" si="41"/>
        <v>0</v>
      </c>
      <c r="BJ49" s="465"/>
      <c r="BL49" s="456">
        <f>VLOOKUP($B49,Test!$A$68:$J$120,3,0)</f>
        <v>0</v>
      </c>
    </row>
    <row r="50" spans="1:64" s="183" customFormat="1" ht="30" customHeight="1" x14ac:dyDescent="0.5">
      <c r="A50" s="184">
        <f t="shared" si="42"/>
        <v>44</v>
      </c>
      <c r="B50" s="222">
        <v>51616</v>
      </c>
      <c r="C50" s="236" t="s">
        <v>36</v>
      </c>
      <c r="D50" s="186" t="s">
        <v>76</v>
      </c>
      <c r="E50" s="143">
        <f>'[2]Hot Coil'!E52</f>
        <v>0</v>
      </c>
      <c r="F50" s="121"/>
      <c r="G50" s="122">
        <f t="shared" si="15"/>
        <v>0</v>
      </c>
      <c r="H50" s="121">
        <f>'[2]Hot Coil'!F52</f>
        <v>0</v>
      </c>
      <c r="I50" s="121"/>
      <c r="J50" s="122">
        <f t="shared" si="16"/>
        <v>0</v>
      </c>
      <c r="K50" s="121">
        <f>'[2]Hot Coil'!G52</f>
        <v>0</v>
      </c>
      <c r="L50" s="121"/>
      <c r="M50" s="124">
        <f t="shared" si="17"/>
        <v>0</v>
      </c>
      <c r="N50" s="157">
        <f t="shared" si="18"/>
        <v>0</v>
      </c>
      <c r="O50" s="322">
        <f t="shared" si="18"/>
        <v>0</v>
      </c>
      <c r="P50" s="159">
        <f t="shared" si="19"/>
        <v>0</v>
      </c>
      <c r="Q50" s="143">
        <f>'[2]Hot Coil'!H52</f>
        <v>0</v>
      </c>
      <c r="R50" s="121"/>
      <c r="S50" s="122">
        <f t="shared" si="20"/>
        <v>0</v>
      </c>
      <c r="T50" s="121">
        <f>'[2]Hot Coil'!I52</f>
        <v>0</v>
      </c>
      <c r="U50" s="121"/>
      <c r="V50" s="122">
        <f t="shared" si="21"/>
        <v>0</v>
      </c>
      <c r="W50" s="483">
        <f>'[2]Hot Coil'!J52</f>
        <v>0</v>
      </c>
      <c r="X50" s="121"/>
      <c r="Y50" s="124">
        <f t="shared" si="22"/>
        <v>0</v>
      </c>
      <c r="Z50" s="157">
        <f t="shared" si="23"/>
        <v>0</v>
      </c>
      <c r="AA50" s="322">
        <f t="shared" si="23"/>
        <v>0</v>
      </c>
      <c r="AB50" s="159">
        <f t="shared" si="24"/>
        <v>0</v>
      </c>
      <c r="AC50" s="439">
        <f t="shared" si="25"/>
        <v>0</v>
      </c>
      <c r="AD50" s="327">
        <f t="shared" si="25"/>
        <v>0</v>
      </c>
      <c r="AE50" s="168">
        <f t="shared" si="26"/>
        <v>0</v>
      </c>
      <c r="AF50" s="143">
        <f>'[2]Hot Coil'!K52</f>
        <v>0</v>
      </c>
      <c r="AG50" s="121"/>
      <c r="AH50" s="122">
        <f t="shared" si="27"/>
        <v>0</v>
      </c>
      <c r="AI50" s="121">
        <f>'[2]Hot Coil'!L52</f>
        <v>0</v>
      </c>
      <c r="AJ50" s="121"/>
      <c r="AK50" s="122">
        <f t="shared" si="28"/>
        <v>0</v>
      </c>
      <c r="AL50" s="121">
        <f>'[2]Hot Coil'!M52</f>
        <v>0</v>
      </c>
      <c r="AM50" s="121"/>
      <c r="AN50" s="124">
        <f t="shared" si="29"/>
        <v>0</v>
      </c>
      <c r="AO50" s="157">
        <f t="shared" si="9"/>
        <v>0</v>
      </c>
      <c r="AP50" s="322">
        <f t="shared" si="9"/>
        <v>0</v>
      </c>
      <c r="AQ50" s="159">
        <f t="shared" si="10"/>
        <v>0</v>
      </c>
      <c r="AR50" s="143">
        <f>'[2]Hot Coil'!N52</f>
        <v>0</v>
      </c>
      <c r="AS50" s="121"/>
      <c r="AT50" s="122">
        <f t="shared" si="30"/>
        <v>0</v>
      </c>
      <c r="AU50" s="121">
        <f>'[2]Hot Coil'!O52</f>
        <v>0</v>
      </c>
      <c r="AV50" s="121"/>
      <c r="AW50" s="123">
        <f t="shared" si="31"/>
        <v>0</v>
      </c>
      <c r="AX50" s="121">
        <f>'[2]Hot Coil'!P52</f>
        <v>0</v>
      </c>
      <c r="AY50" s="121"/>
      <c r="AZ50" s="122">
        <f t="shared" si="32"/>
        <v>0</v>
      </c>
      <c r="BA50" s="157">
        <f t="shared" si="33"/>
        <v>0</v>
      </c>
      <c r="BB50" s="158">
        <f t="shared" si="34"/>
        <v>0</v>
      </c>
      <c r="BC50" s="443">
        <f t="shared" si="35"/>
        <v>0</v>
      </c>
      <c r="BD50" s="166">
        <f t="shared" si="36"/>
        <v>0</v>
      </c>
      <c r="BE50" s="167">
        <f t="shared" si="37"/>
        <v>0</v>
      </c>
      <c r="BF50" s="444">
        <f t="shared" si="38"/>
        <v>0</v>
      </c>
      <c r="BG50" s="439">
        <f t="shared" si="39"/>
        <v>0</v>
      </c>
      <c r="BH50" s="444">
        <f t="shared" si="40"/>
        <v>0</v>
      </c>
      <c r="BI50" s="444">
        <f t="shared" si="41"/>
        <v>0</v>
      </c>
      <c r="BJ50" s="465"/>
      <c r="BL50" s="456">
        <f>VLOOKUP($B50,Test!$A$68:$J$120,3,0)</f>
        <v>0</v>
      </c>
    </row>
    <row r="51" spans="1:64" s="183" customFormat="1" ht="30" customHeight="1" x14ac:dyDescent="0.5">
      <c r="A51" s="181">
        <f t="shared" si="42"/>
        <v>45</v>
      </c>
      <c r="B51" s="222">
        <v>51617</v>
      </c>
      <c r="C51" s="236" t="s">
        <v>37</v>
      </c>
      <c r="D51" s="186" t="s">
        <v>77</v>
      </c>
      <c r="E51" s="143">
        <f>'[2]Hot Coil'!E53</f>
        <v>0</v>
      </c>
      <c r="F51" s="121"/>
      <c r="G51" s="122">
        <f t="shared" si="15"/>
        <v>0</v>
      </c>
      <c r="H51" s="121">
        <f>'[2]Hot Coil'!F53</f>
        <v>0</v>
      </c>
      <c r="I51" s="121"/>
      <c r="J51" s="122">
        <f t="shared" si="16"/>
        <v>0</v>
      </c>
      <c r="K51" s="121">
        <f>'[2]Hot Coil'!G53</f>
        <v>0</v>
      </c>
      <c r="L51" s="121"/>
      <c r="M51" s="124">
        <f t="shared" si="17"/>
        <v>0</v>
      </c>
      <c r="N51" s="157">
        <f t="shared" ref="N51:O53" si="43">+E51+H51+K51</f>
        <v>0</v>
      </c>
      <c r="O51" s="322">
        <f t="shared" si="43"/>
        <v>0</v>
      </c>
      <c r="P51" s="159">
        <f t="shared" si="19"/>
        <v>0</v>
      </c>
      <c r="Q51" s="143">
        <f>'[2]Hot Coil'!H53</f>
        <v>0</v>
      </c>
      <c r="R51" s="121"/>
      <c r="S51" s="122">
        <f t="shared" si="20"/>
        <v>0</v>
      </c>
      <c r="T51" s="121">
        <f>'[2]Hot Coil'!I53</f>
        <v>0</v>
      </c>
      <c r="U51" s="121"/>
      <c r="V51" s="122">
        <f t="shared" si="21"/>
        <v>0</v>
      </c>
      <c r="W51" s="483">
        <f>'[2]Hot Coil'!J53</f>
        <v>0</v>
      </c>
      <c r="X51" s="121"/>
      <c r="Y51" s="124">
        <f t="shared" si="22"/>
        <v>0</v>
      </c>
      <c r="Z51" s="157">
        <f t="shared" ref="Z51:AA53" si="44">+Q51+T51+W51</f>
        <v>0</v>
      </c>
      <c r="AA51" s="322">
        <f t="shared" si="44"/>
        <v>0</v>
      </c>
      <c r="AB51" s="159">
        <f t="shared" si="24"/>
        <v>0</v>
      </c>
      <c r="AC51" s="439">
        <f t="shared" ref="AC51:AD53" si="45">+E51+H51+K51+Q51+T51+W51</f>
        <v>0</v>
      </c>
      <c r="AD51" s="327">
        <f t="shared" si="45"/>
        <v>0</v>
      </c>
      <c r="AE51" s="168">
        <f t="shared" si="26"/>
        <v>0</v>
      </c>
      <c r="AF51" s="143">
        <f>'[2]Hot Coil'!K53</f>
        <v>0</v>
      </c>
      <c r="AG51" s="121"/>
      <c r="AH51" s="122">
        <f t="shared" si="27"/>
        <v>0</v>
      </c>
      <c r="AI51" s="121">
        <f>'[2]Hot Coil'!L53</f>
        <v>0</v>
      </c>
      <c r="AJ51" s="121"/>
      <c r="AK51" s="122">
        <f t="shared" si="28"/>
        <v>0</v>
      </c>
      <c r="AL51" s="121">
        <f>'[2]Hot Coil'!M53</f>
        <v>0</v>
      </c>
      <c r="AM51" s="121"/>
      <c r="AN51" s="124">
        <f t="shared" si="29"/>
        <v>0</v>
      </c>
      <c r="AO51" s="157">
        <f t="shared" ref="AO51:AP53" si="46">+AF51+AI51+AL51</f>
        <v>0</v>
      </c>
      <c r="AP51" s="322">
        <f t="shared" si="46"/>
        <v>0</v>
      </c>
      <c r="AQ51" s="159">
        <f t="shared" si="10"/>
        <v>0</v>
      </c>
      <c r="AR51" s="143">
        <f>'[2]Hot Coil'!N53</f>
        <v>0</v>
      </c>
      <c r="AS51" s="121"/>
      <c r="AT51" s="122">
        <f t="shared" si="30"/>
        <v>0</v>
      </c>
      <c r="AU51" s="121">
        <f>'[2]Hot Coil'!O53</f>
        <v>0</v>
      </c>
      <c r="AV51" s="121"/>
      <c r="AW51" s="123">
        <f t="shared" si="31"/>
        <v>0</v>
      </c>
      <c r="AX51" s="121">
        <f>'[2]Hot Coil'!P53</f>
        <v>0</v>
      </c>
      <c r="AY51" s="121"/>
      <c r="AZ51" s="122">
        <f t="shared" si="32"/>
        <v>0</v>
      </c>
      <c r="BA51" s="157">
        <f t="shared" si="33"/>
        <v>0</v>
      </c>
      <c r="BB51" s="158">
        <f t="shared" si="34"/>
        <v>0</v>
      </c>
      <c r="BC51" s="443">
        <f t="shared" si="35"/>
        <v>0</v>
      </c>
      <c r="BD51" s="166">
        <f t="shared" si="36"/>
        <v>0</v>
      </c>
      <c r="BE51" s="167">
        <f t="shared" si="37"/>
        <v>0</v>
      </c>
      <c r="BF51" s="444">
        <f t="shared" si="38"/>
        <v>0</v>
      </c>
      <c r="BG51" s="439">
        <f t="shared" si="39"/>
        <v>0</v>
      </c>
      <c r="BH51" s="444">
        <f t="shared" si="40"/>
        <v>0</v>
      </c>
      <c r="BI51" s="175">
        <f t="shared" si="41"/>
        <v>0</v>
      </c>
      <c r="BJ51" s="465"/>
      <c r="BL51" s="456">
        <f>VLOOKUP($B51,Test!$A$68:$J$120,3,0)</f>
        <v>0</v>
      </c>
    </row>
    <row r="52" spans="1:64" s="183" customFormat="1" ht="30" customHeight="1" x14ac:dyDescent="0.5">
      <c r="A52" s="184">
        <f t="shared" si="42"/>
        <v>46</v>
      </c>
      <c r="B52" s="512">
        <v>51698</v>
      </c>
      <c r="C52" s="514" t="s">
        <v>266</v>
      </c>
      <c r="D52" s="233"/>
      <c r="E52" s="143"/>
      <c r="F52" s="121"/>
      <c r="G52" s="122">
        <f t="shared" ref="G52" si="47">E52-F52</f>
        <v>0</v>
      </c>
      <c r="H52" s="121"/>
      <c r="I52" s="121"/>
      <c r="J52" s="122">
        <f t="shared" ref="J52" si="48">H52-I52</f>
        <v>0</v>
      </c>
      <c r="K52" s="121"/>
      <c r="L52" s="121"/>
      <c r="M52" s="124">
        <f t="shared" ref="M52" si="49">K52-L52</f>
        <v>0</v>
      </c>
      <c r="N52" s="157">
        <f t="shared" ref="N52" si="50">+E52+H52+K52</f>
        <v>0</v>
      </c>
      <c r="O52" s="322">
        <f t="shared" ref="O52" si="51">+F52+I52+L52</f>
        <v>0</v>
      </c>
      <c r="P52" s="159">
        <f t="shared" ref="P52" si="52">+N52-O52</f>
        <v>0</v>
      </c>
      <c r="Q52" s="143"/>
      <c r="R52" s="121"/>
      <c r="S52" s="122">
        <f t="shared" ref="S52" si="53">Q52-R52</f>
        <v>0</v>
      </c>
      <c r="T52" s="121"/>
      <c r="U52" s="121"/>
      <c r="V52" s="122">
        <f t="shared" ref="V52" si="54">T52-U52</f>
        <v>0</v>
      </c>
      <c r="W52" s="483"/>
      <c r="X52" s="121"/>
      <c r="Y52" s="124">
        <f t="shared" ref="Y52" si="55">W52-X52</f>
        <v>0</v>
      </c>
      <c r="Z52" s="157">
        <f t="shared" ref="Z52" si="56">+Q52+T52+W52</f>
        <v>0</v>
      </c>
      <c r="AA52" s="322">
        <f t="shared" ref="AA52" si="57">+R52+U52+X52</f>
        <v>0</v>
      </c>
      <c r="AB52" s="159">
        <f t="shared" ref="AB52" si="58">+Z52-AA52</f>
        <v>0</v>
      </c>
      <c r="AC52" s="439">
        <f t="shared" ref="AC52" si="59">+E52+H52+K52+Q52+T52+W52</f>
        <v>0</v>
      </c>
      <c r="AD52" s="327">
        <f t="shared" ref="AD52" si="60">+F52+I52+L52+R52+U52+X52</f>
        <v>0</v>
      </c>
      <c r="AE52" s="168">
        <f t="shared" ref="AE52" si="61">+AC52-AD52</f>
        <v>0</v>
      </c>
      <c r="AF52" s="143"/>
      <c r="AG52" s="121"/>
      <c r="AH52" s="122">
        <f t="shared" ref="AH52" si="62">AF52-AG52</f>
        <v>0</v>
      </c>
      <c r="AI52" s="121"/>
      <c r="AJ52" s="121"/>
      <c r="AK52" s="122">
        <f t="shared" ref="AK52" si="63">AI52-AJ52</f>
        <v>0</v>
      </c>
      <c r="AL52" s="121"/>
      <c r="AM52" s="121"/>
      <c r="AN52" s="124">
        <f t="shared" ref="AN52" si="64">AL52-AM52</f>
        <v>0</v>
      </c>
      <c r="AO52" s="157">
        <f t="shared" ref="AO52" si="65">+AF52+AI52+AL52</f>
        <v>0</v>
      </c>
      <c r="AP52" s="322">
        <f t="shared" ref="AP52" si="66">+AG52+AJ52+AM52</f>
        <v>0</v>
      </c>
      <c r="AQ52" s="159">
        <f t="shared" ref="AQ52" si="67">AO52-AP52</f>
        <v>0</v>
      </c>
      <c r="AR52" s="143"/>
      <c r="AS52" s="121"/>
      <c r="AT52" s="122">
        <f t="shared" ref="AT52" si="68">AR52-AS52</f>
        <v>0</v>
      </c>
      <c r="AU52" s="121"/>
      <c r="AV52" s="121"/>
      <c r="AW52" s="123">
        <f t="shared" ref="AW52" si="69">AU52-AV52</f>
        <v>0</v>
      </c>
      <c r="AX52" s="121"/>
      <c r="AY52" s="121"/>
      <c r="AZ52" s="122">
        <f t="shared" ref="AZ52" si="70">AX52-AY52</f>
        <v>0</v>
      </c>
      <c r="BA52" s="157">
        <f t="shared" ref="BA52" si="71">AR52+AU52+AX52</f>
        <v>0</v>
      </c>
      <c r="BB52" s="158">
        <f t="shared" ref="BB52" si="72">AS52+AV52+AY52</f>
        <v>0</v>
      </c>
      <c r="BC52" s="443">
        <f t="shared" ref="BC52" si="73">BA52-BB52</f>
        <v>0</v>
      </c>
      <c r="BD52" s="166">
        <f t="shared" ref="BD52" si="74">AF52+AI52+AL52+AR52+AU52+AX52</f>
        <v>0</v>
      </c>
      <c r="BE52" s="167">
        <f t="shared" ref="BE52" si="75">AG52+AJ52+AM52+AS52+AV52+AY52</f>
        <v>0</v>
      </c>
      <c r="BF52" s="444">
        <f t="shared" ref="BF52" si="76">BD52-BE52</f>
        <v>0</v>
      </c>
      <c r="BG52" s="439">
        <f t="shared" ref="BG52" si="77">AC52+BD52</f>
        <v>0</v>
      </c>
      <c r="BH52" s="444">
        <f t="shared" ref="BH52" si="78">AD52+BE52</f>
        <v>0</v>
      </c>
      <c r="BI52" s="175">
        <f t="shared" ref="BI52" si="79">BG52-BH52</f>
        <v>0</v>
      </c>
      <c r="BJ52" s="465"/>
      <c r="BL52" s="456"/>
    </row>
    <row r="53" spans="1:64" s="183" customFormat="1" ht="30" customHeight="1" thickBot="1" x14ac:dyDescent="0.55000000000000004">
      <c r="A53" s="181">
        <f t="shared" si="42"/>
        <v>47</v>
      </c>
      <c r="B53" s="230">
        <v>51708</v>
      </c>
      <c r="C53" s="238" t="s">
        <v>247</v>
      </c>
      <c r="D53" s="233" t="s">
        <v>250</v>
      </c>
      <c r="E53" s="143">
        <f>'[2]Hot Coil'!E54</f>
        <v>0</v>
      </c>
      <c r="F53" s="126"/>
      <c r="G53" s="144">
        <f t="shared" si="15"/>
        <v>0</v>
      </c>
      <c r="H53" s="126">
        <f>'[2]Hot Coil'!F54</f>
        <v>0</v>
      </c>
      <c r="I53" s="126"/>
      <c r="J53" s="144">
        <f t="shared" si="16"/>
        <v>0</v>
      </c>
      <c r="K53" s="126">
        <f>'[2]Hot Coil'!G54</f>
        <v>0</v>
      </c>
      <c r="L53" s="126"/>
      <c r="M53" s="146">
        <f t="shared" si="17"/>
        <v>0</v>
      </c>
      <c r="N53" s="160">
        <f t="shared" si="43"/>
        <v>0</v>
      </c>
      <c r="O53" s="323">
        <f t="shared" si="43"/>
        <v>0</v>
      </c>
      <c r="P53" s="162">
        <f t="shared" si="19"/>
        <v>0</v>
      </c>
      <c r="Q53" s="461">
        <f>'[2]Hot Coil'!H54</f>
        <v>0</v>
      </c>
      <c r="R53" s="126"/>
      <c r="S53" s="144">
        <f t="shared" si="20"/>
        <v>0</v>
      </c>
      <c r="T53" s="126">
        <f>'[2]Hot Coil'!I54</f>
        <v>0</v>
      </c>
      <c r="U53" s="126"/>
      <c r="V53" s="144">
        <f t="shared" si="21"/>
        <v>0</v>
      </c>
      <c r="W53" s="483">
        <f>'[2]Hot Coil'!J54</f>
        <v>0</v>
      </c>
      <c r="X53" s="126"/>
      <c r="Y53" s="146">
        <f t="shared" si="22"/>
        <v>0</v>
      </c>
      <c r="Z53" s="160">
        <f t="shared" si="44"/>
        <v>0</v>
      </c>
      <c r="AA53" s="323">
        <f t="shared" si="44"/>
        <v>0</v>
      </c>
      <c r="AB53" s="162">
        <f t="shared" si="24"/>
        <v>0</v>
      </c>
      <c r="AC53" s="440">
        <f t="shared" si="45"/>
        <v>0</v>
      </c>
      <c r="AD53" s="328">
        <f t="shared" si="45"/>
        <v>0</v>
      </c>
      <c r="AE53" s="171">
        <f t="shared" si="26"/>
        <v>0</v>
      </c>
      <c r="AF53" s="461">
        <f>'[2]Hot Coil'!K54</f>
        <v>0</v>
      </c>
      <c r="AG53" s="126"/>
      <c r="AH53" s="144">
        <f t="shared" si="27"/>
        <v>0</v>
      </c>
      <c r="AI53" s="126">
        <f>'[2]Hot Coil'!L54</f>
        <v>0</v>
      </c>
      <c r="AJ53" s="126"/>
      <c r="AK53" s="144">
        <f t="shared" si="28"/>
        <v>0</v>
      </c>
      <c r="AL53" s="126">
        <f>'[2]Hot Coil'!M54</f>
        <v>0</v>
      </c>
      <c r="AM53" s="126"/>
      <c r="AN53" s="146">
        <f t="shared" si="29"/>
        <v>0</v>
      </c>
      <c r="AO53" s="160">
        <f t="shared" si="46"/>
        <v>0</v>
      </c>
      <c r="AP53" s="323">
        <f t="shared" si="46"/>
        <v>0</v>
      </c>
      <c r="AQ53" s="475">
        <f t="shared" si="10"/>
        <v>0</v>
      </c>
      <c r="AR53" s="461">
        <f>'[2]Hot Coil'!N54</f>
        <v>0</v>
      </c>
      <c r="AS53" s="126"/>
      <c r="AT53" s="122">
        <f t="shared" si="30"/>
        <v>0</v>
      </c>
      <c r="AU53" s="126">
        <f>'[2]Hot Coil'!O54</f>
        <v>0</v>
      </c>
      <c r="AV53" s="126"/>
      <c r="AW53" s="123">
        <f t="shared" si="31"/>
        <v>0</v>
      </c>
      <c r="AX53" s="126">
        <f>'[2]Hot Coil'!P54</f>
        <v>0</v>
      </c>
      <c r="AY53" s="126"/>
      <c r="AZ53" s="122">
        <f t="shared" si="32"/>
        <v>0</v>
      </c>
      <c r="BA53" s="160">
        <f t="shared" si="33"/>
        <v>0</v>
      </c>
      <c r="BB53" s="161">
        <f t="shared" si="34"/>
        <v>0</v>
      </c>
      <c r="BC53" s="450">
        <f t="shared" si="35"/>
        <v>0</v>
      </c>
      <c r="BD53" s="169">
        <f t="shared" si="36"/>
        <v>0</v>
      </c>
      <c r="BE53" s="170">
        <f t="shared" si="37"/>
        <v>0</v>
      </c>
      <c r="BF53" s="446">
        <f t="shared" si="38"/>
        <v>0</v>
      </c>
      <c r="BG53" s="440">
        <f t="shared" si="39"/>
        <v>0</v>
      </c>
      <c r="BH53" s="446">
        <f t="shared" si="40"/>
        <v>0</v>
      </c>
      <c r="BI53" s="446">
        <f t="shared" si="41"/>
        <v>0</v>
      </c>
      <c r="BJ53" s="465"/>
      <c r="BL53" s="458">
        <f>VLOOKUP($B53,Test!$A$68:$J$120,3,0)</f>
        <v>0</v>
      </c>
    </row>
    <row r="54" spans="1:64" s="114" customFormat="1" ht="33" customHeight="1" thickBot="1" x14ac:dyDescent="0.55000000000000004">
      <c r="A54" s="540" t="s">
        <v>97</v>
      </c>
      <c r="B54" s="541"/>
      <c r="C54" s="549"/>
      <c r="D54" s="113"/>
      <c r="E54" s="155">
        <f t="shared" ref="E54:AJ54" si="80">SUM(E7:E53)</f>
        <v>8182994.9005120695</v>
      </c>
      <c r="F54" s="131">
        <f t="shared" si="80"/>
        <v>7935895.0599999996</v>
      </c>
      <c r="G54" s="136">
        <f t="shared" si="80"/>
        <v>247099.84051206982</v>
      </c>
      <c r="H54" s="135">
        <f t="shared" si="80"/>
        <v>8652047.1555050947</v>
      </c>
      <c r="I54" s="135">
        <f t="shared" si="80"/>
        <v>8999149.6099999994</v>
      </c>
      <c r="J54" s="136">
        <f t="shared" si="80"/>
        <v>-347102.45449490543</v>
      </c>
      <c r="K54" s="135">
        <f t="shared" si="80"/>
        <v>9458819.9357479122</v>
      </c>
      <c r="L54" s="135">
        <f t="shared" si="80"/>
        <v>8674710.1999999993</v>
      </c>
      <c r="M54" s="139">
        <f t="shared" si="80"/>
        <v>784109.73574791173</v>
      </c>
      <c r="N54" s="163">
        <f t="shared" si="80"/>
        <v>26293861.991765078</v>
      </c>
      <c r="O54" s="324">
        <f t="shared" si="80"/>
        <v>25609754.870000001</v>
      </c>
      <c r="P54" s="165">
        <f t="shared" si="80"/>
        <v>684107.12176507537</v>
      </c>
      <c r="Q54" s="155">
        <f t="shared" si="80"/>
        <v>8617524.3435917385</v>
      </c>
      <c r="R54" s="135">
        <f t="shared" si="80"/>
        <v>5587425.1999999993</v>
      </c>
      <c r="S54" s="136">
        <f t="shared" si="80"/>
        <v>3030099.1435917374</v>
      </c>
      <c r="T54" s="135">
        <f t="shared" si="80"/>
        <v>8582828.0833704788</v>
      </c>
      <c r="U54" s="135">
        <f t="shared" si="80"/>
        <v>0</v>
      </c>
      <c r="V54" s="136">
        <f t="shared" si="80"/>
        <v>8582828.0833704788</v>
      </c>
      <c r="W54" s="135">
        <f t="shared" si="80"/>
        <v>8772149.4986902624</v>
      </c>
      <c r="X54" s="135">
        <f t="shared" si="80"/>
        <v>0</v>
      </c>
      <c r="Y54" s="139">
        <f t="shared" si="80"/>
        <v>8772149.4986902624</v>
      </c>
      <c r="Z54" s="163">
        <f t="shared" si="80"/>
        <v>25972501.925652478</v>
      </c>
      <c r="AA54" s="324">
        <f t="shared" si="80"/>
        <v>5587425.1999999993</v>
      </c>
      <c r="AB54" s="165">
        <f t="shared" si="80"/>
        <v>20385076.725652475</v>
      </c>
      <c r="AC54" s="441">
        <f t="shared" si="80"/>
        <v>52266363.917417549</v>
      </c>
      <c r="AD54" s="178">
        <f t="shared" si="80"/>
        <v>31197180.070000004</v>
      </c>
      <c r="AE54" s="174">
        <f t="shared" si="80"/>
        <v>21069183.847417556</v>
      </c>
      <c r="AF54" s="155">
        <f t="shared" si="80"/>
        <v>8781093.8574517798</v>
      </c>
      <c r="AG54" s="135">
        <f t="shared" si="80"/>
        <v>0</v>
      </c>
      <c r="AH54" s="136">
        <f t="shared" si="80"/>
        <v>8781093.8574517798</v>
      </c>
      <c r="AI54" s="135">
        <f t="shared" si="80"/>
        <v>8304127.1097468836</v>
      </c>
      <c r="AJ54" s="135">
        <f t="shared" si="80"/>
        <v>0</v>
      </c>
      <c r="AK54" s="136">
        <f t="shared" ref="AK54:BI54" si="81">SUM(AK7:AK53)</f>
        <v>8304127.1097468836</v>
      </c>
      <c r="AL54" s="135">
        <f t="shared" si="81"/>
        <v>8490132.73651121</v>
      </c>
      <c r="AM54" s="131">
        <f t="shared" si="81"/>
        <v>0</v>
      </c>
      <c r="AN54" s="139">
        <f t="shared" si="81"/>
        <v>8490132.73651121</v>
      </c>
      <c r="AO54" s="163">
        <f t="shared" si="81"/>
        <v>25575353.703709871</v>
      </c>
      <c r="AP54" s="324">
        <f t="shared" si="81"/>
        <v>0</v>
      </c>
      <c r="AQ54" s="476">
        <f t="shared" si="81"/>
        <v>25575353.703709871</v>
      </c>
      <c r="AR54" s="155">
        <f t="shared" si="81"/>
        <v>8068769.2588566747</v>
      </c>
      <c r="AS54" s="131">
        <f t="shared" si="81"/>
        <v>0</v>
      </c>
      <c r="AT54" s="136">
        <f t="shared" si="81"/>
        <v>8068769.2588566747</v>
      </c>
      <c r="AU54" s="135">
        <f t="shared" si="81"/>
        <v>8192069.7734687226</v>
      </c>
      <c r="AV54" s="131">
        <f t="shared" si="81"/>
        <v>0</v>
      </c>
      <c r="AW54" s="137">
        <f t="shared" si="81"/>
        <v>8192069.7734687226</v>
      </c>
      <c r="AX54" s="135">
        <f t="shared" si="81"/>
        <v>7671670.4565115394</v>
      </c>
      <c r="AY54" s="131">
        <f t="shared" si="81"/>
        <v>0</v>
      </c>
      <c r="AZ54" s="136">
        <f t="shared" si="81"/>
        <v>7671670.4565115394</v>
      </c>
      <c r="BA54" s="163">
        <f t="shared" si="81"/>
        <v>23932509.48883694</v>
      </c>
      <c r="BB54" s="164">
        <f t="shared" si="81"/>
        <v>0</v>
      </c>
      <c r="BC54" s="449">
        <f t="shared" si="81"/>
        <v>23932509.48883694</v>
      </c>
      <c r="BD54" s="172">
        <f t="shared" si="81"/>
        <v>49507863.192546807</v>
      </c>
      <c r="BE54" s="173">
        <f t="shared" si="81"/>
        <v>0</v>
      </c>
      <c r="BF54" s="445">
        <f t="shared" si="81"/>
        <v>49507863.192546807</v>
      </c>
      <c r="BG54" s="441">
        <f t="shared" si="81"/>
        <v>101774227.10996437</v>
      </c>
      <c r="BH54" s="445">
        <f t="shared" si="81"/>
        <v>31197180.070000004</v>
      </c>
      <c r="BI54" s="445">
        <f t="shared" si="81"/>
        <v>70577047.039964363</v>
      </c>
      <c r="BJ54" s="466"/>
      <c r="BL54" s="457">
        <f>SUM(BL7:BL53)</f>
        <v>11232750.030000003</v>
      </c>
    </row>
    <row r="55" spans="1:64" s="40" customFormat="1" ht="33" hidden="1" customHeight="1" x14ac:dyDescent="0.25">
      <c r="A55" s="38"/>
      <c r="B55" s="39"/>
      <c r="C55" s="38"/>
      <c r="E55" s="40">
        <f t="shared" ref="E55:AF55" si="82">SUM(E7:E53)-E54</f>
        <v>0</v>
      </c>
      <c r="F55" s="40">
        <f t="shared" si="82"/>
        <v>0</v>
      </c>
      <c r="G55" s="40">
        <f t="shared" si="82"/>
        <v>0</v>
      </c>
      <c r="H55" s="40">
        <f t="shared" si="82"/>
        <v>0</v>
      </c>
      <c r="I55" s="40">
        <f t="shared" si="82"/>
        <v>0</v>
      </c>
      <c r="J55" s="40">
        <f t="shared" si="82"/>
        <v>0</v>
      </c>
      <c r="K55" s="40">
        <f t="shared" si="82"/>
        <v>0</v>
      </c>
      <c r="L55" s="40">
        <f t="shared" si="82"/>
        <v>0</v>
      </c>
      <c r="M55" s="40">
        <f t="shared" si="82"/>
        <v>0</v>
      </c>
      <c r="N55" s="40">
        <f t="shared" si="82"/>
        <v>0</v>
      </c>
      <c r="O55" s="40">
        <f t="shared" si="82"/>
        <v>0</v>
      </c>
      <c r="P55" s="40">
        <f t="shared" si="82"/>
        <v>0</v>
      </c>
      <c r="Q55" s="40">
        <f t="shared" si="82"/>
        <v>0</v>
      </c>
      <c r="R55" s="40">
        <f t="shared" si="82"/>
        <v>0</v>
      </c>
      <c r="S55" s="40">
        <f t="shared" si="82"/>
        <v>0</v>
      </c>
      <c r="T55" s="40">
        <f t="shared" si="82"/>
        <v>0</v>
      </c>
      <c r="U55" s="40">
        <f t="shared" si="82"/>
        <v>0</v>
      </c>
      <c r="V55" s="40">
        <f t="shared" si="82"/>
        <v>0</v>
      </c>
      <c r="W55" s="40">
        <f t="shared" si="82"/>
        <v>0</v>
      </c>
      <c r="X55" s="40">
        <f t="shared" si="82"/>
        <v>0</v>
      </c>
      <c r="Y55" s="40">
        <f t="shared" si="82"/>
        <v>0</v>
      </c>
      <c r="Z55" s="40">
        <f t="shared" si="82"/>
        <v>0</v>
      </c>
      <c r="AA55" s="40">
        <f t="shared" si="82"/>
        <v>0</v>
      </c>
      <c r="AB55" s="40">
        <f t="shared" si="82"/>
        <v>0</v>
      </c>
      <c r="AC55" s="40">
        <f t="shared" si="82"/>
        <v>0</v>
      </c>
      <c r="AD55" s="40">
        <f t="shared" si="82"/>
        <v>0</v>
      </c>
      <c r="AE55" s="40">
        <f t="shared" si="82"/>
        <v>0</v>
      </c>
      <c r="AF55" s="40">
        <f t="shared" si="82"/>
        <v>0</v>
      </c>
      <c r="AI55" s="40">
        <f>SUM(AI7:AI53)-AI54</f>
        <v>0</v>
      </c>
      <c r="AL55" s="40">
        <f>SUM(AL7:AL53)-AL54</f>
        <v>0</v>
      </c>
      <c r="AO55" s="40">
        <f>SUM(AO7:AO53)-AO54</f>
        <v>0</v>
      </c>
      <c r="AR55" s="40">
        <v>0</v>
      </c>
      <c r="AU55" s="40">
        <v>0</v>
      </c>
      <c r="AX55" s="40">
        <f>SUM(AX7:AX53)-AX54</f>
        <v>0</v>
      </c>
      <c r="BA55" s="40">
        <f>SUM(BA7:BA53)-BA54</f>
        <v>0</v>
      </c>
      <c r="BD55" s="40">
        <f>SUM(BD7:BD53)-BD54</f>
        <v>0</v>
      </c>
      <c r="BG55" s="40">
        <f>SUM(BG7:BG53)-BG54</f>
        <v>0</v>
      </c>
    </row>
    <row r="56" spans="1:64" s="40" customFormat="1" ht="33" hidden="1" customHeight="1" thickBot="1" x14ac:dyDescent="0.3">
      <c r="A56" s="38"/>
      <c r="B56" s="39"/>
      <c r="C56" s="38"/>
      <c r="AR56" s="40">
        <v>0</v>
      </c>
      <c r="AU56" s="40">
        <v>0</v>
      </c>
      <c r="BL56" s="33"/>
    </row>
    <row r="57" spans="1:64" s="405" customFormat="1" ht="30" hidden="1" customHeight="1" thickBot="1" x14ac:dyDescent="0.3">
      <c r="A57" s="388">
        <v>46</v>
      </c>
      <c r="B57" s="389">
        <v>48104</v>
      </c>
      <c r="C57" s="390" t="s">
        <v>239</v>
      </c>
      <c r="D57" s="391"/>
      <c r="E57" s="408"/>
      <c r="F57" s="409" t="e">
        <f>+'43 92'!F60+'Total Factory'!#REF!</f>
        <v>#REF!</v>
      </c>
      <c r="G57" s="409" t="e">
        <f>+E57-F57</f>
        <v>#REF!</v>
      </c>
      <c r="H57" s="409"/>
      <c r="I57" s="409" t="e">
        <f>+'43 92'!I60+'Total Factory'!#REF!</f>
        <v>#REF!</v>
      </c>
      <c r="J57" s="409" t="e">
        <f>+H57-I57</f>
        <v>#REF!</v>
      </c>
      <c r="K57" s="409"/>
      <c r="L57" s="393"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408"/>
      <c r="R57" s="409" t="e">
        <f>+'43 92'!R60+'Total Factory'!#REF!</f>
        <v>#REF!</v>
      </c>
      <c r="S57" s="409" t="e">
        <f>+'43 92'!S60+'Total Factory'!#REF!</f>
        <v>#REF!</v>
      </c>
      <c r="T57" s="409"/>
      <c r="U57" s="409" t="e">
        <f>+'43 92'!U60+'Total Factory'!#REF!</f>
        <v>#REF!</v>
      </c>
      <c r="V57" s="409" t="e">
        <f>+'43 92'!V60+'Total Factory'!#REF!</f>
        <v>#REF!</v>
      </c>
      <c r="W57" s="410"/>
      <c r="X57" s="407" t="e">
        <f>+F57+I57+L57+O57+R57+U57</f>
        <v>#REF!</v>
      </c>
      <c r="Y57" s="399" t="e">
        <f>+W57-X57</f>
        <v>#REF!</v>
      </c>
      <c r="Z57" s="401">
        <f>+Q57+T57+W57</f>
        <v>0</v>
      </c>
      <c r="AA57" s="402">
        <v>0</v>
      </c>
      <c r="AB57" s="403">
        <f>+Z57-AA57</f>
        <v>0</v>
      </c>
      <c r="AC57" s="401">
        <f>+E57+H57+K57+Q57+T57+W57</f>
        <v>0</v>
      </c>
      <c r="AD57" s="406">
        <v>0</v>
      </c>
      <c r="AE57" s="396">
        <f>+AC57-AD57</f>
        <v>0</v>
      </c>
      <c r="AF57" s="408"/>
      <c r="AG57" s="409"/>
      <c r="AH57" s="409"/>
      <c r="AI57" s="411"/>
      <c r="AJ57" s="412"/>
      <c r="AK57" s="412"/>
      <c r="AL57" s="410"/>
      <c r="AM57" s="406"/>
      <c r="AN57" s="406"/>
      <c r="AO57" s="393">
        <f>+AF57+AI57+AL57</f>
        <v>0</v>
      </c>
      <c r="AP57" s="442"/>
      <c r="AQ57" s="442"/>
      <c r="AR57" s="408"/>
      <c r="AS57" s="409"/>
      <c r="AT57" s="409"/>
      <c r="AU57" s="409"/>
      <c r="AV57" s="409"/>
      <c r="AW57" s="409"/>
      <c r="AX57" s="410"/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  <c r="BL57" s="33"/>
    </row>
    <row r="58" spans="1:64" s="40" customFormat="1" ht="33" hidden="1" customHeight="1" x14ac:dyDescent="0.25">
      <c r="A58" s="38"/>
      <c r="B58" s="39"/>
      <c r="C58" s="38"/>
      <c r="BL58" s="33"/>
    </row>
    <row r="59" spans="1:64" s="356" customFormat="1" ht="21" hidden="1" x14ac:dyDescent="0.45">
      <c r="A59" s="363" t="s">
        <v>227</v>
      </c>
      <c r="B59" s="364"/>
      <c r="C59" s="365"/>
      <c r="D59" s="352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4"/>
      <c r="BH59" s="355"/>
      <c r="BI59" s="355"/>
      <c r="BL59" s="33"/>
    </row>
    <row r="60" spans="1:64" s="356" customFormat="1" ht="21" hidden="1" x14ac:dyDescent="0.45">
      <c r="A60" s="366"/>
      <c r="B60" s="367" t="s">
        <v>228</v>
      </c>
      <c r="C60" s="368"/>
      <c r="D60" s="357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8"/>
      <c r="AB60" s="358"/>
      <c r="AC60" s="358"/>
      <c r="AD60" s="358"/>
      <c r="AE60" s="358"/>
      <c r="AF60" s="358"/>
      <c r="AG60" s="358"/>
      <c r="AH60" s="358"/>
      <c r="AI60" s="358"/>
      <c r="AJ60" s="358"/>
      <c r="AK60" s="358"/>
      <c r="AL60" s="358"/>
      <c r="AM60" s="358"/>
      <c r="AN60" s="358"/>
      <c r="AO60" s="358"/>
      <c r="AP60" s="358"/>
      <c r="AQ60" s="358"/>
      <c r="AR60" s="358"/>
      <c r="AS60" s="358"/>
      <c r="AT60" s="358"/>
      <c r="AU60" s="358"/>
      <c r="AV60" s="358"/>
      <c r="AW60" s="358"/>
      <c r="AX60" s="358"/>
      <c r="AY60" s="358"/>
      <c r="AZ60" s="358"/>
      <c r="BA60" s="358"/>
      <c r="BB60" s="358"/>
      <c r="BC60" s="358"/>
      <c r="BD60" s="358"/>
      <c r="BE60" s="358"/>
      <c r="BF60" s="358"/>
      <c r="BG60" s="359"/>
      <c r="BH60" s="355"/>
      <c r="BI60" s="355"/>
      <c r="BL60" s="33"/>
    </row>
    <row r="61" spans="1:64" s="356" customFormat="1" ht="21" hidden="1" x14ac:dyDescent="0.45">
      <c r="A61" s="366"/>
      <c r="B61" s="367" t="s">
        <v>229</v>
      </c>
      <c r="C61" s="368"/>
      <c r="D61" s="357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8"/>
      <c r="AI61" s="358"/>
      <c r="AJ61" s="358"/>
      <c r="AK61" s="358"/>
      <c r="AL61" s="358"/>
      <c r="AM61" s="358"/>
      <c r="AN61" s="358"/>
      <c r="AO61" s="358"/>
      <c r="AP61" s="358"/>
      <c r="AQ61" s="358"/>
      <c r="AR61" s="358"/>
      <c r="AS61" s="358"/>
      <c r="AT61" s="358"/>
      <c r="AU61" s="358"/>
      <c r="AV61" s="358"/>
      <c r="AW61" s="358"/>
      <c r="AX61" s="358"/>
      <c r="AY61" s="358"/>
      <c r="AZ61" s="358"/>
      <c r="BA61" s="358"/>
      <c r="BB61" s="358"/>
      <c r="BC61" s="358"/>
      <c r="BD61" s="358"/>
      <c r="BE61" s="358"/>
      <c r="BF61" s="358"/>
      <c r="BG61" s="359"/>
      <c r="BH61" s="355"/>
      <c r="BI61" s="355"/>
      <c r="BL61" s="33"/>
    </row>
    <row r="62" spans="1:64" s="356" customFormat="1" ht="21" hidden="1" x14ac:dyDescent="0.45">
      <c r="A62" s="366"/>
      <c r="B62" s="367" t="s">
        <v>230</v>
      </c>
      <c r="C62" s="368"/>
      <c r="D62" s="357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8"/>
      <c r="AG62" s="358"/>
      <c r="AH62" s="358"/>
      <c r="AI62" s="358"/>
      <c r="AJ62" s="358"/>
      <c r="AK62" s="358"/>
      <c r="AL62" s="358"/>
      <c r="AM62" s="358"/>
      <c r="AN62" s="358"/>
      <c r="AO62" s="358"/>
      <c r="AP62" s="358"/>
      <c r="AQ62" s="358"/>
      <c r="AR62" s="358"/>
      <c r="AS62" s="358"/>
      <c r="AT62" s="358"/>
      <c r="AU62" s="358"/>
      <c r="AV62" s="358"/>
      <c r="AW62" s="358"/>
      <c r="AX62" s="358"/>
      <c r="AY62" s="358"/>
      <c r="AZ62" s="358"/>
      <c r="BA62" s="358"/>
      <c r="BB62" s="358"/>
      <c r="BC62" s="358"/>
      <c r="BD62" s="358"/>
      <c r="BE62" s="358"/>
      <c r="BF62" s="358"/>
      <c r="BG62" s="359"/>
      <c r="BH62" s="355"/>
      <c r="BI62" s="355"/>
      <c r="BL62" s="33"/>
    </row>
    <row r="63" spans="1:64" s="356" customFormat="1" ht="21" hidden="1" x14ac:dyDescent="0.45">
      <c r="A63" s="366"/>
      <c r="B63" s="367" t="s">
        <v>231</v>
      </c>
      <c r="C63" s="368"/>
      <c r="D63" s="357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8"/>
      <c r="AK63" s="358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8"/>
      <c r="AX63" s="358"/>
      <c r="AY63" s="358"/>
      <c r="AZ63" s="358"/>
      <c r="BA63" s="358"/>
      <c r="BB63" s="358"/>
      <c r="BC63" s="358"/>
      <c r="BD63" s="358"/>
      <c r="BE63" s="358"/>
      <c r="BF63" s="358"/>
      <c r="BG63" s="359"/>
      <c r="BH63" s="355"/>
      <c r="BI63" s="355"/>
      <c r="BL63" s="33"/>
    </row>
    <row r="64" spans="1:64" s="356" customFormat="1" ht="21" hidden="1" x14ac:dyDescent="0.45">
      <c r="A64" s="366"/>
      <c r="B64" s="369" t="s">
        <v>232</v>
      </c>
      <c r="C64" s="368"/>
      <c r="D64" s="357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/>
      <c r="AG64" s="358"/>
      <c r="AH64" s="358"/>
      <c r="AI64" s="358"/>
      <c r="AJ64" s="358"/>
      <c r="AK64" s="358"/>
      <c r="AL64" s="358"/>
      <c r="AM64" s="358"/>
      <c r="AN64" s="358"/>
      <c r="AO64" s="358"/>
      <c r="AP64" s="358"/>
      <c r="AQ64" s="358"/>
      <c r="AR64" s="358"/>
      <c r="AS64" s="358"/>
      <c r="AT64" s="358"/>
      <c r="AU64" s="358"/>
      <c r="AV64" s="358"/>
      <c r="AW64" s="358"/>
      <c r="AX64" s="358"/>
      <c r="AY64" s="358"/>
      <c r="AZ64" s="358"/>
      <c r="BA64" s="358"/>
      <c r="BB64" s="358"/>
      <c r="BC64" s="358"/>
      <c r="BD64" s="358"/>
      <c r="BE64" s="358"/>
      <c r="BF64" s="358"/>
      <c r="BG64" s="359"/>
      <c r="BH64" s="355"/>
      <c r="BI64" s="355"/>
      <c r="BL64" s="33"/>
    </row>
    <row r="65" spans="1:64" s="356" customFormat="1" ht="21" hidden="1" x14ac:dyDescent="0.45">
      <c r="A65" s="366"/>
      <c r="B65" s="367" t="s">
        <v>233</v>
      </c>
      <c r="C65" s="367"/>
      <c r="D65" s="357"/>
      <c r="E65" s="358"/>
      <c r="F65" s="358" t="s">
        <v>234</v>
      </c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58"/>
      <c r="AB65" s="358"/>
      <c r="AC65" s="358"/>
      <c r="AD65" s="358"/>
      <c r="AE65" s="358"/>
      <c r="AF65" s="358"/>
      <c r="AG65" s="358"/>
      <c r="AH65" s="358"/>
      <c r="AI65" s="358"/>
      <c r="AJ65" s="358"/>
      <c r="AK65" s="358"/>
      <c r="AL65" s="358"/>
      <c r="AM65" s="358"/>
      <c r="AN65" s="358"/>
      <c r="AO65" s="358"/>
      <c r="AP65" s="358"/>
      <c r="AQ65" s="358"/>
      <c r="AR65" s="358"/>
      <c r="AS65" s="358"/>
      <c r="AT65" s="358"/>
      <c r="AU65" s="358"/>
      <c r="AV65" s="358"/>
      <c r="AW65" s="358"/>
      <c r="AX65" s="358"/>
      <c r="AY65" s="358"/>
      <c r="AZ65" s="358"/>
      <c r="BA65" s="358"/>
      <c r="BB65" s="358"/>
      <c r="BC65" s="358"/>
      <c r="BD65" s="358"/>
      <c r="BE65" s="358"/>
      <c r="BF65" s="358"/>
      <c r="BG65" s="359"/>
      <c r="BH65" s="355"/>
      <c r="BI65" s="355"/>
      <c r="BL65" s="33"/>
    </row>
    <row r="66" spans="1:64" s="356" customFormat="1" ht="21" hidden="1" x14ac:dyDescent="0.45">
      <c r="A66" s="366"/>
      <c r="B66" s="367" t="s">
        <v>235</v>
      </c>
      <c r="C66" s="367"/>
      <c r="D66" s="357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58"/>
      <c r="AH66" s="358"/>
      <c r="AI66" s="358"/>
      <c r="AJ66" s="358"/>
      <c r="AK66" s="358"/>
      <c r="AL66" s="358"/>
      <c r="AM66" s="358"/>
      <c r="AN66" s="358"/>
      <c r="AO66" s="358"/>
      <c r="AP66" s="358"/>
      <c r="AQ66" s="358"/>
      <c r="AR66" s="358"/>
      <c r="AS66" s="358"/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58"/>
      <c r="BF66" s="358"/>
      <c r="BG66" s="359"/>
      <c r="BH66" s="355"/>
      <c r="BI66" s="355"/>
      <c r="BL66" s="33"/>
    </row>
    <row r="67" spans="1:64" s="356" customFormat="1" ht="21" hidden="1" x14ac:dyDescent="0.45">
      <c r="A67" s="366"/>
      <c r="B67" s="367" t="s">
        <v>236</v>
      </c>
      <c r="C67" s="36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7"/>
      <c r="V67" s="357"/>
      <c r="W67" s="357"/>
      <c r="X67" s="357"/>
      <c r="Y67" s="357"/>
      <c r="Z67" s="357"/>
      <c r="AA67" s="357"/>
      <c r="AB67" s="357"/>
      <c r="AC67" s="357"/>
      <c r="AD67" s="357"/>
      <c r="AE67" s="357"/>
      <c r="AF67" s="357"/>
      <c r="AG67" s="357"/>
      <c r="AH67" s="357"/>
      <c r="AI67" s="357"/>
      <c r="AJ67" s="357"/>
      <c r="AK67" s="357"/>
      <c r="AL67" s="357"/>
      <c r="AM67" s="357"/>
      <c r="AN67" s="357"/>
      <c r="AO67" s="357"/>
      <c r="AP67" s="357"/>
      <c r="AQ67" s="357"/>
      <c r="AR67" s="357"/>
      <c r="AS67" s="357"/>
      <c r="AT67" s="357"/>
      <c r="AU67" s="357"/>
      <c r="AV67" s="357"/>
      <c r="AW67" s="357"/>
      <c r="AX67" s="357"/>
      <c r="AY67" s="357"/>
      <c r="AZ67" s="357"/>
      <c r="BA67" s="357"/>
      <c r="BB67" s="357"/>
      <c r="BC67" s="357"/>
      <c r="BD67" s="357"/>
      <c r="BE67" s="357"/>
      <c r="BF67" s="357"/>
      <c r="BG67" s="360"/>
      <c r="BL67" s="33"/>
    </row>
    <row r="68" spans="1:64" s="356" customFormat="1" ht="21" hidden="1" x14ac:dyDescent="0.45">
      <c r="A68" s="366"/>
      <c r="B68" s="367" t="s">
        <v>237</v>
      </c>
      <c r="C68" s="36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7"/>
      <c r="V68" s="357"/>
      <c r="W68" s="357"/>
      <c r="X68" s="357"/>
      <c r="Y68" s="357"/>
      <c r="Z68" s="357"/>
      <c r="AA68" s="357"/>
      <c r="AB68" s="357"/>
      <c r="AC68" s="357"/>
      <c r="AD68" s="357"/>
      <c r="AE68" s="357"/>
      <c r="AF68" s="357"/>
      <c r="AG68" s="357"/>
      <c r="AH68" s="357"/>
      <c r="AI68" s="357"/>
      <c r="AJ68" s="357"/>
      <c r="AK68" s="357"/>
      <c r="AL68" s="357"/>
      <c r="AM68" s="357"/>
      <c r="AN68" s="357"/>
      <c r="AO68" s="357"/>
      <c r="AP68" s="357"/>
      <c r="AQ68" s="357"/>
      <c r="AR68" s="357"/>
      <c r="AS68" s="357"/>
      <c r="AT68" s="357"/>
      <c r="AU68" s="357"/>
      <c r="AV68" s="357"/>
      <c r="AW68" s="357"/>
      <c r="AX68" s="357"/>
      <c r="AY68" s="357"/>
      <c r="AZ68" s="357"/>
      <c r="BA68" s="357"/>
      <c r="BB68" s="357"/>
      <c r="BC68" s="357"/>
      <c r="BD68" s="357"/>
      <c r="BE68" s="357"/>
      <c r="BF68" s="357"/>
      <c r="BG68" s="360"/>
      <c r="BL68" s="33"/>
    </row>
    <row r="69" spans="1:64" s="356" customFormat="1" ht="21" hidden="1" x14ac:dyDescent="0.45">
      <c r="A69" s="370"/>
      <c r="B69" s="371" t="s">
        <v>238</v>
      </c>
      <c r="C69" s="37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361"/>
      <c r="AD69" s="361"/>
      <c r="AE69" s="361"/>
      <c r="AF69" s="361"/>
      <c r="AG69" s="361"/>
      <c r="AH69" s="361"/>
      <c r="AI69" s="361"/>
      <c r="AJ69" s="361"/>
      <c r="AK69" s="361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1"/>
      <c r="AX69" s="361"/>
      <c r="AY69" s="361"/>
      <c r="AZ69" s="361"/>
      <c r="BA69" s="361"/>
      <c r="BB69" s="361"/>
      <c r="BC69" s="361"/>
      <c r="BD69" s="361"/>
      <c r="BE69" s="361"/>
      <c r="BF69" s="361"/>
      <c r="BG69" s="362"/>
      <c r="BL69" s="33"/>
    </row>
    <row r="70" spans="1:64" ht="33" customHeight="1" x14ac:dyDescent="0.25">
      <c r="E70" s="30"/>
      <c r="F70" s="30"/>
      <c r="G70" s="30"/>
      <c r="H70" s="30"/>
      <c r="I70" s="30"/>
      <c r="J70" s="30"/>
      <c r="K70" s="30"/>
      <c r="L70" s="30"/>
      <c r="M70" s="30"/>
      <c r="Q70" s="30"/>
      <c r="R70" s="30"/>
      <c r="S70" s="30"/>
      <c r="T70" s="30"/>
      <c r="U70" s="30"/>
      <c r="V70" s="30"/>
      <c r="W70" s="30"/>
      <c r="X70" s="30"/>
      <c r="Y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R70" s="30"/>
      <c r="AS70" s="30"/>
      <c r="AT70" s="30"/>
      <c r="AU70" s="30"/>
      <c r="AV70" s="30"/>
      <c r="AW70" s="30"/>
      <c r="AX70" s="30"/>
      <c r="AY70" s="30"/>
      <c r="AZ70" s="30"/>
      <c r="BD70" s="30"/>
      <c r="BE70" s="30"/>
      <c r="BF70" s="30"/>
      <c r="BG70" s="30"/>
      <c r="BH70" s="30"/>
      <c r="BI70" s="30"/>
    </row>
    <row r="71" spans="1:64" ht="33" customHeight="1" x14ac:dyDescent="0.25">
      <c r="F71" s="488"/>
      <c r="I71" s="488"/>
    </row>
    <row r="75" spans="1:64" ht="85.5" customHeight="1" x14ac:dyDescent="0.25">
      <c r="E75" s="140"/>
    </row>
  </sheetData>
  <protectedRanges>
    <protectedRange sqref="N70:P211" name="ช่วง1_1"/>
    <protectedRange sqref="Z70:AB211" name="ช่วง1_2"/>
    <protectedRange sqref="AO70:AQ211" name="ช่วง1_3"/>
    <protectedRange sqref="BA70:BC211" name="ช่วง1_4"/>
  </protectedRanges>
  <mergeCells count="6">
    <mergeCell ref="A54:C54"/>
    <mergeCell ref="AF4:AN4"/>
    <mergeCell ref="AR4:AZ4"/>
    <mergeCell ref="E4:M4"/>
    <mergeCell ref="Q4:Y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BL75"/>
  <sheetViews>
    <sheetView showGridLines="0" zoomScale="70" zoomScaleNormal="70" workbookViewId="0">
      <pane xSplit="4" ySplit="6" topLeftCell="M38" activePane="bottomRight" state="frozen"/>
      <selection activeCell="I52" sqref="I52"/>
      <selection pane="topRight" activeCell="I52" sqref="I52"/>
      <selection pane="bottomLeft" activeCell="I52" sqref="I52"/>
      <selection pane="bottomRight" activeCell="R40" sqref="R40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6" width="16.7109375" style="33" customWidth="1"/>
    <col min="7" max="7" width="17.140625" style="33" customWidth="1"/>
    <col min="8" max="13" width="16.7109375" style="33" customWidth="1"/>
    <col min="14" max="16" width="17.7109375" style="33" hidden="1" customWidth="1"/>
    <col min="17" max="25" width="16.7109375" style="33" customWidth="1"/>
    <col min="26" max="31" width="17.7109375" style="33" hidden="1" customWidth="1"/>
    <col min="32" max="40" width="16.7109375" style="33" customWidth="1"/>
    <col min="41" max="43" width="16.7109375" style="33" hidden="1" customWidth="1"/>
    <col min="44" max="47" width="16.7109375" style="33" customWidth="1"/>
    <col min="48" max="48" width="17.5703125" style="33" bestFit="1" customWidth="1"/>
    <col min="49" max="50" width="16.7109375" style="33" customWidth="1"/>
    <col min="51" max="51" width="17.5703125" style="33" bestFit="1" customWidth="1"/>
    <col min="52" max="55" width="16.7109375" style="33" customWidth="1"/>
    <col min="56" max="61" width="17.7109375" style="33" customWidth="1"/>
    <col min="62" max="62" width="9.140625" style="33" customWidth="1"/>
    <col min="63" max="63" width="2.140625" style="33" customWidth="1"/>
    <col min="64" max="64" width="22" style="33" hidden="1" customWidth="1"/>
    <col min="65" max="16384" width="9.140625" style="33"/>
  </cols>
  <sheetData>
    <row r="1" spans="1:64" s="109" customFormat="1" ht="33" customHeight="1" x14ac:dyDescent="0.35">
      <c r="A1" s="106" t="s">
        <v>103</v>
      </c>
      <c r="B1" s="107"/>
      <c r="C1" s="108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4" s="109" customFormat="1" ht="33" customHeight="1" x14ac:dyDescent="0.35">
      <c r="A2" s="110" t="s">
        <v>262</v>
      </c>
      <c r="B2" s="111"/>
      <c r="C2" s="111"/>
      <c r="D2" s="111"/>
      <c r="E2" s="118"/>
      <c r="F2" s="11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4" s="109" customFormat="1" ht="33" customHeight="1" thickBot="1" x14ac:dyDescent="0.4">
      <c r="A3" s="110" t="s">
        <v>257</v>
      </c>
      <c r="B3" s="107"/>
      <c r="E3" s="147"/>
      <c r="F3" s="147"/>
      <c r="G3" s="147"/>
      <c r="H3" s="147"/>
      <c r="I3" s="147"/>
      <c r="J3" s="147"/>
      <c r="K3" s="147"/>
      <c r="L3" s="147"/>
      <c r="M3" s="147"/>
      <c r="N3" s="33"/>
      <c r="O3" s="33"/>
      <c r="P3" s="33"/>
      <c r="Q3" s="148">
        <v>186407</v>
      </c>
      <c r="R3" s="148"/>
      <c r="S3" s="148"/>
      <c r="T3" s="148">
        <v>190402</v>
      </c>
      <c r="U3" s="148"/>
      <c r="V3" s="148"/>
      <c r="W3" s="148">
        <v>190548</v>
      </c>
      <c r="X3" s="148"/>
      <c r="Y3" s="148"/>
      <c r="Z3" s="33"/>
      <c r="AA3" s="33"/>
      <c r="AB3" s="33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33"/>
      <c r="AP3" s="33"/>
      <c r="AQ3" s="33"/>
      <c r="AR3" s="147"/>
      <c r="AS3" s="147"/>
      <c r="AT3" s="147"/>
      <c r="AU3" s="147"/>
      <c r="AV3" s="147"/>
      <c r="AW3" s="147"/>
      <c r="AX3" s="147"/>
      <c r="BA3" s="33"/>
      <c r="BB3" s="33"/>
      <c r="BC3" s="33"/>
      <c r="BD3" s="147"/>
      <c r="BE3" s="147"/>
      <c r="BF3" s="147"/>
      <c r="BG3" s="147"/>
      <c r="BH3" s="147"/>
      <c r="BI3" s="147"/>
    </row>
    <row r="4" spans="1:64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4" s="193" customFormat="1" ht="33" customHeight="1" x14ac:dyDescent="0.4">
      <c r="A5" s="510" t="s">
        <v>89</v>
      </c>
      <c r="B5" s="195" t="s">
        <v>40</v>
      </c>
      <c r="C5" s="234" t="s">
        <v>38</v>
      </c>
      <c r="D5" s="511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463"/>
      <c r="BL5" s="454" t="s">
        <v>243</v>
      </c>
    </row>
    <row r="6" spans="1:64" s="216" customFormat="1" ht="33" customHeight="1" x14ac:dyDescent="0.3">
      <c r="A6" s="198"/>
      <c r="B6" s="199"/>
      <c r="C6" s="235"/>
      <c r="D6" s="231"/>
      <c r="E6" s="229" t="s">
        <v>108</v>
      </c>
      <c r="F6" s="203" t="s">
        <v>106</v>
      </c>
      <c r="G6" s="210" t="s">
        <v>107</v>
      </c>
      <c r="H6" s="203" t="s">
        <v>108</v>
      </c>
      <c r="I6" s="203" t="s">
        <v>106</v>
      </c>
      <c r="J6" s="210" t="s">
        <v>107</v>
      </c>
      <c r="K6" s="203" t="s">
        <v>108</v>
      </c>
      <c r="L6" s="203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03" t="s">
        <v>106</v>
      </c>
      <c r="S6" s="210" t="s">
        <v>107</v>
      </c>
      <c r="T6" s="203" t="s">
        <v>108</v>
      </c>
      <c r="U6" s="203" t="s">
        <v>106</v>
      </c>
      <c r="V6" s="210" t="s">
        <v>107</v>
      </c>
      <c r="W6" s="203" t="s">
        <v>108</v>
      </c>
      <c r="X6" s="203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9" t="s">
        <v>108</v>
      </c>
      <c r="AG6" s="203" t="s">
        <v>106</v>
      </c>
      <c r="AH6" s="204" t="s">
        <v>242</v>
      </c>
      <c r="AI6" s="203" t="s">
        <v>108</v>
      </c>
      <c r="AJ6" s="203" t="s">
        <v>106</v>
      </c>
      <c r="AK6" s="204" t="s">
        <v>242</v>
      </c>
      <c r="AL6" s="203" t="s">
        <v>108</v>
      </c>
      <c r="AM6" s="203" t="s">
        <v>106</v>
      </c>
      <c r="AN6" s="206" t="s">
        <v>242</v>
      </c>
      <c r="AO6" s="207" t="s">
        <v>108</v>
      </c>
      <c r="AP6" s="208" t="s">
        <v>106</v>
      </c>
      <c r="AQ6" s="209" t="s">
        <v>242</v>
      </c>
      <c r="AR6" s="229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03" t="s">
        <v>108</v>
      </c>
      <c r="AY6" s="203" t="s">
        <v>106</v>
      </c>
      <c r="AZ6" s="205" t="s">
        <v>242</v>
      </c>
      <c r="BA6" s="207" t="s">
        <v>108</v>
      </c>
      <c r="BB6" s="208" t="s">
        <v>106</v>
      </c>
      <c r="BC6" s="208" t="s">
        <v>242</v>
      </c>
      <c r="BD6" s="212" t="s">
        <v>108</v>
      </c>
      <c r="BE6" s="213" t="s">
        <v>106</v>
      </c>
      <c r="BF6" s="213" t="s">
        <v>242</v>
      </c>
      <c r="BG6" s="438" t="s">
        <v>108</v>
      </c>
      <c r="BH6" s="213" t="s">
        <v>106</v>
      </c>
      <c r="BI6" s="213" t="s">
        <v>242</v>
      </c>
      <c r="BJ6" s="464"/>
      <c r="BL6" s="455"/>
    </row>
    <row r="7" spans="1:64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'[2]Cold Coil'!E9</f>
        <v>600</v>
      </c>
      <c r="F7" s="121">
        <v>600</v>
      </c>
      <c r="G7" s="122">
        <f>E7-F7</f>
        <v>0</v>
      </c>
      <c r="H7" s="121">
        <f>'[2]Cold Coil'!F9</f>
        <v>600</v>
      </c>
      <c r="I7" s="121">
        <v>600</v>
      </c>
      <c r="J7" s="122">
        <f>H7-I7</f>
        <v>0</v>
      </c>
      <c r="K7" s="121">
        <f>'[2]Cold Coil'!G9</f>
        <v>700</v>
      </c>
      <c r="L7" s="121">
        <v>700</v>
      </c>
      <c r="M7" s="124">
        <f>K7-L7</f>
        <v>0</v>
      </c>
      <c r="N7" s="157">
        <f>+E7+H7+K7</f>
        <v>1900</v>
      </c>
      <c r="O7" s="322">
        <f>+F7+I7+L7</f>
        <v>1900</v>
      </c>
      <c r="P7" s="159">
        <f>+N7-O7</f>
        <v>0</v>
      </c>
      <c r="Q7" s="143">
        <f>'[2]Cold Coil'!H9</f>
        <v>700</v>
      </c>
      <c r="R7" s="121">
        <v>700</v>
      </c>
      <c r="S7" s="122">
        <f>Q7-R7</f>
        <v>0</v>
      </c>
      <c r="T7" s="121">
        <f>'[2]Cold Coil'!I9</f>
        <v>700</v>
      </c>
      <c r="U7" s="121"/>
      <c r="V7" s="122">
        <f>T7-U7</f>
        <v>700</v>
      </c>
      <c r="W7" s="483">
        <f>'[2]Cold Coil'!J9</f>
        <v>700</v>
      </c>
      <c r="X7" s="121"/>
      <c r="Y7" s="124">
        <f>W7-X7</f>
        <v>700</v>
      </c>
      <c r="Z7" s="157">
        <f>+Q7+T7+W7</f>
        <v>2100</v>
      </c>
      <c r="AA7" s="322">
        <f>+R7+U7+X7</f>
        <v>700</v>
      </c>
      <c r="AB7" s="159">
        <f>+Z7-AA7</f>
        <v>1400</v>
      </c>
      <c r="AC7" s="439">
        <f>+E7+H7+K7+Q7+T7+W7</f>
        <v>4000</v>
      </c>
      <c r="AD7" s="327">
        <f>+F7+I7+L7+R7+U7+X7</f>
        <v>2600</v>
      </c>
      <c r="AE7" s="168">
        <f>+AC7-AD7</f>
        <v>1400</v>
      </c>
      <c r="AF7" s="143">
        <f>'[2]Cold Coil'!K9</f>
        <v>700</v>
      </c>
      <c r="AG7" s="121"/>
      <c r="AH7" s="122">
        <f>AF7-AG7</f>
        <v>700</v>
      </c>
      <c r="AI7" s="121">
        <f>'[2]Cold Coil'!L9</f>
        <v>700</v>
      </c>
      <c r="AJ7" s="121"/>
      <c r="AK7" s="122">
        <f>AI7-AJ7</f>
        <v>700</v>
      </c>
      <c r="AL7" s="121">
        <f>'[2]Cold Coil'!M9</f>
        <v>700</v>
      </c>
      <c r="AM7" s="121"/>
      <c r="AN7" s="124">
        <f>AL7-AM7</f>
        <v>700</v>
      </c>
      <c r="AO7" s="157">
        <f t="shared" ref="AO7:AP50" si="9">+AF7+AI7+AL7</f>
        <v>2100</v>
      </c>
      <c r="AP7" s="322">
        <f t="shared" si="9"/>
        <v>0</v>
      </c>
      <c r="AQ7" s="159">
        <f t="shared" ref="AQ7:AQ53" si="10">AO7-AP7</f>
        <v>2100</v>
      </c>
      <c r="AR7" s="143">
        <f>'[2]Cold Coil'!N9</f>
        <v>700</v>
      </c>
      <c r="AS7" s="121"/>
      <c r="AT7" s="122">
        <f>AR7-AS7</f>
        <v>700</v>
      </c>
      <c r="AU7" s="121">
        <f>'[2]Cold Coil'!O9</f>
        <v>700</v>
      </c>
      <c r="AV7" s="121"/>
      <c r="AW7" s="123">
        <f>AU7-AV7</f>
        <v>700</v>
      </c>
      <c r="AX7" s="121">
        <f>'[2]Cold Coil'!P9</f>
        <v>700</v>
      </c>
      <c r="AY7" s="121"/>
      <c r="AZ7" s="122">
        <f>AX7-AY7</f>
        <v>700</v>
      </c>
      <c r="BA7" s="157">
        <f>AR7+AU7+AX7</f>
        <v>2100</v>
      </c>
      <c r="BB7" s="158">
        <f>AS7+AV7+AY7</f>
        <v>0</v>
      </c>
      <c r="BC7" s="443">
        <f t="shared" ref="BC7:BC53" si="11">BA7-BB7</f>
        <v>2100</v>
      </c>
      <c r="BD7" s="166">
        <f t="shared" ref="BD7:BE22" si="12">AF7+AI7+AL7+AR7+AU7+AX7</f>
        <v>4200</v>
      </c>
      <c r="BE7" s="167">
        <f>AG7+AJ7+AM7+AS7+AV7+AY7</f>
        <v>0</v>
      </c>
      <c r="BF7" s="444">
        <f t="shared" ref="BF7:BF53" si="13">BD7-BE7</f>
        <v>4200</v>
      </c>
      <c r="BG7" s="439">
        <f>AC7+BD7</f>
        <v>8200</v>
      </c>
      <c r="BH7" s="327">
        <f>AD7+BE7</f>
        <v>2600</v>
      </c>
      <c r="BI7" s="444">
        <f t="shared" ref="BI7:BI53" si="14">BG7-BH7</f>
        <v>5600</v>
      </c>
      <c r="BJ7" s="465"/>
      <c r="BL7" s="456">
        <f>VLOOKUP($B7,Test!$A$68:$J$120,4,0)</f>
        <v>0</v>
      </c>
    </row>
    <row r="8" spans="1:64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'[2]Cold Coil'!E10</f>
        <v>18054.776572001738</v>
      </c>
      <c r="F8" s="121">
        <v>6679.66</v>
      </c>
      <c r="G8" s="122">
        <f t="shared" ref="G8:G53" si="15">E8-F8</f>
        <v>11375.116572001738</v>
      </c>
      <c r="H8" s="121">
        <f>'[2]Cold Coil'!F10</f>
        <v>17302.342683317693</v>
      </c>
      <c r="I8" s="121">
        <v>14075.92</v>
      </c>
      <c r="J8" s="122">
        <f t="shared" ref="J8:J53" si="16">H8-I8</f>
        <v>3226.4226833176926</v>
      </c>
      <c r="K8" s="121">
        <f>'[2]Cold Coil'!G10</f>
        <v>18210.576910722204</v>
      </c>
      <c r="L8" s="121">
        <v>14846.92</v>
      </c>
      <c r="M8" s="124">
        <f t="shared" ref="M8:M53" si="17">K8-L8</f>
        <v>3363.656910722204</v>
      </c>
      <c r="N8" s="157">
        <f t="shared" ref="N8:O50" si="18">+E8+H8+K8</f>
        <v>53567.696166041627</v>
      </c>
      <c r="O8" s="322">
        <f t="shared" si="18"/>
        <v>35602.5</v>
      </c>
      <c r="P8" s="159">
        <f t="shared" ref="P8:P53" si="19">+N8-O8</f>
        <v>17965.196166041627</v>
      </c>
      <c r="Q8" s="143">
        <f>'[2]Cold Coil'!H10</f>
        <v>18620.582422223684</v>
      </c>
      <c r="R8" s="121">
        <v>14760.56</v>
      </c>
      <c r="S8" s="122">
        <f t="shared" ref="S8:S53" si="20">Q8-R8</f>
        <v>3860.0224222236848</v>
      </c>
      <c r="T8" s="121">
        <f>'[2]Cold Coil'!I10</f>
        <v>19835.188267628975</v>
      </c>
      <c r="U8" s="121"/>
      <c r="V8" s="122">
        <f t="shared" ref="V8:V53" si="21">T8-U8</f>
        <v>19835.188267628975</v>
      </c>
      <c r="W8" s="483">
        <f>'[2]Cold Coil'!J10</f>
        <v>17672.301056372344</v>
      </c>
      <c r="X8" s="121"/>
      <c r="Y8" s="124">
        <f t="shared" ref="Y8:Y53" si="22">W8-X8</f>
        <v>17672.301056372344</v>
      </c>
      <c r="Z8" s="157">
        <f t="shared" ref="Z8:AA50" si="23">+Q8+T8+W8</f>
        <v>56128.071746225003</v>
      </c>
      <c r="AA8" s="322">
        <f t="shared" si="23"/>
        <v>14760.56</v>
      </c>
      <c r="AB8" s="159">
        <f t="shared" ref="AB8:AB53" si="24">+Z8-AA8</f>
        <v>41367.511746225005</v>
      </c>
      <c r="AC8" s="439">
        <f t="shared" ref="AC8:AD50" si="25">+E8+H8+K8+Q8+T8+W8</f>
        <v>109695.76791226663</v>
      </c>
      <c r="AD8" s="327">
        <f t="shared" si="25"/>
        <v>50363.06</v>
      </c>
      <c r="AE8" s="168">
        <f t="shared" ref="AE8:AE53" si="26">+AC8-AD8</f>
        <v>59332.707912266633</v>
      </c>
      <c r="AF8" s="143">
        <f>'[2]Cold Coil'!K10</f>
        <v>19052.169101828884</v>
      </c>
      <c r="AG8" s="121"/>
      <c r="AH8" s="122">
        <f t="shared" ref="AH8:AH53" si="27">AF8-AG8</f>
        <v>19052.169101828884</v>
      </c>
      <c r="AI8" s="121">
        <f>'[2]Cold Coil'!L10</f>
        <v>19098.288958521262</v>
      </c>
      <c r="AJ8" s="121"/>
      <c r="AK8" s="122">
        <f t="shared" ref="AK8:AK53" si="28">AI8-AJ8</f>
        <v>19098.288958521262</v>
      </c>
      <c r="AL8" s="121">
        <f>'[2]Cold Coil'!M10</f>
        <v>18447.53611371954</v>
      </c>
      <c r="AM8" s="121"/>
      <c r="AN8" s="124">
        <f t="shared" ref="AN8:AN53" si="29">AL8-AM8</f>
        <v>18447.53611371954</v>
      </c>
      <c r="AO8" s="157">
        <f t="shared" si="9"/>
        <v>56597.994174069681</v>
      </c>
      <c r="AP8" s="322">
        <f t="shared" si="9"/>
        <v>0</v>
      </c>
      <c r="AQ8" s="159">
        <f t="shared" si="10"/>
        <v>56597.994174069681</v>
      </c>
      <c r="AR8" s="143">
        <f>'[2]Cold Coil'!N10</f>
        <v>19581.396324574816</v>
      </c>
      <c r="AS8" s="121"/>
      <c r="AT8" s="122">
        <f t="shared" ref="AT8:AT53" si="30">AR8-AS8</f>
        <v>19581.396324574816</v>
      </c>
      <c r="AU8" s="121">
        <f>'[2]Cold Coil'!O10</f>
        <v>18857.603724104822</v>
      </c>
      <c r="AV8" s="121"/>
      <c r="AW8" s="123">
        <f t="shared" ref="AW8:AW53" si="31">AU8-AV8</f>
        <v>18857.603724104822</v>
      </c>
      <c r="AX8" s="121">
        <f>'[2]Cold Coil'!P10</f>
        <v>19577.093476008995</v>
      </c>
      <c r="AY8" s="121"/>
      <c r="AZ8" s="122">
        <f t="shared" ref="AZ8:AZ53" si="32">AX8-AY8</f>
        <v>19577.093476008995</v>
      </c>
      <c r="BA8" s="157">
        <f t="shared" ref="BA8:BB53" si="33">AR8+AU8+AX8</f>
        <v>58016.093524688629</v>
      </c>
      <c r="BB8" s="158">
        <f t="shared" si="33"/>
        <v>0</v>
      </c>
      <c r="BC8" s="443">
        <f t="shared" si="11"/>
        <v>58016.093524688629</v>
      </c>
      <c r="BD8" s="166">
        <f t="shared" si="12"/>
        <v>114614.08769875832</v>
      </c>
      <c r="BE8" s="167">
        <f t="shared" si="12"/>
        <v>0</v>
      </c>
      <c r="BF8" s="444">
        <f t="shared" si="13"/>
        <v>114614.08769875832</v>
      </c>
      <c r="BG8" s="439">
        <f t="shared" ref="BG8:BH53" si="34">AC8+BD8</f>
        <v>224309.85561102495</v>
      </c>
      <c r="BH8" s="444">
        <f t="shared" si="34"/>
        <v>50363.06</v>
      </c>
      <c r="BI8" s="444">
        <f t="shared" si="14"/>
        <v>173946.79561102495</v>
      </c>
      <c r="BJ8" s="465"/>
      <c r="BL8" s="456">
        <f>VLOOKUP($B8,Test!$A$68:$J$120,4,0)</f>
        <v>29403.8</v>
      </c>
    </row>
    <row r="9" spans="1:64" s="183" customFormat="1" ht="30" customHeight="1" x14ac:dyDescent="0.5">
      <c r="A9" s="184">
        <f t="shared" ref="A9:A53" si="35">A8+1</f>
        <v>3</v>
      </c>
      <c r="B9" s="222">
        <v>51203</v>
      </c>
      <c r="C9" s="236" t="s">
        <v>2</v>
      </c>
      <c r="D9" s="232" t="s">
        <v>43</v>
      </c>
      <c r="E9" s="143">
        <f>'[2]Cold Coil'!E11</f>
        <v>15127.121749844167</v>
      </c>
      <c r="F9" s="121">
        <v>13630.48</v>
      </c>
      <c r="G9" s="122">
        <f t="shared" si="15"/>
        <v>1496.6417498441679</v>
      </c>
      <c r="H9" s="121">
        <f>'[2]Cold Coil'!F11</f>
        <v>985.86401074098717</v>
      </c>
      <c r="I9" s="121">
        <v>81.25</v>
      </c>
      <c r="J9" s="122">
        <f t="shared" si="16"/>
        <v>904.61401074098717</v>
      </c>
      <c r="K9" s="121">
        <f>'[2]Cold Coil'!G11</f>
        <v>824.21460536880886</v>
      </c>
      <c r="L9" s="121">
        <v>21.17</v>
      </c>
      <c r="M9" s="124">
        <f t="shared" si="17"/>
        <v>803.0446053688089</v>
      </c>
      <c r="N9" s="157">
        <f t="shared" si="18"/>
        <v>16937.200365953962</v>
      </c>
      <c r="O9" s="322">
        <f t="shared" si="18"/>
        <v>13732.9</v>
      </c>
      <c r="P9" s="159">
        <f t="shared" si="19"/>
        <v>3204.3003659539627</v>
      </c>
      <c r="Q9" s="143">
        <f>'[2]Cold Coil'!H11</f>
        <v>888.02540089327738</v>
      </c>
      <c r="R9" s="121">
        <v>4.0599999999999996</v>
      </c>
      <c r="S9" s="122">
        <f t="shared" si="20"/>
        <v>883.96540089327743</v>
      </c>
      <c r="T9" s="121">
        <f>'[2]Cold Coil'!I11</f>
        <v>1053.2024045940423</v>
      </c>
      <c r="U9" s="121"/>
      <c r="V9" s="122">
        <f t="shared" si="21"/>
        <v>1053.2024045940423</v>
      </c>
      <c r="W9" s="483">
        <f>'[2]Cold Coil'!J11</f>
        <v>879.90682847485061</v>
      </c>
      <c r="X9" s="121"/>
      <c r="Y9" s="124">
        <f t="shared" si="22"/>
        <v>879.90682847485061</v>
      </c>
      <c r="Z9" s="157">
        <f t="shared" si="23"/>
        <v>2821.13463396217</v>
      </c>
      <c r="AA9" s="322">
        <f t="shared" si="23"/>
        <v>4.0599999999999996</v>
      </c>
      <c r="AB9" s="159">
        <f t="shared" si="24"/>
        <v>2817.0746339621701</v>
      </c>
      <c r="AC9" s="439">
        <f t="shared" si="25"/>
        <v>19758.334999916133</v>
      </c>
      <c r="AD9" s="327">
        <f t="shared" si="25"/>
        <v>13736.96</v>
      </c>
      <c r="AE9" s="168">
        <f t="shared" si="26"/>
        <v>6021.3749999161337</v>
      </c>
      <c r="AF9" s="143">
        <f>'[2]Cold Coil'!K11</f>
        <v>1060.4077652053177</v>
      </c>
      <c r="AG9" s="121"/>
      <c r="AH9" s="122">
        <f t="shared" si="27"/>
        <v>1060.4077652053177</v>
      </c>
      <c r="AI9" s="121">
        <f>'[2]Cold Coil'!L11</f>
        <v>1106.7947203654157</v>
      </c>
      <c r="AJ9" s="121"/>
      <c r="AK9" s="122">
        <f t="shared" si="28"/>
        <v>1106.7947203654157</v>
      </c>
      <c r="AL9" s="121">
        <f>'[2]Cold Coil'!M11</f>
        <v>929.12196860440361</v>
      </c>
      <c r="AM9" s="121"/>
      <c r="AN9" s="124">
        <f t="shared" si="29"/>
        <v>929.12196860440361</v>
      </c>
      <c r="AO9" s="157">
        <f t="shared" si="9"/>
        <v>3096.3244541751369</v>
      </c>
      <c r="AP9" s="322">
        <f t="shared" si="9"/>
        <v>0</v>
      </c>
      <c r="AQ9" s="159">
        <f t="shared" si="10"/>
        <v>3096.3244541751369</v>
      </c>
      <c r="AR9" s="143">
        <f>'[2]Cold Coil'!N11</f>
        <v>974.72885835035152</v>
      </c>
      <c r="AS9" s="121"/>
      <c r="AT9" s="122">
        <f t="shared" si="30"/>
        <v>974.72885835035152</v>
      </c>
      <c r="AU9" s="121">
        <f>'[2]Cold Coil'!O11</f>
        <v>891.30935897502559</v>
      </c>
      <c r="AV9" s="121"/>
      <c r="AW9" s="123">
        <f t="shared" si="31"/>
        <v>891.30935897502559</v>
      </c>
      <c r="AX9" s="121">
        <f>'[2]Cold Coil'!P11</f>
        <v>783.89845153513795</v>
      </c>
      <c r="AY9" s="121"/>
      <c r="AZ9" s="122">
        <f t="shared" si="32"/>
        <v>783.89845153513795</v>
      </c>
      <c r="BA9" s="157">
        <f t="shared" si="33"/>
        <v>2649.9366688605151</v>
      </c>
      <c r="BB9" s="158">
        <f t="shared" si="33"/>
        <v>0</v>
      </c>
      <c r="BC9" s="443">
        <f t="shared" si="11"/>
        <v>2649.9366688605151</v>
      </c>
      <c r="BD9" s="166">
        <f t="shared" si="12"/>
        <v>5746.2611230356515</v>
      </c>
      <c r="BE9" s="167">
        <f t="shared" si="12"/>
        <v>0</v>
      </c>
      <c r="BF9" s="444">
        <f t="shared" si="13"/>
        <v>5746.2611230356515</v>
      </c>
      <c r="BG9" s="439">
        <f t="shared" si="34"/>
        <v>25504.596122951785</v>
      </c>
      <c r="BH9" s="444">
        <f t="shared" si="34"/>
        <v>13736.96</v>
      </c>
      <c r="BI9" s="444">
        <f t="shared" si="14"/>
        <v>11767.636122951786</v>
      </c>
      <c r="BJ9" s="465"/>
      <c r="BL9" s="456">
        <f>VLOOKUP($B9,Test!$A$68:$J$120,4,0)</f>
        <v>505.97</v>
      </c>
    </row>
    <row r="10" spans="1:64" s="183" customFormat="1" ht="30" customHeight="1" x14ac:dyDescent="0.5">
      <c r="A10" s="184">
        <f t="shared" si="35"/>
        <v>4</v>
      </c>
      <c r="B10" s="222">
        <v>51299</v>
      </c>
      <c r="C10" s="236" t="s">
        <v>3</v>
      </c>
      <c r="D10" s="232" t="s">
        <v>44</v>
      </c>
      <c r="E10" s="143">
        <f>'[2]Cold Coil'!E12</f>
        <v>749.66274903404542</v>
      </c>
      <c r="F10" s="121">
        <v>2.46</v>
      </c>
      <c r="G10" s="122">
        <f t="shared" si="15"/>
        <v>747.20274903404538</v>
      </c>
      <c r="H10" s="121">
        <f>'[2]Cold Coil'!F12</f>
        <v>672.57194901863261</v>
      </c>
      <c r="I10" s="121">
        <v>130.62</v>
      </c>
      <c r="J10" s="122">
        <f t="shared" si="16"/>
        <v>541.9519490186326</v>
      </c>
      <c r="K10" s="121">
        <f>'[2]Cold Coil'!G12</f>
        <v>14980.811683572783</v>
      </c>
      <c r="L10" s="121">
        <v>302.64999999999998</v>
      </c>
      <c r="M10" s="124">
        <f t="shared" si="17"/>
        <v>14678.161683572784</v>
      </c>
      <c r="N10" s="157">
        <f t="shared" si="18"/>
        <v>16403.046381625463</v>
      </c>
      <c r="O10" s="322">
        <f t="shared" si="18"/>
        <v>435.73</v>
      </c>
      <c r="P10" s="159">
        <f t="shared" si="19"/>
        <v>15967.316381625464</v>
      </c>
      <c r="Q10" s="143">
        <f>'[2]Cold Coil'!H12</f>
        <v>605.82490906421845</v>
      </c>
      <c r="R10" s="121">
        <v>1729.1</v>
      </c>
      <c r="S10" s="122">
        <f t="shared" si="20"/>
        <v>-1123.2750909357815</v>
      </c>
      <c r="T10" s="121">
        <f>'[2]Cold Coil'!I12</f>
        <v>718.51126144316572</v>
      </c>
      <c r="U10" s="121"/>
      <c r="V10" s="122">
        <f t="shared" si="21"/>
        <v>718.51126144316572</v>
      </c>
      <c r="W10" s="483">
        <f>'[2]Cold Coil'!J12</f>
        <v>600.28629114610851</v>
      </c>
      <c r="X10" s="121"/>
      <c r="Y10" s="124">
        <f t="shared" si="22"/>
        <v>600.28629114610851</v>
      </c>
      <c r="Z10" s="157">
        <f t="shared" si="23"/>
        <v>1924.6224616534928</v>
      </c>
      <c r="AA10" s="322">
        <f t="shared" si="23"/>
        <v>1729.1</v>
      </c>
      <c r="AB10" s="159">
        <f t="shared" si="24"/>
        <v>195.52246165349288</v>
      </c>
      <c r="AC10" s="439">
        <f t="shared" si="25"/>
        <v>18327.66884327896</v>
      </c>
      <c r="AD10" s="327">
        <f t="shared" si="25"/>
        <v>2164.83</v>
      </c>
      <c r="AE10" s="168">
        <f t="shared" si="26"/>
        <v>16162.83884327896</v>
      </c>
      <c r="AF10" s="143">
        <f>'[2]Cold Coil'!K12</f>
        <v>723.42687188934167</v>
      </c>
      <c r="AG10" s="121"/>
      <c r="AH10" s="122">
        <f t="shared" si="27"/>
        <v>723.42687188934167</v>
      </c>
      <c r="AI10" s="121">
        <f>'[2]Cold Coil'!L12</f>
        <v>755.07278298981748</v>
      </c>
      <c r="AJ10" s="121"/>
      <c r="AK10" s="122">
        <f t="shared" si="28"/>
        <v>755.07278298981748</v>
      </c>
      <c r="AL10" s="121">
        <f>'[2]Cold Coil'!M12</f>
        <v>633.86163455810595</v>
      </c>
      <c r="AM10" s="121"/>
      <c r="AN10" s="124">
        <f t="shared" si="29"/>
        <v>633.86163455810595</v>
      </c>
      <c r="AO10" s="157">
        <f t="shared" si="9"/>
        <v>2112.361289437265</v>
      </c>
      <c r="AP10" s="322">
        <f t="shared" si="9"/>
        <v>0</v>
      </c>
      <c r="AQ10" s="159">
        <f t="shared" si="10"/>
        <v>2112.361289437265</v>
      </c>
      <c r="AR10" s="143">
        <f>'[2]Cold Coil'!N12</f>
        <v>1992.629606439644</v>
      </c>
      <c r="AS10" s="121"/>
      <c r="AT10" s="122">
        <f t="shared" si="30"/>
        <v>1992.629606439644</v>
      </c>
      <c r="AU10" s="121">
        <f>'[2]Cold Coil'!O12</f>
        <v>608.0652769683843</v>
      </c>
      <c r="AV10" s="121"/>
      <c r="AW10" s="123">
        <f t="shared" si="31"/>
        <v>608.0652769683843</v>
      </c>
      <c r="AX10" s="121">
        <f>'[2]Cold Coil'!P12</f>
        <v>47041.699083691303</v>
      </c>
      <c r="AY10" s="121"/>
      <c r="AZ10" s="122">
        <f t="shared" si="32"/>
        <v>47041.699083691303</v>
      </c>
      <c r="BA10" s="157">
        <f t="shared" si="33"/>
        <v>49642.393967099328</v>
      </c>
      <c r="BB10" s="158">
        <f t="shared" si="33"/>
        <v>0</v>
      </c>
      <c r="BC10" s="443">
        <f t="shared" si="11"/>
        <v>49642.393967099328</v>
      </c>
      <c r="BD10" s="166">
        <f t="shared" si="12"/>
        <v>51754.755256536599</v>
      </c>
      <c r="BE10" s="167">
        <f t="shared" si="12"/>
        <v>0</v>
      </c>
      <c r="BF10" s="444">
        <f t="shared" si="13"/>
        <v>51754.755256536599</v>
      </c>
      <c r="BG10" s="439">
        <f t="shared" si="34"/>
        <v>70082.424099815558</v>
      </c>
      <c r="BH10" s="444">
        <f t="shared" si="34"/>
        <v>2164.83</v>
      </c>
      <c r="BI10" s="444">
        <f t="shared" si="14"/>
        <v>67917.594099815557</v>
      </c>
      <c r="BJ10" s="465"/>
      <c r="BL10" s="456">
        <f>VLOOKUP($B10,Test!$A$68:$J$120,4,0)</f>
        <v>520.54999999999995</v>
      </c>
    </row>
    <row r="11" spans="1:64" s="183" customFormat="1" ht="30" customHeight="1" x14ac:dyDescent="0.5">
      <c r="A11" s="184">
        <f t="shared" si="35"/>
        <v>5</v>
      </c>
      <c r="B11" s="222">
        <v>51301</v>
      </c>
      <c r="C11" s="236" t="s">
        <v>4</v>
      </c>
      <c r="D11" s="232" t="s">
        <v>45</v>
      </c>
      <c r="E11" s="143">
        <f>'[2]Cold Coil'!E13</f>
        <v>203039</v>
      </c>
      <c r="F11" s="121"/>
      <c r="G11" s="122">
        <f t="shared" si="15"/>
        <v>203039</v>
      </c>
      <c r="H11" s="121">
        <f>'[2]Cold Coil'!F13</f>
        <v>166634</v>
      </c>
      <c r="I11" s="121"/>
      <c r="J11" s="122">
        <f t="shared" si="16"/>
        <v>166634</v>
      </c>
      <c r="K11" s="121">
        <f>'[2]Cold Coil'!G13</f>
        <v>166634</v>
      </c>
      <c r="L11" s="121">
        <v>339918.3</v>
      </c>
      <c r="M11" s="124">
        <f t="shared" si="17"/>
        <v>-173284.3</v>
      </c>
      <c r="N11" s="157">
        <f t="shared" si="18"/>
        <v>536307</v>
      </c>
      <c r="O11" s="322">
        <f t="shared" si="18"/>
        <v>339918.3</v>
      </c>
      <c r="P11" s="159">
        <f t="shared" si="19"/>
        <v>196388.7</v>
      </c>
      <c r="Q11" s="143">
        <f>'[2]Cold Coil'!H13</f>
        <v>166634</v>
      </c>
      <c r="R11" s="121">
        <v>129256.83</v>
      </c>
      <c r="S11" s="122">
        <f t="shared" si="20"/>
        <v>37377.17</v>
      </c>
      <c r="T11" s="121">
        <f>'[2]Cold Coil'!I13</f>
        <v>166634</v>
      </c>
      <c r="U11" s="121"/>
      <c r="V11" s="122">
        <f t="shared" si="21"/>
        <v>166634</v>
      </c>
      <c r="W11" s="483">
        <f>'[2]Cold Coil'!J13</f>
        <v>166634</v>
      </c>
      <c r="X11" s="121"/>
      <c r="Y11" s="124">
        <f t="shared" si="22"/>
        <v>166634</v>
      </c>
      <c r="Z11" s="157">
        <f t="shared" si="23"/>
        <v>499902</v>
      </c>
      <c r="AA11" s="322">
        <f t="shared" si="23"/>
        <v>129256.83</v>
      </c>
      <c r="AB11" s="159">
        <f t="shared" si="24"/>
        <v>370645.17</v>
      </c>
      <c r="AC11" s="439">
        <f t="shared" si="25"/>
        <v>1036209</v>
      </c>
      <c r="AD11" s="327">
        <f t="shared" si="25"/>
        <v>469175.13</v>
      </c>
      <c r="AE11" s="168">
        <f t="shared" si="26"/>
        <v>567033.87</v>
      </c>
      <c r="AF11" s="143">
        <f>'[2]Cold Coil'!K13</f>
        <v>166634</v>
      </c>
      <c r="AG11" s="121"/>
      <c r="AH11" s="122">
        <f t="shared" si="27"/>
        <v>166634</v>
      </c>
      <c r="AI11" s="121">
        <f>'[2]Cold Coil'!L13</f>
        <v>166634</v>
      </c>
      <c r="AJ11" s="121"/>
      <c r="AK11" s="122">
        <f t="shared" si="28"/>
        <v>166634</v>
      </c>
      <c r="AL11" s="121">
        <f>'[2]Cold Coil'!M13</f>
        <v>166634</v>
      </c>
      <c r="AM11" s="121"/>
      <c r="AN11" s="124">
        <f t="shared" si="29"/>
        <v>166634</v>
      </c>
      <c r="AO11" s="157">
        <f t="shared" si="9"/>
        <v>499902</v>
      </c>
      <c r="AP11" s="322">
        <f t="shared" si="9"/>
        <v>0</v>
      </c>
      <c r="AQ11" s="159">
        <f t="shared" si="10"/>
        <v>499902</v>
      </c>
      <c r="AR11" s="143">
        <f>'[2]Cold Coil'!N13</f>
        <v>166634</v>
      </c>
      <c r="AS11" s="121"/>
      <c r="AT11" s="122">
        <f t="shared" si="30"/>
        <v>166634</v>
      </c>
      <c r="AU11" s="121">
        <f>'[2]Cold Coil'!O13</f>
        <v>166634</v>
      </c>
      <c r="AV11" s="121"/>
      <c r="AW11" s="123">
        <f t="shared" si="31"/>
        <v>166634</v>
      </c>
      <c r="AX11" s="121">
        <f>'[2]Cold Coil'!P13</f>
        <v>166634</v>
      </c>
      <c r="AY11" s="121"/>
      <c r="AZ11" s="122">
        <f t="shared" si="32"/>
        <v>166634</v>
      </c>
      <c r="BA11" s="157">
        <f t="shared" si="33"/>
        <v>499902</v>
      </c>
      <c r="BB11" s="158">
        <f t="shared" si="33"/>
        <v>0</v>
      </c>
      <c r="BC11" s="443">
        <f t="shared" si="11"/>
        <v>499902</v>
      </c>
      <c r="BD11" s="166">
        <f t="shared" si="12"/>
        <v>999804</v>
      </c>
      <c r="BE11" s="167">
        <f t="shared" si="12"/>
        <v>0</v>
      </c>
      <c r="BF11" s="444">
        <f t="shared" si="13"/>
        <v>999804</v>
      </c>
      <c r="BG11" s="439">
        <f t="shared" si="34"/>
        <v>2036013</v>
      </c>
      <c r="BH11" s="444">
        <f t="shared" si="34"/>
        <v>469175.13</v>
      </c>
      <c r="BI11" s="444">
        <f t="shared" si="14"/>
        <v>1566837.87</v>
      </c>
      <c r="BJ11" s="465"/>
      <c r="BL11" s="456">
        <f>VLOOKUP($B11,Test!$A$68:$J$120,4,0)</f>
        <v>0</v>
      </c>
    </row>
    <row r="12" spans="1:64" s="183" customFormat="1" ht="30" customHeight="1" x14ac:dyDescent="0.5">
      <c r="A12" s="184">
        <f t="shared" si="35"/>
        <v>6</v>
      </c>
      <c r="B12" s="222">
        <v>51302</v>
      </c>
      <c r="C12" s="236" t="s">
        <v>5</v>
      </c>
      <c r="D12" s="232" t="s">
        <v>46</v>
      </c>
      <c r="E12" s="143">
        <f>'[2]Cold Coil'!E14</f>
        <v>12815</v>
      </c>
      <c r="F12" s="121">
        <v>12815</v>
      </c>
      <c r="G12" s="122">
        <f t="shared" si="15"/>
        <v>0</v>
      </c>
      <c r="H12" s="121">
        <f>'[2]Cold Coil'!F14</f>
        <v>11989.260000000002</v>
      </c>
      <c r="I12" s="121">
        <v>11989.26</v>
      </c>
      <c r="J12" s="122">
        <f t="shared" si="16"/>
        <v>0</v>
      </c>
      <c r="K12" s="121">
        <f>'[2]Cold Coil'!G14</f>
        <v>12815</v>
      </c>
      <c r="L12" s="121">
        <v>10417.98</v>
      </c>
      <c r="M12" s="124">
        <f t="shared" si="17"/>
        <v>2397.0200000000004</v>
      </c>
      <c r="N12" s="157">
        <f t="shared" si="18"/>
        <v>37619.26</v>
      </c>
      <c r="O12" s="322">
        <f t="shared" si="18"/>
        <v>35222.240000000005</v>
      </c>
      <c r="P12" s="159">
        <f t="shared" si="19"/>
        <v>2397.0199999999968</v>
      </c>
      <c r="Q12" s="143">
        <f>'[2]Cold Coil'!H14</f>
        <v>12499</v>
      </c>
      <c r="R12" s="121">
        <v>12499</v>
      </c>
      <c r="S12" s="122">
        <f t="shared" si="20"/>
        <v>0</v>
      </c>
      <c r="T12" s="121">
        <f>'[2]Cold Coil'!I14</f>
        <v>12917.010000000002</v>
      </c>
      <c r="U12" s="121"/>
      <c r="V12" s="122">
        <f t="shared" si="21"/>
        <v>12917.010000000002</v>
      </c>
      <c r="W12" s="483">
        <f>'[2]Cold Coil'!J14</f>
        <v>12499</v>
      </c>
      <c r="X12" s="121"/>
      <c r="Y12" s="124">
        <f t="shared" si="22"/>
        <v>12499</v>
      </c>
      <c r="Z12" s="157">
        <f t="shared" si="23"/>
        <v>37915.01</v>
      </c>
      <c r="AA12" s="322">
        <f t="shared" si="23"/>
        <v>12499</v>
      </c>
      <c r="AB12" s="159">
        <f t="shared" si="24"/>
        <v>25416.010000000002</v>
      </c>
      <c r="AC12" s="439">
        <f t="shared" si="25"/>
        <v>75534.27</v>
      </c>
      <c r="AD12" s="327">
        <f t="shared" si="25"/>
        <v>47721.240000000005</v>
      </c>
      <c r="AE12" s="168">
        <f t="shared" si="26"/>
        <v>27813.03</v>
      </c>
      <c r="AF12" s="143">
        <f>'[2]Cold Coil'!K14</f>
        <v>27917</v>
      </c>
      <c r="AG12" s="121"/>
      <c r="AH12" s="122">
        <f t="shared" si="27"/>
        <v>27917</v>
      </c>
      <c r="AI12" s="121">
        <f>'[2]Cold Coil'!L14</f>
        <v>27917</v>
      </c>
      <c r="AJ12" s="121"/>
      <c r="AK12" s="122">
        <f t="shared" si="28"/>
        <v>27917</v>
      </c>
      <c r="AL12" s="121">
        <f>'[2]Cold Coil'!M14</f>
        <v>27015.993475230498</v>
      </c>
      <c r="AM12" s="121"/>
      <c r="AN12" s="124">
        <f t="shared" si="29"/>
        <v>27015.993475230498</v>
      </c>
      <c r="AO12" s="157">
        <f t="shared" si="9"/>
        <v>82849.993475230498</v>
      </c>
      <c r="AP12" s="322">
        <f t="shared" si="9"/>
        <v>0</v>
      </c>
      <c r="AQ12" s="159">
        <f t="shared" si="10"/>
        <v>82849.993475230498</v>
      </c>
      <c r="AR12" s="143">
        <f>'[2]Cold Coil'!N14</f>
        <v>26589</v>
      </c>
      <c r="AS12" s="121"/>
      <c r="AT12" s="122">
        <f t="shared" si="30"/>
        <v>26589</v>
      </c>
      <c r="AU12" s="121">
        <f>'[2]Cold Coil'!O14</f>
        <v>25732.233499194728</v>
      </c>
      <c r="AV12" s="121"/>
      <c r="AW12" s="123">
        <f t="shared" si="31"/>
        <v>25732.233499194728</v>
      </c>
      <c r="AX12" s="121">
        <f>'[2]Cold Coil'!P14</f>
        <v>26589</v>
      </c>
      <c r="AY12" s="121"/>
      <c r="AZ12" s="122">
        <f t="shared" si="32"/>
        <v>26589</v>
      </c>
      <c r="BA12" s="157">
        <f t="shared" si="33"/>
        <v>78910.233499194728</v>
      </c>
      <c r="BB12" s="158">
        <f t="shared" si="33"/>
        <v>0</v>
      </c>
      <c r="BC12" s="443">
        <f t="shared" si="11"/>
        <v>78910.233499194728</v>
      </c>
      <c r="BD12" s="166">
        <f t="shared" si="12"/>
        <v>161760.22697442523</v>
      </c>
      <c r="BE12" s="167">
        <f t="shared" si="12"/>
        <v>0</v>
      </c>
      <c r="BF12" s="444">
        <f t="shared" si="13"/>
        <v>161760.22697442523</v>
      </c>
      <c r="BG12" s="439">
        <f t="shared" si="34"/>
        <v>237294.49697442522</v>
      </c>
      <c r="BH12" s="444">
        <f t="shared" si="34"/>
        <v>47721.240000000005</v>
      </c>
      <c r="BI12" s="444">
        <f t="shared" si="14"/>
        <v>189573.25697442523</v>
      </c>
      <c r="BJ12" s="465"/>
      <c r="BL12" s="456">
        <f>VLOOKUP($B12,Test!$A$68:$J$120,4,0)</f>
        <v>0</v>
      </c>
    </row>
    <row r="13" spans="1:64" s="183" customFormat="1" ht="30" customHeight="1" x14ac:dyDescent="0.5">
      <c r="A13" s="184">
        <f t="shared" si="35"/>
        <v>7</v>
      </c>
      <c r="B13" s="222">
        <v>51306</v>
      </c>
      <c r="C13" s="236" t="s">
        <v>6</v>
      </c>
      <c r="D13" s="232" t="s">
        <v>47</v>
      </c>
      <c r="E13" s="143">
        <f>'[2]Cold Coil'!E15</f>
        <v>344975.28113170661</v>
      </c>
      <c r="F13" s="121">
        <v>328101.17</v>
      </c>
      <c r="G13" s="122">
        <f t="shared" si="15"/>
        <v>16874.111131706624</v>
      </c>
      <c r="H13" s="121">
        <f>'[2]Cold Coil'!F15</f>
        <v>307380.40814874234</v>
      </c>
      <c r="I13" s="121">
        <v>567742.30000000005</v>
      </c>
      <c r="J13" s="122">
        <f t="shared" si="16"/>
        <v>-260361.89185125771</v>
      </c>
      <c r="K13" s="121">
        <f>'[2]Cold Coil'!G15</f>
        <v>368858.64058343909</v>
      </c>
      <c r="L13" s="121">
        <v>391524.13</v>
      </c>
      <c r="M13" s="124">
        <f t="shared" si="17"/>
        <v>-22665.489416560915</v>
      </c>
      <c r="N13" s="157">
        <f t="shared" si="18"/>
        <v>1021214.329863888</v>
      </c>
      <c r="O13" s="322">
        <f t="shared" si="18"/>
        <v>1287367.6000000001</v>
      </c>
      <c r="P13" s="159">
        <f t="shared" si="19"/>
        <v>-266153.27013611211</v>
      </c>
      <c r="Q13" s="143">
        <f>'[2]Cold Coil'!H15</f>
        <v>314357.66941615305</v>
      </c>
      <c r="R13" s="121">
        <v>367682.48</v>
      </c>
      <c r="S13" s="122">
        <f t="shared" si="20"/>
        <v>-53324.810583846935</v>
      </c>
      <c r="T13" s="121">
        <f>'[2]Cold Coil'!I15</f>
        <v>468148.99895832653</v>
      </c>
      <c r="U13" s="121"/>
      <c r="V13" s="122">
        <f t="shared" si="21"/>
        <v>468148.99895832653</v>
      </c>
      <c r="W13" s="483">
        <f>'[2]Cold Coil'!J15</f>
        <v>406574.57367553434</v>
      </c>
      <c r="X13" s="121"/>
      <c r="Y13" s="124">
        <f t="shared" si="22"/>
        <v>406574.57367553434</v>
      </c>
      <c r="Z13" s="157">
        <f t="shared" si="23"/>
        <v>1189081.242050014</v>
      </c>
      <c r="AA13" s="322">
        <f t="shared" si="23"/>
        <v>367682.48</v>
      </c>
      <c r="AB13" s="159">
        <f t="shared" si="24"/>
        <v>821398.76205001399</v>
      </c>
      <c r="AC13" s="439">
        <f t="shared" si="25"/>
        <v>2210295.5719139017</v>
      </c>
      <c r="AD13" s="327">
        <f t="shared" si="25"/>
        <v>1655050.08</v>
      </c>
      <c r="AE13" s="168">
        <f t="shared" si="26"/>
        <v>555245.49191390164</v>
      </c>
      <c r="AF13" s="143">
        <f>'[2]Cold Coil'!K15</f>
        <v>449883.40606257174</v>
      </c>
      <c r="AG13" s="121"/>
      <c r="AH13" s="122">
        <f t="shared" si="27"/>
        <v>449883.40606257174</v>
      </c>
      <c r="AI13" s="121">
        <f>'[2]Cold Coil'!L15</f>
        <v>441334.41863379639</v>
      </c>
      <c r="AJ13" s="121"/>
      <c r="AK13" s="122">
        <f t="shared" si="28"/>
        <v>441334.41863379639</v>
      </c>
      <c r="AL13" s="121">
        <f>'[2]Cold Coil'!M15</f>
        <v>382540.63871672086</v>
      </c>
      <c r="AM13" s="121"/>
      <c r="AN13" s="124">
        <f t="shared" si="29"/>
        <v>382540.63871672086</v>
      </c>
      <c r="AO13" s="157">
        <f t="shared" si="9"/>
        <v>1273758.463413089</v>
      </c>
      <c r="AP13" s="322">
        <f t="shared" si="9"/>
        <v>0</v>
      </c>
      <c r="AQ13" s="159">
        <f t="shared" si="10"/>
        <v>1273758.463413089</v>
      </c>
      <c r="AR13" s="143">
        <f>'[2]Cold Coil'!N15</f>
        <v>397263.70801184967</v>
      </c>
      <c r="AS13" s="121"/>
      <c r="AT13" s="122">
        <f t="shared" si="30"/>
        <v>397263.70801184967</v>
      </c>
      <c r="AU13" s="121">
        <f>'[2]Cold Coil'!O15</f>
        <v>348344.78628301417</v>
      </c>
      <c r="AV13" s="121"/>
      <c r="AW13" s="123">
        <f t="shared" si="31"/>
        <v>348344.78628301417</v>
      </c>
      <c r="AX13" s="121">
        <f>'[2]Cold Coil'!P15</f>
        <v>386826.58988261147</v>
      </c>
      <c r="AY13" s="121"/>
      <c r="AZ13" s="122">
        <f t="shared" si="32"/>
        <v>386826.58988261147</v>
      </c>
      <c r="BA13" s="157">
        <f t="shared" si="33"/>
        <v>1132435.0841774754</v>
      </c>
      <c r="BB13" s="158">
        <f t="shared" si="33"/>
        <v>0</v>
      </c>
      <c r="BC13" s="443">
        <f t="shared" si="11"/>
        <v>1132435.0841774754</v>
      </c>
      <c r="BD13" s="166">
        <f t="shared" si="12"/>
        <v>2406193.5475905645</v>
      </c>
      <c r="BE13" s="167">
        <f t="shared" si="12"/>
        <v>0</v>
      </c>
      <c r="BF13" s="444">
        <f t="shared" si="13"/>
        <v>2406193.5475905645</v>
      </c>
      <c r="BG13" s="439">
        <f t="shared" si="34"/>
        <v>4616489.1195044667</v>
      </c>
      <c r="BH13" s="444">
        <f t="shared" si="34"/>
        <v>1655050.08</v>
      </c>
      <c r="BI13" s="444">
        <f t="shared" si="14"/>
        <v>2961439.0395044666</v>
      </c>
      <c r="BJ13" s="465"/>
      <c r="BL13" s="456">
        <f>VLOOKUP($B13,Test!$A$68:$J$120,4,0)</f>
        <v>156400.14000000001</v>
      </c>
    </row>
    <row r="14" spans="1:64" s="183" customFormat="1" ht="30" customHeight="1" x14ac:dyDescent="0.5">
      <c r="A14" s="184">
        <f t="shared" si="35"/>
        <v>8</v>
      </c>
      <c r="B14" s="222">
        <v>51307</v>
      </c>
      <c r="C14" s="236" t="s">
        <v>7</v>
      </c>
      <c r="D14" s="232" t="s">
        <v>48</v>
      </c>
      <c r="E14" s="143">
        <f>'[2]Cold Coil'!E16</f>
        <v>245099.49417297886</v>
      </c>
      <c r="F14" s="121">
        <v>55235.66</v>
      </c>
      <c r="G14" s="122">
        <f t="shared" si="15"/>
        <v>189863.83417297885</v>
      </c>
      <c r="H14" s="121">
        <f>'[2]Cold Coil'!F16</f>
        <v>318314.11854604608</v>
      </c>
      <c r="I14" s="121">
        <v>181659.62</v>
      </c>
      <c r="J14" s="122">
        <f t="shared" si="16"/>
        <v>136654.49854604609</v>
      </c>
      <c r="K14" s="121">
        <f>'[2]Cold Coil'!G16</f>
        <v>424875.93413662974</v>
      </c>
      <c r="L14" s="121">
        <v>158842.79999999999</v>
      </c>
      <c r="M14" s="124">
        <f t="shared" si="17"/>
        <v>266033.13413662976</v>
      </c>
      <c r="N14" s="157">
        <f t="shared" si="18"/>
        <v>988289.5468556548</v>
      </c>
      <c r="O14" s="322">
        <f t="shared" si="18"/>
        <v>395738.07999999996</v>
      </c>
      <c r="P14" s="159">
        <f t="shared" si="19"/>
        <v>592551.46685565484</v>
      </c>
      <c r="Q14" s="143">
        <f>'[2]Cold Coil'!H16</f>
        <v>268262.71541317081</v>
      </c>
      <c r="R14" s="121">
        <v>139754.22</v>
      </c>
      <c r="S14" s="122">
        <f t="shared" si="20"/>
        <v>128508.49541317081</v>
      </c>
      <c r="T14" s="121">
        <f>'[2]Cold Coil'!I16</f>
        <v>508661.46255618695</v>
      </c>
      <c r="U14" s="121"/>
      <c r="V14" s="122">
        <f t="shared" si="21"/>
        <v>508661.46255618695</v>
      </c>
      <c r="W14" s="483">
        <f>'[2]Cold Coil'!J16</f>
        <v>391140.44783498772</v>
      </c>
      <c r="X14" s="121"/>
      <c r="Y14" s="124">
        <f t="shared" si="22"/>
        <v>391140.44783498772</v>
      </c>
      <c r="Z14" s="157">
        <f t="shared" si="23"/>
        <v>1168064.6258043454</v>
      </c>
      <c r="AA14" s="322">
        <f t="shared" si="23"/>
        <v>139754.22</v>
      </c>
      <c r="AB14" s="159">
        <f t="shared" si="24"/>
        <v>1028310.4058043454</v>
      </c>
      <c r="AC14" s="439">
        <f t="shared" si="25"/>
        <v>2156354.1726600002</v>
      </c>
      <c r="AD14" s="327">
        <f t="shared" si="25"/>
        <v>535492.29999999993</v>
      </c>
      <c r="AE14" s="168">
        <f t="shared" si="26"/>
        <v>1620861.8726600003</v>
      </c>
      <c r="AF14" s="143">
        <f>'[2]Cold Coil'!K16</f>
        <v>271211.30360716954</v>
      </c>
      <c r="AG14" s="121"/>
      <c r="AH14" s="122">
        <f t="shared" si="27"/>
        <v>271211.30360716954</v>
      </c>
      <c r="AI14" s="121">
        <f>'[2]Cold Coil'!L16</f>
        <v>287011.30088526336</v>
      </c>
      <c r="AJ14" s="121"/>
      <c r="AK14" s="122">
        <f t="shared" si="28"/>
        <v>287011.30088526336</v>
      </c>
      <c r="AL14" s="121">
        <f>'[2]Cold Coil'!M16</f>
        <v>350335.94705216237</v>
      </c>
      <c r="AM14" s="121"/>
      <c r="AN14" s="124">
        <f t="shared" si="29"/>
        <v>350335.94705216237</v>
      </c>
      <c r="AO14" s="157">
        <f t="shared" si="9"/>
        <v>908558.55154459528</v>
      </c>
      <c r="AP14" s="322">
        <f t="shared" si="9"/>
        <v>0</v>
      </c>
      <c r="AQ14" s="159">
        <f t="shared" si="10"/>
        <v>908558.55154459528</v>
      </c>
      <c r="AR14" s="143">
        <f>'[2]Cold Coil'!N16</f>
        <v>398036.28865924076</v>
      </c>
      <c r="AS14" s="121"/>
      <c r="AT14" s="122">
        <f t="shared" si="30"/>
        <v>398036.28865924076</v>
      </c>
      <c r="AU14" s="121">
        <f>'[2]Cold Coil'!O16</f>
        <v>400130.3104445503</v>
      </c>
      <c r="AV14" s="121"/>
      <c r="AW14" s="123">
        <f t="shared" si="31"/>
        <v>400130.3104445503</v>
      </c>
      <c r="AX14" s="121">
        <f>'[2]Cold Coil'!P16</f>
        <v>189910.81221009506</v>
      </c>
      <c r="AY14" s="121"/>
      <c r="AZ14" s="122">
        <f t="shared" si="32"/>
        <v>189910.81221009506</v>
      </c>
      <c r="BA14" s="157">
        <f t="shared" si="33"/>
        <v>988077.41131388606</v>
      </c>
      <c r="BB14" s="158">
        <f t="shared" si="33"/>
        <v>0</v>
      </c>
      <c r="BC14" s="443">
        <f t="shared" si="11"/>
        <v>988077.41131388606</v>
      </c>
      <c r="BD14" s="166">
        <f t="shared" si="12"/>
        <v>1896635.9628584816</v>
      </c>
      <c r="BE14" s="167">
        <f t="shared" si="12"/>
        <v>0</v>
      </c>
      <c r="BF14" s="444">
        <f t="shared" si="13"/>
        <v>1896635.9628584816</v>
      </c>
      <c r="BG14" s="439">
        <f t="shared" si="34"/>
        <v>4052990.135518482</v>
      </c>
      <c r="BH14" s="444">
        <f t="shared" si="34"/>
        <v>535492.29999999993</v>
      </c>
      <c r="BI14" s="444">
        <f t="shared" si="14"/>
        <v>3517497.8355184821</v>
      </c>
      <c r="BJ14" s="465"/>
      <c r="BL14" s="456">
        <f>VLOOKUP($B14,Test!$A$68:$J$120,4,0)</f>
        <v>394871.14</v>
      </c>
    </row>
    <row r="15" spans="1:64" s="183" customFormat="1" ht="30" customHeight="1" x14ac:dyDescent="0.5">
      <c r="A15" s="184">
        <f t="shared" si="35"/>
        <v>9</v>
      </c>
      <c r="B15" s="222">
        <v>51308</v>
      </c>
      <c r="C15" s="236" t="s">
        <v>8</v>
      </c>
      <c r="D15" s="232" t="s">
        <v>49</v>
      </c>
      <c r="E15" s="143">
        <f>'[2]Cold Coil'!E17</f>
        <v>231575.58621981202</v>
      </c>
      <c r="F15" s="121">
        <v>227808.3</v>
      </c>
      <c r="G15" s="122">
        <f t="shared" si="15"/>
        <v>3767.2862198120274</v>
      </c>
      <c r="H15" s="121">
        <f>'[2]Cold Coil'!F17</f>
        <v>216674.48029587799</v>
      </c>
      <c r="I15" s="121">
        <v>228039.28</v>
      </c>
      <c r="J15" s="122">
        <f t="shared" si="16"/>
        <v>-11364.799704122008</v>
      </c>
      <c r="K15" s="121">
        <f>'[2]Cold Coil'!G17</f>
        <v>250450.939287521</v>
      </c>
      <c r="L15" s="121">
        <v>253158.45</v>
      </c>
      <c r="M15" s="124">
        <f t="shared" si="17"/>
        <v>-2707.5107124790084</v>
      </c>
      <c r="N15" s="157">
        <f t="shared" si="18"/>
        <v>698701.00580321101</v>
      </c>
      <c r="O15" s="322">
        <f t="shared" si="18"/>
        <v>709006.03</v>
      </c>
      <c r="P15" s="159">
        <f t="shared" si="19"/>
        <v>-10305.024196789018</v>
      </c>
      <c r="Q15" s="143">
        <f>'[2]Cold Coil'!H17</f>
        <v>215718.44139770902</v>
      </c>
      <c r="R15" s="121">
        <v>164832.07999999999</v>
      </c>
      <c r="S15" s="122">
        <f t="shared" si="20"/>
        <v>50886.361397709028</v>
      </c>
      <c r="T15" s="121">
        <f>'[2]Cold Coil'!I17</f>
        <v>286142.95808615675</v>
      </c>
      <c r="U15" s="121"/>
      <c r="V15" s="122">
        <f t="shared" si="21"/>
        <v>286142.95808615675</v>
      </c>
      <c r="W15" s="483">
        <f>'[2]Cold Coil'!J17</f>
        <v>263016.69998904399</v>
      </c>
      <c r="X15" s="121"/>
      <c r="Y15" s="124">
        <f t="shared" si="22"/>
        <v>263016.69998904399</v>
      </c>
      <c r="Z15" s="157">
        <f t="shared" si="23"/>
        <v>764878.0994729097</v>
      </c>
      <c r="AA15" s="322">
        <f t="shared" si="23"/>
        <v>164832.07999999999</v>
      </c>
      <c r="AB15" s="159">
        <f t="shared" si="24"/>
        <v>600046.01947290974</v>
      </c>
      <c r="AC15" s="439">
        <f t="shared" si="25"/>
        <v>1463579.1052761208</v>
      </c>
      <c r="AD15" s="327">
        <f t="shared" si="25"/>
        <v>873838.11</v>
      </c>
      <c r="AE15" s="168">
        <f t="shared" si="26"/>
        <v>589740.99527612084</v>
      </c>
      <c r="AF15" s="143">
        <f>'[2]Cold Coil'!K17</f>
        <v>273557.34352870699</v>
      </c>
      <c r="AG15" s="121"/>
      <c r="AH15" s="122">
        <f t="shared" si="27"/>
        <v>273557.34352870699</v>
      </c>
      <c r="AI15" s="121">
        <f>'[2]Cold Coil'!L17</f>
        <v>261759.189329532</v>
      </c>
      <c r="AJ15" s="121"/>
      <c r="AK15" s="122">
        <f t="shared" si="28"/>
        <v>261759.189329532</v>
      </c>
      <c r="AL15" s="121">
        <f>'[2]Cold Coil'!M17</f>
        <v>305352.83954058704</v>
      </c>
      <c r="AM15" s="121"/>
      <c r="AN15" s="124">
        <f t="shared" si="29"/>
        <v>305352.83954058704</v>
      </c>
      <c r="AO15" s="157">
        <f t="shared" si="9"/>
        <v>840669.37239882606</v>
      </c>
      <c r="AP15" s="322">
        <f t="shared" si="9"/>
        <v>0</v>
      </c>
      <c r="AQ15" s="159">
        <f t="shared" si="10"/>
        <v>840669.37239882606</v>
      </c>
      <c r="AR15" s="143">
        <f>'[2]Cold Coil'!N17</f>
        <v>367228.25701457099</v>
      </c>
      <c r="AS15" s="121"/>
      <c r="AT15" s="122">
        <f t="shared" si="30"/>
        <v>367228.25701457099</v>
      </c>
      <c r="AU15" s="121">
        <f>'[2]Cold Coil'!O17</f>
        <v>358981.66261197103</v>
      </c>
      <c r="AV15" s="121"/>
      <c r="AW15" s="123">
        <f t="shared" si="31"/>
        <v>358981.66261197103</v>
      </c>
      <c r="AX15" s="121">
        <f>'[2]Cold Coil'!P17</f>
        <v>346927.35003648698</v>
      </c>
      <c r="AY15" s="121"/>
      <c r="AZ15" s="122">
        <f t="shared" si="32"/>
        <v>346927.35003648698</v>
      </c>
      <c r="BA15" s="157">
        <f t="shared" si="33"/>
        <v>1073137.2696630289</v>
      </c>
      <c r="BB15" s="158">
        <f t="shared" si="33"/>
        <v>0</v>
      </c>
      <c r="BC15" s="443">
        <f t="shared" si="11"/>
        <v>1073137.2696630289</v>
      </c>
      <c r="BD15" s="166">
        <f t="shared" si="12"/>
        <v>1913806.6420618552</v>
      </c>
      <c r="BE15" s="167">
        <f t="shared" si="12"/>
        <v>0</v>
      </c>
      <c r="BF15" s="444">
        <f t="shared" si="13"/>
        <v>1913806.6420618552</v>
      </c>
      <c r="BG15" s="439">
        <f t="shared" si="34"/>
        <v>3377385.747337976</v>
      </c>
      <c r="BH15" s="444">
        <f t="shared" si="34"/>
        <v>873838.11</v>
      </c>
      <c r="BI15" s="444">
        <f t="shared" si="14"/>
        <v>2503547.6373379761</v>
      </c>
      <c r="BJ15" s="465"/>
      <c r="BL15" s="456">
        <f>VLOOKUP($B15,Test!$A$68:$J$120,4,0)</f>
        <v>265378.15999999997</v>
      </c>
    </row>
    <row r="16" spans="1:64" s="183" customFormat="1" ht="30" customHeight="1" x14ac:dyDescent="0.5">
      <c r="A16" s="184">
        <f t="shared" si="35"/>
        <v>10</v>
      </c>
      <c r="B16" s="222">
        <v>51309</v>
      </c>
      <c r="C16" s="236" t="s">
        <v>9</v>
      </c>
      <c r="D16" s="232" t="s">
        <v>87</v>
      </c>
      <c r="E16" s="143">
        <f>'[2]Cold Coil'!E18</f>
        <v>8479.7923847712118</v>
      </c>
      <c r="F16" s="121">
        <v>6561.42</v>
      </c>
      <c r="G16" s="122">
        <f t="shared" si="15"/>
        <v>1918.3723847712117</v>
      </c>
      <c r="H16" s="121">
        <f>'[2]Cold Coil'!F18</f>
        <v>9909.4899448946981</v>
      </c>
      <c r="I16" s="121">
        <v>13328.74</v>
      </c>
      <c r="J16" s="122">
        <f t="shared" si="16"/>
        <v>-3419.2500551053017</v>
      </c>
      <c r="K16" s="121">
        <f>'[2]Cold Coil'!G18</f>
        <v>10408.09590464704</v>
      </c>
      <c r="L16" s="121">
        <v>5716.53</v>
      </c>
      <c r="M16" s="124">
        <f t="shared" si="17"/>
        <v>4691.56590464704</v>
      </c>
      <c r="N16" s="157">
        <f t="shared" si="18"/>
        <v>28797.37823431295</v>
      </c>
      <c r="O16" s="322">
        <f t="shared" si="18"/>
        <v>25606.69</v>
      </c>
      <c r="P16" s="159">
        <f t="shared" si="19"/>
        <v>3190.688234312951</v>
      </c>
      <c r="Q16" s="143">
        <f>'[2]Cold Coil'!H18</f>
        <v>11329.897674526239</v>
      </c>
      <c r="R16" s="121">
        <v>10678.89</v>
      </c>
      <c r="S16" s="122">
        <f t="shared" si="20"/>
        <v>651.0076745262395</v>
      </c>
      <c r="T16" s="121">
        <f>'[2]Cold Coil'!I18</f>
        <v>10869.306847991849</v>
      </c>
      <c r="U16" s="121"/>
      <c r="V16" s="122">
        <f t="shared" si="21"/>
        <v>10869.306847991849</v>
      </c>
      <c r="W16" s="483">
        <f>'[2]Cold Coil'!J18</f>
        <v>10859.924237088984</v>
      </c>
      <c r="X16" s="121"/>
      <c r="Y16" s="124">
        <f t="shared" si="22"/>
        <v>10859.924237088984</v>
      </c>
      <c r="Z16" s="157">
        <f t="shared" si="23"/>
        <v>33059.128759607076</v>
      </c>
      <c r="AA16" s="322">
        <f t="shared" si="23"/>
        <v>10678.89</v>
      </c>
      <c r="AB16" s="159">
        <f t="shared" si="24"/>
        <v>22380.238759607077</v>
      </c>
      <c r="AC16" s="439">
        <f t="shared" si="25"/>
        <v>61856.506993920026</v>
      </c>
      <c r="AD16" s="327">
        <f t="shared" si="25"/>
        <v>36285.58</v>
      </c>
      <c r="AE16" s="168">
        <f t="shared" si="26"/>
        <v>25570.926993920024</v>
      </c>
      <c r="AF16" s="143">
        <f>'[2]Cold Coil'!K18</f>
        <v>11665.241629964872</v>
      </c>
      <c r="AG16" s="121"/>
      <c r="AH16" s="122">
        <f t="shared" si="27"/>
        <v>11665.241629964872</v>
      </c>
      <c r="AI16" s="121">
        <f>'[2]Cold Coil'!L18</f>
        <v>11427.2950907415</v>
      </c>
      <c r="AJ16" s="121"/>
      <c r="AK16" s="122">
        <f t="shared" si="28"/>
        <v>11427.2950907415</v>
      </c>
      <c r="AL16" s="121">
        <f>'[2]Cold Coil'!M18</f>
        <v>11416.872009120143</v>
      </c>
      <c r="AM16" s="121"/>
      <c r="AN16" s="124">
        <f t="shared" si="29"/>
        <v>11416.872009120143</v>
      </c>
      <c r="AO16" s="157">
        <f t="shared" si="9"/>
        <v>34509.408729826515</v>
      </c>
      <c r="AP16" s="322">
        <f t="shared" si="9"/>
        <v>0</v>
      </c>
      <c r="AQ16" s="159">
        <f t="shared" si="10"/>
        <v>34509.408729826515</v>
      </c>
      <c r="AR16" s="143">
        <f>'[2]Cold Coil'!N18</f>
        <v>12337.704924652084</v>
      </c>
      <c r="AS16" s="121"/>
      <c r="AT16" s="122">
        <f t="shared" si="30"/>
        <v>12337.704924652084</v>
      </c>
      <c r="AU16" s="121">
        <f>'[2]Cold Coil'!O18</f>
        <v>11502.139827175763</v>
      </c>
      <c r="AV16" s="121"/>
      <c r="AW16" s="123">
        <f t="shared" si="31"/>
        <v>11502.139827175763</v>
      </c>
      <c r="AX16" s="121">
        <f>'[2]Cold Coil'!P18</f>
        <v>12428.495942508262</v>
      </c>
      <c r="AY16" s="121"/>
      <c r="AZ16" s="122">
        <f t="shared" si="32"/>
        <v>12428.495942508262</v>
      </c>
      <c r="BA16" s="157">
        <f t="shared" si="33"/>
        <v>36268.340694336111</v>
      </c>
      <c r="BB16" s="158">
        <f t="shared" si="33"/>
        <v>0</v>
      </c>
      <c r="BC16" s="443">
        <f t="shared" si="11"/>
        <v>36268.340694336111</v>
      </c>
      <c r="BD16" s="166">
        <f t="shared" si="12"/>
        <v>70777.749424162626</v>
      </c>
      <c r="BE16" s="167">
        <f t="shared" si="12"/>
        <v>0</v>
      </c>
      <c r="BF16" s="444">
        <f t="shared" si="13"/>
        <v>70777.749424162626</v>
      </c>
      <c r="BG16" s="439">
        <f t="shared" si="34"/>
        <v>132634.25641808266</v>
      </c>
      <c r="BH16" s="444">
        <f t="shared" si="34"/>
        <v>36285.58</v>
      </c>
      <c r="BI16" s="444">
        <f t="shared" si="14"/>
        <v>96348.676418082658</v>
      </c>
      <c r="BJ16" s="465"/>
      <c r="BL16" s="456">
        <f>VLOOKUP($B16,Test!$A$68:$J$120,4,0)</f>
        <v>11410.29</v>
      </c>
    </row>
    <row r="17" spans="1:64" s="183" customFormat="1" ht="30" customHeight="1" x14ac:dyDescent="0.5">
      <c r="A17" s="184">
        <f t="shared" si="35"/>
        <v>11</v>
      </c>
      <c r="B17" s="222">
        <v>51310</v>
      </c>
      <c r="C17" s="236" t="s">
        <v>10</v>
      </c>
      <c r="D17" s="232" t="s">
        <v>88</v>
      </c>
      <c r="E17" s="143">
        <f>'[2]Cold Coil'!E19</f>
        <v>0</v>
      </c>
      <c r="F17" s="121"/>
      <c r="G17" s="122">
        <f t="shared" si="15"/>
        <v>0</v>
      </c>
      <c r="H17" s="121">
        <f>'[2]Cold Coil'!F19</f>
        <v>0</v>
      </c>
      <c r="I17" s="121"/>
      <c r="J17" s="122">
        <f t="shared" si="16"/>
        <v>0</v>
      </c>
      <c r="K17" s="121">
        <f>'[2]Cold Coil'!G19</f>
        <v>0</v>
      </c>
      <c r="L17" s="121"/>
      <c r="M17" s="124">
        <f t="shared" si="17"/>
        <v>0</v>
      </c>
      <c r="N17" s="157">
        <f t="shared" si="18"/>
        <v>0</v>
      </c>
      <c r="O17" s="322">
        <f t="shared" si="18"/>
        <v>0</v>
      </c>
      <c r="P17" s="159">
        <f t="shared" si="19"/>
        <v>0</v>
      </c>
      <c r="Q17" s="143">
        <f>'[2]Cold Coil'!H19</f>
        <v>0</v>
      </c>
      <c r="R17" s="121"/>
      <c r="S17" s="122">
        <f t="shared" si="20"/>
        <v>0</v>
      </c>
      <c r="T17" s="121">
        <f>'[2]Cold Coil'!I19</f>
        <v>0</v>
      </c>
      <c r="U17" s="121"/>
      <c r="V17" s="122">
        <f t="shared" si="21"/>
        <v>0</v>
      </c>
      <c r="W17" s="483">
        <f>'[2]Cold Coil'!J19</f>
        <v>0</v>
      </c>
      <c r="X17" s="121"/>
      <c r="Y17" s="124">
        <f t="shared" si="22"/>
        <v>0</v>
      </c>
      <c r="Z17" s="157">
        <f t="shared" si="23"/>
        <v>0</v>
      </c>
      <c r="AA17" s="322">
        <f t="shared" si="23"/>
        <v>0</v>
      </c>
      <c r="AB17" s="159">
        <f t="shared" si="24"/>
        <v>0</v>
      </c>
      <c r="AC17" s="439">
        <f t="shared" si="25"/>
        <v>0</v>
      </c>
      <c r="AD17" s="327">
        <f t="shared" si="25"/>
        <v>0</v>
      </c>
      <c r="AE17" s="168">
        <f t="shared" si="26"/>
        <v>0</v>
      </c>
      <c r="AF17" s="143">
        <f>'[2]Cold Coil'!K19</f>
        <v>0</v>
      </c>
      <c r="AG17" s="121"/>
      <c r="AH17" s="122">
        <f t="shared" si="27"/>
        <v>0</v>
      </c>
      <c r="AI17" s="121">
        <f>'[2]Cold Coil'!L19</f>
        <v>0</v>
      </c>
      <c r="AJ17" s="121"/>
      <c r="AK17" s="122">
        <f t="shared" si="28"/>
        <v>0</v>
      </c>
      <c r="AL17" s="121">
        <f>'[2]Cold Coil'!M19</f>
        <v>0</v>
      </c>
      <c r="AM17" s="121"/>
      <c r="AN17" s="124">
        <f t="shared" si="29"/>
        <v>0</v>
      </c>
      <c r="AO17" s="157">
        <f t="shared" si="9"/>
        <v>0</v>
      </c>
      <c r="AP17" s="322">
        <f t="shared" si="9"/>
        <v>0</v>
      </c>
      <c r="AQ17" s="159">
        <f t="shared" si="10"/>
        <v>0</v>
      </c>
      <c r="AR17" s="143">
        <f>'[2]Cold Coil'!N19</f>
        <v>0</v>
      </c>
      <c r="AS17" s="121"/>
      <c r="AT17" s="122">
        <f t="shared" si="30"/>
        <v>0</v>
      </c>
      <c r="AU17" s="121">
        <f>'[2]Cold Coil'!O19</f>
        <v>0</v>
      </c>
      <c r="AV17" s="121"/>
      <c r="AW17" s="123">
        <f t="shared" si="31"/>
        <v>0</v>
      </c>
      <c r="AX17" s="121">
        <f>'[2]Cold Coil'!P19</f>
        <v>0</v>
      </c>
      <c r="AY17" s="121"/>
      <c r="AZ17" s="122">
        <f t="shared" si="32"/>
        <v>0</v>
      </c>
      <c r="BA17" s="157">
        <f t="shared" si="33"/>
        <v>0</v>
      </c>
      <c r="BB17" s="158">
        <f t="shared" si="33"/>
        <v>0</v>
      </c>
      <c r="BC17" s="443">
        <f t="shared" si="11"/>
        <v>0</v>
      </c>
      <c r="BD17" s="166">
        <f t="shared" si="12"/>
        <v>0</v>
      </c>
      <c r="BE17" s="167">
        <f t="shared" si="12"/>
        <v>0</v>
      </c>
      <c r="BF17" s="444">
        <f t="shared" si="13"/>
        <v>0</v>
      </c>
      <c r="BG17" s="439">
        <f t="shared" si="34"/>
        <v>0</v>
      </c>
      <c r="BH17" s="444">
        <f t="shared" si="34"/>
        <v>0</v>
      </c>
      <c r="BI17" s="444">
        <f t="shared" si="14"/>
        <v>0</v>
      </c>
      <c r="BJ17" s="465"/>
      <c r="BL17" s="456">
        <f>VLOOKUP($B17,Test!$A$68:$J$120,4,0)</f>
        <v>0</v>
      </c>
    </row>
    <row r="18" spans="1:64" s="183" customFormat="1" ht="30" customHeight="1" x14ac:dyDescent="0.5">
      <c r="A18" s="184">
        <f t="shared" si="35"/>
        <v>12</v>
      </c>
      <c r="B18" s="222">
        <v>51311</v>
      </c>
      <c r="C18" s="236" t="s">
        <v>78</v>
      </c>
      <c r="D18" s="186" t="s">
        <v>50</v>
      </c>
      <c r="E18" s="143">
        <f>'[2]Cold Coil'!E20</f>
        <v>0</v>
      </c>
      <c r="F18" s="121"/>
      <c r="G18" s="122">
        <f t="shared" si="15"/>
        <v>0</v>
      </c>
      <c r="H18" s="121">
        <f>'[2]Cold Coil'!F20</f>
        <v>0</v>
      </c>
      <c r="I18" s="121"/>
      <c r="J18" s="122">
        <f t="shared" si="16"/>
        <v>0</v>
      </c>
      <c r="K18" s="121">
        <f>'[2]Cold Coil'!G20</f>
        <v>0</v>
      </c>
      <c r="L18" s="121"/>
      <c r="M18" s="124">
        <f t="shared" si="17"/>
        <v>0</v>
      </c>
      <c r="N18" s="157">
        <f t="shared" si="18"/>
        <v>0</v>
      </c>
      <c r="O18" s="322">
        <f t="shared" si="18"/>
        <v>0</v>
      </c>
      <c r="P18" s="159">
        <f t="shared" si="19"/>
        <v>0</v>
      </c>
      <c r="Q18" s="143">
        <f>'[2]Cold Coil'!H20</f>
        <v>0</v>
      </c>
      <c r="R18" s="121"/>
      <c r="S18" s="122">
        <f t="shared" si="20"/>
        <v>0</v>
      </c>
      <c r="T18" s="121">
        <f>'[2]Cold Coil'!I20</f>
        <v>28500</v>
      </c>
      <c r="U18" s="121"/>
      <c r="V18" s="122">
        <f t="shared" si="21"/>
        <v>28500</v>
      </c>
      <c r="W18" s="483">
        <f>'[2]Cold Coil'!J20</f>
        <v>28500</v>
      </c>
      <c r="X18" s="121"/>
      <c r="Y18" s="124">
        <f t="shared" si="22"/>
        <v>28500</v>
      </c>
      <c r="Z18" s="157">
        <f t="shared" si="23"/>
        <v>57000</v>
      </c>
      <c r="AA18" s="322">
        <f t="shared" si="23"/>
        <v>0</v>
      </c>
      <c r="AB18" s="159">
        <f t="shared" si="24"/>
        <v>57000</v>
      </c>
      <c r="AC18" s="439">
        <f t="shared" si="25"/>
        <v>57000</v>
      </c>
      <c r="AD18" s="327">
        <f t="shared" si="25"/>
        <v>0</v>
      </c>
      <c r="AE18" s="168">
        <f t="shared" si="26"/>
        <v>57000</v>
      </c>
      <c r="AF18" s="143">
        <f>'[2]Cold Coil'!K20</f>
        <v>28500</v>
      </c>
      <c r="AG18" s="121"/>
      <c r="AH18" s="122">
        <f t="shared" si="27"/>
        <v>28500</v>
      </c>
      <c r="AI18" s="121">
        <f>'[2]Cold Coil'!L20</f>
        <v>28500</v>
      </c>
      <c r="AJ18" s="121"/>
      <c r="AK18" s="122">
        <f t="shared" si="28"/>
        <v>28500</v>
      </c>
      <c r="AL18" s="121">
        <f>'[2]Cold Coil'!M20</f>
        <v>0</v>
      </c>
      <c r="AM18" s="121"/>
      <c r="AN18" s="124">
        <f t="shared" si="29"/>
        <v>0</v>
      </c>
      <c r="AO18" s="157">
        <f t="shared" si="9"/>
        <v>57000</v>
      </c>
      <c r="AP18" s="322">
        <f t="shared" si="9"/>
        <v>0</v>
      </c>
      <c r="AQ18" s="159">
        <f t="shared" si="10"/>
        <v>57000</v>
      </c>
      <c r="AR18" s="143">
        <f>'[2]Cold Coil'!N20</f>
        <v>0</v>
      </c>
      <c r="AS18" s="121"/>
      <c r="AT18" s="122">
        <f t="shared" si="30"/>
        <v>0</v>
      </c>
      <c r="AU18" s="121">
        <f>'[2]Cold Coil'!O20</f>
        <v>0</v>
      </c>
      <c r="AV18" s="121"/>
      <c r="AW18" s="123">
        <f t="shared" si="31"/>
        <v>0</v>
      </c>
      <c r="AX18" s="121">
        <f>'[2]Cold Coil'!P20</f>
        <v>0</v>
      </c>
      <c r="AY18" s="121"/>
      <c r="AZ18" s="122">
        <f t="shared" si="32"/>
        <v>0</v>
      </c>
      <c r="BA18" s="157">
        <f t="shared" si="33"/>
        <v>0</v>
      </c>
      <c r="BB18" s="158">
        <f t="shared" si="33"/>
        <v>0</v>
      </c>
      <c r="BC18" s="443">
        <f t="shared" si="11"/>
        <v>0</v>
      </c>
      <c r="BD18" s="166">
        <f t="shared" si="12"/>
        <v>57000</v>
      </c>
      <c r="BE18" s="167">
        <f t="shared" si="12"/>
        <v>0</v>
      </c>
      <c r="BF18" s="444">
        <f t="shared" si="13"/>
        <v>57000</v>
      </c>
      <c r="BG18" s="439">
        <f t="shared" si="34"/>
        <v>114000</v>
      </c>
      <c r="BH18" s="444">
        <f t="shared" si="34"/>
        <v>0</v>
      </c>
      <c r="BI18" s="444">
        <f t="shared" si="14"/>
        <v>114000</v>
      </c>
      <c r="BJ18" s="465"/>
      <c r="BL18" s="456">
        <f>VLOOKUP($B18,Test!$A$68:$J$120,4,0)</f>
        <v>33181.58</v>
      </c>
    </row>
    <row r="19" spans="1:64" s="183" customFormat="1" ht="30" customHeight="1" x14ac:dyDescent="0.5">
      <c r="A19" s="184">
        <f t="shared" si="35"/>
        <v>13</v>
      </c>
      <c r="B19" s="222">
        <v>51312</v>
      </c>
      <c r="C19" s="236" t="s">
        <v>79</v>
      </c>
      <c r="D19" s="186" t="s">
        <v>51</v>
      </c>
      <c r="E19" s="143">
        <f>'[2]Cold Coil'!E21</f>
        <v>5000</v>
      </c>
      <c r="F19" s="121">
        <v>196.97</v>
      </c>
      <c r="G19" s="122">
        <f t="shared" si="15"/>
        <v>4803.03</v>
      </c>
      <c r="H19" s="121">
        <f>'[2]Cold Coil'!F21</f>
        <v>34000</v>
      </c>
      <c r="I19" s="121"/>
      <c r="J19" s="122">
        <f t="shared" si="16"/>
        <v>34000</v>
      </c>
      <c r="K19" s="121">
        <f>'[2]Cold Coil'!G21</f>
        <v>65000</v>
      </c>
      <c r="L19" s="121">
        <v>119906.18</v>
      </c>
      <c r="M19" s="124">
        <f t="shared" si="17"/>
        <v>-54906.179999999993</v>
      </c>
      <c r="N19" s="157">
        <f t="shared" si="18"/>
        <v>104000</v>
      </c>
      <c r="O19" s="322">
        <f t="shared" si="18"/>
        <v>120103.15</v>
      </c>
      <c r="P19" s="159">
        <f t="shared" si="19"/>
        <v>-16103.149999999994</v>
      </c>
      <c r="Q19" s="143">
        <f>'[2]Cold Coil'!H21</f>
        <v>65000</v>
      </c>
      <c r="R19" s="121">
        <v>127176.84</v>
      </c>
      <c r="S19" s="122">
        <f t="shared" si="20"/>
        <v>-62176.84</v>
      </c>
      <c r="T19" s="121">
        <f>'[2]Cold Coil'!I21</f>
        <v>274106</v>
      </c>
      <c r="U19" s="121"/>
      <c r="V19" s="122">
        <f t="shared" si="21"/>
        <v>274106</v>
      </c>
      <c r="W19" s="483">
        <f>'[2]Cold Coil'!J21</f>
        <v>47723</v>
      </c>
      <c r="X19" s="121"/>
      <c r="Y19" s="124">
        <f t="shared" si="22"/>
        <v>47723</v>
      </c>
      <c r="Z19" s="157">
        <f t="shared" si="23"/>
        <v>386829</v>
      </c>
      <c r="AA19" s="322">
        <f t="shared" si="23"/>
        <v>127176.84</v>
      </c>
      <c r="AB19" s="159">
        <f t="shared" si="24"/>
        <v>259652.16</v>
      </c>
      <c r="AC19" s="439">
        <f t="shared" si="25"/>
        <v>490829</v>
      </c>
      <c r="AD19" s="327">
        <f t="shared" si="25"/>
        <v>247279.99</v>
      </c>
      <c r="AE19" s="168">
        <f t="shared" si="26"/>
        <v>243549.01</v>
      </c>
      <c r="AF19" s="143">
        <f>'[2]Cold Coil'!K21</f>
        <v>14477</v>
      </c>
      <c r="AG19" s="121"/>
      <c r="AH19" s="122">
        <f t="shared" si="27"/>
        <v>14477</v>
      </c>
      <c r="AI19" s="121">
        <f>'[2]Cold Coil'!L21</f>
        <v>369779</v>
      </c>
      <c r="AJ19" s="121"/>
      <c r="AK19" s="122">
        <f t="shared" si="28"/>
        <v>369779</v>
      </c>
      <c r="AL19" s="121">
        <f>'[2]Cold Coil'!M21</f>
        <v>8241</v>
      </c>
      <c r="AM19" s="121"/>
      <c r="AN19" s="124">
        <f t="shared" si="29"/>
        <v>8241</v>
      </c>
      <c r="AO19" s="157">
        <f t="shared" si="9"/>
        <v>392497</v>
      </c>
      <c r="AP19" s="322">
        <f t="shared" si="9"/>
        <v>0</v>
      </c>
      <c r="AQ19" s="159">
        <f t="shared" si="10"/>
        <v>392497</v>
      </c>
      <c r="AR19" s="143">
        <f>'[2]Cold Coil'!N21</f>
        <v>15921</v>
      </c>
      <c r="AS19" s="121"/>
      <c r="AT19" s="122">
        <f t="shared" si="30"/>
        <v>15921</v>
      </c>
      <c r="AU19" s="121">
        <f>'[2]Cold Coil'!O21</f>
        <v>120877</v>
      </c>
      <c r="AV19" s="121"/>
      <c r="AW19" s="123">
        <f t="shared" si="31"/>
        <v>120877</v>
      </c>
      <c r="AX19" s="121">
        <f>'[2]Cold Coil'!P21</f>
        <v>261346</v>
      </c>
      <c r="AY19" s="121"/>
      <c r="AZ19" s="122">
        <f t="shared" si="32"/>
        <v>261346</v>
      </c>
      <c r="BA19" s="157">
        <f t="shared" si="33"/>
        <v>398144</v>
      </c>
      <c r="BB19" s="158">
        <f t="shared" si="33"/>
        <v>0</v>
      </c>
      <c r="BC19" s="443">
        <f t="shared" si="11"/>
        <v>398144</v>
      </c>
      <c r="BD19" s="166">
        <f t="shared" si="12"/>
        <v>790641</v>
      </c>
      <c r="BE19" s="167">
        <f t="shared" si="12"/>
        <v>0</v>
      </c>
      <c r="BF19" s="444">
        <f t="shared" si="13"/>
        <v>790641</v>
      </c>
      <c r="BG19" s="439">
        <f t="shared" si="34"/>
        <v>1281470</v>
      </c>
      <c r="BH19" s="444">
        <f t="shared" si="34"/>
        <v>247279.99</v>
      </c>
      <c r="BI19" s="444">
        <f t="shared" si="14"/>
        <v>1034190.01</v>
      </c>
      <c r="BJ19" s="465"/>
      <c r="BL19" s="456">
        <f>VLOOKUP($B19,Test!$A$68:$J$120,4,0)</f>
        <v>65110.9</v>
      </c>
    </row>
    <row r="20" spans="1:64" s="183" customFormat="1" ht="30" customHeight="1" x14ac:dyDescent="0.5">
      <c r="A20" s="184">
        <f t="shared" si="35"/>
        <v>14</v>
      </c>
      <c r="B20" s="222">
        <v>51313</v>
      </c>
      <c r="C20" s="236" t="s">
        <v>11</v>
      </c>
      <c r="D20" s="186" t="s">
        <v>52</v>
      </c>
      <c r="E20" s="143">
        <f>'[2]Cold Coil'!E22</f>
        <v>0</v>
      </c>
      <c r="F20" s="121">
        <v>0</v>
      </c>
      <c r="G20" s="122">
        <f t="shared" si="15"/>
        <v>0</v>
      </c>
      <c r="H20" s="121">
        <f>'[2]Cold Coil'!F22</f>
        <v>0</v>
      </c>
      <c r="I20" s="121">
        <v>0</v>
      </c>
      <c r="J20" s="122">
        <f t="shared" si="16"/>
        <v>0</v>
      </c>
      <c r="K20" s="121">
        <f>'[2]Cold Coil'!G22</f>
        <v>0</v>
      </c>
      <c r="L20" s="121">
        <v>0</v>
      </c>
      <c r="M20" s="124">
        <f t="shared" si="17"/>
        <v>0</v>
      </c>
      <c r="N20" s="157">
        <f t="shared" si="18"/>
        <v>0</v>
      </c>
      <c r="O20" s="322">
        <f t="shared" si="18"/>
        <v>0</v>
      </c>
      <c r="P20" s="159">
        <f t="shared" si="19"/>
        <v>0</v>
      </c>
      <c r="Q20" s="143">
        <f>'[2]Cold Coil'!H22</f>
        <v>0</v>
      </c>
      <c r="R20" s="121">
        <v>0</v>
      </c>
      <c r="S20" s="122">
        <f t="shared" si="20"/>
        <v>0</v>
      </c>
      <c r="T20" s="121">
        <f>'[2]Cold Coil'!I22</f>
        <v>0</v>
      </c>
      <c r="U20" s="121"/>
      <c r="V20" s="122">
        <f t="shared" si="21"/>
        <v>0</v>
      </c>
      <c r="W20" s="483">
        <f>'[2]Cold Coil'!J22</f>
        <v>0</v>
      </c>
      <c r="X20" s="121"/>
      <c r="Y20" s="124">
        <f t="shared" si="22"/>
        <v>0</v>
      </c>
      <c r="Z20" s="157">
        <f t="shared" si="23"/>
        <v>0</v>
      </c>
      <c r="AA20" s="322">
        <f t="shared" si="23"/>
        <v>0</v>
      </c>
      <c r="AB20" s="159">
        <f t="shared" si="24"/>
        <v>0</v>
      </c>
      <c r="AC20" s="439">
        <f t="shared" si="25"/>
        <v>0</v>
      </c>
      <c r="AD20" s="327">
        <f t="shared" si="25"/>
        <v>0</v>
      </c>
      <c r="AE20" s="168">
        <f t="shared" si="26"/>
        <v>0</v>
      </c>
      <c r="AF20" s="143">
        <f>'[2]Cold Coil'!K22</f>
        <v>0</v>
      </c>
      <c r="AG20" s="121"/>
      <c r="AH20" s="122">
        <f t="shared" si="27"/>
        <v>0</v>
      </c>
      <c r="AI20" s="121">
        <f>'[2]Cold Coil'!L22</f>
        <v>0</v>
      </c>
      <c r="AJ20" s="121"/>
      <c r="AK20" s="122">
        <f t="shared" si="28"/>
        <v>0</v>
      </c>
      <c r="AL20" s="121">
        <f>'[2]Cold Coil'!M22</f>
        <v>0</v>
      </c>
      <c r="AM20" s="121"/>
      <c r="AN20" s="124">
        <f t="shared" si="29"/>
        <v>0</v>
      </c>
      <c r="AO20" s="157">
        <f t="shared" si="9"/>
        <v>0</v>
      </c>
      <c r="AP20" s="322">
        <f t="shared" si="9"/>
        <v>0</v>
      </c>
      <c r="AQ20" s="159">
        <f t="shared" si="10"/>
        <v>0</v>
      </c>
      <c r="AR20" s="143">
        <f>'[2]Cold Coil'!N22</f>
        <v>0</v>
      </c>
      <c r="AS20" s="121"/>
      <c r="AT20" s="122">
        <f t="shared" si="30"/>
        <v>0</v>
      </c>
      <c r="AU20" s="121">
        <f>'[2]Cold Coil'!O22</f>
        <v>0</v>
      </c>
      <c r="AV20" s="121"/>
      <c r="AW20" s="123">
        <f t="shared" si="31"/>
        <v>0</v>
      </c>
      <c r="AX20" s="121">
        <f>'[2]Cold Coil'!P22</f>
        <v>0</v>
      </c>
      <c r="AY20" s="121"/>
      <c r="AZ20" s="122">
        <f t="shared" si="32"/>
        <v>0</v>
      </c>
      <c r="BA20" s="157">
        <f t="shared" si="33"/>
        <v>0</v>
      </c>
      <c r="BB20" s="158">
        <f t="shared" si="33"/>
        <v>0</v>
      </c>
      <c r="BC20" s="443">
        <f t="shared" si="11"/>
        <v>0</v>
      </c>
      <c r="BD20" s="166">
        <f t="shared" si="12"/>
        <v>0</v>
      </c>
      <c r="BE20" s="167">
        <f t="shared" si="12"/>
        <v>0</v>
      </c>
      <c r="BF20" s="444">
        <f t="shared" si="13"/>
        <v>0</v>
      </c>
      <c r="BG20" s="439">
        <f t="shared" si="34"/>
        <v>0</v>
      </c>
      <c r="BH20" s="444">
        <f t="shared" si="34"/>
        <v>0</v>
      </c>
      <c r="BI20" s="444">
        <f t="shared" si="14"/>
        <v>0</v>
      </c>
      <c r="BJ20" s="465"/>
      <c r="BL20" s="456">
        <f>VLOOKUP($B20,Test!$A$68:$J$120,4,0)</f>
        <v>0</v>
      </c>
    </row>
    <row r="21" spans="1:64" s="183" customFormat="1" ht="30" customHeight="1" x14ac:dyDescent="0.5">
      <c r="A21" s="184">
        <f t="shared" si="35"/>
        <v>15</v>
      </c>
      <c r="B21" s="222">
        <v>51314</v>
      </c>
      <c r="C21" s="236" t="s">
        <v>12</v>
      </c>
      <c r="D21" s="186" t="s">
        <v>53</v>
      </c>
      <c r="E21" s="143">
        <f>'[2]Cold Coil'!E23</f>
        <v>0</v>
      </c>
      <c r="F21" s="121"/>
      <c r="G21" s="122">
        <f t="shared" si="15"/>
        <v>0</v>
      </c>
      <c r="H21" s="121">
        <f>'[2]Cold Coil'!F23</f>
        <v>0</v>
      </c>
      <c r="I21" s="121">
        <v>-6346.62</v>
      </c>
      <c r="J21" s="122">
        <f t="shared" si="16"/>
        <v>6346.62</v>
      </c>
      <c r="K21" s="121">
        <f>'[2]Cold Coil'!G23</f>
        <v>0</v>
      </c>
      <c r="L21" s="121">
        <v>-12693.24</v>
      </c>
      <c r="M21" s="124">
        <f t="shared" si="17"/>
        <v>12693.24</v>
      </c>
      <c r="N21" s="157">
        <f t="shared" si="18"/>
        <v>0</v>
      </c>
      <c r="O21" s="322">
        <f t="shared" si="18"/>
        <v>-19039.86</v>
      </c>
      <c r="P21" s="159">
        <f t="shared" si="19"/>
        <v>19039.86</v>
      </c>
      <c r="Q21" s="143">
        <f>'[2]Cold Coil'!H23</f>
        <v>0</v>
      </c>
      <c r="R21" s="121"/>
      <c r="S21" s="122">
        <f t="shared" si="20"/>
        <v>0</v>
      </c>
      <c r="T21" s="121">
        <f>'[2]Cold Coil'!I23</f>
        <v>-20862</v>
      </c>
      <c r="U21" s="121"/>
      <c r="V21" s="122">
        <f t="shared" si="21"/>
        <v>-20862</v>
      </c>
      <c r="W21" s="483">
        <f>'[2]Cold Coil'!J23</f>
        <v>-16833.600000000002</v>
      </c>
      <c r="X21" s="121"/>
      <c r="Y21" s="124">
        <f t="shared" si="22"/>
        <v>-16833.600000000002</v>
      </c>
      <c r="Z21" s="157">
        <f t="shared" si="23"/>
        <v>-37695.600000000006</v>
      </c>
      <c r="AA21" s="322">
        <f t="shared" si="23"/>
        <v>0</v>
      </c>
      <c r="AB21" s="159">
        <f t="shared" si="24"/>
        <v>-37695.600000000006</v>
      </c>
      <c r="AC21" s="439">
        <f t="shared" si="25"/>
        <v>-37695.600000000006</v>
      </c>
      <c r="AD21" s="327">
        <f t="shared" si="25"/>
        <v>-19039.86</v>
      </c>
      <c r="AE21" s="168">
        <f t="shared" si="26"/>
        <v>-18655.740000000005</v>
      </c>
      <c r="AF21" s="143">
        <f>'[2]Cold Coil'!K23</f>
        <v>-20862</v>
      </c>
      <c r="AG21" s="121"/>
      <c r="AH21" s="122">
        <f t="shared" si="27"/>
        <v>-20862</v>
      </c>
      <c r="AI21" s="121">
        <f>'[2]Cold Coil'!L23</f>
        <v>0</v>
      </c>
      <c r="AJ21" s="121"/>
      <c r="AK21" s="122">
        <f t="shared" si="28"/>
        <v>0</v>
      </c>
      <c r="AL21" s="121">
        <f>'[2]Cold Coil'!M23</f>
        <v>-16833.600000000002</v>
      </c>
      <c r="AM21" s="121"/>
      <c r="AN21" s="124">
        <f t="shared" si="29"/>
        <v>-16833.600000000002</v>
      </c>
      <c r="AO21" s="157">
        <f t="shared" si="9"/>
        <v>-37695.600000000006</v>
      </c>
      <c r="AP21" s="322">
        <f t="shared" si="9"/>
        <v>0</v>
      </c>
      <c r="AQ21" s="159">
        <f t="shared" si="10"/>
        <v>-37695.600000000006</v>
      </c>
      <c r="AR21" s="143">
        <f>'[2]Cold Coil'!N23</f>
        <v>-46942.8</v>
      </c>
      <c r="AS21" s="121"/>
      <c r="AT21" s="122">
        <f t="shared" si="30"/>
        <v>-46942.8</v>
      </c>
      <c r="AU21" s="121">
        <f>'[2]Cold Coil'!O23</f>
        <v>-20862</v>
      </c>
      <c r="AV21" s="121"/>
      <c r="AW21" s="123">
        <f t="shared" si="31"/>
        <v>-20862</v>
      </c>
      <c r="AX21" s="121">
        <f>'[2]Cold Coil'!P23</f>
        <v>0</v>
      </c>
      <c r="AY21" s="121"/>
      <c r="AZ21" s="122">
        <f t="shared" si="32"/>
        <v>0</v>
      </c>
      <c r="BA21" s="157">
        <f t="shared" si="33"/>
        <v>-67804.800000000003</v>
      </c>
      <c r="BB21" s="158">
        <f t="shared" si="33"/>
        <v>0</v>
      </c>
      <c r="BC21" s="443">
        <f t="shared" si="11"/>
        <v>-67804.800000000003</v>
      </c>
      <c r="BD21" s="166">
        <f t="shared" si="12"/>
        <v>-105500.40000000001</v>
      </c>
      <c r="BE21" s="167">
        <f t="shared" si="12"/>
        <v>0</v>
      </c>
      <c r="BF21" s="444">
        <f t="shared" si="13"/>
        <v>-105500.40000000001</v>
      </c>
      <c r="BG21" s="439">
        <f t="shared" si="34"/>
        <v>-143196</v>
      </c>
      <c r="BH21" s="444">
        <f t="shared" si="34"/>
        <v>-19039.86</v>
      </c>
      <c r="BI21" s="444">
        <f t="shared" si="14"/>
        <v>-124156.14</v>
      </c>
      <c r="BJ21" s="465"/>
      <c r="BL21" s="456">
        <f>VLOOKUP($B21,Test!$A$68:$J$120,4,0)</f>
        <v>-11090.04</v>
      </c>
    </row>
    <row r="22" spans="1:64" s="183" customFormat="1" ht="30" customHeight="1" x14ac:dyDescent="0.5">
      <c r="A22" s="184">
        <f t="shared" si="35"/>
        <v>16</v>
      </c>
      <c r="B22" s="222">
        <v>51315</v>
      </c>
      <c r="C22" s="236" t="s">
        <v>104</v>
      </c>
      <c r="D22" s="186" t="s">
        <v>105</v>
      </c>
      <c r="E22" s="143">
        <f>'[2]Cold Coil'!E24</f>
        <v>0</v>
      </c>
      <c r="F22" s="121"/>
      <c r="G22" s="122">
        <f t="shared" si="15"/>
        <v>0</v>
      </c>
      <c r="H22" s="121">
        <f>'[2]Cold Coil'!F24</f>
        <v>0</v>
      </c>
      <c r="I22" s="121"/>
      <c r="J22" s="122">
        <f t="shared" si="16"/>
        <v>0</v>
      </c>
      <c r="K22" s="121">
        <f>'[2]Cold Coil'!G24</f>
        <v>0</v>
      </c>
      <c r="L22" s="121"/>
      <c r="M22" s="124">
        <f t="shared" si="17"/>
        <v>0</v>
      </c>
      <c r="N22" s="157">
        <f t="shared" si="18"/>
        <v>0</v>
      </c>
      <c r="O22" s="322">
        <f t="shared" si="18"/>
        <v>0</v>
      </c>
      <c r="P22" s="159">
        <f t="shared" si="19"/>
        <v>0</v>
      </c>
      <c r="Q22" s="143">
        <f>'[2]Cold Coil'!H24</f>
        <v>0</v>
      </c>
      <c r="R22" s="121"/>
      <c r="S22" s="122">
        <f t="shared" si="20"/>
        <v>0</v>
      </c>
      <c r="T22" s="121">
        <f>'[2]Cold Coil'!I24</f>
        <v>0</v>
      </c>
      <c r="U22" s="121"/>
      <c r="V22" s="122">
        <f t="shared" si="21"/>
        <v>0</v>
      </c>
      <c r="W22" s="483">
        <f>'[2]Cold Coil'!J24</f>
        <v>0</v>
      </c>
      <c r="X22" s="121"/>
      <c r="Y22" s="124">
        <f t="shared" si="22"/>
        <v>0</v>
      </c>
      <c r="Z22" s="157">
        <f t="shared" si="23"/>
        <v>0</v>
      </c>
      <c r="AA22" s="322">
        <f t="shared" si="23"/>
        <v>0</v>
      </c>
      <c r="AB22" s="159">
        <f t="shared" si="24"/>
        <v>0</v>
      </c>
      <c r="AC22" s="439">
        <f t="shared" si="25"/>
        <v>0</v>
      </c>
      <c r="AD22" s="327">
        <f t="shared" si="25"/>
        <v>0</v>
      </c>
      <c r="AE22" s="168">
        <f t="shared" si="26"/>
        <v>0</v>
      </c>
      <c r="AF22" s="143">
        <f>'[2]Cold Coil'!K24</f>
        <v>0</v>
      </c>
      <c r="AG22" s="121"/>
      <c r="AH22" s="122">
        <f t="shared" si="27"/>
        <v>0</v>
      </c>
      <c r="AI22" s="121">
        <f>'[2]Cold Coil'!L24</f>
        <v>0</v>
      </c>
      <c r="AJ22" s="121"/>
      <c r="AK22" s="122">
        <f t="shared" si="28"/>
        <v>0</v>
      </c>
      <c r="AL22" s="121">
        <f>'[2]Cold Coil'!M24</f>
        <v>0</v>
      </c>
      <c r="AM22" s="121"/>
      <c r="AN22" s="124">
        <f t="shared" si="29"/>
        <v>0</v>
      </c>
      <c r="AO22" s="157">
        <f t="shared" si="9"/>
        <v>0</v>
      </c>
      <c r="AP22" s="322">
        <f t="shared" si="9"/>
        <v>0</v>
      </c>
      <c r="AQ22" s="159">
        <f t="shared" si="10"/>
        <v>0</v>
      </c>
      <c r="AR22" s="143">
        <f>'[2]Cold Coil'!N24</f>
        <v>0</v>
      </c>
      <c r="AS22" s="121"/>
      <c r="AT22" s="122">
        <f t="shared" si="30"/>
        <v>0</v>
      </c>
      <c r="AU22" s="121">
        <f>'[2]Cold Coil'!O24</f>
        <v>0</v>
      </c>
      <c r="AV22" s="121"/>
      <c r="AW22" s="123">
        <f t="shared" si="31"/>
        <v>0</v>
      </c>
      <c r="AX22" s="121">
        <f>'[2]Cold Coil'!P24</f>
        <v>0</v>
      </c>
      <c r="AY22" s="121"/>
      <c r="AZ22" s="122">
        <f t="shared" si="32"/>
        <v>0</v>
      </c>
      <c r="BA22" s="157">
        <f t="shared" si="33"/>
        <v>0</v>
      </c>
      <c r="BB22" s="158">
        <f t="shared" si="33"/>
        <v>0</v>
      </c>
      <c r="BC22" s="443">
        <f t="shared" si="11"/>
        <v>0</v>
      </c>
      <c r="BD22" s="166">
        <f t="shared" si="12"/>
        <v>0</v>
      </c>
      <c r="BE22" s="167">
        <f t="shared" si="12"/>
        <v>0</v>
      </c>
      <c r="BF22" s="444">
        <f t="shared" si="13"/>
        <v>0</v>
      </c>
      <c r="BG22" s="439">
        <f t="shared" si="34"/>
        <v>0</v>
      </c>
      <c r="BH22" s="444">
        <f t="shared" si="34"/>
        <v>0</v>
      </c>
      <c r="BI22" s="444">
        <f t="shared" si="14"/>
        <v>0</v>
      </c>
      <c r="BJ22" s="465"/>
      <c r="BL22" s="456">
        <f>VLOOKUP($B22,Test!$A$68:$J$120,4,0)</f>
        <v>0</v>
      </c>
    </row>
    <row r="23" spans="1:64" s="183" customFormat="1" ht="30" customHeight="1" x14ac:dyDescent="0.5">
      <c r="A23" s="184">
        <f t="shared" si="35"/>
        <v>17</v>
      </c>
      <c r="B23" s="222">
        <v>51316</v>
      </c>
      <c r="C23" s="236" t="s">
        <v>118</v>
      </c>
      <c r="D23" s="186" t="s">
        <v>251</v>
      </c>
      <c r="E23" s="143">
        <f>'[2]Cold Coil'!E25</f>
        <v>11615.4</v>
      </c>
      <c r="F23" s="121"/>
      <c r="G23" s="122">
        <f t="shared" si="15"/>
        <v>11615.4</v>
      </c>
      <c r="H23" s="121">
        <f>'[2]Cold Coil'!F25</f>
        <v>11469.6</v>
      </c>
      <c r="I23" s="121"/>
      <c r="J23" s="122">
        <f t="shared" si="16"/>
        <v>11469.6</v>
      </c>
      <c r="K23" s="121">
        <f>'[2]Cold Coil'!G25</f>
        <v>13510.8</v>
      </c>
      <c r="L23" s="121"/>
      <c r="M23" s="124">
        <f t="shared" si="17"/>
        <v>13510.8</v>
      </c>
      <c r="N23" s="157">
        <f t="shared" si="18"/>
        <v>36595.800000000003</v>
      </c>
      <c r="O23" s="322">
        <f t="shared" si="18"/>
        <v>0</v>
      </c>
      <c r="P23" s="159">
        <f t="shared" si="19"/>
        <v>36595.800000000003</v>
      </c>
      <c r="Q23" s="143">
        <f>'[2]Cold Coil'!H25</f>
        <v>11712.6</v>
      </c>
      <c r="R23" s="121"/>
      <c r="S23" s="122">
        <f t="shared" si="20"/>
        <v>11712.6</v>
      </c>
      <c r="T23" s="121">
        <f>'[2]Cold Coil'!I25</f>
        <v>15600.599999999999</v>
      </c>
      <c r="U23" s="121"/>
      <c r="V23" s="122">
        <f t="shared" si="21"/>
        <v>15600.599999999999</v>
      </c>
      <c r="W23" s="483">
        <f>'[2]Cold Coil'!J25</f>
        <v>13705.199999999999</v>
      </c>
      <c r="X23" s="121"/>
      <c r="Y23" s="124">
        <f t="shared" si="22"/>
        <v>13705.199999999999</v>
      </c>
      <c r="Z23" s="157">
        <f t="shared" si="23"/>
        <v>41018.399999999994</v>
      </c>
      <c r="AA23" s="322">
        <f t="shared" si="23"/>
        <v>0</v>
      </c>
      <c r="AB23" s="159">
        <f t="shared" si="24"/>
        <v>41018.399999999994</v>
      </c>
      <c r="AC23" s="439">
        <f t="shared" si="25"/>
        <v>77614.2</v>
      </c>
      <c r="AD23" s="327">
        <f t="shared" si="25"/>
        <v>0</v>
      </c>
      <c r="AE23" s="168">
        <f t="shared" si="26"/>
        <v>77614.2</v>
      </c>
      <c r="AF23" s="143">
        <f>'[2]Cold Coil'!K25</f>
        <v>14725.8</v>
      </c>
      <c r="AG23" s="121"/>
      <c r="AH23" s="122">
        <f t="shared" si="27"/>
        <v>14725.8</v>
      </c>
      <c r="AI23" s="121">
        <f>'[2]Cold Coil'!L25</f>
        <v>15017.4</v>
      </c>
      <c r="AJ23" s="121"/>
      <c r="AK23" s="122">
        <f t="shared" si="28"/>
        <v>15017.4</v>
      </c>
      <c r="AL23" s="121">
        <f>'[2]Cold Coil'!M25</f>
        <v>16183.8</v>
      </c>
      <c r="AM23" s="121"/>
      <c r="AN23" s="124">
        <f t="shared" si="29"/>
        <v>16183.8</v>
      </c>
      <c r="AO23" s="157">
        <f t="shared" si="9"/>
        <v>45927</v>
      </c>
      <c r="AP23" s="322">
        <f t="shared" si="9"/>
        <v>0</v>
      </c>
      <c r="AQ23" s="159">
        <f t="shared" si="10"/>
        <v>45927</v>
      </c>
      <c r="AR23" s="143">
        <f>'[2]Cold Coil'!N25</f>
        <v>15746.4</v>
      </c>
      <c r="AS23" s="121"/>
      <c r="AT23" s="122">
        <f t="shared" si="30"/>
        <v>15746.4</v>
      </c>
      <c r="AU23" s="121">
        <f>'[2]Cold Coil'!O25</f>
        <v>14191.199999999999</v>
      </c>
      <c r="AV23" s="121"/>
      <c r="AW23" s="123">
        <f t="shared" si="31"/>
        <v>14191.199999999999</v>
      </c>
      <c r="AX23" s="121">
        <f>'[2]Cold Coil'!P25</f>
        <v>11421</v>
      </c>
      <c r="AY23" s="121"/>
      <c r="AZ23" s="122">
        <f t="shared" si="32"/>
        <v>11421</v>
      </c>
      <c r="BA23" s="157">
        <f t="shared" si="33"/>
        <v>41358.6</v>
      </c>
      <c r="BB23" s="158">
        <f t="shared" si="33"/>
        <v>0</v>
      </c>
      <c r="BC23" s="443">
        <f t="shared" si="11"/>
        <v>41358.6</v>
      </c>
      <c r="BD23" s="166">
        <f t="shared" ref="BD23:BE53" si="36">AF23+AI23+AL23+AR23+AU23+AX23</f>
        <v>87285.6</v>
      </c>
      <c r="BE23" s="167">
        <f t="shared" si="36"/>
        <v>0</v>
      </c>
      <c r="BF23" s="444">
        <f t="shared" si="13"/>
        <v>87285.6</v>
      </c>
      <c r="BG23" s="439">
        <f t="shared" si="34"/>
        <v>164899.79999999999</v>
      </c>
      <c r="BH23" s="444">
        <f t="shared" si="34"/>
        <v>0</v>
      </c>
      <c r="BI23" s="444">
        <f t="shared" si="14"/>
        <v>164899.79999999999</v>
      </c>
      <c r="BJ23" s="465"/>
      <c r="BL23" s="456">
        <f>VLOOKUP($B23,Test!$A$68:$J$120,4,0)</f>
        <v>0</v>
      </c>
    </row>
    <row r="24" spans="1:64" s="183" customFormat="1" ht="30" customHeight="1" x14ac:dyDescent="0.5">
      <c r="A24" s="184">
        <f t="shared" si="35"/>
        <v>18</v>
      </c>
      <c r="B24" s="222">
        <v>51399</v>
      </c>
      <c r="C24" s="236" t="s">
        <v>13</v>
      </c>
      <c r="D24" s="186" t="s">
        <v>54</v>
      </c>
      <c r="E24" s="143">
        <f>'[2]Cold Coil'!E26</f>
        <v>11897.422554519922</v>
      </c>
      <c r="F24" s="121">
        <v>6604.59</v>
      </c>
      <c r="G24" s="122">
        <f t="shared" si="15"/>
        <v>5292.8325545199223</v>
      </c>
      <c r="H24" s="121">
        <f>'[2]Cold Coil'!F26</f>
        <v>24885.078984964857</v>
      </c>
      <c r="I24" s="121">
        <v>21541.919999999998</v>
      </c>
      <c r="J24" s="122">
        <f t="shared" si="16"/>
        <v>3343.158984964859</v>
      </c>
      <c r="K24" s="121">
        <f>'[2]Cold Coil'!G26</f>
        <v>16856.493377593088</v>
      </c>
      <c r="L24" s="121">
        <v>12703.8</v>
      </c>
      <c r="M24" s="124">
        <f t="shared" si="17"/>
        <v>4152.6933775930884</v>
      </c>
      <c r="N24" s="157">
        <f t="shared" si="18"/>
        <v>53638.994917077871</v>
      </c>
      <c r="O24" s="322">
        <f t="shared" si="18"/>
        <v>40850.31</v>
      </c>
      <c r="P24" s="159">
        <f t="shared" si="19"/>
        <v>12788.684917077873</v>
      </c>
      <c r="Q24" s="143">
        <f>'[2]Cold Coil'!H26</f>
        <v>82065.075789474635</v>
      </c>
      <c r="R24" s="121">
        <v>19448.259999999998</v>
      </c>
      <c r="S24" s="122">
        <f t="shared" si="20"/>
        <v>62616.81578947464</v>
      </c>
      <c r="T24" s="121">
        <f>'[2]Cold Coil'!I26</f>
        <v>68528.307801244417</v>
      </c>
      <c r="U24" s="121"/>
      <c r="V24" s="122">
        <f t="shared" si="21"/>
        <v>68528.307801244417</v>
      </c>
      <c r="W24" s="483">
        <f>'[2]Cold Coil'!J26</f>
        <v>69599.933597499752</v>
      </c>
      <c r="X24" s="121"/>
      <c r="Y24" s="124">
        <f t="shared" si="22"/>
        <v>69599.933597499752</v>
      </c>
      <c r="Z24" s="157">
        <f t="shared" si="23"/>
        <v>220193.31718821882</v>
      </c>
      <c r="AA24" s="322">
        <f t="shared" si="23"/>
        <v>19448.259999999998</v>
      </c>
      <c r="AB24" s="159">
        <f t="shared" si="24"/>
        <v>200745.05718821881</v>
      </c>
      <c r="AC24" s="439">
        <f t="shared" si="25"/>
        <v>273832.31210529665</v>
      </c>
      <c r="AD24" s="327">
        <f t="shared" si="25"/>
        <v>60298.569999999992</v>
      </c>
      <c r="AE24" s="168">
        <f t="shared" si="26"/>
        <v>213533.74210529664</v>
      </c>
      <c r="AF24" s="143">
        <f>'[2]Cold Coil'!K26</f>
        <v>70331.110379644262</v>
      </c>
      <c r="AG24" s="121"/>
      <c r="AH24" s="122">
        <f t="shared" si="27"/>
        <v>70331.110379644262</v>
      </c>
      <c r="AI24" s="121">
        <f>'[2]Cold Coil'!L26</f>
        <v>26588.082313781069</v>
      </c>
      <c r="AJ24" s="121"/>
      <c r="AK24" s="122">
        <f t="shared" si="28"/>
        <v>26588.082313781069</v>
      </c>
      <c r="AL24" s="121">
        <f>'[2]Cold Coil'!M26</f>
        <v>17937.2536770187</v>
      </c>
      <c r="AM24" s="121"/>
      <c r="AN24" s="124">
        <f t="shared" si="29"/>
        <v>17937.2536770187</v>
      </c>
      <c r="AO24" s="157">
        <f t="shared" si="9"/>
        <v>114856.44637044403</v>
      </c>
      <c r="AP24" s="322">
        <f t="shared" si="9"/>
        <v>0</v>
      </c>
      <c r="AQ24" s="159">
        <f t="shared" si="10"/>
        <v>114856.44637044403</v>
      </c>
      <c r="AR24" s="143">
        <f>'[2]Cold Coil'!N26</f>
        <v>23550.714244439576</v>
      </c>
      <c r="AS24" s="121"/>
      <c r="AT24" s="122">
        <f t="shared" si="30"/>
        <v>23550.714244439576</v>
      </c>
      <c r="AU24" s="121">
        <f>'[2]Cold Coil'!O26</f>
        <v>15749.936774439095</v>
      </c>
      <c r="AV24" s="121"/>
      <c r="AW24" s="123">
        <f t="shared" si="31"/>
        <v>15749.936774439095</v>
      </c>
      <c r="AX24" s="121">
        <f>'[2]Cold Coil'!P26</f>
        <v>15844.789919839408</v>
      </c>
      <c r="AY24" s="121"/>
      <c r="AZ24" s="122">
        <f t="shared" si="32"/>
        <v>15844.789919839408</v>
      </c>
      <c r="BA24" s="157">
        <f t="shared" si="33"/>
        <v>55145.440938718079</v>
      </c>
      <c r="BB24" s="158">
        <f t="shared" si="33"/>
        <v>0</v>
      </c>
      <c r="BC24" s="443">
        <f t="shared" si="11"/>
        <v>55145.440938718079</v>
      </c>
      <c r="BD24" s="166">
        <f t="shared" si="36"/>
        <v>170001.88730916212</v>
      </c>
      <c r="BE24" s="167">
        <f t="shared" si="36"/>
        <v>0</v>
      </c>
      <c r="BF24" s="444">
        <f t="shared" si="13"/>
        <v>170001.88730916212</v>
      </c>
      <c r="BG24" s="439">
        <f t="shared" si="34"/>
        <v>443834.19941445877</v>
      </c>
      <c r="BH24" s="444">
        <f t="shared" si="34"/>
        <v>60298.569999999992</v>
      </c>
      <c r="BI24" s="444">
        <f t="shared" si="14"/>
        <v>383535.62941445876</v>
      </c>
      <c r="BJ24" s="465"/>
      <c r="BL24" s="456">
        <f>VLOOKUP($B24,Test!$A$68:$J$120,4,0)</f>
        <v>24069.63</v>
      </c>
    </row>
    <row r="25" spans="1:64" s="183" customFormat="1" ht="30" customHeight="1" x14ac:dyDescent="0.5">
      <c r="A25" s="184">
        <f t="shared" si="35"/>
        <v>19</v>
      </c>
      <c r="B25" s="222">
        <v>51401</v>
      </c>
      <c r="C25" s="236" t="s">
        <v>14</v>
      </c>
      <c r="D25" s="186" t="s">
        <v>55</v>
      </c>
      <c r="E25" s="143">
        <f>'[2]Cold Coil'!E27</f>
        <v>0</v>
      </c>
      <c r="F25" s="121"/>
      <c r="G25" s="122">
        <f t="shared" si="15"/>
        <v>0</v>
      </c>
      <c r="H25" s="121">
        <f>'[2]Cold Coil'!F27</f>
        <v>0</v>
      </c>
      <c r="I25" s="121"/>
      <c r="J25" s="122">
        <f t="shared" si="16"/>
        <v>0</v>
      </c>
      <c r="K25" s="121">
        <f>'[2]Cold Coil'!G27</f>
        <v>0</v>
      </c>
      <c r="L25" s="121"/>
      <c r="M25" s="124">
        <f t="shared" si="17"/>
        <v>0</v>
      </c>
      <c r="N25" s="157">
        <f t="shared" si="18"/>
        <v>0</v>
      </c>
      <c r="O25" s="322">
        <f t="shared" si="18"/>
        <v>0</v>
      </c>
      <c r="P25" s="159">
        <f t="shared" si="19"/>
        <v>0</v>
      </c>
      <c r="Q25" s="143">
        <f>'[2]Cold Coil'!H27</f>
        <v>0</v>
      </c>
      <c r="R25" s="121"/>
      <c r="S25" s="122">
        <f t="shared" si="20"/>
        <v>0</v>
      </c>
      <c r="T25" s="121">
        <f>'[2]Cold Coil'!I27</f>
        <v>0</v>
      </c>
      <c r="U25" s="121"/>
      <c r="V25" s="122">
        <f t="shared" si="21"/>
        <v>0</v>
      </c>
      <c r="W25" s="483">
        <f>'[2]Cold Coil'!J27</f>
        <v>0</v>
      </c>
      <c r="X25" s="121"/>
      <c r="Y25" s="124">
        <f t="shared" si="22"/>
        <v>0</v>
      </c>
      <c r="Z25" s="157">
        <f t="shared" si="23"/>
        <v>0</v>
      </c>
      <c r="AA25" s="322">
        <f t="shared" si="23"/>
        <v>0</v>
      </c>
      <c r="AB25" s="159">
        <f t="shared" si="24"/>
        <v>0</v>
      </c>
      <c r="AC25" s="439">
        <f t="shared" si="25"/>
        <v>0</v>
      </c>
      <c r="AD25" s="327">
        <f t="shared" si="25"/>
        <v>0</v>
      </c>
      <c r="AE25" s="168">
        <f t="shared" si="26"/>
        <v>0</v>
      </c>
      <c r="AF25" s="143">
        <f>'[2]Cold Coil'!K27</f>
        <v>0</v>
      </c>
      <c r="AG25" s="121"/>
      <c r="AH25" s="122">
        <f t="shared" si="27"/>
        <v>0</v>
      </c>
      <c r="AI25" s="121">
        <f>'[2]Cold Coil'!L27</f>
        <v>0</v>
      </c>
      <c r="AJ25" s="121"/>
      <c r="AK25" s="122">
        <f t="shared" si="28"/>
        <v>0</v>
      </c>
      <c r="AL25" s="121">
        <f>'[2]Cold Coil'!M27</f>
        <v>0</v>
      </c>
      <c r="AM25" s="121"/>
      <c r="AN25" s="124">
        <f t="shared" si="29"/>
        <v>0</v>
      </c>
      <c r="AO25" s="157">
        <f t="shared" si="9"/>
        <v>0</v>
      </c>
      <c r="AP25" s="322">
        <f t="shared" si="9"/>
        <v>0</v>
      </c>
      <c r="AQ25" s="159">
        <f t="shared" si="10"/>
        <v>0</v>
      </c>
      <c r="AR25" s="143">
        <f>'[2]Cold Coil'!N27</f>
        <v>0</v>
      </c>
      <c r="AS25" s="121"/>
      <c r="AT25" s="122">
        <f t="shared" si="30"/>
        <v>0</v>
      </c>
      <c r="AU25" s="121">
        <f>'[2]Cold Coil'!O27</f>
        <v>0</v>
      </c>
      <c r="AV25" s="121"/>
      <c r="AW25" s="123">
        <f t="shared" si="31"/>
        <v>0</v>
      </c>
      <c r="AX25" s="121">
        <f>'[2]Cold Coil'!P27</f>
        <v>0</v>
      </c>
      <c r="AY25" s="121"/>
      <c r="AZ25" s="122">
        <f t="shared" si="32"/>
        <v>0</v>
      </c>
      <c r="BA25" s="157">
        <f t="shared" si="33"/>
        <v>0</v>
      </c>
      <c r="BB25" s="158">
        <f t="shared" si="33"/>
        <v>0</v>
      </c>
      <c r="BC25" s="443">
        <f t="shared" si="11"/>
        <v>0</v>
      </c>
      <c r="BD25" s="166">
        <f t="shared" si="36"/>
        <v>0</v>
      </c>
      <c r="BE25" s="167">
        <f t="shared" si="36"/>
        <v>0</v>
      </c>
      <c r="BF25" s="444">
        <f t="shared" si="13"/>
        <v>0</v>
      </c>
      <c r="BG25" s="439">
        <f t="shared" si="34"/>
        <v>0</v>
      </c>
      <c r="BH25" s="444">
        <f t="shared" si="34"/>
        <v>0</v>
      </c>
      <c r="BI25" s="444">
        <f t="shared" si="14"/>
        <v>0</v>
      </c>
      <c r="BJ25" s="465"/>
      <c r="BL25" s="456">
        <f>VLOOKUP($B25,Test!$A$68:$J$120,4,0)</f>
        <v>0</v>
      </c>
    </row>
    <row r="26" spans="1:64" s="183" customFormat="1" ht="30" customHeight="1" x14ac:dyDescent="0.5">
      <c r="A26" s="184">
        <f t="shared" si="35"/>
        <v>20</v>
      </c>
      <c r="B26" s="222">
        <v>51402</v>
      </c>
      <c r="C26" s="236" t="s">
        <v>15</v>
      </c>
      <c r="D26" s="186" t="s">
        <v>56</v>
      </c>
      <c r="E26" s="143">
        <f>'[2]Cold Coil'!E28</f>
        <v>0</v>
      </c>
      <c r="F26" s="121"/>
      <c r="G26" s="122">
        <f t="shared" si="15"/>
        <v>0</v>
      </c>
      <c r="H26" s="121">
        <f>'[2]Cold Coil'!F28</f>
        <v>0</v>
      </c>
      <c r="I26" s="121"/>
      <c r="J26" s="122">
        <f t="shared" si="16"/>
        <v>0</v>
      </c>
      <c r="K26" s="121">
        <f>'[2]Cold Coil'!G28</f>
        <v>0</v>
      </c>
      <c r="L26" s="121"/>
      <c r="M26" s="124">
        <f t="shared" si="17"/>
        <v>0</v>
      </c>
      <c r="N26" s="157">
        <f t="shared" si="18"/>
        <v>0</v>
      </c>
      <c r="O26" s="322">
        <f t="shared" si="18"/>
        <v>0</v>
      </c>
      <c r="P26" s="159">
        <f t="shared" si="19"/>
        <v>0</v>
      </c>
      <c r="Q26" s="143">
        <f>'[2]Cold Coil'!H28</f>
        <v>0</v>
      </c>
      <c r="R26" s="121"/>
      <c r="S26" s="122">
        <f t="shared" si="20"/>
        <v>0</v>
      </c>
      <c r="T26" s="121">
        <f>'[2]Cold Coil'!I28</f>
        <v>0</v>
      </c>
      <c r="U26" s="121"/>
      <c r="V26" s="122">
        <f t="shared" si="21"/>
        <v>0</v>
      </c>
      <c r="W26" s="483">
        <f>'[2]Cold Coil'!J28</f>
        <v>0</v>
      </c>
      <c r="X26" s="121"/>
      <c r="Y26" s="124">
        <f t="shared" si="22"/>
        <v>0</v>
      </c>
      <c r="Z26" s="157">
        <f t="shared" si="23"/>
        <v>0</v>
      </c>
      <c r="AA26" s="322">
        <f t="shared" si="23"/>
        <v>0</v>
      </c>
      <c r="AB26" s="159">
        <f t="shared" si="24"/>
        <v>0</v>
      </c>
      <c r="AC26" s="439">
        <f t="shared" si="25"/>
        <v>0</v>
      </c>
      <c r="AD26" s="327">
        <f t="shared" si="25"/>
        <v>0</v>
      </c>
      <c r="AE26" s="168">
        <f t="shared" si="26"/>
        <v>0</v>
      </c>
      <c r="AF26" s="143">
        <f>'[2]Cold Coil'!K28</f>
        <v>0</v>
      </c>
      <c r="AG26" s="121"/>
      <c r="AH26" s="122">
        <f t="shared" si="27"/>
        <v>0</v>
      </c>
      <c r="AI26" s="121">
        <f>'[2]Cold Coil'!L28</f>
        <v>0</v>
      </c>
      <c r="AJ26" s="121"/>
      <c r="AK26" s="122">
        <f t="shared" si="28"/>
        <v>0</v>
      </c>
      <c r="AL26" s="121">
        <f>'[2]Cold Coil'!M28</f>
        <v>0</v>
      </c>
      <c r="AM26" s="121"/>
      <c r="AN26" s="124">
        <f t="shared" si="29"/>
        <v>0</v>
      </c>
      <c r="AO26" s="157">
        <f t="shared" si="9"/>
        <v>0</v>
      </c>
      <c r="AP26" s="322">
        <f t="shared" si="9"/>
        <v>0</v>
      </c>
      <c r="AQ26" s="159">
        <f t="shared" si="10"/>
        <v>0</v>
      </c>
      <c r="AR26" s="143">
        <f>'[2]Cold Coil'!N28</f>
        <v>0</v>
      </c>
      <c r="AS26" s="121"/>
      <c r="AT26" s="122">
        <f t="shared" si="30"/>
        <v>0</v>
      </c>
      <c r="AU26" s="121">
        <f>'[2]Cold Coil'!O28</f>
        <v>0</v>
      </c>
      <c r="AV26" s="121"/>
      <c r="AW26" s="123">
        <f t="shared" si="31"/>
        <v>0</v>
      </c>
      <c r="AX26" s="121">
        <f>'[2]Cold Coil'!P28</f>
        <v>0</v>
      </c>
      <c r="AY26" s="121"/>
      <c r="AZ26" s="122">
        <f t="shared" si="32"/>
        <v>0</v>
      </c>
      <c r="BA26" s="157">
        <f t="shared" si="33"/>
        <v>0</v>
      </c>
      <c r="BB26" s="158">
        <f t="shared" si="33"/>
        <v>0</v>
      </c>
      <c r="BC26" s="443">
        <f t="shared" si="11"/>
        <v>0</v>
      </c>
      <c r="BD26" s="166">
        <f t="shared" si="36"/>
        <v>0</v>
      </c>
      <c r="BE26" s="167">
        <f t="shared" si="36"/>
        <v>0</v>
      </c>
      <c r="BF26" s="444">
        <f t="shared" si="13"/>
        <v>0</v>
      </c>
      <c r="BG26" s="439">
        <f t="shared" si="34"/>
        <v>0</v>
      </c>
      <c r="BH26" s="444">
        <f t="shared" si="34"/>
        <v>0</v>
      </c>
      <c r="BI26" s="444">
        <f t="shared" si="14"/>
        <v>0</v>
      </c>
      <c r="BJ26" s="465"/>
      <c r="BL26" s="456">
        <f>VLOOKUP($B26,Test!$A$68:$J$120,4,0)</f>
        <v>0</v>
      </c>
    </row>
    <row r="27" spans="1:64" s="183" customFormat="1" ht="30" customHeight="1" x14ac:dyDescent="0.5">
      <c r="A27" s="184">
        <f t="shared" si="35"/>
        <v>21</v>
      </c>
      <c r="B27" s="222">
        <v>51403</v>
      </c>
      <c r="C27" s="236" t="s">
        <v>16</v>
      </c>
      <c r="D27" s="186" t="s">
        <v>57</v>
      </c>
      <c r="E27" s="143">
        <f>'[2]Cold Coil'!E29</f>
        <v>0</v>
      </c>
      <c r="F27" s="121"/>
      <c r="G27" s="122">
        <f t="shared" si="15"/>
        <v>0</v>
      </c>
      <c r="H27" s="121">
        <f>'[2]Cold Coil'!F29</f>
        <v>0</v>
      </c>
      <c r="I27" s="121"/>
      <c r="J27" s="122">
        <f t="shared" si="16"/>
        <v>0</v>
      </c>
      <c r="K27" s="121">
        <f>'[2]Cold Coil'!G29</f>
        <v>0</v>
      </c>
      <c r="L27" s="121"/>
      <c r="M27" s="124">
        <f t="shared" si="17"/>
        <v>0</v>
      </c>
      <c r="N27" s="157">
        <f t="shared" si="18"/>
        <v>0</v>
      </c>
      <c r="O27" s="322">
        <f t="shared" si="18"/>
        <v>0</v>
      </c>
      <c r="P27" s="159">
        <f t="shared" si="19"/>
        <v>0</v>
      </c>
      <c r="Q27" s="143">
        <f>'[2]Cold Coil'!H29</f>
        <v>0</v>
      </c>
      <c r="R27" s="121"/>
      <c r="S27" s="122">
        <f t="shared" si="20"/>
        <v>0</v>
      </c>
      <c r="T27" s="121">
        <f>'[2]Cold Coil'!I29</f>
        <v>0</v>
      </c>
      <c r="U27" s="121"/>
      <c r="V27" s="122">
        <f t="shared" si="21"/>
        <v>0</v>
      </c>
      <c r="W27" s="483">
        <f>'[2]Cold Coil'!J29</f>
        <v>0</v>
      </c>
      <c r="X27" s="121"/>
      <c r="Y27" s="124">
        <f t="shared" si="22"/>
        <v>0</v>
      </c>
      <c r="Z27" s="157">
        <f t="shared" si="23"/>
        <v>0</v>
      </c>
      <c r="AA27" s="322">
        <f t="shared" si="23"/>
        <v>0</v>
      </c>
      <c r="AB27" s="159">
        <f t="shared" si="24"/>
        <v>0</v>
      </c>
      <c r="AC27" s="439">
        <f t="shared" si="25"/>
        <v>0</v>
      </c>
      <c r="AD27" s="327">
        <f t="shared" si="25"/>
        <v>0</v>
      </c>
      <c r="AE27" s="168">
        <f t="shared" si="26"/>
        <v>0</v>
      </c>
      <c r="AF27" s="143">
        <f>'[2]Cold Coil'!K29</f>
        <v>0</v>
      </c>
      <c r="AG27" s="121"/>
      <c r="AH27" s="122">
        <f t="shared" si="27"/>
        <v>0</v>
      </c>
      <c r="AI27" s="121">
        <f>'[2]Cold Coil'!L29</f>
        <v>0</v>
      </c>
      <c r="AJ27" s="121"/>
      <c r="AK27" s="122">
        <f t="shared" si="28"/>
        <v>0</v>
      </c>
      <c r="AL27" s="121">
        <f>'[2]Cold Coil'!M29</f>
        <v>0</v>
      </c>
      <c r="AM27" s="121"/>
      <c r="AN27" s="124">
        <f t="shared" si="29"/>
        <v>0</v>
      </c>
      <c r="AO27" s="157">
        <f t="shared" si="9"/>
        <v>0</v>
      </c>
      <c r="AP27" s="322">
        <f t="shared" si="9"/>
        <v>0</v>
      </c>
      <c r="AQ27" s="159">
        <f t="shared" si="10"/>
        <v>0</v>
      </c>
      <c r="AR27" s="143">
        <f>'[2]Cold Coil'!N29</f>
        <v>0</v>
      </c>
      <c r="AS27" s="121"/>
      <c r="AT27" s="122">
        <f t="shared" si="30"/>
        <v>0</v>
      </c>
      <c r="AU27" s="121">
        <f>'[2]Cold Coil'!O29</f>
        <v>0</v>
      </c>
      <c r="AV27" s="121"/>
      <c r="AW27" s="123">
        <f t="shared" si="31"/>
        <v>0</v>
      </c>
      <c r="AX27" s="121">
        <f>'[2]Cold Coil'!P29</f>
        <v>0</v>
      </c>
      <c r="AY27" s="121"/>
      <c r="AZ27" s="122">
        <f t="shared" si="32"/>
        <v>0</v>
      </c>
      <c r="BA27" s="157">
        <f t="shared" si="33"/>
        <v>0</v>
      </c>
      <c r="BB27" s="158">
        <f t="shared" si="33"/>
        <v>0</v>
      </c>
      <c r="BC27" s="443">
        <f t="shared" si="11"/>
        <v>0</v>
      </c>
      <c r="BD27" s="166">
        <f t="shared" si="36"/>
        <v>0</v>
      </c>
      <c r="BE27" s="167">
        <f t="shared" si="36"/>
        <v>0</v>
      </c>
      <c r="BF27" s="444">
        <f t="shared" si="13"/>
        <v>0</v>
      </c>
      <c r="BG27" s="439">
        <f t="shared" si="34"/>
        <v>0</v>
      </c>
      <c r="BH27" s="444">
        <f t="shared" si="34"/>
        <v>0</v>
      </c>
      <c r="BI27" s="444">
        <f t="shared" si="14"/>
        <v>0</v>
      </c>
      <c r="BJ27" s="465"/>
      <c r="BL27" s="456">
        <f>VLOOKUP($B27,Test!$A$68:$J$120,4,0)</f>
        <v>0</v>
      </c>
    </row>
    <row r="28" spans="1:64" s="183" customFormat="1" ht="30" customHeight="1" x14ac:dyDescent="0.5">
      <c r="A28" s="184">
        <f t="shared" si="35"/>
        <v>22</v>
      </c>
      <c r="B28" s="222">
        <v>51404</v>
      </c>
      <c r="C28" s="236" t="s">
        <v>17</v>
      </c>
      <c r="D28" s="186" t="s">
        <v>58</v>
      </c>
      <c r="E28" s="143">
        <f>'[2]Cold Coil'!E30</f>
        <v>0</v>
      </c>
      <c r="F28" s="121"/>
      <c r="G28" s="122">
        <f t="shared" si="15"/>
        <v>0</v>
      </c>
      <c r="H28" s="121">
        <f>'[2]Cold Coil'!F30</f>
        <v>0</v>
      </c>
      <c r="I28" s="121"/>
      <c r="J28" s="122">
        <f t="shared" si="16"/>
        <v>0</v>
      </c>
      <c r="K28" s="121">
        <f>'[2]Cold Coil'!G30</f>
        <v>0</v>
      </c>
      <c r="L28" s="121"/>
      <c r="M28" s="124">
        <f t="shared" si="17"/>
        <v>0</v>
      </c>
      <c r="N28" s="157">
        <f t="shared" si="18"/>
        <v>0</v>
      </c>
      <c r="O28" s="322">
        <f t="shared" si="18"/>
        <v>0</v>
      </c>
      <c r="P28" s="159">
        <f t="shared" si="19"/>
        <v>0</v>
      </c>
      <c r="Q28" s="143">
        <f>'[2]Cold Coil'!H30</f>
        <v>0</v>
      </c>
      <c r="R28" s="121"/>
      <c r="S28" s="122">
        <f t="shared" si="20"/>
        <v>0</v>
      </c>
      <c r="T28" s="121">
        <f>'[2]Cold Coil'!I30</f>
        <v>0</v>
      </c>
      <c r="U28" s="121"/>
      <c r="V28" s="122">
        <f t="shared" si="21"/>
        <v>0</v>
      </c>
      <c r="W28" s="483">
        <f>'[2]Cold Coil'!J30</f>
        <v>0</v>
      </c>
      <c r="X28" s="121"/>
      <c r="Y28" s="124">
        <f t="shared" si="22"/>
        <v>0</v>
      </c>
      <c r="Z28" s="157">
        <f t="shared" si="23"/>
        <v>0</v>
      </c>
      <c r="AA28" s="322">
        <f t="shared" si="23"/>
        <v>0</v>
      </c>
      <c r="AB28" s="159">
        <f t="shared" si="24"/>
        <v>0</v>
      </c>
      <c r="AC28" s="439">
        <f t="shared" si="25"/>
        <v>0</v>
      </c>
      <c r="AD28" s="327">
        <f t="shared" si="25"/>
        <v>0</v>
      </c>
      <c r="AE28" s="168">
        <f t="shared" si="26"/>
        <v>0</v>
      </c>
      <c r="AF28" s="143">
        <f>'[2]Cold Coil'!K30</f>
        <v>0</v>
      </c>
      <c r="AG28" s="121"/>
      <c r="AH28" s="122">
        <f t="shared" si="27"/>
        <v>0</v>
      </c>
      <c r="AI28" s="121">
        <f>'[2]Cold Coil'!L30</f>
        <v>0</v>
      </c>
      <c r="AJ28" s="121"/>
      <c r="AK28" s="122">
        <f t="shared" si="28"/>
        <v>0</v>
      </c>
      <c r="AL28" s="121">
        <f>'[2]Cold Coil'!M30</f>
        <v>0</v>
      </c>
      <c r="AM28" s="121"/>
      <c r="AN28" s="124">
        <f t="shared" si="29"/>
        <v>0</v>
      </c>
      <c r="AO28" s="157">
        <f t="shared" si="9"/>
        <v>0</v>
      </c>
      <c r="AP28" s="322">
        <f t="shared" si="9"/>
        <v>0</v>
      </c>
      <c r="AQ28" s="159">
        <f t="shared" si="10"/>
        <v>0</v>
      </c>
      <c r="AR28" s="143">
        <f>'[2]Cold Coil'!N30</f>
        <v>0</v>
      </c>
      <c r="AS28" s="121"/>
      <c r="AT28" s="122">
        <f t="shared" si="30"/>
        <v>0</v>
      </c>
      <c r="AU28" s="121">
        <f>'[2]Cold Coil'!O30</f>
        <v>0</v>
      </c>
      <c r="AV28" s="121"/>
      <c r="AW28" s="123">
        <f t="shared" si="31"/>
        <v>0</v>
      </c>
      <c r="AX28" s="121">
        <f>'[2]Cold Coil'!P30</f>
        <v>0</v>
      </c>
      <c r="AY28" s="121"/>
      <c r="AZ28" s="122">
        <f t="shared" si="32"/>
        <v>0</v>
      </c>
      <c r="BA28" s="157">
        <f t="shared" si="33"/>
        <v>0</v>
      </c>
      <c r="BB28" s="158">
        <f t="shared" si="33"/>
        <v>0</v>
      </c>
      <c r="BC28" s="443">
        <f t="shared" si="11"/>
        <v>0</v>
      </c>
      <c r="BD28" s="166">
        <f t="shared" si="36"/>
        <v>0</v>
      </c>
      <c r="BE28" s="167">
        <f t="shared" si="36"/>
        <v>0</v>
      </c>
      <c r="BF28" s="444">
        <f t="shared" si="13"/>
        <v>0</v>
      </c>
      <c r="BG28" s="439">
        <f t="shared" si="34"/>
        <v>0</v>
      </c>
      <c r="BH28" s="444">
        <f t="shared" si="34"/>
        <v>0</v>
      </c>
      <c r="BI28" s="444">
        <f t="shared" si="14"/>
        <v>0</v>
      </c>
      <c r="BJ28" s="465"/>
      <c r="BL28" s="456">
        <f>VLOOKUP($B28,Test!$A$68:$J$120,4,0)</f>
        <v>0</v>
      </c>
    </row>
    <row r="29" spans="1:64" s="183" customFormat="1" ht="30" customHeight="1" x14ac:dyDescent="0.5">
      <c r="A29" s="184">
        <f t="shared" si="35"/>
        <v>23</v>
      </c>
      <c r="B29" s="222">
        <v>51405</v>
      </c>
      <c r="C29" s="236" t="s">
        <v>18</v>
      </c>
      <c r="D29" s="186" t="s">
        <v>59</v>
      </c>
      <c r="E29" s="143">
        <f>'[2]Cold Coil'!E31</f>
        <v>5474.1890745791179</v>
      </c>
      <c r="F29" s="121">
        <v>2505.66</v>
      </c>
      <c r="G29" s="122">
        <f t="shared" si="15"/>
        <v>2968.5290745791181</v>
      </c>
      <c r="H29" s="121">
        <f>'[2]Cold Coil'!F31</f>
        <v>5230.9955238235489</v>
      </c>
      <c r="I29" s="121">
        <v>5514.6</v>
      </c>
      <c r="J29" s="122">
        <f t="shared" si="16"/>
        <v>-283.6044761764515</v>
      </c>
      <c r="K29" s="121">
        <f>'[2]Cold Coil'!G31</f>
        <v>5890.0507003088524</v>
      </c>
      <c r="L29" s="121">
        <v>3073.26</v>
      </c>
      <c r="M29" s="124">
        <f t="shared" si="17"/>
        <v>2816.7907003088521</v>
      </c>
      <c r="N29" s="157">
        <f t="shared" si="18"/>
        <v>16595.235298711519</v>
      </c>
      <c r="O29" s="322">
        <f t="shared" si="18"/>
        <v>11093.52</v>
      </c>
      <c r="P29" s="159">
        <f t="shared" si="19"/>
        <v>5501.7152987115187</v>
      </c>
      <c r="Q29" s="143">
        <f>'[2]Cold Coil'!H31</f>
        <v>6214.9847982963684</v>
      </c>
      <c r="R29" s="121">
        <v>5961.23</v>
      </c>
      <c r="S29" s="122">
        <f t="shared" si="20"/>
        <v>253.75479829636879</v>
      </c>
      <c r="T29" s="121">
        <f>'[2]Cold Coil'!I31</f>
        <v>7082.4827525467672</v>
      </c>
      <c r="U29" s="121"/>
      <c r="V29" s="122">
        <f t="shared" si="21"/>
        <v>7082.4827525467672</v>
      </c>
      <c r="W29" s="483">
        <f>'[2]Cold Coil'!J31</f>
        <v>5500.5760123887758</v>
      </c>
      <c r="X29" s="121"/>
      <c r="Y29" s="124">
        <f t="shared" si="22"/>
        <v>5500.5760123887758</v>
      </c>
      <c r="Z29" s="157">
        <f t="shared" si="23"/>
        <v>18798.043563231913</v>
      </c>
      <c r="AA29" s="322">
        <f t="shared" si="23"/>
        <v>5961.23</v>
      </c>
      <c r="AB29" s="159">
        <f t="shared" si="24"/>
        <v>12836.813563231914</v>
      </c>
      <c r="AC29" s="439">
        <f t="shared" si="25"/>
        <v>35393.278861943429</v>
      </c>
      <c r="AD29" s="327">
        <f t="shared" si="25"/>
        <v>17054.75</v>
      </c>
      <c r="AE29" s="168">
        <f t="shared" si="26"/>
        <v>18338.528861943429</v>
      </c>
      <c r="AF29" s="143">
        <f>'[2]Cold Coil'!K31</f>
        <v>6602.1138939603616</v>
      </c>
      <c r="AG29" s="121"/>
      <c r="AH29" s="122">
        <f t="shared" si="27"/>
        <v>6602.1138939603616</v>
      </c>
      <c r="AI29" s="121">
        <f>'[2]Cold Coil'!L31</f>
        <v>6610.6430632840074</v>
      </c>
      <c r="AJ29" s="121"/>
      <c r="AK29" s="122">
        <f t="shared" si="28"/>
        <v>6610.6430632840074</v>
      </c>
      <c r="AL29" s="121">
        <f>'[2]Cold Coil'!M31</f>
        <v>6134.1957931214984</v>
      </c>
      <c r="AM29" s="121"/>
      <c r="AN29" s="124">
        <f t="shared" si="29"/>
        <v>6134.1957931214984</v>
      </c>
      <c r="AO29" s="157">
        <f t="shared" si="9"/>
        <v>19346.952750365868</v>
      </c>
      <c r="AP29" s="322">
        <f t="shared" si="9"/>
        <v>0</v>
      </c>
      <c r="AQ29" s="159">
        <f t="shared" si="10"/>
        <v>19346.952750365868</v>
      </c>
      <c r="AR29" s="143">
        <f>'[2]Cold Coil'!N31</f>
        <v>6983.9622707939161</v>
      </c>
      <c r="AS29" s="121"/>
      <c r="AT29" s="122">
        <f t="shared" si="30"/>
        <v>6983.9622707939161</v>
      </c>
      <c r="AU29" s="121">
        <f>'[2]Cold Coil'!O31</f>
        <v>6423.098395102923</v>
      </c>
      <c r="AV29" s="121"/>
      <c r="AW29" s="123">
        <f t="shared" si="31"/>
        <v>6423.098395102923</v>
      </c>
      <c r="AX29" s="121">
        <f>'[2]Cold Coil'!P31</f>
        <v>6985.3167851349845</v>
      </c>
      <c r="AY29" s="121"/>
      <c r="AZ29" s="122">
        <f t="shared" si="32"/>
        <v>6985.3167851349845</v>
      </c>
      <c r="BA29" s="157">
        <f t="shared" si="33"/>
        <v>20392.377451031825</v>
      </c>
      <c r="BB29" s="158">
        <f t="shared" si="33"/>
        <v>0</v>
      </c>
      <c r="BC29" s="443">
        <f t="shared" si="11"/>
        <v>20392.377451031825</v>
      </c>
      <c r="BD29" s="166">
        <f t="shared" si="36"/>
        <v>39739.330201397694</v>
      </c>
      <c r="BE29" s="167">
        <f t="shared" si="36"/>
        <v>0</v>
      </c>
      <c r="BF29" s="444">
        <f t="shared" si="13"/>
        <v>39739.330201397694</v>
      </c>
      <c r="BG29" s="439">
        <f t="shared" si="34"/>
        <v>75132.609063341122</v>
      </c>
      <c r="BH29" s="444">
        <f t="shared" si="34"/>
        <v>17054.75</v>
      </c>
      <c r="BI29" s="444">
        <f t="shared" si="14"/>
        <v>58077.859063341122</v>
      </c>
      <c r="BJ29" s="465"/>
      <c r="BL29" s="456">
        <f>VLOOKUP($B29,Test!$A$68:$J$120,4,0)</f>
        <v>5234.37</v>
      </c>
    </row>
    <row r="30" spans="1:64" s="183" customFormat="1" ht="30" customHeight="1" x14ac:dyDescent="0.5">
      <c r="A30" s="184">
        <f t="shared" si="35"/>
        <v>24</v>
      </c>
      <c r="B30" s="222">
        <v>51406</v>
      </c>
      <c r="C30" s="236" t="s">
        <v>19</v>
      </c>
      <c r="D30" s="186" t="s">
        <v>60</v>
      </c>
      <c r="E30" s="143">
        <f>'[2]Cold Coil'!E32</f>
        <v>0</v>
      </c>
      <c r="F30" s="121"/>
      <c r="G30" s="122">
        <f t="shared" si="15"/>
        <v>0</v>
      </c>
      <c r="H30" s="121">
        <f>'[2]Cold Coil'!F32</f>
        <v>0</v>
      </c>
      <c r="I30" s="121"/>
      <c r="J30" s="122">
        <f t="shared" si="16"/>
        <v>0</v>
      </c>
      <c r="K30" s="121">
        <f>'[2]Cold Coil'!G32</f>
        <v>0</v>
      </c>
      <c r="L30" s="121"/>
      <c r="M30" s="124">
        <f t="shared" si="17"/>
        <v>0</v>
      </c>
      <c r="N30" s="157">
        <f t="shared" si="18"/>
        <v>0</v>
      </c>
      <c r="O30" s="322">
        <f t="shared" si="18"/>
        <v>0</v>
      </c>
      <c r="P30" s="159">
        <f t="shared" si="19"/>
        <v>0</v>
      </c>
      <c r="Q30" s="143">
        <f>'[2]Cold Coil'!H32</f>
        <v>0</v>
      </c>
      <c r="R30" s="121"/>
      <c r="S30" s="122">
        <f t="shared" si="20"/>
        <v>0</v>
      </c>
      <c r="T30" s="121">
        <f>'[2]Cold Coil'!I32</f>
        <v>0</v>
      </c>
      <c r="U30" s="121"/>
      <c r="V30" s="122">
        <f t="shared" si="21"/>
        <v>0</v>
      </c>
      <c r="W30" s="483">
        <f>'[2]Cold Coil'!J32</f>
        <v>0</v>
      </c>
      <c r="X30" s="121"/>
      <c r="Y30" s="124">
        <f t="shared" si="22"/>
        <v>0</v>
      </c>
      <c r="Z30" s="157">
        <f t="shared" si="23"/>
        <v>0</v>
      </c>
      <c r="AA30" s="322">
        <f t="shared" si="23"/>
        <v>0</v>
      </c>
      <c r="AB30" s="159">
        <f t="shared" si="24"/>
        <v>0</v>
      </c>
      <c r="AC30" s="439">
        <f t="shared" si="25"/>
        <v>0</v>
      </c>
      <c r="AD30" s="327">
        <f t="shared" si="25"/>
        <v>0</v>
      </c>
      <c r="AE30" s="168">
        <f t="shared" si="26"/>
        <v>0</v>
      </c>
      <c r="AF30" s="143">
        <f>'[2]Cold Coil'!K32</f>
        <v>0</v>
      </c>
      <c r="AG30" s="121"/>
      <c r="AH30" s="122">
        <f t="shared" si="27"/>
        <v>0</v>
      </c>
      <c r="AI30" s="121">
        <f>'[2]Cold Coil'!L32</f>
        <v>0</v>
      </c>
      <c r="AJ30" s="121"/>
      <c r="AK30" s="122">
        <f t="shared" si="28"/>
        <v>0</v>
      </c>
      <c r="AL30" s="121">
        <f>'[2]Cold Coil'!M32</f>
        <v>0</v>
      </c>
      <c r="AM30" s="121"/>
      <c r="AN30" s="124">
        <f t="shared" si="29"/>
        <v>0</v>
      </c>
      <c r="AO30" s="157">
        <f t="shared" si="9"/>
        <v>0</v>
      </c>
      <c r="AP30" s="322">
        <f t="shared" si="9"/>
        <v>0</v>
      </c>
      <c r="AQ30" s="159">
        <f t="shared" si="10"/>
        <v>0</v>
      </c>
      <c r="AR30" s="143">
        <f>'[2]Cold Coil'!N32</f>
        <v>0</v>
      </c>
      <c r="AS30" s="121"/>
      <c r="AT30" s="122">
        <f t="shared" si="30"/>
        <v>0</v>
      </c>
      <c r="AU30" s="121">
        <f>'[2]Cold Coil'!O32</f>
        <v>0</v>
      </c>
      <c r="AV30" s="121"/>
      <c r="AW30" s="123">
        <f t="shared" si="31"/>
        <v>0</v>
      </c>
      <c r="AX30" s="121">
        <f>'[2]Cold Coil'!P32</f>
        <v>0</v>
      </c>
      <c r="AY30" s="121"/>
      <c r="AZ30" s="122">
        <f t="shared" si="32"/>
        <v>0</v>
      </c>
      <c r="BA30" s="157">
        <f t="shared" si="33"/>
        <v>0</v>
      </c>
      <c r="BB30" s="158">
        <f t="shared" si="33"/>
        <v>0</v>
      </c>
      <c r="BC30" s="443">
        <f t="shared" si="11"/>
        <v>0</v>
      </c>
      <c r="BD30" s="166">
        <f t="shared" si="36"/>
        <v>0</v>
      </c>
      <c r="BE30" s="167">
        <f t="shared" si="36"/>
        <v>0</v>
      </c>
      <c r="BF30" s="444">
        <f t="shared" si="13"/>
        <v>0</v>
      </c>
      <c r="BG30" s="439">
        <f t="shared" si="34"/>
        <v>0</v>
      </c>
      <c r="BH30" s="444">
        <f t="shared" si="34"/>
        <v>0</v>
      </c>
      <c r="BI30" s="444">
        <f t="shared" si="14"/>
        <v>0</v>
      </c>
      <c r="BJ30" s="465"/>
      <c r="BL30" s="456">
        <f>VLOOKUP($B30,Test!$A$68:$J$120,4,0)</f>
        <v>0</v>
      </c>
    </row>
    <row r="31" spans="1:64" s="183" customFormat="1" ht="30" customHeight="1" x14ac:dyDescent="0.5">
      <c r="A31" s="184">
        <f t="shared" si="35"/>
        <v>25</v>
      </c>
      <c r="B31" s="222">
        <v>51407</v>
      </c>
      <c r="C31" s="236" t="s">
        <v>20</v>
      </c>
      <c r="D31" s="186" t="s">
        <v>61</v>
      </c>
      <c r="E31" s="143">
        <f>'[2]Cold Coil'!E33</f>
        <v>0</v>
      </c>
      <c r="F31" s="121"/>
      <c r="G31" s="122">
        <f t="shared" si="15"/>
        <v>0</v>
      </c>
      <c r="H31" s="121">
        <f>'[2]Cold Coil'!F33</f>
        <v>0</v>
      </c>
      <c r="I31" s="121"/>
      <c r="J31" s="122">
        <f t="shared" si="16"/>
        <v>0</v>
      </c>
      <c r="K31" s="121">
        <f>'[2]Cold Coil'!G33</f>
        <v>0</v>
      </c>
      <c r="L31" s="121"/>
      <c r="M31" s="124">
        <f t="shared" si="17"/>
        <v>0</v>
      </c>
      <c r="N31" s="157">
        <f t="shared" si="18"/>
        <v>0</v>
      </c>
      <c r="O31" s="322">
        <f t="shared" si="18"/>
        <v>0</v>
      </c>
      <c r="P31" s="159">
        <f t="shared" si="19"/>
        <v>0</v>
      </c>
      <c r="Q31" s="143">
        <f>'[2]Cold Coil'!H33</f>
        <v>0</v>
      </c>
      <c r="R31" s="121"/>
      <c r="S31" s="122">
        <f t="shared" si="20"/>
        <v>0</v>
      </c>
      <c r="T31" s="121">
        <f>'[2]Cold Coil'!I33</f>
        <v>0</v>
      </c>
      <c r="U31" s="121"/>
      <c r="V31" s="122">
        <f t="shared" si="21"/>
        <v>0</v>
      </c>
      <c r="W31" s="483">
        <f>'[2]Cold Coil'!J33</f>
        <v>0</v>
      </c>
      <c r="X31" s="121"/>
      <c r="Y31" s="124">
        <f t="shared" si="22"/>
        <v>0</v>
      </c>
      <c r="Z31" s="157">
        <f t="shared" si="23"/>
        <v>0</v>
      </c>
      <c r="AA31" s="322">
        <f t="shared" si="23"/>
        <v>0</v>
      </c>
      <c r="AB31" s="159">
        <f t="shared" si="24"/>
        <v>0</v>
      </c>
      <c r="AC31" s="439">
        <f t="shared" si="25"/>
        <v>0</v>
      </c>
      <c r="AD31" s="327">
        <f t="shared" si="25"/>
        <v>0</v>
      </c>
      <c r="AE31" s="168">
        <f t="shared" si="26"/>
        <v>0</v>
      </c>
      <c r="AF31" s="143">
        <f>'[2]Cold Coil'!K33</f>
        <v>0</v>
      </c>
      <c r="AG31" s="121"/>
      <c r="AH31" s="122">
        <f t="shared" si="27"/>
        <v>0</v>
      </c>
      <c r="AI31" s="121">
        <f>'[2]Cold Coil'!L33</f>
        <v>0</v>
      </c>
      <c r="AJ31" s="121"/>
      <c r="AK31" s="122">
        <f t="shared" si="28"/>
        <v>0</v>
      </c>
      <c r="AL31" s="121">
        <f>'[2]Cold Coil'!M33</f>
        <v>0</v>
      </c>
      <c r="AM31" s="121"/>
      <c r="AN31" s="124">
        <f t="shared" si="29"/>
        <v>0</v>
      </c>
      <c r="AO31" s="157">
        <f t="shared" si="9"/>
        <v>0</v>
      </c>
      <c r="AP31" s="322">
        <f t="shared" si="9"/>
        <v>0</v>
      </c>
      <c r="AQ31" s="159">
        <f t="shared" si="10"/>
        <v>0</v>
      </c>
      <c r="AR31" s="143">
        <f>'[2]Cold Coil'!N33</f>
        <v>0</v>
      </c>
      <c r="AS31" s="121"/>
      <c r="AT31" s="122">
        <f t="shared" si="30"/>
        <v>0</v>
      </c>
      <c r="AU31" s="121">
        <f>'[2]Cold Coil'!O33</f>
        <v>0</v>
      </c>
      <c r="AV31" s="121"/>
      <c r="AW31" s="123">
        <f t="shared" si="31"/>
        <v>0</v>
      </c>
      <c r="AX31" s="121">
        <f>'[2]Cold Coil'!P33</f>
        <v>0</v>
      </c>
      <c r="AY31" s="121"/>
      <c r="AZ31" s="122">
        <f t="shared" si="32"/>
        <v>0</v>
      </c>
      <c r="BA31" s="157">
        <f t="shared" si="33"/>
        <v>0</v>
      </c>
      <c r="BB31" s="158">
        <f t="shared" si="33"/>
        <v>0</v>
      </c>
      <c r="BC31" s="443">
        <f t="shared" si="11"/>
        <v>0</v>
      </c>
      <c r="BD31" s="166">
        <f t="shared" si="36"/>
        <v>0</v>
      </c>
      <c r="BE31" s="167">
        <f t="shared" si="36"/>
        <v>0</v>
      </c>
      <c r="BF31" s="444">
        <f t="shared" si="13"/>
        <v>0</v>
      </c>
      <c r="BG31" s="439">
        <f t="shared" si="34"/>
        <v>0</v>
      </c>
      <c r="BH31" s="444">
        <f t="shared" si="34"/>
        <v>0</v>
      </c>
      <c r="BI31" s="444">
        <f t="shared" si="14"/>
        <v>0</v>
      </c>
      <c r="BJ31" s="465"/>
      <c r="BL31" s="456">
        <f>VLOOKUP($B31,Test!$A$68:$J$120,4,0)</f>
        <v>0</v>
      </c>
    </row>
    <row r="32" spans="1:64" s="183" customFormat="1" ht="30" customHeight="1" x14ac:dyDescent="0.5">
      <c r="A32" s="184">
        <f t="shared" si="35"/>
        <v>26</v>
      </c>
      <c r="B32" s="222">
        <v>51408</v>
      </c>
      <c r="C32" s="236" t="s">
        <v>21</v>
      </c>
      <c r="D32" s="186" t="s">
        <v>62</v>
      </c>
      <c r="E32" s="143">
        <f>'[2]Cold Coil'!E34</f>
        <v>42772.068269787946</v>
      </c>
      <c r="F32" s="121">
        <v>22554.69</v>
      </c>
      <c r="G32" s="122">
        <f t="shared" si="15"/>
        <v>20217.378269787947</v>
      </c>
      <c r="H32" s="121">
        <f>'[2]Cold Coil'!F34</f>
        <v>50503.615131169594</v>
      </c>
      <c r="I32" s="121">
        <v>62391.43</v>
      </c>
      <c r="J32" s="122">
        <f t="shared" si="16"/>
        <v>-11887.814868830406</v>
      </c>
      <c r="K32" s="121">
        <f>'[2]Cold Coil'!G34</f>
        <v>55817.773322192625</v>
      </c>
      <c r="L32" s="121">
        <v>25597.46</v>
      </c>
      <c r="M32" s="124">
        <f t="shared" si="17"/>
        <v>30220.313322192625</v>
      </c>
      <c r="N32" s="157">
        <f t="shared" si="18"/>
        <v>149093.45672315016</v>
      </c>
      <c r="O32" s="322">
        <f t="shared" si="18"/>
        <v>110543.57999999999</v>
      </c>
      <c r="P32" s="159">
        <f t="shared" si="19"/>
        <v>38549.87672315017</v>
      </c>
      <c r="Q32" s="143">
        <f>'[2]Cold Coil'!H34</f>
        <v>43844.5384448236</v>
      </c>
      <c r="R32" s="121">
        <v>33694.339999999997</v>
      </c>
      <c r="S32" s="122">
        <f t="shared" si="20"/>
        <v>10150.198444823603</v>
      </c>
      <c r="T32" s="121">
        <f>'[2]Cold Coil'!I34</f>
        <v>69831.747221440775</v>
      </c>
      <c r="U32" s="121"/>
      <c r="V32" s="122">
        <f t="shared" si="21"/>
        <v>69831.747221440775</v>
      </c>
      <c r="W32" s="483">
        <f>'[2]Cold Coil'!J34</f>
        <v>59081.344514168501</v>
      </c>
      <c r="X32" s="121"/>
      <c r="Y32" s="124">
        <f t="shared" si="22"/>
        <v>59081.344514168501</v>
      </c>
      <c r="Z32" s="157">
        <f t="shared" si="23"/>
        <v>172757.63018043287</v>
      </c>
      <c r="AA32" s="322">
        <f t="shared" si="23"/>
        <v>33694.339999999997</v>
      </c>
      <c r="AB32" s="159">
        <f t="shared" si="24"/>
        <v>139063.29018043287</v>
      </c>
      <c r="AC32" s="439">
        <f t="shared" si="25"/>
        <v>321851.08690358303</v>
      </c>
      <c r="AD32" s="327">
        <f t="shared" si="25"/>
        <v>144237.91999999998</v>
      </c>
      <c r="AE32" s="168">
        <f t="shared" si="26"/>
        <v>177613.16690358304</v>
      </c>
      <c r="AF32" s="143">
        <f>'[2]Cold Coil'!K34</f>
        <v>63742.00201313055</v>
      </c>
      <c r="AG32" s="121"/>
      <c r="AH32" s="122">
        <f t="shared" si="27"/>
        <v>63742.00201313055</v>
      </c>
      <c r="AI32" s="121">
        <f>'[2]Cold Coil'!L34</f>
        <v>67778.0243881403</v>
      </c>
      <c r="AJ32" s="121"/>
      <c r="AK32" s="122">
        <f t="shared" si="28"/>
        <v>67778.0243881403</v>
      </c>
      <c r="AL32" s="121">
        <f>'[2]Cold Coil'!M34</f>
        <v>57706.416209920848</v>
      </c>
      <c r="AM32" s="121"/>
      <c r="AN32" s="124">
        <f t="shared" si="29"/>
        <v>57706.416209920848</v>
      </c>
      <c r="AO32" s="157">
        <f t="shared" si="9"/>
        <v>189226.44261119171</v>
      </c>
      <c r="AP32" s="322">
        <f t="shared" si="9"/>
        <v>0</v>
      </c>
      <c r="AQ32" s="159">
        <f t="shared" si="10"/>
        <v>189226.44261119171</v>
      </c>
      <c r="AR32" s="143">
        <f>'[2]Cold Coil'!N34</f>
        <v>64957.601906493052</v>
      </c>
      <c r="AS32" s="121"/>
      <c r="AT32" s="122">
        <f t="shared" si="30"/>
        <v>64957.601906493052</v>
      </c>
      <c r="AU32" s="121">
        <f>'[2]Cold Coil'!O34</f>
        <v>61403.967253183298</v>
      </c>
      <c r="AV32" s="121"/>
      <c r="AW32" s="123">
        <f t="shared" si="31"/>
        <v>61403.967253183298</v>
      </c>
      <c r="AX32" s="121">
        <f>'[2]Cold Coil'!P34</f>
        <v>56338.174689087311</v>
      </c>
      <c r="AY32" s="121"/>
      <c r="AZ32" s="122">
        <f t="shared" si="32"/>
        <v>56338.174689087311</v>
      </c>
      <c r="BA32" s="157">
        <f t="shared" si="33"/>
        <v>182699.74384876367</v>
      </c>
      <c r="BB32" s="158">
        <f t="shared" si="33"/>
        <v>0</v>
      </c>
      <c r="BC32" s="443">
        <f t="shared" si="11"/>
        <v>182699.74384876367</v>
      </c>
      <c r="BD32" s="166">
        <f t="shared" si="36"/>
        <v>371926.18645995535</v>
      </c>
      <c r="BE32" s="167">
        <f t="shared" si="36"/>
        <v>0</v>
      </c>
      <c r="BF32" s="444">
        <f t="shared" si="13"/>
        <v>371926.18645995535</v>
      </c>
      <c r="BG32" s="439">
        <f t="shared" si="34"/>
        <v>693777.27336353832</v>
      </c>
      <c r="BH32" s="444">
        <f t="shared" si="34"/>
        <v>144237.91999999998</v>
      </c>
      <c r="BI32" s="444">
        <f t="shared" si="14"/>
        <v>549539.35336353839</v>
      </c>
      <c r="BJ32" s="465"/>
      <c r="BL32" s="456">
        <f>VLOOKUP($B32,Test!$A$68:$J$120,4,0)</f>
        <v>64241.01</v>
      </c>
    </row>
    <row r="33" spans="1:64" s="183" customFormat="1" ht="30" customHeight="1" x14ac:dyDescent="0.5">
      <c r="A33" s="184">
        <f t="shared" si="35"/>
        <v>27</v>
      </c>
      <c r="B33" s="222">
        <v>51409</v>
      </c>
      <c r="C33" s="236" t="s">
        <v>22</v>
      </c>
      <c r="D33" s="186" t="s">
        <v>63</v>
      </c>
      <c r="E33" s="143">
        <f>'[2]Cold Coil'!E35</f>
        <v>19610.268335403616</v>
      </c>
      <c r="F33" s="121">
        <v>15186.5</v>
      </c>
      <c r="G33" s="122">
        <f t="shared" si="15"/>
        <v>4423.7683354036162</v>
      </c>
      <c r="H33" s="121">
        <f>'[2]Cold Coil'!F35</f>
        <v>18787.710037245146</v>
      </c>
      <c r="I33" s="121">
        <v>19210.88</v>
      </c>
      <c r="J33" s="122">
        <f t="shared" si="16"/>
        <v>-423.16996275485508</v>
      </c>
      <c r="K33" s="121">
        <f>'[2]Cold Coil'!G35</f>
        <v>19824.176891045885</v>
      </c>
      <c r="L33" s="121">
        <v>15794.83</v>
      </c>
      <c r="M33" s="124">
        <f t="shared" si="17"/>
        <v>4029.3468910458851</v>
      </c>
      <c r="N33" s="157">
        <f t="shared" si="18"/>
        <v>58222.155263694651</v>
      </c>
      <c r="O33" s="322">
        <f t="shared" si="18"/>
        <v>50192.210000000006</v>
      </c>
      <c r="P33" s="159">
        <f t="shared" si="19"/>
        <v>8029.9452636946444</v>
      </c>
      <c r="Q33" s="143">
        <f>'[2]Cold Coil'!H35</f>
        <v>20287.078435712538</v>
      </c>
      <c r="R33" s="121">
        <v>18909.28</v>
      </c>
      <c r="S33" s="122">
        <f t="shared" si="20"/>
        <v>1377.7984357125388</v>
      </c>
      <c r="T33" s="121">
        <f>'[2]Cold Coil'!I35</f>
        <v>21736.287708091066</v>
      </c>
      <c r="U33" s="121"/>
      <c r="V33" s="122">
        <f t="shared" si="21"/>
        <v>21736.287708091066</v>
      </c>
      <c r="W33" s="483">
        <f>'[2]Cold Coil'!J35</f>
        <v>19175.87752279382</v>
      </c>
      <c r="X33" s="121"/>
      <c r="Y33" s="124">
        <f t="shared" si="22"/>
        <v>19175.87752279382</v>
      </c>
      <c r="Z33" s="157">
        <f t="shared" si="23"/>
        <v>61199.243666597424</v>
      </c>
      <c r="AA33" s="322">
        <f t="shared" si="23"/>
        <v>18909.28</v>
      </c>
      <c r="AB33" s="159">
        <f t="shared" si="24"/>
        <v>42289.963666597425</v>
      </c>
      <c r="AC33" s="439">
        <f t="shared" si="25"/>
        <v>119421.39893029208</v>
      </c>
      <c r="AD33" s="327">
        <f t="shared" si="25"/>
        <v>69101.490000000005</v>
      </c>
      <c r="AE33" s="168">
        <f t="shared" si="26"/>
        <v>50319.908930292077</v>
      </c>
      <c r="AF33" s="143">
        <f>'[2]Cold Coil'!K35</f>
        <v>20810.660707233361</v>
      </c>
      <c r="AG33" s="121"/>
      <c r="AH33" s="122">
        <f t="shared" si="27"/>
        <v>20810.660707233361</v>
      </c>
      <c r="AI33" s="121">
        <f>'[2]Cold Coil'!L35</f>
        <v>20885.781767850742</v>
      </c>
      <c r="AJ33" s="121"/>
      <c r="AK33" s="122">
        <f t="shared" si="28"/>
        <v>20885.781767850742</v>
      </c>
      <c r="AL33" s="121">
        <f>'[2]Cold Coil'!M35</f>
        <v>20113.605037300367</v>
      </c>
      <c r="AM33" s="121"/>
      <c r="AN33" s="124">
        <f t="shared" si="29"/>
        <v>20113.605037300367</v>
      </c>
      <c r="AO33" s="157">
        <f t="shared" si="9"/>
        <v>61810.047512384466</v>
      </c>
      <c r="AP33" s="322">
        <f t="shared" si="9"/>
        <v>0</v>
      </c>
      <c r="AQ33" s="159">
        <f t="shared" si="10"/>
        <v>61810.047512384466</v>
      </c>
      <c r="AR33" s="143">
        <f>'[2]Cold Coil'!N35</f>
        <v>21391.519134509363</v>
      </c>
      <c r="AS33" s="121"/>
      <c r="AT33" s="122">
        <f t="shared" si="30"/>
        <v>21391.519134509363</v>
      </c>
      <c r="AU33" s="121">
        <f>'[2]Cold Coil'!O35</f>
        <v>20561.82792080022</v>
      </c>
      <c r="AV33" s="121"/>
      <c r="AW33" s="123">
        <f t="shared" si="31"/>
        <v>20561.82792080022</v>
      </c>
      <c r="AX33" s="121">
        <f>'[2]Cold Coil'!P35</f>
        <v>21382.762794896771</v>
      </c>
      <c r="AY33" s="121"/>
      <c r="AZ33" s="122">
        <f t="shared" si="32"/>
        <v>21382.762794896771</v>
      </c>
      <c r="BA33" s="157">
        <f t="shared" si="33"/>
        <v>63336.109850206354</v>
      </c>
      <c r="BB33" s="158">
        <f t="shared" si="33"/>
        <v>0</v>
      </c>
      <c r="BC33" s="443">
        <f t="shared" si="11"/>
        <v>63336.109850206354</v>
      </c>
      <c r="BD33" s="166">
        <f t="shared" si="36"/>
        <v>125146.15736259082</v>
      </c>
      <c r="BE33" s="167">
        <f t="shared" si="36"/>
        <v>0</v>
      </c>
      <c r="BF33" s="444">
        <f t="shared" si="13"/>
        <v>125146.15736259082</v>
      </c>
      <c r="BG33" s="439">
        <f t="shared" si="34"/>
        <v>244567.55629288289</v>
      </c>
      <c r="BH33" s="444">
        <f t="shared" si="34"/>
        <v>69101.490000000005</v>
      </c>
      <c r="BI33" s="444">
        <f t="shared" si="14"/>
        <v>175466.0662928829</v>
      </c>
      <c r="BJ33" s="465"/>
      <c r="BL33" s="456">
        <f>VLOOKUP($B33,Test!$A$68:$J$120,4,0)</f>
        <v>22722.71</v>
      </c>
    </row>
    <row r="34" spans="1:64" s="183" customFormat="1" ht="30" customHeight="1" x14ac:dyDescent="0.5">
      <c r="A34" s="184">
        <f t="shared" si="35"/>
        <v>28</v>
      </c>
      <c r="B34" s="222">
        <v>51499</v>
      </c>
      <c r="C34" s="236" t="s">
        <v>23</v>
      </c>
      <c r="D34" s="186" t="s">
        <v>64</v>
      </c>
      <c r="E34" s="143">
        <f>'[2]Cold Coil'!E36</f>
        <v>0</v>
      </c>
      <c r="F34" s="121"/>
      <c r="G34" s="122">
        <f t="shared" si="15"/>
        <v>0</v>
      </c>
      <c r="H34" s="121">
        <f>'[2]Cold Coil'!F36</f>
        <v>0</v>
      </c>
      <c r="I34" s="121"/>
      <c r="J34" s="122">
        <f t="shared" si="16"/>
        <v>0</v>
      </c>
      <c r="K34" s="121">
        <f>'[2]Cold Coil'!G36</f>
        <v>0</v>
      </c>
      <c r="L34" s="121"/>
      <c r="M34" s="124">
        <f t="shared" si="17"/>
        <v>0</v>
      </c>
      <c r="N34" s="157">
        <f t="shared" si="18"/>
        <v>0</v>
      </c>
      <c r="O34" s="322">
        <f t="shared" si="18"/>
        <v>0</v>
      </c>
      <c r="P34" s="159">
        <f t="shared" si="19"/>
        <v>0</v>
      </c>
      <c r="Q34" s="143">
        <f>'[2]Cold Coil'!H36</f>
        <v>0</v>
      </c>
      <c r="R34" s="121"/>
      <c r="S34" s="122">
        <f t="shared" si="20"/>
        <v>0</v>
      </c>
      <c r="T34" s="121">
        <f>'[2]Cold Coil'!I36</f>
        <v>0</v>
      </c>
      <c r="U34" s="121"/>
      <c r="V34" s="122">
        <f t="shared" si="21"/>
        <v>0</v>
      </c>
      <c r="W34" s="483">
        <f>'[2]Cold Coil'!J36</f>
        <v>0</v>
      </c>
      <c r="X34" s="121"/>
      <c r="Y34" s="124">
        <f t="shared" si="22"/>
        <v>0</v>
      </c>
      <c r="Z34" s="157">
        <f t="shared" si="23"/>
        <v>0</v>
      </c>
      <c r="AA34" s="322">
        <f t="shared" si="23"/>
        <v>0</v>
      </c>
      <c r="AB34" s="159">
        <f t="shared" si="24"/>
        <v>0</v>
      </c>
      <c r="AC34" s="439">
        <f t="shared" si="25"/>
        <v>0</v>
      </c>
      <c r="AD34" s="327">
        <f t="shared" si="25"/>
        <v>0</v>
      </c>
      <c r="AE34" s="168">
        <f t="shared" si="26"/>
        <v>0</v>
      </c>
      <c r="AF34" s="143">
        <f>'[2]Cold Coil'!K36</f>
        <v>0</v>
      </c>
      <c r="AG34" s="121"/>
      <c r="AH34" s="122">
        <f t="shared" si="27"/>
        <v>0</v>
      </c>
      <c r="AI34" s="121">
        <f>'[2]Cold Coil'!L36</f>
        <v>0</v>
      </c>
      <c r="AJ34" s="121"/>
      <c r="AK34" s="122">
        <f t="shared" si="28"/>
        <v>0</v>
      </c>
      <c r="AL34" s="121">
        <f>'[2]Cold Coil'!M36</f>
        <v>0</v>
      </c>
      <c r="AM34" s="121"/>
      <c r="AN34" s="124">
        <f t="shared" si="29"/>
        <v>0</v>
      </c>
      <c r="AO34" s="157">
        <f t="shared" si="9"/>
        <v>0</v>
      </c>
      <c r="AP34" s="322">
        <f t="shared" si="9"/>
        <v>0</v>
      </c>
      <c r="AQ34" s="159">
        <f t="shared" si="10"/>
        <v>0</v>
      </c>
      <c r="AR34" s="143">
        <f>'[2]Cold Coil'!N36</f>
        <v>0</v>
      </c>
      <c r="AS34" s="121"/>
      <c r="AT34" s="122">
        <f t="shared" si="30"/>
        <v>0</v>
      </c>
      <c r="AU34" s="121">
        <f>'[2]Cold Coil'!O36</f>
        <v>0</v>
      </c>
      <c r="AV34" s="121"/>
      <c r="AW34" s="123">
        <f t="shared" si="31"/>
        <v>0</v>
      </c>
      <c r="AX34" s="121">
        <f>'[2]Cold Coil'!P36</f>
        <v>0</v>
      </c>
      <c r="AY34" s="121"/>
      <c r="AZ34" s="122">
        <f t="shared" si="32"/>
        <v>0</v>
      </c>
      <c r="BA34" s="157">
        <f t="shared" si="33"/>
        <v>0</v>
      </c>
      <c r="BB34" s="158">
        <f t="shared" si="33"/>
        <v>0</v>
      </c>
      <c r="BC34" s="443">
        <f t="shared" si="11"/>
        <v>0</v>
      </c>
      <c r="BD34" s="166">
        <f t="shared" si="36"/>
        <v>0</v>
      </c>
      <c r="BE34" s="167">
        <f t="shared" si="36"/>
        <v>0</v>
      </c>
      <c r="BF34" s="444">
        <f t="shared" si="13"/>
        <v>0</v>
      </c>
      <c r="BG34" s="439">
        <f t="shared" si="34"/>
        <v>0</v>
      </c>
      <c r="BH34" s="444">
        <f t="shared" si="34"/>
        <v>0</v>
      </c>
      <c r="BI34" s="444">
        <f t="shared" si="14"/>
        <v>0</v>
      </c>
      <c r="BJ34" s="465"/>
      <c r="BL34" s="456">
        <f>VLOOKUP($B34,Test!$A$68:$J$120,4,0)</f>
        <v>0</v>
      </c>
    </row>
    <row r="35" spans="1:64" s="183" customFormat="1" ht="30" customHeight="1" x14ac:dyDescent="0.5">
      <c r="A35" s="184">
        <f t="shared" si="35"/>
        <v>29</v>
      </c>
      <c r="B35" s="222">
        <v>51601</v>
      </c>
      <c r="C35" s="236" t="s">
        <v>24</v>
      </c>
      <c r="D35" s="186" t="s">
        <v>65</v>
      </c>
      <c r="E35" s="143">
        <f>'[2]Cold Coil'!E37</f>
        <v>0</v>
      </c>
      <c r="F35" s="121"/>
      <c r="G35" s="122">
        <f t="shared" si="15"/>
        <v>0</v>
      </c>
      <c r="H35" s="121">
        <f>'[2]Cold Coil'!F37</f>
        <v>0</v>
      </c>
      <c r="I35" s="121"/>
      <c r="J35" s="122">
        <f t="shared" si="16"/>
        <v>0</v>
      </c>
      <c r="K35" s="121">
        <f>'[2]Cold Coil'!G37</f>
        <v>0</v>
      </c>
      <c r="L35" s="121"/>
      <c r="M35" s="124">
        <f t="shared" si="17"/>
        <v>0</v>
      </c>
      <c r="N35" s="157">
        <f t="shared" si="18"/>
        <v>0</v>
      </c>
      <c r="O35" s="322">
        <f t="shared" si="18"/>
        <v>0</v>
      </c>
      <c r="P35" s="159">
        <f t="shared" si="19"/>
        <v>0</v>
      </c>
      <c r="Q35" s="143">
        <f>'[2]Cold Coil'!H37</f>
        <v>0</v>
      </c>
      <c r="R35" s="121"/>
      <c r="S35" s="122">
        <f t="shared" si="20"/>
        <v>0</v>
      </c>
      <c r="T35" s="121">
        <f>'[2]Cold Coil'!I37</f>
        <v>0</v>
      </c>
      <c r="U35" s="121"/>
      <c r="V35" s="122">
        <f t="shared" si="21"/>
        <v>0</v>
      </c>
      <c r="W35" s="483">
        <f>'[2]Cold Coil'!J37</f>
        <v>0</v>
      </c>
      <c r="X35" s="121"/>
      <c r="Y35" s="124">
        <f t="shared" si="22"/>
        <v>0</v>
      </c>
      <c r="Z35" s="157">
        <f t="shared" si="23"/>
        <v>0</v>
      </c>
      <c r="AA35" s="322">
        <f t="shared" si="23"/>
        <v>0</v>
      </c>
      <c r="AB35" s="159">
        <f t="shared" si="24"/>
        <v>0</v>
      </c>
      <c r="AC35" s="439">
        <f t="shared" si="25"/>
        <v>0</v>
      </c>
      <c r="AD35" s="327">
        <f t="shared" si="25"/>
        <v>0</v>
      </c>
      <c r="AE35" s="168">
        <f t="shared" si="26"/>
        <v>0</v>
      </c>
      <c r="AF35" s="143">
        <f>'[2]Cold Coil'!K37</f>
        <v>0</v>
      </c>
      <c r="AG35" s="121"/>
      <c r="AH35" s="122">
        <f t="shared" si="27"/>
        <v>0</v>
      </c>
      <c r="AI35" s="121">
        <f>'[2]Cold Coil'!L37</f>
        <v>0</v>
      </c>
      <c r="AJ35" s="121"/>
      <c r="AK35" s="122">
        <f t="shared" si="28"/>
        <v>0</v>
      </c>
      <c r="AL35" s="121">
        <f>'[2]Cold Coil'!M37</f>
        <v>0</v>
      </c>
      <c r="AM35" s="121"/>
      <c r="AN35" s="124">
        <f t="shared" si="29"/>
        <v>0</v>
      </c>
      <c r="AO35" s="157">
        <f t="shared" si="9"/>
        <v>0</v>
      </c>
      <c r="AP35" s="322">
        <f t="shared" si="9"/>
        <v>0</v>
      </c>
      <c r="AQ35" s="159">
        <f t="shared" si="10"/>
        <v>0</v>
      </c>
      <c r="AR35" s="143">
        <f>'[2]Cold Coil'!N37</f>
        <v>0</v>
      </c>
      <c r="AS35" s="121"/>
      <c r="AT35" s="122">
        <f t="shared" si="30"/>
        <v>0</v>
      </c>
      <c r="AU35" s="121">
        <f>'[2]Cold Coil'!O37</f>
        <v>0</v>
      </c>
      <c r="AV35" s="121"/>
      <c r="AW35" s="123">
        <f t="shared" si="31"/>
        <v>0</v>
      </c>
      <c r="AX35" s="121">
        <f>'[2]Cold Coil'!P37</f>
        <v>0</v>
      </c>
      <c r="AY35" s="121"/>
      <c r="AZ35" s="122">
        <f t="shared" si="32"/>
        <v>0</v>
      </c>
      <c r="BA35" s="157">
        <f t="shared" si="33"/>
        <v>0</v>
      </c>
      <c r="BB35" s="158">
        <f t="shared" si="33"/>
        <v>0</v>
      </c>
      <c r="BC35" s="443">
        <f t="shared" si="11"/>
        <v>0</v>
      </c>
      <c r="BD35" s="166">
        <f t="shared" si="36"/>
        <v>0</v>
      </c>
      <c r="BE35" s="167">
        <f t="shared" si="36"/>
        <v>0</v>
      </c>
      <c r="BF35" s="444">
        <f t="shared" si="13"/>
        <v>0</v>
      </c>
      <c r="BG35" s="439">
        <f t="shared" si="34"/>
        <v>0</v>
      </c>
      <c r="BH35" s="444">
        <f t="shared" si="34"/>
        <v>0</v>
      </c>
      <c r="BI35" s="444">
        <f t="shared" si="14"/>
        <v>0</v>
      </c>
      <c r="BJ35" s="465"/>
      <c r="BL35" s="456">
        <f>VLOOKUP($B35,Test!$A$68:$J$120,4,0)</f>
        <v>0</v>
      </c>
    </row>
    <row r="36" spans="1:64" s="183" customFormat="1" ht="30" customHeight="1" x14ac:dyDescent="0.5">
      <c r="A36" s="184">
        <f t="shared" si="35"/>
        <v>30</v>
      </c>
      <c r="B36" s="222">
        <v>51602</v>
      </c>
      <c r="C36" s="236" t="s">
        <v>25</v>
      </c>
      <c r="D36" s="186" t="s">
        <v>66</v>
      </c>
      <c r="E36" s="143">
        <f>'[2]Cold Coil'!E38</f>
        <v>0</v>
      </c>
      <c r="F36" s="121"/>
      <c r="G36" s="122">
        <f t="shared" si="15"/>
        <v>0</v>
      </c>
      <c r="H36" s="121">
        <f>'[2]Cold Coil'!F38</f>
        <v>0</v>
      </c>
      <c r="I36" s="121"/>
      <c r="J36" s="122">
        <f t="shared" si="16"/>
        <v>0</v>
      </c>
      <c r="K36" s="121">
        <f>'[2]Cold Coil'!G38</f>
        <v>0</v>
      </c>
      <c r="L36" s="121"/>
      <c r="M36" s="124">
        <f t="shared" si="17"/>
        <v>0</v>
      </c>
      <c r="N36" s="157">
        <f t="shared" si="18"/>
        <v>0</v>
      </c>
      <c r="O36" s="322">
        <f t="shared" si="18"/>
        <v>0</v>
      </c>
      <c r="P36" s="159">
        <f t="shared" si="19"/>
        <v>0</v>
      </c>
      <c r="Q36" s="143">
        <f>'[2]Cold Coil'!H38</f>
        <v>0</v>
      </c>
      <c r="R36" s="121"/>
      <c r="S36" s="122">
        <f t="shared" si="20"/>
        <v>0</v>
      </c>
      <c r="T36" s="121">
        <f>'[2]Cold Coil'!I38</f>
        <v>0</v>
      </c>
      <c r="U36" s="121"/>
      <c r="V36" s="122">
        <f t="shared" si="21"/>
        <v>0</v>
      </c>
      <c r="W36" s="483">
        <f>'[2]Cold Coil'!J38</f>
        <v>0</v>
      </c>
      <c r="X36" s="121"/>
      <c r="Y36" s="124">
        <f t="shared" si="22"/>
        <v>0</v>
      </c>
      <c r="Z36" s="157">
        <f t="shared" si="23"/>
        <v>0</v>
      </c>
      <c r="AA36" s="322">
        <f t="shared" si="23"/>
        <v>0</v>
      </c>
      <c r="AB36" s="159">
        <f t="shared" si="24"/>
        <v>0</v>
      </c>
      <c r="AC36" s="439">
        <f t="shared" si="25"/>
        <v>0</v>
      </c>
      <c r="AD36" s="327">
        <f t="shared" si="25"/>
        <v>0</v>
      </c>
      <c r="AE36" s="168">
        <f t="shared" si="26"/>
        <v>0</v>
      </c>
      <c r="AF36" s="143">
        <f>'[2]Cold Coil'!K38</f>
        <v>0</v>
      </c>
      <c r="AG36" s="121"/>
      <c r="AH36" s="122">
        <f t="shared" si="27"/>
        <v>0</v>
      </c>
      <c r="AI36" s="121">
        <f>'[2]Cold Coil'!L38</f>
        <v>0</v>
      </c>
      <c r="AJ36" s="121"/>
      <c r="AK36" s="122">
        <f t="shared" si="28"/>
        <v>0</v>
      </c>
      <c r="AL36" s="121">
        <f>'[2]Cold Coil'!M38</f>
        <v>0</v>
      </c>
      <c r="AM36" s="121"/>
      <c r="AN36" s="124">
        <f t="shared" si="29"/>
        <v>0</v>
      </c>
      <c r="AO36" s="157">
        <f t="shared" si="9"/>
        <v>0</v>
      </c>
      <c r="AP36" s="322">
        <f t="shared" si="9"/>
        <v>0</v>
      </c>
      <c r="AQ36" s="159">
        <f t="shared" si="10"/>
        <v>0</v>
      </c>
      <c r="AR36" s="143">
        <f>'[2]Cold Coil'!N38</f>
        <v>0</v>
      </c>
      <c r="AS36" s="121"/>
      <c r="AT36" s="122">
        <f t="shared" si="30"/>
        <v>0</v>
      </c>
      <c r="AU36" s="121">
        <f>'[2]Cold Coil'!O38</f>
        <v>0</v>
      </c>
      <c r="AV36" s="121"/>
      <c r="AW36" s="123">
        <f t="shared" si="31"/>
        <v>0</v>
      </c>
      <c r="AX36" s="121">
        <f>'[2]Cold Coil'!P38</f>
        <v>0</v>
      </c>
      <c r="AY36" s="121"/>
      <c r="AZ36" s="122">
        <f t="shared" si="32"/>
        <v>0</v>
      </c>
      <c r="BA36" s="157">
        <f t="shared" si="33"/>
        <v>0</v>
      </c>
      <c r="BB36" s="158">
        <f t="shared" si="33"/>
        <v>0</v>
      </c>
      <c r="BC36" s="443">
        <f t="shared" si="11"/>
        <v>0</v>
      </c>
      <c r="BD36" s="166">
        <f t="shared" si="36"/>
        <v>0</v>
      </c>
      <c r="BE36" s="167">
        <f t="shared" si="36"/>
        <v>0</v>
      </c>
      <c r="BF36" s="444">
        <f t="shared" si="13"/>
        <v>0</v>
      </c>
      <c r="BG36" s="439">
        <f t="shared" si="34"/>
        <v>0</v>
      </c>
      <c r="BH36" s="444">
        <f t="shared" si="34"/>
        <v>0</v>
      </c>
      <c r="BI36" s="444">
        <f t="shared" si="14"/>
        <v>0</v>
      </c>
      <c r="BJ36" s="465"/>
      <c r="BL36" s="456">
        <f>VLOOKUP($B36,Test!$A$68:$J$120,4,0)</f>
        <v>0</v>
      </c>
    </row>
    <row r="37" spans="1:64" s="183" customFormat="1" ht="30" customHeight="1" x14ac:dyDescent="0.5">
      <c r="A37" s="184">
        <f t="shared" si="35"/>
        <v>31</v>
      </c>
      <c r="B37" s="222">
        <v>51603</v>
      </c>
      <c r="C37" s="236" t="s">
        <v>26</v>
      </c>
      <c r="D37" s="186" t="s">
        <v>83</v>
      </c>
      <c r="E37" s="143">
        <f>'[2]Cold Coil'!E39</f>
        <v>0</v>
      </c>
      <c r="F37" s="121"/>
      <c r="G37" s="122">
        <f t="shared" si="15"/>
        <v>0</v>
      </c>
      <c r="H37" s="121">
        <f>'[2]Cold Coil'!F39</f>
        <v>0</v>
      </c>
      <c r="I37" s="121"/>
      <c r="J37" s="122">
        <f t="shared" si="16"/>
        <v>0</v>
      </c>
      <c r="K37" s="121">
        <f>'[2]Cold Coil'!G39</f>
        <v>0</v>
      </c>
      <c r="L37" s="121"/>
      <c r="M37" s="124">
        <f t="shared" si="17"/>
        <v>0</v>
      </c>
      <c r="N37" s="157">
        <f t="shared" si="18"/>
        <v>0</v>
      </c>
      <c r="O37" s="322">
        <f t="shared" si="18"/>
        <v>0</v>
      </c>
      <c r="P37" s="159">
        <f t="shared" si="19"/>
        <v>0</v>
      </c>
      <c r="Q37" s="143">
        <f>'[2]Cold Coil'!H39</f>
        <v>0</v>
      </c>
      <c r="R37" s="121"/>
      <c r="S37" s="122">
        <f t="shared" si="20"/>
        <v>0</v>
      </c>
      <c r="T37" s="121">
        <f>'[2]Cold Coil'!I39</f>
        <v>0</v>
      </c>
      <c r="U37" s="121"/>
      <c r="V37" s="122">
        <f t="shared" si="21"/>
        <v>0</v>
      </c>
      <c r="W37" s="483">
        <f>'[2]Cold Coil'!J39</f>
        <v>0</v>
      </c>
      <c r="X37" s="121"/>
      <c r="Y37" s="124">
        <f t="shared" si="22"/>
        <v>0</v>
      </c>
      <c r="Z37" s="157">
        <f t="shared" si="23"/>
        <v>0</v>
      </c>
      <c r="AA37" s="322">
        <f t="shared" si="23"/>
        <v>0</v>
      </c>
      <c r="AB37" s="159">
        <f t="shared" si="24"/>
        <v>0</v>
      </c>
      <c r="AC37" s="439">
        <f t="shared" si="25"/>
        <v>0</v>
      </c>
      <c r="AD37" s="327">
        <f t="shared" si="25"/>
        <v>0</v>
      </c>
      <c r="AE37" s="168">
        <f t="shared" si="26"/>
        <v>0</v>
      </c>
      <c r="AF37" s="143">
        <f>'[2]Cold Coil'!K39</f>
        <v>0</v>
      </c>
      <c r="AG37" s="121"/>
      <c r="AH37" s="122">
        <f t="shared" si="27"/>
        <v>0</v>
      </c>
      <c r="AI37" s="121">
        <f>'[2]Cold Coil'!L39</f>
        <v>0</v>
      </c>
      <c r="AJ37" s="121"/>
      <c r="AK37" s="122">
        <f t="shared" si="28"/>
        <v>0</v>
      </c>
      <c r="AL37" s="121">
        <f>'[2]Cold Coil'!M39</f>
        <v>0</v>
      </c>
      <c r="AM37" s="121"/>
      <c r="AN37" s="124">
        <f t="shared" si="29"/>
        <v>0</v>
      </c>
      <c r="AO37" s="157">
        <f t="shared" si="9"/>
        <v>0</v>
      </c>
      <c r="AP37" s="322">
        <f t="shared" si="9"/>
        <v>0</v>
      </c>
      <c r="AQ37" s="159">
        <f t="shared" si="10"/>
        <v>0</v>
      </c>
      <c r="AR37" s="143">
        <f>'[2]Cold Coil'!N39</f>
        <v>0</v>
      </c>
      <c r="AS37" s="121"/>
      <c r="AT37" s="122">
        <f t="shared" si="30"/>
        <v>0</v>
      </c>
      <c r="AU37" s="121">
        <f>'[2]Cold Coil'!O39</f>
        <v>0</v>
      </c>
      <c r="AV37" s="121"/>
      <c r="AW37" s="123">
        <f t="shared" si="31"/>
        <v>0</v>
      </c>
      <c r="AX37" s="121">
        <f>'[2]Cold Coil'!P39</f>
        <v>0</v>
      </c>
      <c r="AY37" s="121"/>
      <c r="AZ37" s="122">
        <f t="shared" si="32"/>
        <v>0</v>
      </c>
      <c r="BA37" s="157">
        <f t="shared" si="33"/>
        <v>0</v>
      </c>
      <c r="BB37" s="158">
        <f t="shared" si="33"/>
        <v>0</v>
      </c>
      <c r="BC37" s="443">
        <f t="shared" si="11"/>
        <v>0</v>
      </c>
      <c r="BD37" s="166">
        <f t="shared" si="36"/>
        <v>0</v>
      </c>
      <c r="BE37" s="167">
        <f t="shared" si="36"/>
        <v>0</v>
      </c>
      <c r="BF37" s="444">
        <f t="shared" si="13"/>
        <v>0</v>
      </c>
      <c r="BG37" s="439">
        <f t="shared" si="34"/>
        <v>0</v>
      </c>
      <c r="BH37" s="444">
        <f t="shared" si="34"/>
        <v>0</v>
      </c>
      <c r="BI37" s="444">
        <f t="shared" si="14"/>
        <v>0</v>
      </c>
      <c r="BJ37" s="465"/>
      <c r="BL37" s="456">
        <f>VLOOKUP($B37,Test!$A$68:$J$120,4,0)</f>
        <v>0</v>
      </c>
    </row>
    <row r="38" spans="1:64" s="183" customFormat="1" ht="30" customHeight="1" x14ac:dyDescent="0.5">
      <c r="A38" s="184">
        <f t="shared" si="35"/>
        <v>32</v>
      </c>
      <c r="B38" s="222">
        <v>51604</v>
      </c>
      <c r="C38" s="236" t="s">
        <v>27</v>
      </c>
      <c r="D38" s="186" t="s">
        <v>67</v>
      </c>
      <c r="E38" s="143">
        <f>'[2]Cold Coil'!E40</f>
        <v>0</v>
      </c>
      <c r="F38" s="121"/>
      <c r="G38" s="122">
        <f t="shared" si="15"/>
        <v>0</v>
      </c>
      <c r="H38" s="121">
        <f>'[2]Cold Coil'!F40</f>
        <v>0</v>
      </c>
      <c r="I38" s="121"/>
      <c r="J38" s="122">
        <f t="shared" si="16"/>
        <v>0</v>
      </c>
      <c r="K38" s="121">
        <f>'[2]Cold Coil'!G40</f>
        <v>0</v>
      </c>
      <c r="L38" s="121"/>
      <c r="M38" s="124">
        <f t="shared" si="17"/>
        <v>0</v>
      </c>
      <c r="N38" s="157">
        <f t="shared" si="18"/>
        <v>0</v>
      </c>
      <c r="O38" s="322">
        <f t="shared" si="18"/>
        <v>0</v>
      </c>
      <c r="P38" s="159">
        <f t="shared" si="19"/>
        <v>0</v>
      </c>
      <c r="Q38" s="143">
        <f>'[2]Cold Coil'!H40</f>
        <v>0</v>
      </c>
      <c r="R38" s="121"/>
      <c r="S38" s="122">
        <f t="shared" si="20"/>
        <v>0</v>
      </c>
      <c r="T38" s="121">
        <f>'[2]Cold Coil'!I40</f>
        <v>0</v>
      </c>
      <c r="U38" s="121"/>
      <c r="V38" s="122">
        <f t="shared" si="21"/>
        <v>0</v>
      </c>
      <c r="W38" s="483">
        <f>'[2]Cold Coil'!J40</f>
        <v>0</v>
      </c>
      <c r="X38" s="121"/>
      <c r="Y38" s="124">
        <f t="shared" si="22"/>
        <v>0</v>
      </c>
      <c r="Z38" s="157">
        <f t="shared" si="23"/>
        <v>0</v>
      </c>
      <c r="AA38" s="322">
        <f t="shared" si="23"/>
        <v>0</v>
      </c>
      <c r="AB38" s="159">
        <f t="shared" si="24"/>
        <v>0</v>
      </c>
      <c r="AC38" s="439">
        <f t="shared" si="25"/>
        <v>0</v>
      </c>
      <c r="AD38" s="327">
        <f t="shared" si="25"/>
        <v>0</v>
      </c>
      <c r="AE38" s="168">
        <f t="shared" si="26"/>
        <v>0</v>
      </c>
      <c r="AF38" s="143">
        <f>'[2]Cold Coil'!K40</f>
        <v>0</v>
      </c>
      <c r="AG38" s="121"/>
      <c r="AH38" s="122">
        <f t="shared" si="27"/>
        <v>0</v>
      </c>
      <c r="AI38" s="121">
        <f>'[2]Cold Coil'!L40</f>
        <v>0</v>
      </c>
      <c r="AJ38" s="121"/>
      <c r="AK38" s="122">
        <f t="shared" si="28"/>
        <v>0</v>
      </c>
      <c r="AL38" s="121">
        <f>'[2]Cold Coil'!M40</f>
        <v>0</v>
      </c>
      <c r="AM38" s="121"/>
      <c r="AN38" s="124">
        <f t="shared" si="29"/>
        <v>0</v>
      </c>
      <c r="AO38" s="157">
        <f t="shared" si="9"/>
        <v>0</v>
      </c>
      <c r="AP38" s="322">
        <f t="shared" si="9"/>
        <v>0</v>
      </c>
      <c r="AQ38" s="159">
        <f t="shared" si="10"/>
        <v>0</v>
      </c>
      <c r="AR38" s="143">
        <f>'[2]Cold Coil'!N40</f>
        <v>0</v>
      </c>
      <c r="AS38" s="121"/>
      <c r="AT38" s="122">
        <f t="shared" si="30"/>
        <v>0</v>
      </c>
      <c r="AU38" s="121">
        <f>'[2]Cold Coil'!O40</f>
        <v>0</v>
      </c>
      <c r="AV38" s="121"/>
      <c r="AW38" s="123">
        <f t="shared" si="31"/>
        <v>0</v>
      </c>
      <c r="AX38" s="121">
        <f>'[2]Cold Coil'!P40</f>
        <v>0</v>
      </c>
      <c r="AY38" s="121"/>
      <c r="AZ38" s="122">
        <f t="shared" si="32"/>
        <v>0</v>
      </c>
      <c r="BA38" s="157">
        <f t="shared" si="33"/>
        <v>0</v>
      </c>
      <c r="BB38" s="158">
        <f t="shared" si="33"/>
        <v>0</v>
      </c>
      <c r="BC38" s="443">
        <f t="shared" si="11"/>
        <v>0</v>
      </c>
      <c r="BD38" s="166">
        <f t="shared" si="36"/>
        <v>0</v>
      </c>
      <c r="BE38" s="167">
        <f t="shared" si="36"/>
        <v>0</v>
      </c>
      <c r="BF38" s="444">
        <f t="shared" si="13"/>
        <v>0</v>
      </c>
      <c r="BG38" s="439">
        <f t="shared" si="34"/>
        <v>0</v>
      </c>
      <c r="BH38" s="444">
        <f t="shared" si="34"/>
        <v>0</v>
      </c>
      <c r="BI38" s="444">
        <f t="shared" si="14"/>
        <v>0</v>
      </c>
      <c r="BJ38" s="465"/>
      <c r="BL38" s="456">
        <f>VLOOKUP($B38,Test!$A$68:$J$120,4,0)</f>
        <v>0</v>
      </c>
    </row>
    <row r="39" spans="1:64" s="183" customFormat="1" ht="30" customHeight="1" x14ac:dyDescent="0.5">
      <c r="A39" s="184">
        <f t="shared" si="35"/>
        <v>33</v>
      </c>
      <c r="B39" s="222">
        <v>51605</v>
      </c>
      <c r="C39" s="236" t="s">
        <v>28</v>
      </c>
      <c r="D39" s="186" t="s">
        <v>84</v>
      </c>
      <c r="E39" s="143">
        <f>'[2]Cold Coil'!E41</f>
        <v>0</v>
      </c>
      <c r="F39" s="121"/>
      <c r="G39" s="122">
        <f t="shared" si="15"/>
        <v>0</v>
      </c>
      <c r="H39" s="121">
        <f>'[2]Cold Coil'!F41</f>
        <v>0</v>
      </c>
      <c r="I39" s="121"/>
      <c r="J39" s="122">
        <f t="shared" si="16"/>
        <v>0</v>
      </c>
      <c r="K39" s="121">
        <f>'[2]Cold Coil'!G41</f>
        <v>0</v>
      </c>
      <c r="L39" s="121"/>
      <c r="M39" s="124">
        <f t="shared" si="17"/>
        <v>0</v>
      </c>
      <c r="N39" s="157">
        <f t="shared" si="18"/>
        <v>0</v>
      </c>
      <c r="O39" s="322">
        <f t="shared" si="18"/>
        <v>0</v>
      </c>
      <c r="P39" s="159">
        <f t="shared" si="19"/>
        <v>0</v>
      </c>
      <c r="Q39" s="143">
        <f>'[2]Cold Coil'!H41</f>
        <v>0</v>
      </c>
      <c r="R39" s="121"/>
      <c r="S39" s="122">
        <f t="shared" si="20"/>
        <v>0</v>
      </c>
      <c r="T39" s="121">
        <f>'[2]Cold Coil'!I41</f>
        <v>0</v>
      </c>
      <c r="U39" s="121"/>
      <c r="V39" s="122">
        <f t="shared" si="21"/>
        <v>0</v>
      </c>
      <c r="W39" s="483">
        <f>'[2]Cold Coil'!J41</f>
        <v>0</v>
      </c>
      <c r="X39" s="121"/>
      <c r="Y39" s="124">
        <f t="shared" si="22"/>
        <v>0</v>
      </c>
      <c r="Z39" s="157">
        <f t="shared" si="23"/>
        <v>0</v>
      </c>
      <c r="AA39" s="322">
        <f t="shared" si="23"/>
        <v>0</v>
      </c>
      <c r="AB39" s="159">
        <f t="shared" si="24"/>
        <v>0</v>
      </c>
      <c r="AC39" s="439">
        <f t="shared" si="25"/>
        <v>0</v>
      </c>
      <c r="AD39" s="327">
        <f t="shared" si="25"/>
        <v>0</v>
      </c>
      <c r="AE39" s="168">
        <f t="shared" si="26"/>
        <v>0</v>
      </c>
      <c r="AF39" s="143">
        <f>'[2]Cold Coil'!K41</f>
        <v>0</v>
      </c>
      <c r="AG39" s="121"/>
      <c r="AH39" s="122">
        <f t="shared" si="27"/>
        <v>0</v>
      </c>
      <c r="AI39" s="121">
        <f>'[2]Cold Coil'!L41</f>
        <v>0</v>
      </c>
      <c r="AJ39" s="121"/>
      <c r="AK39" s="122">
        <f t="shared" si="28"/>
        <v>0</v>
      </c>
      <c r="AL39" s="121">
        <f>'[2]Cold Coil'!M41</f>
        <v>0</v>
      </c>
      <c r="AM39" s="121"/>
      <c r="AN39" s="124">
        <f t="shared" si="29"/>
        <v>0</v>
      </c>
      <c r="AO39" s="157">
        <f t="shared" si="9"/>
        <v>0</v>
      </c>
      <c r="AP39" s="322">
        <f t="shared" si="9"/>
        <v>0</v>
      </c>
      <c r="AQ39" s="159">
        <f t="shared" si="10"/>
        <v>0</v>
      </c>
      <c r="AR39" s="143">
        <f>'[2]Cold Coil'!N41</f>
        <v>0</v>
      </c>
      <c r="AS39" s="121"/>
      <c r="AT39" s="122">
        <f t="shared" si="30"/>
        <v>0</v>
      </c>
      <c r="AU39" s="121">
        <f>'[2]Cold Coil'!O41</f>
        <v>0</v>
      </c>
      <c r="AV39" s="121"/>
      <c r="AW39" s="123">
        <f t="shared" si="31"/>
        <v>0</v>
      </c>
      <c r="AX39" s="121">
        <f>'[2]Cold Coil'!P41</f>
        <v>0</v>
      </c>
      <c r="AY39" s="121"/>
      <c r="AZ39" s="122">
        <f t="shared" si="32"/>
        <v>0</v>
      </c>
      <c r="BA39" s="157">
        <f t="shared" si="33"/>
        <v>0</v>
      </c>
      <c r="BB39" s="158">
        <f t="shared" si="33"/>
        <v>0</v>
      </c>
      <c r="BC39" s="443">
        <f t="shared" si="11"/>
        <v>0</v>
      </c>
      <c r="BD39" s="166">
        <f t="shared" si="36"/>
        <v>0</v>
      </c>
      <c r="BE39" s="167">
        <f t="shared" si="36"/>
        <v>0</v>
      </c>
      <c r="BF39" s="444">
        <f t="shared" si="13"/>
        <v>0</v>
      </c>
      <c r="BG39" s="439">
        <f t="shared" si="34"/>
        <v>0</v>
      </c>
      <c r="BH39" s="444">
        <f t="shared" si="34"/>
        <v>0</v>
      </c>
      <c r="BI39" s="444">
        <f t="shared" si="14"/>
        <v>0</v>
      </c>
      <c r="BJ39" s="465"/>
      <c r="BL39" s="456">
        <f>VLOOKUP($B39,Test!$A$68:$J$120,4,0)</f>
        <v>0</v>
      </c>
    </row>
    <row r="40" spans="1:64" s="183" customFormat="1" ht="30" customHeight="1" x14ac:dyDescent="0.5">
      <c r="A40" s="184">
        <f t="shared" si="35"/>
        <v>34</v>
      </c>
      <c r="B40" s="222">
        <v>51606</v>
      </c>
      <c r="C40" s="236" t="s">
        <v>29</v>
      </c>
      <c r="D40" s="186" t="s">
        <v>68</v>
      </c>
      <c r="E40" s="143">
        <f>'[2]Cold Coil'!E42</f>
        <v>471.23578834253527</v>
      </c>
      <c r="F40" s="121">
        <v>245.77</v>
      </c>
      <c r="G40" s="122">
        <f t="shared" si="15"/>
        <v>225.46578834253526</v>
      </c>
      <c r="H40" s="121">
        <f>'[2]Cold Coil'!F42</f>
        <v>225.15045296227612</v>
      </c>
      <c r="I40" s="121">
        <v>284.99</v>
      </c>
      <c r="J40" s="122">
        <f t="shared" si="16"/>
        <v>-59.839547037723889</v>
      </c>
      <c r="K40" s="121">
        <f>'[2]Cold Coil'!G42</f>
        <v>253.51724678517297</v>
      </c>
      <c r="L40" s="121">
        <v>133.52000000000001</v>
      </c>
      <c r="M40" s="124">
        <f t="shared" si="17"/>
        <v>119.99724678517296</v>
      </c>
      <c r="N40" s="157">
        <f t="shared" si="18"/>
        <v>949.90348808998442</v>
      </c>
      <c r="O40" s="322">
        <f t="shared" si="18"/>
        <v>664.28</v>
      </c>
      <c r="P40" s="159">
        <f t="shared" si="19"/>
        <v>285.62348808998445</v>
      </c>
      <c r="Q40" s="143">
        <f>'[2]Cold Coil'!H42</f>
        <v>267.50293249482218</v>
      </c>
      <c r="R40" s="121">
        <v>369.31</v>
      </c>
      <c r="S40" s="122">
        <f t="shared" si="20"/>
        <v>-101.80706750517783</v>
      </c>
      <c r="T40" s="121">
        <f>'[2]Cold Coil'!I42</f>
        <v>304.84143841664707</v>
      </c>
      <c r="U40" s="121"/>
      <c r="V40" s="122">
        <f t="shared" si="21"/>
        <v>304.84143841664707</v>
      </c>
      <c r="W40" s="483">
        <f>'[2]Cold Coil'!J42</f>
        <v>236.75363037541362</v>
      </c>
      <c r="X40" s="121"/>
      <c r="Y40" s="124">
        <f t="shared" si="22"/>
        <v>236.75363037541362</v>
      </c>
      <c r="Z40" s="157">
        <f t="shared" si="23"/>
        <v>809.09800128688289</v>
      </c>
      <c r="AA40" s="322">
        <f t="shared" si="23"/>
        <v>369.31</v>
      </c>
      <c r="AB40" s="159">
        <f t="shared" si="24"/>
        <v>439.78800128688289</v>
      </c>
      <c r="AC40" s="439">
        <f t="shared" si="25"/>
        <v>1759.0014893768675</v>
      </c>
      <c r="AD40" s="327">
        <f t="shared" si="25"/>
        <v>1033.5899999999999</v>
      </c>
      <c r="AE40" s="168">
        <f t="shared" si="26"/>
        <v>725.41148937686762</v>
      </c>
      <c r="AF40" s="143">
        <f>'[2]Cold Coil'!K42</f>
        <v>284.16559084477882</v>
      </c>
      <c r="AG40" s="121"/>
      <c r="AH40" s="122">
        <f t="shared" si="27"/>
        <v>284.16559084477882</v>
      </c>
      <c r="AI40" s="121">
        <f>'[2]Cold Coil'!L42</f>
        <v>284.53269999787693</v>
      </c>
      <c r="AJ40" s="121"/>
      <c r="AK40" s="122">
        <f t="shared" si="28"/>
        <v>284.53269999787693</v>
      </c>
      <c r="AL40" s="121">
        <f>'[2]Cold Coil'!M42</f>
        <v>264.02564389332133</v>
      </c>
      <c r="AM40" s="121"/>
      <c r="AN40" s="124">
        <f t="shared" si="29"/>
        <v>264.02564389332133</v>
      </c>
      <c r="AO40" s="157">
        <f t="shared" si="9"/>
        <v>832.72393473597708</v>
      </c>
      <c r="AP40" s="322">
        <f t="shared" si="9"/>
        <v>0</v>
      </c>
      <c r="AQ40" s="159">
        <f t="shared" si="10"/>
        <v>832.72393473597708</v>
      </c>
      <c r="AR40" s="143">
        <f>'[2]Cold Coil'!N42</f>
        <v>300.6009585707568</v>
      </c>
      <c r="AS40" s="121"/>
      <c r="AT40" s="122">
        <f t="shared" si="30"/>
        <v>300.6009585707568</v>
      </c>
      <c r="AU40" s="121">
        <f>'[2]Cold Coil'!O42</f>
        <v>276.46047611633816</v>
      </c>
      <c r="AV40" s="121"/>
      <c r="AW40" s="123">
        <f t="shared" si="31"/>
        <v>276.46047611633816</v>
      </c>
      <c r="AX40" s="121">
        <f>'[2]Cold Coil'!P42</f>
        <v>300.65925904454741</v>
      </c>
      <c r="AY40" s="121"/>
      <c r="AZ40" s="122">
        <f t="shared" si="32"/>
        <v>300.65925904454741</v>
      </c>
      <c r="BA40" s="157">
        <f t="shared" si="33"/>
        <v>877.72069373164243</v>
      </c>
      <c r="BB40" s="158">
        <f t="shared" si="33"/>
        <v>0</v>
      </c>
      <c r="BC40" s="443">
        <f t="shared" si="11"/>
        <v>877.72069373164243</v>
      </c>
      <c r="BD40" s="166">
        <f t="shared" si="36"/>
        <v>1710.4446284676196</v>
      </c>
      <c r="BE40" s="167">
        <f t="shared" si="36"/>
        <v>0</v>
      </c>
      <c r="BF40" s="444">
        <f t="shared" si="13"/>
        <v>1710.4446284676196</v>
      </c>
      <c r="BG40" s="439">
        <f t="shared" si="34"/>
        <v>3469.4461178444872</v>
      </c>
      <c r="BH40" s="444">
        <f t="shared" si="34"/>
        <v>1033.5899999999999</v>
      </c>
      <c r="BI40" s="444">
        <f t="shared" si="14"/>
        <v>2435.856117844487</v>
      </c>
      <c r="BJ40" s="465"/>
      <c r="BL40" s="456">
        <f>VLOOKUP($B40,Test!$A$68:$J$120,4,0)</f>
        <v>231.35</v>
      </c>
    </row>
    <row r="41" spans="1:64" s="183" customFormat="1" ht="30" customHeight="1" x14ac:dyDescent="0.5">
      <c r="A41" s="184">
        <f t="shared" si="35"/>
        <v>35</v>
      </c>
      <c r="B41" s="222">
        <v>51607</v>
      </c>
      <c r="C41" s="236" t="s">
        <v>255</v>
      </c>
      <c r="D41" s="186" t="s">
        <v>69</v>
      </c>
      <c r="E41" s="143">
        <f>'[2]Cold Coil'!E43</f>
        <v>0</v>
      </c>
      <c r="F41" s="121"/>
      <c r="G41" s="122">
        <f t="shared" si="15"/>
        <v>0</v>
      </c>
      <c r="H41" s="121">
        <f>'[2]Cold Coil'!F43</f>
        <v>0</v>
      </c>
      <c r="I41" s="121"/>
      <c r="J41" s="122">
        <f t="shared" si="16"/>
        <v>0</v>
      </c>
      <c r="K41" s="121">
        <f>'[2]Cold Coil'!G43</f>
        <v>0</v>
      </c>
      <c r="L41" s="121"/>
      <c r="M41" s="124">
        <f t="shared" si="17"/>
        <v>0</v>
      </c>
      <c r="N41" s="157">
        <f t="shared" si="18"/>
        <v>0</v>
      </c>
      <c r="O41" s="322">
        <f t="shared" si="18"/>
        <v>0</v>
      </c>
      <c r="P41" s="159">
        <f t="shared" si="19"/>
        <v>0</v>
      </c>
      <c r="Q41" s="143">
        <f>'[2]Cold Coil'!H43</f>
        <v>0</v>
      </c>
      <c r="R41" s="121"/>
      <c r="S41" s="122">
        <f t="shared" si="20"/>
        <v>0</v>
      </c>
      <c r="T41" s="121">
        <f>'[2]Cold Coil'!I43</f>
        <v>0</v>
      </c>
      <c r="U41" s="121"/>
      <c r="V41" s="122">
        <f t="shared" si="21"/>
        <v>0</v>
      </c>
      <c r="W41" s="483">
        <f>'[2]Cold Coil'!J43</f>
        <v>0</v>
      </c>
      <c r="X41" s="121"/>
      <c r="Y41" s="124">
        <f t="shared" si="22"/>
        <v>0</v>
      </c>
      <c r="Z41" s="157">
        <f t="shared" si="23"/>
        <v>0</v>
      </c>
      <c r="AA41" s="322">
        <f t="shared" si="23"/>
        <v>0</v>
      </c>
      <c r="AB41" s="159">
        <f t="shared" si="24"/>
        <v>0</v>
      </c>
      <c r="AC41" s="439">
        <f t="shared" si="25"/>
        <v>0</v>
      </c>
      <c r="AD41" s="327">
        <f t="shared" si="25"/>
        <v>0</v>
      </c>
      <c r="AE41" s="168">
        <f t="shared" si="26"/>
        <v>0</v>
      </c>
      <c r="AF41" s="143">
        <f>'[2]Cold Coil'!K43</f>
        <v>0</v>
      </c>
      <c r="AG41" s="121"/>
      <c r="AH41" s="122">
        <f t="shared" si="27"/>
        <v>0</v>
      </c>
      <c r="AI41" s="121">
        <f>'[2]Cold Coil'!L43</f>
        <v>0</v>
      </c>
      <c r="AJ41" s="121"/>
      <c r="AK41" s="122">
        <f t="shared" si="28"/>
        <v>0</v>
      </c>
      <c r="AL41" s="121">
        <f>'[2]Cold Coil'!M43</f>
        <v>0</v>
      </c>
      <c r="AM41" s="121"/>
      <c r="AN41" s="124">
        <f t="shared" si="29"/>
        <v>0</v>
      </c>
      <c r="AO41" s="157">
        <f t="shared" si="9"/>
        <v>0</v>
      </c>
      <c r="AP41" s="322">
        <f t="shared" si="9"/>
        <v>0</v>
      </c>
      <c r="AQ41" s="159">
        <f t="shared" si="10"/>
        <v>0</v>
      </c>
      <c r="AR41" s="143">
        <f>'[2]Cold Coil'!N43</f>
        <v>0</v>
      </c>
      <c r="AS41" s="121"/>
      <c r="AT41" s="122">
        <f t="shared" si="30"/>
        <v>0</v>
      </c>
      <c r="AU41" s="121">
        <f>'[2]Cold Coil'!O43</f>
        <v>0</v>
      </c>
      <c r="AV41" s="121"/>
      <c r="AW41" s="123">
        <f t="shared" si="31"/>
        <v>0</v>
      </c>
      <c r="AX41" s="121">
        <f>'[2]Cold Coil'!P43</f>
        <v>0</v>
      </c>
      <c r="AY41" s="121"/>
      <c r="AZ41" s="122">
        <f t="shared" si="32"/>
        <v>0</v>
      </c>
      <c r="BA41" s="157">
        <f t="shared" si="33"/>
        <v>0</v>
      </c>
      <c r="BB41" s="158">
        <f t="shared" si="33"/>
        <v>0</v>
      </c>
      <c r="BC41" s="443">
        <f t="shared" si="11"/>
        <v>0</v>
      </c>
      <c r="BD41" s="166">
        <f t="shared" si="36"/>
        <v>0</v>
      </c>
      <c r="BE41" s="167">
        <f t="shared" si="36"/>
        <v>0</v>
      </c>
      <c r="BF41" s="444">
        <f t="shared" si="13"/>
        <v>0</v>
      </c>
      <c r="BG41" s="439">
        <f t="shared" si="34"/>
        <v>0</v>
      </c>
      <c r="BH41" s="444">
        <f t="shared" si="34"/>
        <v>0</v>
      </c>
      <c r="BI41" s="444">
        <f t="shared" si="14"/>
        <v>0</v>
      </c>
      <c r="BJ41" s="465"/>
      <c r="BL41" s="456">
        <f>VLOOKUP($B41,Test!$A$68:$J$120,4,0)</f>
        <v>0</v>
      </c>
    </row>
    <row r="42" spans="1:64" s="183" customFormat="1" ht="30" customHeight="1" x14ac:dyDescent="0.5">
      <c r="A42" s="184">
        <f t="shared" si="35"/>
        <v>36</v>
      </c>
      <c r="B42" s="222">
        <v>51608</v>
      </c>
      <c r="C42" s="236" t="s">
        <v>30</v>
      </c>
      <c r="D42" s="186" t="s">
        <v>70</v>
      </c>
      <c r="E42" s="143">
        <f>'[2]Cold Coil'!E44</f>
        <v>0</v>
      </c>
      <c r="F42" s="121"/>
      <c r="G42" s="122">
        <f t="shared" si="15"/>
        <v>0</v>
      </c>
      <c r="H42" s="121">
        <f>'[2]Cold Coil'!F44</f>
        <v>0</v>
      </c>
      <c r="I42" s="121"/>
      <c r="J42" s="122">
        <f t="shared" si="16"/>
        <v>0</v>
      </c>
      <c r="K42" s="121">
        <f>'[2]Cold Coil'!G44</f>
        <v>0</v>
      </c>
      <c r="L42" s="121"/>
      <c r="M42" s="124">
        <f t="shared" si="17"/>
        <v>0</v>
      </c>
      <c r="N42" s="157">
        <f t="shared" si="18"/>
        <v>0</v>
      </c>
      <c r="O42" s="322">
        <f t="shared" si="18"/>
        <v>0</v>
      </c>
      <c r="P42" s="159">
        <f t="shared" si="19"/>
        <v>0</v>
      </c>
      <c r="Q42" s="143">
        <f>'[2]Cold Coil'!H44</f>
        <v>0</v>
      </c>
      <c r="R42" s="121"/>
      <c r="S42" s="122">
        <f t="shared" si="20"/>
        <v>0</v>
      </c>
      <c r="T42" s="121">
        <f>'[2]Cold Coil'!I44</f>
        <v>0</v>
      </c>
      <c r="U42" s="121"/>
      <c r="V42" s="122">
        <f t="shared" si="21"/>
        <v>0</v>
      </c>
      <c r="W42" s="483">
        <f>'[2]Cold Coil'!J44</f>
        <v>0</v>
      </c>
      <c r="X42" s="121"/>
      <c r="Y42" s="124">
        <f t="shared" si="22"/>
        <v>0</v>
      </c>
      <c r="Z42" s="157">
        <f t="shared" si="23"/>
        <v>0</v>
      </c>
      <c r="AA42" s="322">
        <f t="shared" si="23"/>
        <v>0</v>
      </c>
      <c r="AB42" s="159">
        <f t="shared" si="24"/>
        <v>0</v>
      </c>
      <c r="AC42" s="439">
        <f t="shared" si="25"/>
        <v>0</v>
      </c>
      <c r="AD42" s="327">
        <f t="shared" si="25"/>
        <v>0</v>
      </c>
      <c r="AE42" s="168">
        <f t="shared" si="26"/>
        <v>0</v>
      </c>
      <c r="AF42" s="143">
        <f>'[2]Cold Coil'!K44</f>
        <v>0</v>
      </c>
      <c r="AG42" s="121"/>
      <c r="AH42" s="122">
        <f t="shared" si="27"/>
        <v>0</v>
      </c>
      <c r="AI42" s="121">
        <f>'[2]Cold Coil'!L44</f>
        <v>0</v>
      </c>
      <c r="AJ42" s="121"/>
      <c r="AK42" s="122">
        <f t="shared" si="28"/>
        <v>0</v>
      </c>
      <c r="AL42" s="121">
        <f>'[2]Cold Coil'!M44</f>
        <v>0</v>
      </c>
      <c r="AM42" s="121"/>
      <c r="AN42" s="124">
        <f t="shared" si="29"/>
        <v>0</v>
      </c>
      <c r="AO42" s="157">
        <f t="shared" si="9"/>
        <v>0</v>
      </c>
      <c r="AP42" s="322">
        <f t="shared" si="9"/>
        <v>0</v>
      </c>
      <c r="AQ42" s="159">
        <f t="shared" si="10"/>
        <v>0</v>
      </c>
      <c r="AR42" s="143">
        <f>'[2]Cold Coil'!N44</f>
        <v>0</v>
      </c>
      <c r="AS42" s="121"/>
      <c r="AT42" s="122">
        <f t="shared" si="30"/>
        <v>0</v>
      </c>
      <c r="AU42" s="121">
        <f>'[2]Cold Coil'!O44</f>
        <v>0</v>
      </c>
      <c r="AV42" s="121"/>
      <c r="AW42" s="123">
        <f t="shared" si="31"/>
        <v>0</v>
      </c>
      <c r="AX42" s="121">
        <f>'[2]Cold Coil'!P44</f>
        <v>0</v>
      </c>
      <c r="AY42" s="121"/>
      <c r="AZ42" s="122">
        <f t="shared" si="32"/>
        <v>0</v>
      </c>
      <c r="BA42" s="157">
        <f t="shared" si="33"/>
        <v>0</v>
      </c>
      <c r="BB42" s="158">
        <f t="shared" si="33"/>
        <v>0</v>
      </c>
      <c r="BC42" s="443">
        <f t="shared" si="11"/>
        <v>0</v>
      </c>
      <c r="BD42" s="166">
        <f t="shared" si="36"/>
        <v>0</v>
      </c>
      <c r="BE42" s="167">
        <f t="shared" si="36"/>
        <v>0</v>
      </c>
      <c r="BF42" s="444">
        <f t="shared" si="13"/>
        <v>0</v>
      </c>
      <c r="BG42" s="439">
        <f t="shared" si="34"/>
        <v>0</v>
      </c>
      <c r="BH42" s="444">
        <f t="shared" si="34"/>
        <v>0</v>
      </c>
      <c r="BI42" s="444">
        <f t="shared" si="14"/>
        <v>0</v>
      </c>
      <c r="BJ42" s="465"/>
      <c r="BL42" s="456">
        <f>VLOOKUP($B42,Test!$A$68:$J$120,4,0)</f>
        <v>0</v>
      </c>
    </row>
    <row r="43" spans="1:64" s="183" customFormat="1" ht="30" customHeight="1" x14ac:dyDescent="0.5">
      <c r="A43" s="184">
        <f t="shared" si="35"/>
        <v>37</v>
      </c>
      <c r="B43" s="222">
        <v>51609</v>
      </c>
      <c r="C43" s="236" t="s">
        <v>31</v>
      </c>
      <c r="D43" s="186" t="s">
        <v>71</v>
      </c>
      <c r="E43" s="143">
        <f>'[2]Cold Coil'!E45</f>
        <v>0</v>
      </c>
      <c r="F43" s="121"/>
      <c r="G43" s="122">
        <f t="shared" si="15"/>
        <v>0</v>
      </c>
      <c r="H43" s="121">
        <f>'[2]Cold Coil'!F45</f>
        <v>0</v>
      </c>
      <c r="I43" s="121"/>
      <c r="J43" s="122">
        <f t="shared" si="16"/>
        <v>0</v>
      </c>
      <c r="K43" s="121">
        <f>'[2]Cold Coil'!G45</f>
        <v>0</v>
      </c>
      <c r="L43" s="121"/>
      <c r="M43" s="124">
        <f t="shared" si="17"/>
        <v>0</v>
      </c>
      <c r="N43" s="157">
        <f t="shared" si="18"/>
        <v>0</v>
      </c>
      <c r="O43" s="322">
        <f t="shared" si="18"/>
        <v>0</v>
      </c>
      <c r="P43" s="159">
        <f t="shared" si="19"/>
        <v>0</v>
      </c>
      <c r="Q43" s="143">
        <f>'[2]Cold Coil'!H45</f>
        <v>0</v>
      </c>
      <c r="R43" s="121"/>
      <c r="S43" s="122">
        <f t="shared" si="20"/>
        <v>0</v>
      </c>
      <c r="T43" s="121">
        <f>'[2]Cold Coil'!I45</f>
        <v>0</v>
      </c>
      <c r="U43" s="121"/>
      <c r="V43" s="122">
        <f t="shared" si="21"/>
        <v>0</v>
      </c>
      <c r="W43" s="483">
        <f>'[2]Cold Coil'!J45</f>
        <v>0</v>
      </c>
      <c r="X43" s="121"/>
      <c r="Y43" s="124">
        <f t="shared" si="22"/>
        <v>0</v>
      </c>
      <c r="Z43" s="157">
        <f t="shared" si="23"/>
        <v>0</v>
      </c>
      <c r="AA43" s="322">
        <f t="shared" si="23"/>
        <v>0</v>
      </c>
      <c r="AB43" s="159">
        <f t="shared" si="24"/>
        <v>0</v>
      </c>
      <c r="AC43" s="439">
        <f t="shared" si="25"/>
        <v>0</v>
      </c>
      <c r="AD43" s="327">
        <f t="shared" si="25"/>
        <v>0</v>
      </c>
      <c r="AE43" s="168">
        <f t="shared" si="26"/>
        <v>0</v>
      </c>
      <c r="AF43" s="143">
        <f>'[2]Cold Coil'!K45</f>
        <v>0</v>
      </c>
      <c r="AG43" s="121"/>
      <c r="AH43" s="122">
        <f t="shared" si="27"/>
        <v>0</v>
      </c>
      <c r="AI43" s="121">
        <f>'[2]Cold Coil'!L45</f>
        <v>0</v>
      </c>
      <c r="AJ43" s="121"/>
      <c r="AK43" s="122">
        <f t="shared" si="28"/>
        <v>0</v>
      </c>
      <c r="AL43" s="121">
        <f>'[2]Cold Coil'!M45</f>
        <v>0</v>
      </c>
      <c r="AM43" s="121"/>
      <c r="AN43" s="124">
        <f t="shared" si="29"/>
        <v>0</v>
      </c>
      <c r="AO43" s="157">
        <f t="shared" si="9"/>
        <v>0</v>
      </c>
      <c r="AP43" s="322">
        <f t="shared" si="9"/>
        <v>0</v>
      </c>
      <c r="AQ43" s="159">
        <f t="shared" si="10"/>
        <v>0</v>
      </c>
      <c r="AR43" s="143">
        <f>'[2]Cold Coil'!N45</f>
        <v>0</v>
      </c>
      <c r="AS43" s="121"/>
      <c r="AT43" s="122">
        <f t="shared" si="30"/>
        <v>0</v>
      </c>
      <c r="AU43" s="121">
        <f>'[2]Cold Coil'!O45</f>
        <v>0</v>
      </c>
      <c r="AV43" s="121"/>
      <c r="AW43" s="123">
        <f t="shared" si="31"/>
        <v>0</v>
      </c>
      <c r="AX43" s="121">
        <f>'[2]Cold Coil'!P45</f>
        <v>0</v>
      </c>
      <c r="AY43" s="121"/>
      <c r="AZ43" s="122">
        <f t="shared" si="32"/>
        <v>0</v>
      </c>
      <c r="BA43" s="157">
        <f t="shared" si="33"/>
        <v>0</v>
      </c>
      <c r="BB43" s="158">
        <f t="shared" si="33"/>
        <v>0</v>
      </c>
      <c r="BC43" s="443">
        <f t="shared" si="11"/>
        <v>0</v>
      </c>
      <c r="BD43" s="166">
        <f t="shared" si="36"/>
        <v>0</v>
      </c>
      <c r="BE43" s="167">
        <f t="shared" si="36"/>
        <v>0</v>
      </c>
      <c r="BF43" s="444">
        <f t="shared" si="13"/>
        <v>0</v>
      </c>
      <c r="BG43" s="439">
        <f t="shared" si="34"/>
        <v>0</v>
      </c>
      <c r="BH43" s="444">
        <f t="shared" si="34"/>
        <v>0</v>
      </c>
      <c r="BI43" s="444">
        <f t="shared" si="14"/>
        <v>0</v>
      </c>
      <c r="BJ43" s="465"/>
      <c r="BL43" s="456">
        <f>VLOOKUP($B43,Test!$A$68:$J$120,4,0)</f>
        <v>0</v>
      </c>
    </row>
    <row r="44" spans="1:64" s="183" customFormat="1" ht="30" customHeight="1" x14ac:dyDescent="0.5">
      <c r="A44" s="184">
        <f t="shared" si="35"/>
        <v>38</v>
      </c>
      <c r="B44" s="222">
        <v>51610</v>
      </c>
      <c r="C44" s="236" t="s">
        <v>32</v>
      </c>
      <c r="D44" s="186" t="s">
        <v>72</v>
      </c>
      <c r="E44" s="143">
        <f>'[2]Cold Coil'!E46</f>
        <v>0</v>
      </c>
      <c r="F44" s="121"/>
      <c r="G44" s="122">
        <f t="shared" si="15"/>
        <v>0</v>
      </c>
      <c r="H44" s="121">
        <f>'[2]Cold Coil'!F46</f>
        <v>0</v>
      </c>
      <c r="I44" s="121"/>
      <c r="J44" s="122">
        <f t="shared" si="16"/>
        <v>0</v>
      </c>
      <c r="K44" s="121">
        <f>'[2]Cold Coil'!G46</f>
        <v>0</v>
      </c>
      <c r="L44" s="121"/>
      <c r="M44" s="124">
        <f t="shared" si="17"/>
        <v>0</v>
      </c>
      <c r="N44" s="157">
        <f t="shared" si="18"/>
        <v>0</v>
      </c>
      <c r="O44" s="322">
        <f t="shared" si="18"/>
        <v>0</v>
      </c>
      <c r="P44" s="159">
        <f t="shared" si="19"/>
        <v>0</v>
      </c>
      <c r="Q44" s="143">
        <f>'[2]Cold Coil'!H46</f>
        <v>0</v>
      </c>
      <c r="R44" s="121"/>
      <c r="S44" s="122">
        <f t="shared" si="20"/>
        <v>0</v>
      </c>
      <c r="T44" s="121">
        <f>'[2]Cold Coil'!I46</f>
        <v>0</v>
      </c>
      <c r="U44" s="121"/>
      <c r="V44" s="122">
        <f t="shared" si="21"/>
        <v>0</v>
      </c>
      <c r="W44" s="483">
        <f>'[2]Cold Coil'!J46</f>
        <v>0</v>
      </c>
      <c r="X44" s="121"/>
      <c r="Y44" s="124">
        <f t="shared" si="22"/>
        <v>0</v>
      </c>
      <c r="Z44" s="157">
        <f t="shared" si="23"/>
        <v>0</v>
      </c>
      <c r="AA44" s="322">
        <f t="shared" si="23"/>
        <v>0</v>
      </c>
      <c r="AB44" s="159">
        <f t="shared" si="24"/>
        <v>0</v>
      </c>
      <c r="AC44" s="439">
        <f t="shared" si="25"/>
        <v>0</v>
      </c>
      <c r="AD44" s="327">
        <f t="shared" si="25"/>
        <v>0</v>
      </c>
      <c r="AE44" s="168">
        <f t="shared" si="26"/>
        <v>0</v>
      </c>
      <c r="AF44" s="143">
        <f>'[2]Cold Coil'!K46</f>
        <v>0</v>
      </c>
      <c r="AG44" s="121"/>
      <c r="AH44" s="122">
        <f t="shared" si="27"/>
        <v>0</v>
      </c>
      <c r="AI44" s="121">
        <f>'[2]Cold Coil'!L46</f>
        <v>0</v>
      </c>
      <c r="AJ44" s="121"/>
      <c r="AK44" s="122">
        <f t="shared" si="28"/>
        <v>0</v>
      </c>
      <c r="AL44" s="121">
        <f>'[2]Cold Coil'!M46</f>
        <v>0</v>
      </c>
      <c r="AM44" s="121"/>
      <c r="AN44" s="124">
        <f t="shared" si="29"/>
        <v>0</v>
      </c>
      <c r="AO44" s="157">
        <f t="shared" si="9"/>
        <v>0</v>
      </c>
      <c r="AP44" s="322">
        <f t="shared" si="9"/>
        <v>0</v>
      </c>
      <c r="AQ44" s="159">
        <f t="shared" si="10"/>
        <v>0</v>
      </c>
      <c r="AR44" s="143">
        <f>'[2]Cold Coil'!N46</f>
        <v>0</v>
      </c>
      <c r="AS44" s="121"/>
      <c r="AT44" s="122">
        <f t="shared" si="30"/>
        <v>0</v>
      </c>
      <c r="AU44" s="121">
        <f>'[2]Cold Coil'!O46</f>
        <v>0</v>
      </c>
      <c r="AV44" s="121"/>
      <c r="AW44" s="123">
        <f t="shared" si="31"/>
        <v>0</v>
      </c>
      <c r="AX44" s="121">
        <f>'[2]Cold Coil'!P46</f>
        <v>0</v>
      </c>
      <c r="AY44" s="121"/>
      <c r="AZ44" s="122">
        <f t="shared" si="32"/>
        <v>0</v>
      </c>
      <c r="BA44" s="157">
        <f t="shared" si="33"/>
        <v>0</v>
      </c>
      <c r="BB44" s="158">
        <f t="shared" si="33"/>
        <v>0</v>
      </c>
      <c r="BC44" s="443">
        <f t="shared" si="11"/>
        <v>0</v>
      </c>
      <c r="BD44" s="166">
        <f t="shared" si="36"/>
        <v>0</v>
      </c>
      <c r="BE44" s="167">
        <f t="shared" si="36"/>
        <v>0</v>
      </c>
      <c r="BF44" s="444">
        <f t="shared" si="13"/>
        <v>0</v>
      </c>
      <c r="BG44" s="439">
        <f t="shared" si="34"/>
        <v>0</v>
      </c>
      <c r="BH44" s="444">
        <f t="shared" si="34"/>
        <v>0</v>
      </c>
      <c r="BI44" s="444">
        <f t="shared" si="14"/>
        <v>0</v>
      </c>
      <c r="BJ44" s="465"/>
      <c r="BL44" s="456">
        <f>VLOOKUP($B44,Test!$A$68:$J$120,4,0)</f>
        <v>0</v>
      </c>
    </row>
    <row r="45" spans="1:64" s="183" customFormat="1" ht="30" customHeight="1" x14ac:dyDescent="0.5">
      <c r="A45" s="184">
        <f t="shared" si="35"/>
        <v>39</v>
      </c>
      <c r="B45" s="222">
        <v>51611</v>
      </c>
      <c r="C45" s="236" t="s">
        <v>33</v>
      </c>
      <c r="D45" s="186" t="s">
        <v>73</v>
      </c>
      <c r="E45" s="143">
        <f>'[2]Cold Coil'!E47</f>
        <v>0</v>
      </c>
      <c r="F45" s="121"/>
      <c r="G45" s="122">
        <f t="shared" si="15"/>
        <v>0</v>
      </c>
      <c r="H45" s="121">
        <f>'[2]Cold Coil'!F47</f>
        <v>0</v>
      </c>
      <c r="I45" s="121"/>
      <c r="J45" s="122">
        <f t="shared" si="16"/>
        <v>0</v>
      </c>
      <c r="K45" s="121">
        <f>'[2]Cold Coil'!G47</f>
        <v>0</v>
      </c>
      <c r="L45" s="121"/>
      <c r="M45" s="124">
        <f t="shared" si="17"/>
        <v>0</v>
      </c>
      <c r="N45" s="157">
        <f t="shared" si="18"/>
        <v>0</v>
      </c>
      <c r="O45" s="322">
        <f t="shared" si="18"/>
        <v>0</v>
      </c>
      <c r="P45" s="159">
        <f t="shared" si="19"/>
        <v>0</v>
      </c>
      <c r="Q45" s="143">
        <f>'[2]Cold Coil'!H47</f>
        <v>0</v>
      </c>
      <c r="R45" s="121"/>
      <c r="S45" s="122">
        <f t="shared" si="20"/>
        <v>0</v>
      </c>
      <c r="T45" s="121">
        <f>'[2]Cold Coil'!I47</f>
        <v>0</v>
      </c>
      <c r="U45" s="121"/>
      <c r="V45" s="122">
        <f t="shared" si="21"/>
        <v>0</v>
      </c>
      <c r="W45" s="483">
        <f>'[2]Cold Coil'!J47</f>
        <v>0</v>
      </c>
      <c r="X45" s="121"/>
      <c r="Y45" s="124">
        <f t="shared" si="22"/>
        <v>0</v>
      </c>
      <c r="Z45" s="157">
        <f t="shared" si="23"/>
        <v>0</v>
      </c>
      <c r="AA45" s="322">
        <f t="shared" si="23"/>
        <v>0</v>
      </c>
      <c r="AB45" s="159">
        <f t="shared" si="24"/>
        <v>0</v>
      </c>
      <c r="AC45" s="439">
        <f t="shared" si="25"/>
        <v>0</v>
      </c>
      <c r="AD45" s="327">
        <f t="shared" si="25"/>
        <v>0</v>
      </c>
      <c r="AE45" s="168">
        <f t="shared" si="26"/>
        <v>0</v>
      </c>
      <c r="AF45" s="143">
        <f>'[2]Cold Coil'!K47</f>
        <v>0</v>
      </c>
      <c r="AG45" s="121"/>
      <c r="AH45" s="122">
        <f t="shared" si="27"/>
        <v>0</v>
      </c>
      <c r="AI45" s="121">
        <f>'[2]Cold Coil'!L47</f>
        <v>0</v>
      </c>
      <c r="AJ45" s="121"/>
      <c r="AK45" s="122">
        <f t="shared" si="28"/>
        <v>0</v>
      </c>
      <c r="AL45" s="121">
        <f>'[2]Cold Coil'!M47</f>
        <v>0</v>
      </c>
      <c r="AM45" s="121"/>
      <c r="AN45" s="124">
        <f t="shared" si="29"/>
        <v>0</v>
      </c>
      <c r="AO45" s="157">
        <f t="shared" si="9"/>
        <v>0</v>
      </c>
      <c r="AP45" s="322">
        <f t="shared" si="9"/>
        <v>0</v>
      </c>
      <c r="AQ45" s="159">
        <f t="shared" si="10"/>
        <v>0</v>
      </c>
      <c r="AR45" s="143">
        <f>'[2]Cold Coil'!N47</f>
        <v>0</v>
      </c>
      <c r="AS45" s="121"/>
      <c r="AT45" s="122">
        <f t="shared" si="30"/>
        <v>0</v>
      </c>
      <c r="AU45" s="121">
        <f>'[2]Cold Coil'!O47</f>
        <v>0</v>
      </c>
      <c r="AV45" s="121"/>
      <c r="AW45" s="123">
        <f t="shared" si="31"/>
        <v>0</v>
      </c>
      <c r="AX45" s="121">
        <f>'[2]Cold Coil'!P47</f>
        <v>0</v>
      </c>
      <c r="AY45" s="121"/>
      <c r="AZ45" s="122">
        <f t="shared" si="32"/>
        <v>0</v>
      </c>
      <c r="BA45" s="157">
        <f t="shared" si="33"/>
        <v>0</v>
      </c>
      <c r="BB45" s="158">
        <f t="shared" si="33"/>
        <v>0</v>
      </c>
      <c r="BC45" s="443">
        <f t="shared" si="11"/>
        <v>0</v>
      </c>
      <c r="BD45" s="166">
        <f t="shared" si="36"/>
        <v>0</v>
      </c>
      <c r="BE45" s="167">
        <f t="shared" si="36"/>
        <v>0</v>
      </c>
      <c r="BF45" s="444">
        <f t="shared" si="13"/>
        <v>0</v>
      </c>
      <c r="BG45" s="439">
        <f t="shared" si="34"/>
        <v>0</v>
      </c>
      <c r="BH45" s="444">
        <f t="shared" si="34"/>
        <v>0</v>
      </c>
      <c r="BI45" s="444">
        <f t="shared" si="14"/>
        <v>0</v>
      </c>
      <c r="BJ45" s="465"/>
      <c r="BL45" s="456">
        <f>VLOOKUP($B45,Test!$A$68:$J$120,4,0)</f>
        <v>0</v>
      </c>
    </row>
    <row r="46" spans="1:64" s="183" customFormat="1" ht="30" customHeight="1" x14ac:dyDescent="0.5">
      <c r="A46" s="184">
        <f t="shared" si="35"/>
        <v>40</v>
      </c>
      <c r="B46" s="222">
        <v>51612</v>
      </c>
      <c r="C46" s="236" t="s">
        <v>34</v>
      </c>
      <c r="D46" s="186" t="s">
        <v>85</v>
      </c>
      <c r="E46" s="143">
        <f>'[2]Cold Coil'!E48</f>
        <v>0</v>
      </c>
      <c r="F46" s="121"/>
      <c r="G46" s="122">
        <f t="shared" si="15"/>
        <v>0</v>
      </c>
      <c r="H46" s="121">
        <f>'[2]Cold Coil'!F48</f>
        <v>0</v>
      </c>
      <c r="I46" s="121"/>
      <c r="J46" s="122">
        <f t="shared" si="16"/>
        <v>0</v>
      </c>
      <c r="K46" s="121">
        <f>'[2]Cold Coil'!G48</f>
        <v>0</v>
      </c>
      <c r="L46" s="121"/>
      <c r="M46" s="124">
        <f t="shared" si="17"/>
        <v>0</v>
      </c>
      <c r="N46" s="157">
        <f t="shared" si="18"/>
        <v>0</v>
      </c>
      <c r="O46" s="322">
        <f t="shared" si="18"/>
        <v>0</v>
      </c>
      <c r="P46" s="159">
        <f t="shared" si="19"/>
        <v>0</v>
      </c>
      <c r="Q46" s="143">
        <f>'[2]Cold Coil'!H48</f>
        <v>0</v>
      </c>
      <c r="R46" s="121"/>
      <c r="S46" s="122">
        <f t="shared" si="20"/>
        <v>0</v>
      </c>
      <c r="T46" s="121">
        <f>'[2]Cold Coil'!I48</f>
        <v>0</v>
      </c>
      <c r="U46" s="121"/>
      <c r="V46" s="122">
        <f t="shared" si="21"/>
        <v>0</v>
      </c>
      <c r="W46" s="483">
        <f>'[2]Cold Coil'!J48</f>
        <v>0</v>
      </c>
      <c r="X46" s="121"/>
      <c r="Y46" s="124">
        <f t="shared" si="22"/>
        <v>0</v>
      </c>
      <c r="Z46" s="157">
        <f t="shared" si="23"/>
        <v>0</v>
      </c>
      <c r="AA46" s="322">
        <f t="shared" si="23"/>
        <v>0</v>
      </c>
      <c r="AB46" s="159">
        <f t="shared" si="24"/>
        <v>0</v>
      </c>
      <c r="AC46" s="439">
        <f t="shared" si="25"/>
        <v>0</v>
      </c>
      <c r="AD46" s="327">
        <f t="shared" si="25"/>
        <v>0</v>
      </c>
      <c r="AE46" s="168">
        <f t="shared" si="26"/>
        <v>0</v>
      </c>
      <c r="AF46" s="143">
        <f>'[2]Cold Coil'!K48</f>
        <v>0</v>
      </c>
      <c r="AG46" s="121"/>
      <c r="AH46" s="122">
        <f t="shared" si="27"/>
        <v>0</v>
      </c>
      <c r="AI46" s="121">
        <f>'[2]Cold Coil'!L48</f>
        <v>0</v>
      </c>
      <c r="AJ46" s="121"/>
      <c r="AK46" s="122">
        <f t="shared" si="28"/>
        <v>0</v>
      </c>
      <c r="AL46" s="121">
        <f>'[2]Cold Coil'!M48</f>
        <v>0</v>
      </c>
      <c r="AM46" s="121"/>
      <c r="AN46" s="124">
        <f t="shared" si="29"/>
        <v>0</v>
      </c>
      <c r="AO46" s="157">
        <f t="shared" si="9"/>
        <v>0</v>
      </c>
      <c r="AP46" s="322">
        <f t="shared" si="9"/>
        <v>0</v>
      </c>
      <c r="AQ46" s="159">
        <f t="shared" si="10"/>
        <v>0</v>
      </c>
      <c r="AR46" s="143">
        <f>'[2]Cold Coil'!N48</f>
        <v>0</v>
      </c>
      <c r="AS46" s="121"/>
      <c r="AT46" s="122">
        <f t="shared" si="30"/>
        <v>0</v>
      </c>
      <c r="AU46" s="121">
        <f>'[2]Cold Coil'!O48</f>
        <v>0</v>
      </c>
      <c r="AV46" s="121"/>
      <c r="AW46" s="123">
        <f t="shared" si="31"/>
        <v>0</v>
      </c>
      <c r="AX46" s="121">
        <f>'[2]Cold Coil'!P48</f>
        <v>0</v>
      </c>
      <c r="AY46" s="121"/>
      <c r="AZ46" s="122">
        <f t="shared" si="32"/>
        <v>0</v>
      </c>
      <c r="BA46" s="157">
        <f t="shared" si="33"/>
        <v>0</v>
      </c>
      <c r="BB46" s="158">
        <f t="shared" si="33"/>
        <v>0</v>
      </c>
      <c r="BC46" s="443">
        <f t="shared" si="11"/>
        <v>0</v>
      </c>
      <c r="BD46" s="166">
        <f t="shared" si="36"/>
        <v>0</v>
      </c>
      <c r="BE46" s="167">
        <f t="shared" si="36"/>
        <v>0</v>
      </c>
      <c r="BF46" s="444">
        <f t="shared" si="13"/>
        <v>0</v>
      </c>
      <c r="BG46" s="439">
        <f t="shared" si="34"/>
        <v>0</v>
      </c>
      <c r="BH46" s="444">
        <f t="shared" si="34"/>
        <v>0</v>
      </c>
      <c r="BI46" s="444">
        <f t="shared" si="14"/>
        <v>0</v>
      </c>
      <c r="BJ46" s="465"/>
      <c r="BL46" s="456">
        <f>VLOOKUP($B46,Test!$A$68:$J$120,4,0)</f>
        <v>0</v>
      </c>
    </row>
    <row r="47" spans="1:64" s="183" customFormat="1" ht="30" customHeight="1" x14ac:dyDescent="0.5">
      <c r="A47" s="184">
        <f t="shared" si="35"/>
        <v>41</v>
      </c>
      <c r="B47" s="222">
        <v>51613</v>
      </c>
      <c r="C47" s="236" t="s">
        <v>35</v>
      </c>
      <c r="D47" s="186" t="s">
        <v>74</v>
      </c>
      <c r="E47" s="143">
        <f>'[2]Cold Coil'!E49</f>
        <v>0</v>
      </c>
      <c r="F47" s="121"/>
      <c r="G47" s="122">
        <f t="shared" si="15"/>
        <v>0</v>
      </c>
      <c r="H47" s="121">
        <f>'[2]Cold Coil'!F49</f>
        <v>0</v>
      </c>
      <c r="I47" s="121"/>
      <c r="J47" s="122">
        <f t="shared" si="16"/>
        <v>0</v>
      </c>
      <c r="K47" s="121">
        <f>'[2]Cold Coil'!G49</f>
        <v>0</v>
      </c>
      <c r="L47" s="121"/>
      <c r="M47" s="124">
        <f t="shared" si="17"/>
        <v>0</v>
      </c>
      <c r="N47" s="157">
        <f t="shared" si="18"/>
        <v>0</v>
      </c>
      <c r="O47" s="322">
        <f t="shared" si="18"/>
        <v>0</v>
      </c>
      <c r="P47" s="159">
        <f t="shared" si="19"/>
        <v>0</v>
      </c>
      <c r="Q47" s="143">
        <f>'[2]Cold Coil'!H49</f>
        <v>0</v>
      </c>
      <c r="R47" s="121"/>
      <c r="S47" s="122">
        <f t="shared" si="20"/>
        <v>0</v>
      </c>
      <c r="T47" s="121">
        <f>'[2]Cold Coil'!I49</f>
        <v>0</v>
      </c>
      <c r="U47" s="121"/>
      <c r="V47" s="122">
        <f t="shared" si="21"/>
        <v>0</v>
      </c>
      <c r="W47" s="483">
        <f>'[2]Cold Coil'!J49</f>
        <v>0</v>
      </c>
      <c r="X47" s="121"/>
      <c r="Y47" s="124">
        <f t="shared" si="22"/>
        <v>0</v>
      </c>
      <c r="Z47" s="157">
        <f t="shared" si="23"/>
        <v>0</v>
      </c>
      <c r="AA47" s="322">
        <f t="shared" si="23"/>
        <v>0</v>
      </c>
      <c r="AB47" s="159">
        <f t="shared" si="24"/>
        <v>0</v>
      </c>
      <c r="AC47" s="439">
        <f t="shared" si="25"/>
        <v>0</v>
      </c>
      <c r="AD47" s="327">
        <f t="shared" si="25"/>
        <v>0</v>
      </c>
      <c r="AE47" s="168">
        <f t="shared" si="26"/>
        <v>0</v>
      </c>
      <c r="AF47" s="143">
        <f>'[2]Cold Coil'!K49</f>
        <v>0</v>
      </c>
      <c r="AG47" s="121"/>
      <c r="AH47" s="122">
        <f t="shared" si="27"/>
        <v>0</v>
      </c>
      <c r="AI47" s="121">
        <f>'[2]Cold Coil'!L49</f>
        <v>0</v>
      </c>
      <c r="AJ47" s="121"/>
      <c r="AK47" s="122">
        <f t="shared" si="28"/>
        <v>0</v>
      </c>
      <c r="AL47" s="121">
        <f>'[2]Cold Coil'!M49</f>
        <v>0</v>
      </c>
      <c r="AM47" s="121"/>
      <c r="AN47" s="124">
        <f t="shared" si="29"/>
        <v>0</v>
      </c>
      <c r="AO47" s="157">
        <f t="shared" si="9"/>
        <v>0</v>
      </c>
      <c r="AP47" s="322">
        <f t="shared" si="9"/>
        <v>0</v>
      </c>
      <c r="AQ47" s="159">
        <f t="shared" si="10"/>
        <v>0</v>
      </c>
      <c r="AR47" s="143">
        <f>'[2]Cold Coil'!N49</f>
        <v>0</v>
      </c>
      <c r="AS47" s="121"/>
      <c r="AT47" s="122">
        <f t="shared" si="30"/>
        <v>0</v>
      </c>
      <c r="AU47" s="121">
        <f>'[2]Cold Coil'!O49</f>
        <v>0</v>
      </c>
      <c r="AV47" s="121"/>
      <c r="AW47" s="123">
        <f t="shared" si="31"/>
        <v>0</v>
      </c>
      <c r="AX47" s="121">
        <f>'[2]Cold Coil'!P49</f>
        <v>0</v>
      </c>
      <c r="AY47" s="121"/>
      <c r="AZ47" s="122">
        <f t="shared" si="32"/>
        <v>0</v>
      </c>
      <c r="BA47" s="157">
        <f t="shared" si="33"/>
        <v>0</v>
      </c>
      <c r="BB47" s="158">
        <f t="shared" si="33"/>
        <v>0</v>
      </c>
      <c r="BC47" s="443">
        <f t="shared" si="11"/>
        <v>0</v>
      </c>
      <c r="BD47" s="166">
        <f t="shared" si="36"/>
        <v>0</v>
      </c>
      <c r="BE47" s="167">
        <f t="shared" si="36"/>
        <v>0</v>
      </c>
      <c r="BF47" s="444">
        <f t="shared" si="13"/>
        <v>0</v>
      </c>
      <c r="BG47" s="439">
        <f t="shared" si="34"/>
        <v>0</v>
      </c>
      <c r="BH47" s="444">
        <f t="shared" si="34"/>
        <v>0</v>
      </c>
      <c r="BI47" s="444">
        <f t="shared" si="14"/>
        <v>0</v>
      </c>
      <c r="BJ47" s="465"/>
      <c r="BL47" s="456">
        <f>VLOOKUP($B47,Test!$A$68:$J$120,4,0)</f>
        <v>0</v>
      </c>
    </row>
    <row r="48" spans="1:64" s="183" customFormat="1" ht="30" customHeight="1" x14ac:dyDescent="0.5">
      <c r="A48" s="184">
        <f t="shared" si="35"/>
        <v>42</v>
      </c>
      <c r="B48" s="222">
        <v>51614</v>
      </c>
      <c r="C48" s="236" t="s">
        <v>80</v>
      </c>
      <c r="D48" s="186" t="s">
        <v>75</v>
      </c>
      <c r="E48" s="143">
        <f>'[2]Cold Coil'!E50</f>
        <v>0</v>
      </c>
      <c r="F48" s="121"/>
      <c r="G48" s="122">
        <f t="shared" si="15"/>
        <v>0</v>
      </c>
      <c r="H48" s="121">
        <f>'[2]Cold Coil'!F50</f>
        <v>0</v>
      </c>
      <c r="I48" s="121"/>
      <c r="J48" s="122">
        <f t="shared" si="16"/>
        <v>0</v>
      </c>
      <c r="K48" s="121">
        <f>'[2]Cold Coil'!G50</f>
        <v>0</v>
      </c>
      <c r="L48" s="121"/>
      <c r="M48" s="124">
        <f t="shared" si="17"/>
        <v>0</v>
      </c>
      <c r="N48" s="157">
        <f t="shared" si="18"/>
        <v>0</v>
      </c>
      <c r="O48" s="322">
        <f t="shared" si="18"/>
        <v>0</v>
      </c>
      <c r="P48" s="159">
        <f t="shared" si="19"/>
        <v>0</v>
      </c>
      <c r="Q48" s="143">
        <f>'[2]Cold Coil'!H50</f>
        <v>0</v>
      </c>
      <c r="R48" s="121"/>
      <c r="S48" s="122">
        <f t="shared" si="20"/>
        <v>0</v>
      </c>
      <c r="T48" s="121">
        <f>'[2]Cold Coil'!I50</f>
        <v>0</v>
      </c>
      <c r="U48" s="121"/>
      <c r="V48" s="122">
        <f t="shared" si="21"/>
        <v>0</v>
      </c>
      <c r="W48" s="483">
        <f>'[2]Cold Coil'!J50</f>
        <v>0</v>
      </c>
      <c r="X48" s="121"/>
      <c r="Y48" s="124">
        <f t="shared" si="22"/>
        <v>0</v>
      </c>
      <c r="Z48" s="157">
        <f t="shared" si="23"/>
        <v>0</v>
      </c>
      <c r="AA48" s="322">
        <f t="shared" si="23"/>
        <v>0</v>
      </c>
      <c r="AB48" s="159">
        <f t="shared" si="24"/>
        <v>0</v>
      </c>
      <c r="AC48" s="439">
        <f t="shared" si="25"/>
        <v>0</v>
      </c>
      <c r="AD48" s="327">
        <f t="shared" si="25"/>
        <v>0</v>
      </c>
      <c r="AE48" s="168">
        <f t="shared" si="26"/>
        <v>0</v>
      </c>
      <c r="AF48" s="143">
        <f>'[2]Cold Coil'!K50</f>
        <v>0</v>
      </c>
      <c r="AG48" s="121"/>
      <c r="AH48" s="122">
        <f t="shared" si="27"/>
        <v>0</v>
      </c>
      <c r="AI48" s="121">
        <f>'[2]Cold Coil'!L50</f>
        <v>0</v>
      </c>
      <c r="AJ48" s="121"/>
      <c r="AK48" s="122">
        <f t="shared" si="28"/>
        <v>0</v>
      </c>
      <c r="AL48" s="121">
        <f>'[2]Cold Coil'!M50</f>
        <v>0</v>
      </c>
      <c r="AM48" s="121"/>
      <c r="AN48" s="124">
        <f t="shared" si="29"/>
        <v>0</v>
      </c>
      <c r="AO48" s="157">
        <f t="shared" si="9"/>
        <v>0</v>
      </c>
      <c r="AP48" s="322">
        <f t="shared" si="9"/>
        <v>0</v>
      </c>
      <c r="AQ48" s="159">
        <f t="shared" si="10"/>
        <v>0</v>
      </c>
      <c r="AR48" s="143">
        <f>'[2]Cold Coil'!N50</f>
        <v>0</v>
      </c>
      <c r="AS48" s="121"/>
      <c r="AT48" s="122">
        <f t="shared" si="30"/>
        <v>0</v>
      </c>
      <c r="AU48" s="121">
        <f>'[2]Cold Coil'!O50</f>
        <v>0</v>
      </c>
      <c r="AV48" s="121"/>
      <c r="AW48" s="123">
        <f t="shared" si="31"/>
        <v>0</v>
      </c>
      <c r="AX48" s="121">
        <f>'[2]Cold Coil'!P50</f>
        <v>0</v>
      </c>
      <c r="AY48" s="121"/>
      <c r="AZ48" s="122">
        <f t="shared" si="32"/>
        <v>0</v>
      </c>
      <c r="BA48" s="157">
        <f t="shared" si="33"/>
        <v>0</v>
      </c>
      <c r="BB48" s="158">
        <f t="shared" si="33"/>
        <v>0</v>
      </c>
      <c r="BC48" s="443">
        <f t="shared" si="11"/>
        <v>0</v>
      </c>
      <c r="BD48" s="166">
        <f t="shared" si="36"/>
        <v>0</v>
      </c>
      <c r="BE48" s="167">
        <f t="shared" si="36"/>
        <v>0</v>
      </c>
      <c r="BF48" s="444">
        <f t="shared" si="13"/>
        <v>0</v>
      </c>
      <c r="BG48" s="439">
        <f t="shared" si="34"/>
        <v>0</v>
      </c>
      <c r="BH48" s="444">
        <f t="shared" si="34"/>
        <v>0</v>
      </c>
      <c r="BI48" s="444">
        <f t="shared" si="14"/>
        <v>0</v>
      </c>
      <c r="BJ48" s="465"/>
      <c r="BL48" s="456">
        <f>VLOOKUP($B48,Test!$A$68:$J$120,4,0)</f>
        <v>0</v>
      </c>
    </row>
    <row r="49" spans="1:64" s="183" customFormat="1" ht="30" customHeight="1" x14ac:dyDescent="0.5">
      <c r="A49" s="184">
        <f t="shared" si="35"/>
        <v>43</v>
      </c>
      <c r="B49" s="222">
        <v>51615</v>
      </c>
      <c r="C49" s="236" t="s">
        <v>81</v>
      </c>
      <c r="D49" s="186" t="s">
        <v>86</v>
      </c>
      <c r="E49" s="143">
        <f>'[2]Cold Coil'!E51</f>
        <v>0</v>
      </c>
      <c r="F49" s="121"/>
      <c r="G49" s="122">
        <f t="shared" si="15"/>
        <v>0</v>
      </c>
      <c r="H49" s="121">
        <f>'[2]Cold Coil'!F51</f>
        <v>0</v>
      </c>
      <c r="I49" s="121"/>
      <c r="J49" s="122">
        <f t="shared" si="16"/>
        <v>0</v>
      </c>
      <c r="K49" s="121">
        <f>'[2]Cold Coil'!G51</f>
        <v>0</v>
      </c>
      <c r="L49" s="121"/>
      <c r="M49" s="124">
        <f t="shared" si="17"/>
        <v>0</v>
      </c>
      <c r="N49" s="157">
        <f t="shared" si="18"/>
        <v>0</v>
      </c>
      <c r="O49" s="322">
        <f t="shared" si="18"/>
        <v>0</v>
      </c>
      <c r="P49" s="159">
        <f t="shared" si="19"/>
        <v>0</v>
      </c>
      <c r="Q49" s="143">
        <f>'[2]Cold Coil'!H51</f>
        <v>0</v>
      </c>
      <c r="R49" s="121"/>
      <c r="S49" s="122">
        <f t="shared" si="20"/>
        <v>0</v>
      </c>
      <c r="T49" s="121">
        <f>'[2]Cold Coil'!I51</f>
        <v>0</v>
      </c>
      <c r="U49" s="121"/>
      <c r="V49" s="122">
        <f t="shared" si="21"/>
        <v>0</v>
      </c>
      <c r="W49" s="483">
        <f>'[2]Cold Coil'!J51</f>
        <v>0</v>
      </c>
      <c r="X49" s="121"/>
      <c r="Y49" s="124">
        <f t="shared" si="22"/>
        <v>0</v>
      </c>
      <c r="Z49" s="157">
        <f t="shared" si="23"/>
        <v>0</v>
      </c>
      <c r="AA49" s="322">
        <f t="shared" si="23"/>
        <v>0</v>
      </c>
      <c r="AB49" s="159">
        <f t="shared" si="24"/>
        <v>0</v>
      </c>
      <c r="AC49" s="439">
        <f t="shared" si="25"/>
        <v>0</v>
      </c>
      <c r="AD49" s="327">
        <f t="shared" si="25"/>
        <v>0</v>
      </c>
      <c r="AE49" s="168">
        <f t="shared" si="26"/>
        <v>0</v>
      </c>
      <c r="AF49" s="143">
        <f>'[2]Cold Coil'!K51</f>
        <v>0</v>
      </c>
      <c r="AG49" s="121"/>
      <c r="AH49" s="122">
        <f t="shared" si="27"/>
        <v>0</v>
      </c>
      <c r="AI49" s="121">
        <f>'[2]Cold Coil'!L51</f>
        <v>0</v>
      </c>
      <c r="AJ49" s="121"/>
      <c r="AK49" s="122">
        <f t="shared" si="28"/>
        <v>0</v>
      </c>
      <c r="AL49" s="121">
        <f>'[2]Cold Coil'!M51</f>
        <v>0</v>
      </c>
      <c r="AM49" s="121"/>
      <c r="AN49" s="124">
        <f t="shared" si="29"/>
        <v>0</v>
      </c>
      <c r="AO49" s="157">
        <f t="shared" si="9"/>
        <v>0</v>
      </c>
      <c r="AP49" s="322">
        <f t="shared" si="9"/>
        <v>0</v>
      </c>
      <c r="AQ49" s="159">
        <f t="shared" si="10"/>
        <v>0</v>
      </c>
      <c r="AR49" s="143">
        <f>'[2]Cold Coil'!N51</f>
        <v>0</v>
      </c>
      <c r="AS49" s="121"/>
      <c r="AT49" s="122">
        <f t="shared" si="30"/>
        <v>0</v>
      </c>
      <c r="AU49" s="121">
        <f>'[2]Cold Coil'!O51</f>
        <v>0</v>
      </c>
      <c r="AV49" s="121"/>
      <c r="AW49" s="123">
        <f t="shared" si="31"/>
        <v>0</v>
      </c>
      <c r="AX49" s="121">
        <f>'[2]Cold Coil'!P51</f>
        <v>0</v>
      </c>
      <c r="AY49" s="121"/>
      <c r="AZ49" s="122">
        <f t="shared" si="32"/>
        <v>0</v>
      </c>
      <c r="BA49" s="157">
        <f t="shared" si="33"/>
        <v>0</v>
      </c>
      <c r="BB49" s="158">
        <f t="shared" si="33"/>
        <v>0</v>
      </c>
      <c r="BC49" s="443">
        <f t="shared" si="11"/>
        <v>0</v>
      </c>
      <c r="BD49" s="166">
        <f t="shared" si="36"/>
        <v>0</v>
      </c>
      <c r="BE49" s="167">
        <f t="shared" si="36"/>
        <v>0</v>
      </c>
      <c r="BF49" s="444">
        <f t="shared" si="13"/>
        <v>0</v>
      </c>
      <c r="BG49" s="439">
        <f t="shared" si="34"/>
        <v>0</v>
      </c>
      <c r="BH49" s="444">
        <f t="shared" si="34"/>
        <v>0</v>
      </c>
      <c r="BI49" s="444">
        <f t="shared" si="14"/>
        <v>0</v>
      </c>
      <c r="BJ49" s="465"/>
      <c r="BL49" s="456">
        <f>VLOOKUP($B49,Test!$A$68:$J$120,4,0)</f>
        <v>0</v>
      </c>
    </row>
    <row r="50" spans="1:64" s="183" customFormat="1" ht="30" customHeight="1" x14ac:dyDescent="0.5">
      <c r="A50" s="184">
        <f t="shared" si="35"/>
        <v>44</v>
      </c>
      <c r="B50" s="222">
        <v>51616</v>
      </c>
      <c r="C50" s="236" t="s">
        <v>36</v>
      </c>
      <c r="D50" s="186" t="s">
        <v>76</v>
      </c>
      <c r="E50" s="143">
        <f>'[2]Cold Coil'!E52</f>
        <v>0</v>
      </c>
      <c r="F50" s="121"/>
      <c r="G50" s="122">
        <f t="shared" si="15"/>
        <v>0</v>
      </c>
      <c r="H50" s="121">
        <f>'[2]Cold Coil'!F52</f>
        <v>0</v>
      </c>
      <c r="I50" s="121"/>
      <c r="J50" s="122">
        <f t="shared" si="16"/>
        <v>0</v>
      </c>
      <c r="K50" s="121">
        <f>'[2]Cold Coil'!G52</f>
        <v>0</v>
      </c>
      <c r="L50" s="121"/>
      <c r="M50" s="124">
        <f t="shared" si="17"/>
        <v>0</v>
      </c>
      <c r="N50" s="157">
        <f t="shared" si="18"/>
        <v>0</v>
      </c>
      <c r="O50" s="322">
        <f t="shared" si="18"/>
        <v>0</v>
      </c>
      <c r="P50" s="159">
        <f t="shared" si="19"/>
        <v>0</v>
      </c>
      <c r="Q50" s="143">
        <f>'[2]Cold Coil'!H52</f>
        <v>0</v>
      </c>
      <c r="R50" s="121"/>
      <c r="S50" s="122">
        <f t="shared" si="20"/>
        <v>0</v>
      </c>
      <c r="T50" s="121">
        <f>'[2]Cold Coil'!I52</f>
        <v>0</v>
      </c>
      <c r="U50" s="121"/>
      <c r="V50" s="122">
        <f t="shared" si="21"/>
        <v>0</v>
      </c>
      <c r="W50" s="483">
        <f>'[2]Cold Coil'!J52</f>
        <v>0</v>
      </c>
      <c r="X50" s="121"/>
      <c r="Y50" s="124">
        <f t="shared" si="22"/>
        <v>0</v>
      </c>
      <c r="Z50" s="157">
        <f t="shared" si="23"/>
        <v>0</v>
      </c>
      <c r="AA50" s="322">
        <f t="shared" si="23"/>
        <v>0</v>
      </c>
      <c r="AB50" s="159">
        <f t="shared" si="24"/>
        <v>0</v>
      </c>
      <c r="AC50" s="439">
        <f t="shared" si="25"/>
        <v>0</v>
      </c>
      <c r="AD50" s="327">
        <f t="shared" si="25"/>
        <v>0</v>
      </c>
      <c r="AE50" s="168">
        <f t="shared" si="26"/>
        <v>0</v>
      </c>
      <c r="AF50" s="143">
        <f>'[2]Cold Coil'!K52</f>
        <v>0</v>
      </c>
      <c r="AG50" s="121"/>
      <c r="AH50" s="122">
        <f t="shared" si="27"/>
        <v>0</v>
      </c>
      <c r="AI50" s="121">
        <f>'[2]Cold Coil'!L52</f>
        <v>0</v>
      </c>
      <c r="AJ50" s="121"/>
      <c r="AK50" s="122">
        <f t="shared" si="28"/>
        <v>0</v>
      </c>
      <c r="AL50" s="121">
        <f>'[2]Cold Coil'!M52</f>
        <v>0</v>
      </c>
      <c r="AM50" s="121"/>
      <c r="AN50" s="124">
        <f t="shared" si="29"/>
        <v>0</v>
      </c>
      <c r="AO50" s="157">
        <f t="shared" si="9"/>
        <v>0</v>
      </c>
      <c r="AP50" s="322">
        <f t="shared" si="9"/>
        <v>0</v>
      </c>
      <c r="AQ50" s="159">
        <f t="shared" si="10"/>
        <v>0</v>
      </c>
      <c r="AR50" s="143">
        <f>'[2]Cold Coil'!N52</f>
        <v>0</v>
      </c>
      <c r="AS50" s="121"/>
      <c r="AT50" s="122">
        <f t="shared" si="30"/>
        <v>0</v>
      </c>
      <c r="AU50" s="121">
        <f>'[2]Cold Coil'!O52</f>
        <v>0</v>
      </c>
      <c r="AV50" s="121"/>
      <c r="AW50" s="123">
        <f t="shared" si="31"/>
        <v>0</v>
      </c>
      <c r="AX50" s="121">
        <f>'[2]Cold Coil'!P52</f>
        <v>0</v>
      </c>
      <c r="AY50" s="121"/>
      <c r="AZ50" s="122">
        <f t="shared" si="32"/>
        <v>0</v>
      </c>
      <c r="BA50" s="157">
        <f t="shared" si="33"/>
        <v>0</v>
      </c>
      <c r="BB50" s="158">
        <f t="shared" si="33"/>
        <v>0</v>
      </c>
      <c r="BC50" s="443">
        <f t="shared" si="11"/>
        <v>0</v>
      </c>
      <c r="BD50" s="166">
        <f t="shared" si="36"/>
        <v>0</v>
      </c>
      <c r="BE50" s="167">
        <f t="shared" si="36"/>
        <v>0</v>
      </c>
      <c r="BF50" s="444">
        <f t="shared" si="13"/>
        <v>0</v>
      </c>
      <c r="BG50" s="439">
        <f t="shared" si="34"/>
        <v>0</v>
      </c>
      <c r="BH50" s="444">
        <f t="shared" si="34"/>
        <v>0</v>
      </c>
      <c r="BI50" s="444">
        <f t="shared" si="14"/>
        <v>0</v>
      </c>
      <c r="BJ50" s="465"/>
      <c r="BL50" s="456">
        <f>VLOOKUP($B50,Test!$A$68:$J$120,4,0)</f>
        <v>0</v>
      </c>
    </row>
    <row r="51" spans="1:64" s="183" customFormat="1" ht="30" customHeight="1" x14ac:dyDescent="0.5">
      <c r="A51" s="181">
        <f t="shared" si="35"/>
        <v>45</v>
      </c>
      <c r="B51" s="222">
        <v>51617</v>
      </c>
      <c r="C51" s="236" t="s">
        <v>37</v>
      </c>
      <c r="D51" s="186" t="s">
        <v>77</v>
      </c>
      <c r="E51" s="143">
        <f>'[2]Cold Coil'!E53</f>
        <v>0</v>
      </c>
      <c r="F51" s="121"/>
      <c r="G51" s="122">
        <f t="shared" si="15"/>
        <v>0</v>
      </c>
      <c r="H51" s="121">
        <f>'[2]Cold Coil'!F53</f>
        <v>0</v>
      </c>
      <c r="I51" s="121"/>
      <c r="J51" s="122">
        <f t="shared" si="16"/>
        <v>0</v>
      </c>
      <c r="K51" s="121">
        <f>'[2]Cold Coil'!G53</f>
        <v>0</v>
      </c>
      <c r="L51" s="121"/>
      <c r="M51" s="124">
        <f t="shared" si="17"/>
        <v>0</v>
      </c>
      <c r="N51" s="157">
        <f t="shared" ref="N51:O53" si="37">+E51+H51+K51</f>
        <v>0</v>
      </c>
      <c r="O51" s="322">
        <f t="shared" si="37"/>
        <v>0</v>
      </c>
      <c r="P51" s="159">
        <f t="shared" si="19"/>
        <v>0</v>
      </c>
      <c r="Q51" s="143">
        <f>'[2]Cold Coil'!H53</f>
        <v>0</v>
      </c>
      <c r="R51" s="121"/>
      <c r="S51" s="122">
        <f t="shared" si="20"/>
        <v>0</v>
      </c>
      <c r="T51" s="121">
        <f>'[2]Cold Coil'!I53</f>
        <v>0</v>
      </c>
      <c r="U51" s="121"/>
      <c r="V51" s="122">
        <f t="shared" si="21"/>
        <v>0</v>
      </c>
      <c r="W51" s="483">
        <f>'[2]Cold Coil'!J53</f>
        <v>0</v>
      </c>
      <c r="X51" s="121"/>
      <c r="Y51" s="124">
        <f t="shared" si="22"/>
        <v>0</v>
      </c>
      <c r="Z51" s="157">
        <f t="shared" ref="Z51:AA53" si="38">+Q51+T51+W51</f>
        <v>0</v>
      </c>
      <c r="AA51" s="322">
        <f t="shared" si="38"/>
        <v>0</v>
      </c>
      <c r="AB51" s="159">
        <f t="shared" si="24"/>
        <v>0</v>
      </c>
      <c r="AC51" s="439">
        <f t="shared" ref="AC51:AD53" si="39">+E51+H51+K51+Q51+T51+W51</f>
        <v>0</v>
      </c>
      <c r="AD51" s="327">
        <f t="shared" si="39"/>
        <v>0</v>
      </c>
      <c r="AE51" s="168">
        <f t="shared" si="26"/>
        <v>0</v>
      </c>
      <c r="AF51" s="143">
        <f>'[2]Cold Coil'!K53</f>
        <v>0</v>
      </c>
      <c r="AG51" s="121"/>
      <c r="AH51" s="122">
        <f t="shared" si="27"/>
        <v>0</v>
      </c>
      <c r="AI51" s="121">
        <f>'[2]Cold Coil'!L53</f>
        <v>0</v>
      </c>
      <c r="AJ51" s="121"/>
      <c r="AK51" s="122">
        <f t="shared" si="28"/>
        <v>0</v>
      </c>
      <c r="AL51" s="121">
        <f>'[2]Cold Coil'!M53</f>
        <v>0</v>
      </c>
      <c r="AM51" s="121"/>
      <c r="AN51" s="124">
        <f t="shared" si="29"/>
        <v>0</v>
      </c>
      <c r="AO51" s="157">
        <f t="shared" ref="AO51:AP53" si="40">+AF51+AI51+AL51</f>
        <v>0</v>
      </c>
      <c r="AP51" s="322">
        <f t="shared" si="40"/>
        <v>0</v>
      </c>
      <c r="AQ51" s="159">
        <f t="shared" si="10"/>
        <v>0</v>
      </c>
      <c r="AR51" s="143">
        <f>'[2]Cold Coil'!N53</f>
        <v>0</v>
      </c>
      <c r="AS51" s="121"/>
      <c r="AT51" s="122">
        <f t="shared" si="30"/>
        <v>0</v>
      </c>
      <c r="AU51" s="121">
        <f>'[2]Cold Coil'!O53</f>
        <v>0</v>
      </c>
      <c r="AV51" s="121"/>
      <c r="AW51" s="123">
        <f t="shared" si="31"/>
        <v>0</v>
      </c>
      <c r="AX51" s="121">
        <f>'[2]Cold Coil'!P53</f>
        <v>0</v>
      </c>
      <c r="AY51" s="121"/>
      <c r="AZ51" s="122">
        <f t="shared" si="32"/>
        <v>0</v>
      </c>
      <c r="BA51" s="157">
        <f t="shared" si="33"/>
        <v>0</v>
      </c>
      <c r="BB51" s="158">
        <f t="shared" si="33"/>
        <v>0</v>
      </c>
      <c r="BC51" s="443">
        <f t="shared" si="11"/>
        <v>0</v>
      </c>
      <c r="BD51" s="166">
        <f t="shared" si="36"/>
        <v>0</v>
      </c>
      <c r="BE51" s="167">
        <f t="shared" si="36"/>
        <v>0</v>
      </c>
      <c r="BF51" s="444">
        <f t="shared" si="13"/>
        <v>0</v>
      </c>
      <c r="BG51" s="439">
        <f t="shared" si="34"/>
        <v>0</v>
      </c>
      <c r="BH51" s="444">
        <f t="shared" si="34"/>
        <v>0</v>
      </c>
      <c r="BI51" s="175">
        <f t="shared" si="14"/>
        <v>0</v>
      </c>
      <c r="BJ51" s="465"/>
      <c r="BL51" s="456">
        <f>VLOOKUP($B51,Test!$A$68:$J$120,4,0)</f>
        <v>0</v>
      </c>
    </row>
    <row r="52" spans="1:64" s="183" customFormat="1" ht="30" customHeight="1" x14ac:dyDescent="0.5">
      <c r="A52" s="184">
        <f t="shared" si="35"/>
        <v>46</v>
      </c>
      <c r="B52" s="512">
        <v>51698</v>
      </c>
      <c r="C52" s="514" t="s">
        <v>266</v>
      </c>
      <c r="D52" s="233"/>
      <c r="E52" s="143"/>
      <c r="F52" s="121"/>
      <c r="G52" s="122">
        <f t="shared" ref="G52" si="41">E52-F52</f>
        <v>0</v>
      </c>
      <c r="H52" s="121"/>
      <c r="I52" s="121"/>
      <c r="J52" s="122">
        <f t="shared" ref="J52" si="42">H52-I52</f>
        <v>0</v>
      </c>
      <c r="K52" s="121"/>
      <c r="L52" s="121"/>
      <c r="M52" s="124">
        <f t="shared" ref="M52" si="43">K52-L52</f>
        <v>0</v>
      </c>
      <c r="N52" s="157">
        <f t="shared" ref="N52" si="44">+E52+H52+K52</f>
        <v>0</v>
      </c>
      <c r="O52" s="322">
        <f t="shared" ref="O52" si="45">+F52+I52+L52</f>
        <v>0</v>
      </c>
      <c r="P52" s="159">
        <f t="shared" ref="P52" si="46">+N52-O52</f>
        <v>0</v>
      </c>
      <c r="Q52" s="143"/>
      <c r="R52" s="121"/>
      <c r="S52" s="122">
        <f t="shared" ref="S52" si="47">Q52-R52</f>
        <v>0</v>
      </c>
      <c r="T52" s="121"/>
      <c r="U52" s="121"/>
      <c r="V52" s="122">
        <f t="shared" ref="V52" si="48">T52-U52</f>
        <v>0</v>
      </c>
      <c r="W52" s="483"/>
      <c r="X52" s="121"/>
      <c r="Y52" s="124">
        <f t="shared" ref="Y52" si="49">W52-X52</f>
        <v>0</v>
      </c>
      <c r="Z52" s="157">
        <f t="shared" ref="Z52" si="50">+Q52+T52+W52</f>
        <v>0</v>
      </c>
      <c r="AA52" s="322">
        <f t="shared" ref="AA52" si="51">+R52+U52+X52</f>
        <v>0</v>
      </c>
      <c r="AB52" s="159">
        <f t="shared" ref="AB52" si="52">+Z52-AA52</f>
        <v>0</v>
      </c>
      <c r="AC52" s="439">
        <f t="shared" ref="AC52" si="53">+E52+H52+K52+Q52+T52+W52</f>
        <v>0</v>
      </c>
      <c r="AD52" s="327">
        <f t="shared" ref="AD52" si="54">+F52+I52+L52+R52+U52+X52</f>
        <v>0</v>
      </c>
      <c r="AE52" s="168">
        <f t="shared" ref="AE52" si="55">+AC52-AD52</f>
        <v>0</v>
      </c>
      <c r="AF52" s="143"/>
      <c r="AG52" s="121"/>
      <c r="AH52" s="122">
        <f t="shared" ref="AH52" si="56">AF52-AG52</f>
        <v>0</v>
      </c>
      <c r="AI52" s="121"/>
      <c r="AJ52" s="121"/>
      <c r="AK52" s="122">
        <f t="shared" ref="AK52" si="57">AI52-AJ52</f>
        <v>0</v>
      </c>
      <c r="AL52" s="121"/>
      <c r="AM52" s="121"/>
      <c r="AN52" s="124">
        <f t="shared" ref="AN52" si="58">AL52-AM52</f>
        <v>0</v>
      </c>
      <c r="AO52" s="157">
        <f t="shared" ref="AO52" si="59">+AF52+AI52+AL52</f>
        <v>0</v>
      </c>
      <c r="AP52" s="322">
        <f t="shared" ref="AP52" si="60">+AG52+AJ52+AM52</f>
        <v>0</v>
      </c>
      <c r="AQ52" s="159">
        <f t="shared" ref="AQ52" si="61">AO52-AP52</f>
        <v>0</v>
      </c>
      <c r="AR52" s="143"/>
      <c r="AS52" s="121"/>
      <c r="AT52" s="122">
        <f t="shared" ref="AT52" si="62">AR52-AS52</f>
        <v>0</v>
      </c>
      <c r="AU52" s="121"/>
      <c r="AV52" s="121"/>
      <c r="AW52" s="123">
        <f t="shared" ref="AW52" si="63">AU52-AV52</f>
        <v>0</v>
      </c>
      <c r="AX52" s="121"/>
      <c r="AY52" s="121"/>
      <c r="AZ52" s="122">
        <f t="shared" ref="AZ52" si="64">AX52-AY52</f>
        <v>0</v>
      </c>
      <c r="BA52" s="157">
        <f t="shared" ref="BA52" si="65">AR52+AU52+AX52</f>
        <v>0</v>
      </c>
      <c r="BB52" s="158">
        <f t="shared" ref="BB52" si="66">AS52+AV52+AY52</f>
        <v>0</v>
      </c>
      <c r="BC52" s="443">
        <f t="shared" ref="BC52" si="67">BA52-BB52</f>
        <v>0</v>
      </c>
      <c r="BD52" s="166">
        <f t="shared" ref="BD52" si="68">AF52+AI52+AL52+AR52+AU52+AX52</f>
        <v>0</v>
      </c>
      <c r="BE52" s="167">
        <f t="shared" ref="BE52" si="69">AG52+AJ52+AM52+AS52+AV52+AY52</f>
        <v>0</v>
      </c>
      <c r="BF52" s="444">
        <f t="shared" ref="BF52" si="70">BD52-BE52</f>
        <v>0</v>
      </c>
      <c r="BG52" s="439">
        <f t="shared" ref="BG52" si="71">AC52+BD52</f>
        <v>0</v>
      </c>
      <c r="BH52" s="444">
        <f t="shared" ref="BH52" si="72">AD52+BE52</f>
        <v>0</v>
      </c>
      <c r="BI52" s="175">
        <f t="shared" ref="BI52" si="73">BG52-BH52</f>
        <v>0</v>
      </c>
      <c r="BJ52" s="465"/>
      <c r="BL52" s="456"/>
    </row>
    <row r="53" spans="1:64" s="183" customFormat="1" ht="30" customHeight="1" thickBot="1" x14ac:dyDescent="0.55000000000000004">
      <c r="A53" s="181">
        <f t="shared" si="35"/>
        <v>47</v>
      </c>
      <c r="B53" s="230">
        <v>51708</v>
      </c>
      <c r="C53" s="238" t="s">
        <v>247</v>
      </c>
      <c r="D53" s="233" t="s">
        <v>250</v>
      </c>
      <c r="E53" s="143">
        <f>'[2]Cold Coil'!E54</f>
        <v>0</v>
      </c>
      <c r="F53" s="126"/>
      <c r="G53" s="144">
        <f t="shared" si="15"/>
        <v>0</v>
      </c>
      <c r="H53" s="126">
        <f>'[2]Cold Coil'!F54</f>
        <v>0</v>
      </c>
      <c r="I53" s="126"/>
      <c r="J53" s="144">
        <f t="shared" si="16"/>
        <v>0</v>
      </c>
      <c r="K53" s="126">
        <f>'[2]Cold Coil'!G54</f>
        <v>0</v>
      </c>
      <c r="L53" s="126"/>
      <c r="M53" s="146">
        <f t="shared" si="17"/>
        <v>0</v>
      </c>
      <c r="N53" s="160">
        <f t="shared" si="37"/>
        <v>0</v>
      </c>
      <c r="O53" s="323">
        <f t="shared" si="37"/>
        <v>0</v>
      </c>
      <c r="P53" s="162">
        <f t="shared" si="19"/>
        <v>0</v>
      </c>
      <c r="Q53" s="461">
        <f>'[2]Cold Coil'!H54</f>
        <v>0</v>
      </c>
      <c r="R53" s="126"/>
      <c r="S53" s="144">
        <f t="shared" si="20"/>
        <v>0</v>
      </c>
      <c r="T53" s="126">
        <f>'[2]Cold Coil'!I54</f>
        <v>0</v>
      </c>
      <c r="U53" s="126"/>
      <c r="V53" s="144">
        <f t="shared" si="21"/>
        <v>0</v>
      </c>
      <c r="W53" s="483">
        <f>'[2]Cold Coil'!J54</f>
        <v>0</v>
      </c>
      <c r="X53" s="126"/>
      <c r="Y53" s="146">
        <f t="shared" si="22"/>
        <v>0</v>
      </c>
      <c r="Z53" s="160">
        <f t="shared" si="38"/>
        <v>0</v>
      </c>
      <c r="AA53" s="323">
        <f t="shared" si="38"/>
        <v>0</v>
      </c>
      <c r="AB53" s="162">
        <f t="shared" si="24"/>
        <v>0</v>
      </c>
      <c r="AC53" s="440">
        <f t="shared" si="39"/>
        <v>0</v>
      </c>
      <c r="AD53" s="328">
        <f t="shared" si="39"/>
        <v>0</v>
      </c>
      <c r="AE53" s="171">
        <f t="shared" si="26"/>
        <v>0</v>
      </c>
      <c r="AF53" s="461">
        <f>'[2]Cold Coil'!K54</f>
        <v>0</v>
      </c>
      <c r="AG53" s="126"/>
      <c r="AH53" s="144">
        <f t="shared" si="27"/>
        <v>0</v>
      </c>
      <c r="AI53" s="126">
        <f>'[2]Cold Coil'!L54</f>
        <v>0</v>
      </c>
      <c r="AJ53" s="126"/>
      <c r="AK53" s="144">
        <f t="shared" si="28"/>
        <v>0</v>
      </c>
      <c r="AL53" s="126">
        <f>'[2]Cold Coil'!M54</f>
        <v>0</v>
      </c>
      <c r="AM53" s="126"/>
      <c r="AN53" s="146">
        <f t="shared" si="29"/>
        <v>0</v>
      </c>
      <c r="AO53" s="160">
        <f t="shared" si="40"/>
        <v>0</v>
      </c>
      <c r="AP53" s="323">
        <f t="shared" si="40"/>
        <v>0</v>
      </c>
      <c r="AQ53" s="475">
        <f t="shared" si="10"/>
        <v>0</v>
      </c>
      <c r="AR53" s="461">
        <f>'[2]Cold Coil'!N54</f>
        <v>0</v>
      </c>
      <c r="AS53" s="126"/>
      <c r="AT53" s="122">
        <f t="shared" si="30"/>
        <v>0</v>
      </c>
      <c r="AU53" s="126">
        <f>'[2]Cold Coil'!O54</f>
        <v>0</v>
      </c>
      <c r="AV53" s="126"/>
      <c r="AW53" s="123">
        <f t="shared" si="31"/>
        <v>0</v>
      </c>
      <c r="AX53" s="126">
        <f>'[2]Cold Coil'!P54</f>
        <v>0</v>
      </c>
      <c r="AY53" s="126"/>
      <c r="AZ53" s="122">
        <f t="shared" si="32"/>
        <v>0</v>
      </c>
      <c r="BA53" s="160">
        <f t="shared" si="33"/>
        <v>0</v>
      </c>
      <c r="BB53" s="161">
        <f t="shared" si="33"/>
        <v>0</v>
      </c>
      <c r="BC53" s="450">
        <f t="shared" si="11"/>
        <v>0</v>
      </c>
      <c r="BD53" s="169">
        <f t="shared" si="36"/>
        <v>0</v>
      </c>
      <c r="BE53" s="170">
        <f t="shared" si="36"/>
        <v>0</v>
      </c>
      <c r="BF53" s="446">
        <f t="shared" si="13"/>
        <v>0</v>
      </c>
      <c r="BG53" s="440">
        <f t="shared" si="34"/>
        <v>0</v>
      </c>
      <c r="BH53" s="446">
        <f t="shared" si="34"/>
        <v>0</v>
      </c>
      <c r="BI53" s="446">
        <f t="shared" si="14"/>
        <v>0</v>
      </c>
      <c r="BJ53" s="465"/>
      <c r="BL53" s="458">
        <f>VLOOKUP($B53,Test!$A$68:$J$120,4,0)</f>
        <v>0</v>
      </c>
    </row>
    <row r="54" spans="1:64" s="114" customFormat="1" ht="33" customHeight="1" thickBot="1" x14ac:dyDescent="0.55000000000000004">
      <c r="A54" s="540" t="s">
        <v>97</v>
      </c>
      <c r="B54" s="541"/>
      <c r="C54" s="549"/>
      <c r="D54" s="113"/>
      <c r="E54" s="155">
        <f t="shared" ref="E54:AJ54" si="74">SUM(E7:E53)</f>
        <v>1177356.299002782</v>
      </c>
      <c r="F54" s="131">
        <f t="shared" si="74"/>
        <v>698728.33</v>
      </c>
      <c r="G54" s="136">
        <f t="shared" si="74"/>
        <v>478627.9690027819</v>
      </c>
      <c r="H54" s="135">
        <f t="shared" si="74"/>
        <v>1195564.6857088043</v>
      </c>
      <c r="I54" s="135">
        <f t="shared" si="74"/>
        <v>1120244.19</v>
      </c>
      <c r="J54" s="136">
        <f t="shared" si="74"/>
        <v>75320.495708803806</v>
      </c>
      <c r="K54" s="135">
        <f t="shared" si="74"/>
        <v>1445911.0246498263</v>
      </c>
      <c r="L54" s="135">
        <f t="shared" si="74"/>
        <v>1339964.74</v>
      </c>
      <c r="M54" s="139">
        <f t="shared" si="74"/>
        <v>105946.2846498263</v>
      </c>
      <c r="N54" s="163">
        <f t="shared" si="74"/>
        <v>3818832.0093614119</v>
      </c>
      <c r="O54" s="324">
        <f t="shared" si="74"/>
        <v>3158937.26</v>
      </c>
      <c r="P54" s="165">
        <f t="shared" si="74"/>
        <v>659894.7493614119</v>
      </c>
      <c r="Q54" s="155">
        <f t="shared" si="74"/>
        <v>1239007.9370345422</v>
      </c>
      <c r="R54" s="135">
        <f t="shared" si="74"/>
        <v>1047456.48</v>
      </c>
      <c r="S54" s="136">
        <f t="shared" si="74"/>
        <v>191551.45703454231</v>
      </c>
      <c r="T54" s="135">
        <f t="shared" si="74"/>
        <v>1940508.9053040678</v>
      </c>
      <c r="U54" s="135">
        <f t="shared" si="74"/>
        <v>0</v>
      </c>
      <c r="V54" s="136">
        <f t="shared" si="74"/>
        <v>1940508.9053040678</v>
      </c>
      <c r="W54" s="135">
        <f t="shared" si="74"/>
        <v>1497266.2251898746</v>
      </c>
      <c r="X54" s="135">
        <f t="shared" si="74"/>
        <v>0</v>
      </c>
      <c r="Y54" s="139">
        <f t="shared" si="74"/>
        <v>1497266.2251898746</v>
      </c>
      <c r="Z54" s="163">
        <f t="shared" si="74"/>
        <v>4676783.0675284853</v>
      </c>
      <c r="AA54" s="324">
        <f t="shared" si="74"/>
        <v>1047456.48</v>
      </c>
      <c r="AB54" s="165">
        <f t="shared" si="74"/>
        <v>3629326.5875284849</v>
      </c>
      <c r="AC54" s="441">
        <f t="shared" si="74"/>
        <v>8495615.0768898986</v>
      </c>
      <c r="AD54" s="178">
        <f t="shared" si="74"/>
        <v>4206393.7399999993</v>
      </c>
      <c r="AE54" s="174">
        <f t="shared" si="74"/>
        <v>4289221.3368898975</v>
      </c>
      <c r="AF54" s="155">
        <f t="shared" si="74"/>
        <v>1421015.1511521502</v>
      </c>
      <c r="AG54" s="135">
        <f t="shared" si="74"/>
        <v>0</v>
      </c>
      <c r="AH54" s="136">
        <f t="shared" si="74"/>
        <v>1421015.1511521502</v>
      </c>
      <c r="AI54" s="135">
        <f t="shared" si="74"/>
        <v>1753186.8246342635</v>
      </c>
      <c r="AJ54" s="135">
        <f t="shared" si="74"/>
        <v>0</v>
      </c>
      <c r="AK54" s="136">
        <f t="shared" ref="AK54:BI54" si="75">SUM(AK7:AK53)</f>
        <v>1753186.8246342635</v>
      </c>
      <c r="AL54" s="135">
        <f t="shared" si="75"/>
        <v>1373753.5068719578</v>
      </c>
      <c r="AM54" s="131">
        <f t="shared" si="75"/>
        <v>0</v>
      </c>
      <c r="AN54" s="139">
        <f t="shared" si="75"/>
        <v>1373753.5068719578</v>
      </c>
      <c r="AO54" s="163">
        <f t="shared" si="75"/>
        <v>4547955.4826583713</v>
      </c>
      <c r="AP54" s="324">
        <f t="shared" si="75"/>
        <v>0</v>
      </c>
      <c r="AQ54" s="476">
        <f t="shared" si="75"/>
        <v>4547955.4826583713</v>
      </c>
      <c r="AR54" s="155">
        <f t="shared" si="75"/>
        <v>1493246.7119144851</v>
      </c>
      <c r="AS54" s="131">
        <f t="shared" si="75"/>
        <v>0</v>
      </c>
      <c r="AT54" s="136">
        <f t="shared" si="75"/>
        <v>1493246.7119144851</v>
      </c>
      <c r="AU54" s="135">
        <f t="shared" si="75"/>
        <v>1551003.6018455962</v>
      </c>
      <c r="AV54" s="131">
        <f t="shared" si="75"/>
        <v>0</v>
      </c>
      <c r="AW54" s="137">
        <f t="shared" si="75"/>
        <v>1551003.6018455962</v>
      </c>
      <c r="AX54" s="135">
        <f t="shared" si="75"/>
        <v>1571037.6425309405</v>
      </c>
      <c r="AY54" s="131">
        <f t="shared" si="75"/>
        <v>0</v>
      </c>
      <c r="AZ54" s="136">
        <f t="shared" si="75"/>
        <v>1571037.6425309405</v>
      </c>
      <c r="BA54" s="163">
        <f t="shared" si="75"/>
        <v>4615287.9562910199</v>
      </c>
      <c r="BB54" s="164">
        <f t="shared" si="75"/>
        <v>0</v>
      </c>
      <c r="BC54" s="449">
        <f t="shared" si="75"/>
        <v>4615287.9562910199</v>
      </c>
      <c r="BD54" s="172">
        <f t="shared" si="75"/>
        <v>9163243.4389493912</v>
      </c>
      <c r="BE54" s="173">
        <f t="shared" si="75"/>
        <v>0</v>
      </c>
      <c r="BF54" s="445">
        <f t="shared" si="75"/>
        <v>9163243.4389493912</v>
      </c>
      <c r="BG54" s="441">
        <f t="shared" si="75"/>
        <v>17658858.515839294</v>
      </c>
      <c r="BH54" s="445">
        <f t="shared" si="75"/>
        <v>4206393.7399999993</v>
      </c>
      <c r="BI54" s="445">
        <f t="shared" si="75"/>
        <v>13452464.775839288</v>
      </c>
      <c r="BJ54" s="466"/>
      <c r="BL54" s="457">
        <f>SUM(BL7:BL53)</f>
        <v>1062191.56</v>
      </c>
    </row>
    <row r="55" spans="1:64" s="40" customFormat="1" ht="33" hidden="1" customHeight="1" x14ac:dyDescent="0.25">
      <c r="A55" s="38"/>
      <c r="B55" s="39"/>
      <c r="C55" s="38"/>
      <c r="E55" s="40">
        <f t="shared" ref="E55:AF55" si="76">SUM(E7:E53)-E54</f>
        <v>0</v>
      </c>
      <c r="F55" s="40">
        <f t="shared" si="76"/>
        <v>0</v>
      </c>
      <c r="G55" s="40">
        <f t="shared" si="76"/>
        <v>0</v>
      </c>
      <c r="H55" s="40">
        <f t="shared" si="76"/>
        <v>0</v>
      </c>
      <c r="I55" s="40">
        <f t="shared" si="76"/>
        <v>0</v>
      </c>
      <c r="J55" s="40">
        <f t="shared" si="76"/>
        <v>0</v>
      </c>
      <c r="K55" s="40">
        <f t="shared" si="76"/>
        <v>0</v>
      </c>
      <c r="L55" s="40">
        <f t="shared" si="76"/>
        <v>0</v>
      </c>
      <c r="M55" s="40">
        <f t="shared" si="76"/>
        <v>0</v>
      </c>
      <c r="N55" s="40">
        <f t="shared" si="76"/>
        <v>0</v>
      </c>
      <c r="O55" s="40">
        <f t="shared" si="76"/>
        <v>0</v>
      </c>
      <c r="P55" s="40">
        <f t="shared" si="76"/>
        <v>0</v>
      </c>
      <c r="Q55" s="40">
        <f t="shared" si="76"/>
        <v>0</v>
      </c>
      <c r="R55" s="40">
        <f t="shared" si="76"/>
        <v>0</v>
      </c>
      <c r="S55" s="40">
        <f t="shared" si="76"/>
        <v>0</v>
      </c>
      <c r="T55" s="40">
        <f t="shared" si="76"/>
        <v>0</v>
      </c>
      <c r="U55" s="40">
        <f t="shared" si="76"/>
        <v>0</v>
      </c>
      <c r="V55" s="40">
        <f t="shared" si="76"/>
        <v>0</v>
      </c>
      <c r="W55" s="40">
        <f t="shared" si="76"/>
        <v>0</v>
      </c>
      <c r="X55" s="40">
        <f t="shared" si="76"/>
        <v>0</v>
      </c>
      <c r="Y55" s="40">
        <f t="shared" si="76"/>
        <v>0</v>
      </c>
      <c r="Z55" s="40">
        <f t="shared" si="76"/>
        <v>0</v>
      </c>
      <c r="AA55" s="40">
        <f t="shared" si="76"/>
        <v>0</v>
      </c>
      <c r="AB55" s="40">
        <f t="shared" si="76"/>
        <v>0</v>
      </c>
      <c r="AC55" s="40">
        <f t="shared" si="76"/>
        <v>0</v>
      </c>
      <c r="AD55" s="40">
        <f t="shared" si="76"/>
        <v>0</v>
      </c>
      <c r="AE55" s="40">
        <f t="shared" si="76"/>
        <v>0</v>
      </c>
      <c r="AF55" s="40">
        <f t="shared" si="76"/>
        <v>0</v>
      </c>
      <c r="AI55" s="40">
        <f>SUM(AI7:AI53)-AI54</f>
        <v>0</v>
      </c>
      <c r="AL55" s="40">
        <f>SUM(AL7:AL53)-AL54</f>
        <v>0</v>
      </c>
      <c r="AO55" s="40">
        <f>SUM(AO7:AO53)-AO54</f>
        <v>0</v>
      </c>
      <c r="AR55" s="40">
        <v>0</v>
      </c>
      <c r="AU55" s="40">
        <v>0</v>
      </c>
      <c r="AX55" s="40">
        <f>SUM(AX7:AX53)-AX54</f>
        <v>0</v>
      </c>
      <c r="BA55" s="40">
        <f>SUM(BA7:BA53)-BA54</f>
        <v>0</v>
      </c>
      <c r="BD55" s="40">
        <f>SUM(BD7:BD53)-BD54</f>
        <v>0</v>
      </c>
      <c r="BG55" s="40">
        <f>SUM(BG7:BG53)-BG54</f>
        <v>0</v>
      </c>
    </row>
    <row r="56" spans="1:64" s="40" customFormat="1" ht="33" hidden="1" customHeight="1" thickBot="1" x14ac:dyDescent="0.3">
      <c r="A56" s="38"/>
      <c r="B56" s="39"/>
      <c r="C56" s="38"/>
      <c r="AR56" s="40">
        <v>0</v>
      </c>
      <c r="AU56" s="40">
        <v>0</v>
      </c>
      <c r="BL56" s="33"/>
    </row>
    <row r="57" spans="1:64" s="405" customFormat="1" ht="30" hidden="1" customHeight="1" thickBot="1" x14ac:dyDescent="0.3">
      <c r="A57" s="388">
        <v>46</v>
      </c>
      <c r="B57" s="389">
        <v>48104</v>
      </c>
      <c r="C57" s="390" t="s">
        <v>239</v>
      </c>
      <c r="D57" s="391"/>
      <c r="E57" s="408"/>
      <c r="F57" s="409" t="e">
        <f>+'43 92'!F60+'Total Factory'!#REF!</f>
        <v>#REF!</v>
      </c>
      <c r="G57" s="409" t="e">
        <f>+E57-F57</f>
        <v>#REF!</v>
      </c>
      <c r="H57" s="409"/>
      <c r="I57" s="409" t="e">
        <f>+'43 92'!I60+'Total Factory'!#REF!</f>
        <v>#REF!</v>
      </c>
      <c r="J57" s="409" t="e">
        <f>+H57-I57</f>
        <v>#REF!</v>
      </c>
      <c r="K57" s="409"/>
      <c r="L57" s="393"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408"/>
      <c r="R57" s="409" t="e">
        <f>+'43 92'!R60+'Total Factory'!#REF!</f>
        <v>#REF!</v>
      </c>
      <c r="S57" s="409" t="e">
        <f>+'43 92'!S60+'Total Factory'!#REF!</f>
        <v>#REF!</v>
      </c>
      <c r="T57" s="409"/>
      <c r="U57" s="409" t="e">
        <f>+'43 92'!U60+'Total Factory'!#REF!</f>
        <v>#REF!</v>
      </c>
      <c r="V57" s="409" t="e">
        <f>+'43 92'!V60+'Total Factory'!#REF!</f>
        <v>#REF!</v>
      </c>
      <c r="W57" s="410"/>
      <c r="X57" s="407" t="e">
        <f>+F57+I57+L57+O57+R57+U57</f>
        <v>#REF!</v>
      </c>
      <c r="Y57" s="399" t="e">
        <f>+W57-X57</f>
        <v>#REF!</v>
      </c>
      <c r="Z57" s="401">
        <f>+Q57+T57+W57</f>
        <v>0</v>
      </c>
      <c r="AA57" s="402">
        <v>0</v>
      </c>
      <c r="AB57" s="403">
        <f>+Z57-AA57</f>
        <v>0</v>
      </c>
      <c r="AC57" s="401">
        <f>+E57+H57+K57+Q57+T57+W57</f>
        <v>0</v>
      </c>
      <c r="AD57" s="406">
        <v>0</v>
      </c>
      <c r="AE57" s="396">
        <f>+AC57-AD57</f>
        <v>0</v>
      </c>
      <c r="AF57" s="408"/>
      <c r="AG57" s="409"/>
      <c r="AH57" s="409"/>
      <c r="AI57" s="411"/>
      <c r="AJ57" s="412"/>
      <c r="AK57" s="412"/>
      <c r="AL57" s="410"/>
      <c r="AM57" s="406"/>
      <c r="AN57" s="406"/>
      <c r="AO57" s="393">
        <f>+AF57+AI57+AL57</f>
        <v>0</v>
      </c>
      <c r="AP57" s="442"/>
      <c r="AQ57" s="442"/>
      <c r="AR57" s="408"/>
      <c r="AS57" s="409"/>
      <c r="AT57" s="409"/>
      <c r="AU57" s="409"/>
      <c r="AV57" s="409"/>
      <c r="AW57" s="409"/>
      <c r="AX57" s="410"/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  <c r="BL57" s="33"/>
    </row>
    <row r="58" spans="1:64" s="40" customFormat="1" ht="33" hidden="1" customHeight="1" x14ac:dyDescent="0.25">
      <c r="A58" s="38"/>
      <c r="B58" s="39"/>
      <c r="C58" s="38"/>
      <c r="BL58" s="33"/>
    </row>
    <row r="59" spans="1:64" s="356" customFormat="1" ht="21" hidden="1" x14ac:dyDescent="0.45">
      <c r="A59" s="363" t="s">
        <v>227</v>
      </c>
      <c r="B59" s="364"/>
      <c r="C59" s="365"/>
      <c r="D59" s="352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4"/>
      <c r="BH59" s="355"/>
      <c r="BI59" s="355"/>
      <c r="BL59" s="33"/>
    </row>
    <row r="60" spans="1:64" s="356" customFormat="1" ht="21" hidden="1" x14ac:dyDescent="0.45">
      <c r="A60" s="366"/>
      <c r="B60" s="367" t="s">
        <v>228</v>
      </c>
      <c r="C60" s="368"/>
      <c r="D60" s="357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8"/>
      <c r="AB60" s="358"/>
      <c r="AC60" s="358"/>
      <c r="AD60" s="358"/>
      <c r="AE60" s="358"/>
      <c r="AF60" s="358"/>
      <c r="AG60" s="358"/>
      <c r="AH60" s="358"/>
      <c r="AI60" s="358"/>
      <c r="AJ60" s="358"/>
      <c r="AK60" s="358"/>
      <c r="AL60" s="358"/>
      <c r="AM60" s="358"/>
      <c r="AN60" s="358"/>
      <c r="AO60" s="358"/>
      <c r="AP60" s="358"/>
      <c r="AQ60" s="358"/>
      <c r="AR60" s="358"/>
      <c r="AS60" s="358"/>
      <c r="AT60" s="358"/>
      <c r="AU60" s="358"/>
      <c r="AV60" s="358"/>
      <c r="AW60" s="358"/>
      <c r="AX60" s="358"/>
      <c r="AY60" s="358"/>
      <c r="AZ60" s="358"/>
      <c r="BA60" s="358"/>
      <c r="BB60" s="358"/>
      <c r="BC60" s="358"/>
      <c r="BD60" s="358"/>
      <c r="BE60" s="358"/>
      <c r="BF60" s="358"/>
      <c r="BG60" s="359"/>
      <c r="BH60" s="355"/>
      <c r="BI60" s="355"/>
      <c r="BL60" s="33"/>
    </row>
    <row r="61" spans="1:64" s="356" customFormat="1" ht="21" hidden="1" x14ac:dyDescent="0.45">
      <c r="A61" s="366"/>
      <c r="B61" s="367" t="s">
        <v>229</v>
      </c>
      <c r="C61" s="368"/>
      <c r="D61" s="357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8"/>
      <c r="AI61" s="358"/>
      <c r="AJ61" s="358"/>
      <c r="AK61" s="358"/>
      <c r="AL61" s="358"/>
      <c r="AM61" s="358"/>
      <c r="AN61" s="358"/>
      <c r="AO61" s="358"/>
      <c r="AP61" s="358"/>
      <c r="AQ61" s="358"/>
      <c r="AR61" s="358"/>
      <c r="AS61" s="358"/>
      <c r="AT61" s="358"/>
      <c r="AU61" s="358"/>
      <c r="AV61" s="358"/>
      <c r="AW61" s="358"/>
      <c r="AX61" s="358"/>
      <c r="AY61" s="358"/>
      <c r="AZ61" s="358"/>
      <c r="BA61" s="358"/>
      <c r="BB61" s="358"/>
      <c r="BC61" s="358"/>
      <c r="BD61" s="358"/>
      <c r="BE61" s="358"/>
      <c r="BF61" s="358"/>
      <c r="BG61" s="359"/>
      <c r="BH61" s="355"/>
      <c r="BI61" s="355"/>
      <c r="BL61" s="33"/>
    </row>
    <row r="62" spans="1:64" s="356" customFormat="1" ht="21" hidden="1" x14ac:dyDescent="0.45">
      <c r="A62" s="366"/>
      <c r="B62" s="367" t="s">
        <v>230</v>
      </c>
      <c r="C62" s="368"/>
      <c r="D62" s="357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8"/>
      <c r="AG62" s="358"/>
      <c r="AH62" s="358"/>
      <c r="AI62" s="358"/>
      <c r="AJ62" s="358"/>
      <c r="AK62" s="358"/>
      <c r="AL62" s="358"/>
      <c r="AM62" s="358"/>
      <c r="AN62" s="358"/>
      <c r="AO62" s="358"/>
      <c r="AP62" s="358"/>
      <c r="AQ62" s="358"/>
      <c r="AR62" s="358"/>
      <c r="AS62" s="358"/>
      <c r="AT62" s="358"/>
      <c r="AU62" s="358"/>
      <c r="AV62" s="358"/>
      <c r="AW62" s="358"/>
      <c r="AX62" s="358"/>
      <c r="AY62" s="358"/>
      <c r="AZ62" s="358"/>
      <c r="BA62" s="358"/>
      <c r="BB62" s="358"/>
      <c r="BC62" s="358"/>
      <c r="BD62" s="358"/>
      <c r="BE62" s="358"/>
      <c r="BF62" s="358"/>
      <c r="BG62" s="359"/>
      <c r="BH62" s="355"/>
      <c r="BI62" s="355"/>
      <c r="BL62" s="33"/>
    </row>
    <row r="63" spans="1:64" s="356" customFormat="1" ht="21" hidden="1" x14ac:dyDescent="0.45">
      <c r="A63" s="366"/>
      <c r="B63" s="367" t="s">
        <v>231</v>
      </c>
      <c r="C63" s="368"/>
      <c r="D63" s="357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8"/>
      <c r="AK63" s="358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8"/>
      <c r="AX63" s="358"/>
      <c r="AY63" s="358"/>
      <c r="AZ63" s="358"/>
      <c r="BA63" s="358"/>
      <c r="BB63" s="358"/>
      <c r="BC63" s="358"/>
      <c r="BD63" s="358"/>
      <c r="BE63" s="358"/>
      <c r="BF63" s="358"/>
      <c r="BG63" s="359"/>
      <c r="BH63" s="355"/>
      <c r="BI63" s="355"/>
      <c r="BL63" s="33"/>
    </row>
    <row r="64" spans="1:64" s="356" customFormat="1" ht="21" hidden="1" x14ac:dyDescent="0.45">
      <c r="A64" s="366"/>
      <c r="B64" s="369" t="s">
        <v>232</v>
      </c>
      <c r="C64" s="368"/>
      <c r="D64" s="357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/>
      <c r="AG64" s="358"/>
      <c r="AH64" s="358"/>
      <c r="AI64" s="358"/>
      <c r="AJ64" s="358"/>
      <c r="AK64" s="358"/>
      <c r="AL64" s="358"/>
      <c r="AM64" s="358"/>
      <c r="AN64" s="358"/>
      <c r="AO64" s="358"/>
      <c r="AP64" s="358"/>
      <c r="AQ64" s="358"/>
      <c r="AR64" s="358"/>
      <c r="AS64" s="358"/>
      <c r="AT64" s="358"/>
      <c r="AU64" s="358"/>
      <c r="AV64" s="358"/>
      <c r="AW64" s="358"/>
      <c r="AX64" s="358"/>
      <c r="AY64" s="358"/>
      <c r="AZ64" s="358"/>
      <c r="BA64" s="358"/>
      <c r="BB64" s="358"/>
      <c r="BC64" s="358"/>
      <c r="BD64" s="358"/>
      <c r="BE64" s="358"/>
      <c r="BF64" s="358"/>
      <c r="BG64" s="359"/>
      <c r="BH64" s="355"/>
      <c r="BI64" s="355"/>
      <c r="BL64" s="33"/>
    </row>
    <row r="65" spans="1:64" s="356" customFormat="1" ht="21" hidden="1" x14ac:dyDescent="0.45">
      <c r="A65" s="366"/>
      <c r="B65" s="367" t="s">
        <v>233</v>
      </c>
      <c r="C65" s="367"/>
      <c r="D65" s="357"/>
      <c r="E65" s="358"/>
      <c r="F65" s="358" t="s">
        <v>234</v>
      </c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58"/>
      <c r="AB65" s="358"/>
      <c r="AC65" s="358"/>
      <c r="AD65" s="358"/>
      <c r="AE65" s="358"/>
      <c r="AF65" s="358"/>
      <c r="AG65" s="358"/>
      <c r="AH65" s="358"/>
      <c r="AI65" s="358"/>
      <c r="AJ65" s="358"/>
      <c r="AK65" s="358"/>
      <c r="AL65" s="358"/>
      <c r="AM65" s="358"/>
      <c r="AN65" s="358"/>
      <c r="AO65" s="358"/>
      <c r="AP65" s="358"/>
      <c r="AQ65" s="358"/>
      <c r="AR65" s="358"/>
      <c r="AS65" s="358"/>
      <c r="AT65" s="358"/>
      <c r="AU65" s="358"/>
      <c r="AV65" s="358"/>
      <c r="AW65" s="358"/>
      <c r="AX65" s="358"/>
      <c r="AY65" s="358"/>
      <c r="AZ65" s="358"/>
      <c r="BA65" s="358"/>
      <c r="BB65" s="358"/>
      <c r="BC65" s="358"/>
      <c r="BD65" s="358"/>
      <c r="BE65" s="358"/>
      <c r="BF65" s="358"/>
      <c r="BG65" s="359"/>
      <c r="BH65" s="355"/>
      <c r="BI65" s="355"/>
      <c r="BL65" s="33"/>
    </row>
    <row r="66" spans="1:64" s="356" customFormat="1" ht="21" hidden="1" x14ac:dyDescent="0.45">
      <c r="A66" s="366"/>
      <c r="B66" s="367" t="s">
        <v>235</v>
      </c>
      <c r="C66" s="367"/>
      <c r="D66" s="357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58"/>
      <c r="AH66" s="358"/>
      <c r="AI66" s="358"/>
      <c r="AJ66" s="358"/>
      <c r="AK66" s="358"/>
      <c r="AL66" s="358"/>
      <c r="AM66" s="358"/>
      <c r="AN66" s="358"/>
      <c r="AO66" s="358"/>
      <c r="AP66" s="358"/>
      <c r="AQ66" s="358"/>
      <c r="AR66" s="358"/>
      <c r="AS66" s="358"/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58"/>
      <c r="BF66" s="358"/>
      <c r="BG66" s="359"/>
      <c r="BH66" s="355"/>
      <c r="BI66" s="355"/>
      <c r="BL66" s="33"/>
    </row>
    <row r="67" spans="1:64" s="356" customFormat="1" ht="21" hidden="1" x14ac:dyDescent="0.45">
      <c r="A67" s="366"/>
      <c r="B67" s="367" t="s">
        <v>236</v>
      </c>
      <c r="C67" s="36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7"/>
      <c r="V67" s="357"/>
      <c r="W67" s="357"/>
      <c r="X67" s="357"/>
      <c r="Y67" s="357"/>
      <c r="Z67" s="357"/>
      <c r="AA67" s="357"/>
      <c r="AB67" s="357"/>
      <c r="AC67" s="357"/>
      <c r="AD67" s="357"/>
      <c r="AE67" s="357"/>
      <c r="AF67" s="357"/>
      <c r="AG67" s="357"/>
      <c r="AH67" s="357"/>
      <c r="AI67" s="357"/>
      <c r="AJ67" s="357"/>
      <c r="AK67" s="357"/>
      <c r="AL67" s="357"/>
      <c r="AM67" s="357"/>
      <c r="AN67" s="357"/>
      <c r="AO67" s="357"/>
      <c r="AP67" s="357"/>
      <c r="AQ67" s="357"/>
      <c r="AR67" s="357"/>
      <c r="AS67" s="357"/>
      <c r="AT67" s="357"/>
      <c r="AU67" s="357"/>
      <c r="AV67" s="357"/>
      <c r="AW67" s="357"/>
      <c r="AX67" s="357"/>
      <c r="AY67" s="357"/>
      <c r="AZ67" s="357"/>
      <c r="BA67" s="357"/>
      <c r="BB67" s="357"/>
      <c r="BC67" s="357"/>
      <c r="BD67" s="357"/>
      <c r="BE67" s="357"/>
      <c r="BF67" s="357"/>
      <c r="BG67" s="360"/>
      <c r="BL67" s="33"/>
    </row>
    <row r="68" spans="1:64" s="356" customFormat="1" ht="21" hidden="1" x14ac:dyDescent="0.45">
      <c r="A68" s="366"/>
      <c r="B68" s="367" t="s">
        <v>237</v>
      </c>
      <c r="C68" s="36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7"/>
      <c r="V68" s="357"/>
      <c r="W68" s="357"/>
      <c r="X68" s="357"/>
      <c r="Y68" s="357"/>
      <c r="Z68" s="357"/>
      <c r="AA68" s="357"/>
      <c r="AB68" s="357"/>
      <c r="AC68" s="357"/>
      <c r="AD68" s="357"/>
      <c r="AE68" s="357"/>
      <c r="AF68" s="357"/>
      <c r="AG68" s="357"/>
      <c r="AH68" s="357"/>
      <c r="AI68" s="357"/>
      <c r="AJ68" s="357"/>
      <c r="AK68" s="357"/>
      <c r="AL68" s="357"/>
      <c r="AM68" s="357"/>
      <c r="AN68" s="357"/>
      <c r="AO68" s="357"/>
      <c r="AP68" s="357"/>
      <c r="AQ68" s="357"/>
      <c r="AR68" s="357"/>
      <c r="AS68" s="357"/>
      <c r="AT68" s="357"/>
      <c r="AU68" s="357"/>
      <c r="AV68" s="357"/>
      <c r="AW68" s="357"/>
      <c r="AX68" s="357"/>
      <c r="AY68" s="357"/>
      <c r="AZ68" s="357"/>
      <c r="BA68" s="357"/>
      <c r="BB68" s="357"/>
      <c r="BC68" s="357"/>
      <c r="BD68" s="357"/>
      <c r="BE68" s="357"/>
      <c r="BF68" s="357"/>
      <c r="BG68" s="360"/>
      <c r="BL68" s="33"/>
    </row>
    <row r="69" spans="1:64" s="356" customFormat="1" ht="21" hidden="1" x14ac:dyDescent="0.45">
      <c r="A69" s="370"/>
      <c r="B69" s="371" t="s">
        <v>238</v>
      </c>
      <c r="C69" s="37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361"/>
      <c r="AD69" s="361"/>
      <c r="AE69" s="361"/>
      <c r="AF69" s="361"/>
      <c r="AG69" s="361"/>
      <c r="AH69" s="361"/>
      <c r="AI69" s="361"/>
      <c r="AJ69" s="361"/>
      <c r="AK69" s="361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1"/>
      <c r="AX69" s="361"/>
      <c r="AY69" s="361"/>
      <c r="AZ69" s="361"/>
      <c r="BA69" s="361"/>
      <c r="BB69" s="361"/>
      <c r="BC69" s="361"/>
      <c r="BD69" s="361"/>
      <c r="BE69" s="361"/>
      <c r="BF69" s="361"/>
      <c r="BG69" s="362"/>
      <c r="BL69" s="33"/>
    </row>
    <row r="70" spans="1:64" ht="33" customHeight="1" x14ac:dyDescent="0.25">
      <c r="E70" s="30"/>
      <c r="F70" s="30"/>
      <c r="G70" s="30"/>
      <c r="H70" s="30"/>
      <c r="I70" s="30"/>
      <c r="J70" s="30"/>
      <c r="K70" s="30"/>
      <c r="L70" s="30"/>
      <c r="M70" s="30"/>
      <c r="Q70" s="30"/>
      <c r="R70" s="30"/>
      <c r="S70" s="30"/>
      <c r="T70" s="30"/>
      <c r="U70" s="30"/>
      <c r="V70" s="30"/>
      <c r="W70" s="30"/>
      <c r="X70" s="30"/>
      <c r="Y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R70" s="30"/>
      <c r="AS70" s="30"/>
      <c r="AT70" s="30"/>
      <c r="AU70" s="30"/>
      <c r="AV70" s="30"/>
      <c r="AW70" s="30"/>
      <c r="AX70" s="30"/>
      <c r="AY70" s="30"/>
      <c r="AZ70" s="30"/>
      <c r="BD70" s="30"/>
      <c r="BE70" s="30"/>
      <c r="BF70" s="30"/>
      <c r="BG70" s="30"/>
      <c r="BH70" s="30"/>
      <c r="BI70" s="30"/>
    </row>
    <row r="71" spans="1:64" ht="33" customHeight="1" x14ac:dyDescent="0.25">
      <c r="F71" s="488"/>
      <c r="I71" s="488"/>
    </row>
    <row r="75" spans="1:64" ht="85.5" customHeight="1" x14ac:dyDescent="0.25">
      <c r="E75" s="140"/>
    </row>
  </sheetData>
  <protectedRanges>
    <protectedRange sqref="N70:P211" name="ช่วง1_1"/>
    <protectedRange sqref="Z70:AB211" name="ช่วง1_2"/>
    <protectedRange sqref="AO70:AQ211" name="ช่วง1_3"/>
    <protectedRange sqref="BA70:BC211" name="ช่วง1_4"/>
  </protectedRanges>
  <mergeCells count="6">
    <mergeCell ref="AR4:AZ4"/>
    <mergeCell ref="A54:C54"/>
    <mergeCell ref="E4:M4"/>
    <mergeCell ref="N4:P4"/>
    <mergeCell ref="Q4:Y4"/>
    <mergeCell ref="AF4:AN4"/>
  </mergeCells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K71"/>
  <sheetViews>
    <sheetView showGridLines="0" zoomScale="70" zoomScaleNormal="70" workbookViewId="0">
      <pane xSplit="4" ySplit="6" topLeftCell="E43" activePane="bottomRight" state="frozen"/>
      <selection activeCell="I52" sqref="I52"/>
      <selection pane="topRight" activeCell="I52" sqref="I52"/>
      <selection pane="bottomLeft" activeCell="I52" sqref="I52"/>
      <selection pane="bottomRight" activeCell="I52" sqref="I52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6" width="16.7109375" style="33" customWidth="1"/>
    <col min="7" max="7" width="17.140625" style="33" customWidth="1"/>
    <col min="8" max="13" width="16.7109375" style="33" customWidth="1"/>
    <col min="14" max="16" width="17.7109375" style="33" customWidth="1"/>
    <col min="17" max="25" width="16.7109375" style="33" customWidth="1"/>
    <col min="26" max="31" width="17.7109375" style="33" customWidth="1"/>
    <col min="32" max="47" width="16.7109375" style="33" customWidth="1"/>
    <col min="48" max="48" width="17.5703125" style="33" bestFit="1" customWidth="1"/>
    <col min="49" max="50" width="16.7109375" style="33" customWidth="1"/>
    <col min="51" max="51" width="16" style="33" customWidth="1"/>
    <col min="52" max="55" width="16.7109375" style="33" customWidth="1"/>
    <col min="56" max="61" width="17.7109375" style="33" customWidth="1"/>
    <col min="62" max="62" width="9.140625" style="33"/>
    <col min="63" max="63" width="2.140625" style="33" customWidth="1"/>
    <col min="64" max="16384" width="9.140625" style="33"/>
  </cols>
  <sheetData>
    <row r="1" spans="1:63" s="109" customFormat="1" ht="33" customHeight="1" x14ac:dyDescent="0.35">
      <c r="A1" s="106" t="s">
        <v>103</v>
      </c>
      <c r="B1" s="107"/>
      <c r="C1" s="108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3" s="109" customFormat="1" ht="33" customHeight="1" x14ac:dyDescent="0.35">
      <c r="A2" s="110" t="s">
        <v>262</v>
      </c>
      <c r="B2" s="111"/>
      <c r="C2" s="111"/>
      <c r="D2" s="111"/>
      <c r="E2" s="118"/>
      <c r="F2" s="11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3" s="109" customFormat="1" ht="33" customHeight="1" thickBot="1" x14ac:dyDescent="0.4">
      <c r="A3" s="110" t="s">
        <v>265</v>
      </c>
      <c r="B3" s="107"/>
      <c r="E3" s="141"/>
      <c r="F3" s="141"/>
      <c r="G3" s="141"/>
      <c r="H3" s="141"/>
      <c r="I3" s="141"/>
      <c r="J3" s="141"/>
      <c r="K3" s="141"/>
      <c r="L3" s="141"/>
      <c r="M3" s="141"/>
      <c r="N3" s="33"/>
      <c r="O3" s="33"/>
      <c r="P3" s="33"/>
      <c r="Q3" s="142">
        <v>118433</v>
      </c>
      <c r="R3" s="142"/>
      <c r="S3" s="142"/>
      <c r="T3" s="142">
        <v>119037</v>
      </c>
      <c r="U3" s="142"/>
      <c r="V3" s="142"/>
      <c r="W3" s="142">
        <v>118537</v>
      </c>
      <c r="X3" s="142"/>
      <c r="Y3" s="142"/>
      <c r="Z3" s="33"/>
      <c r="AA3" s="33"/>
      <c r="AB3" s="33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33"/>
      <c r="AP3" s="33"/>
      <c r="AQ3" s="33"/>
      <c r="AR3" s="141"/>
      <c r="AS3" s="141"/>
      <c r="AT3" s="141"/>
      <c r="AU3" s="141"/>
      <c r="AV3" s="141"/>
      <c r="AW3" s="141"/>
      <c r="AX3" s="141"/>
      <c r="BA3" s="33"/>
      <c r="BB3" s="33"/>
      <c r="BC3" s="33"/>
      <c r="BD3" s="141"/>
      <c r="BE3" s="141"/>
      <c r="BF3" s="141"/>
      <c r="BG3" s="141"/>
      <c r="BH3" s="141"/>
      <c r="BI3" s="141"/>
    </row>
    <row r="4" spans="1:63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3" s="193" customFormat="1" ht="33" customHeight="1" x14ac:dyDescent="0.3">
      <c r="A5" s="194" t="s">
        <v>89</v>
      </c>
      <c r="B5" s="195" t="s">
        <v>40</v>
      </c>
      <c r="C5" s="234" t="s">
        <v>38</v>
      </c>
      <c r="D5" s="197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194"/>
      <c r="BK5" s="197"/>
    </row>
    <row r="6" spans="1:63" s="216" customFormat="1" ht="33" customHeight="1" x14ac:dyDescent="0.25">
      <c r="A6" s="198"/>
      <c r="B6" s="199"/>
      <c r="C6" s="235"/>
      <c r="D6" s="231"/>
      <c r="E6" s="229" t="s">
        <v>108</v>
      </c>
      <c r="F6" s="203" t="s">
        <v>106</v>
      </c>
      <c r="G6" s="210" t="s">
        <v>107</v>
      </c>
      <c r="H6" s="203" t="s">
        <v>108</v>
      </c>
      <c r="I6" s="203" t="s">
        <v>106</v>
      </c>
      <c r="J6" s="205" t="s">
        <v>107</v>
      </c>
      <c r="K6" s="203" t="s">
        <v>108</v>
      </c>
      <c r="L6" s="203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03" t="s">
        <v>106</v>
      </c>
      <c r="S6" s="210" t="s">
        <v>107</v>
      </c>
      <c r="T6" s="203" t="s">
        <v>108</v>
      </c>
      <c r="U6" s="203" t="s">
        <v>106</v>
      </c>
      <c r="V6" s="205" t="s">
        <v>107</v>
      </c>
      <c r="W6" s="203" t="s">
        <v>108</v>
      </c>
      <c r="X6" s="203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9" t="s">
        <v>108</v>
      </c>
      <c r="AG6" s="203" t="s">
        <v>106</v>
      </c>
      <c r="AH6" s="204" t="s">
        <v>242</v>
      </c>
      <c r="AI6" s="203" t="s">
        <v>108</v>
      </c>
      <c r="AJ6" s="203" t="s">
        <v>106</v>
      </c>
      <c r="AK6" s="204" t="s">
        <v>242</v>
      </c>
      <c r="AL6" s="203" t="s">
        <v>108</v>
      </c>
      <c r="AM6" s="203" t="s">
        <v>106</v>
      </c>
      <c r="AN6" s="206" t="s">
        <v>242</v>
      </c>
      <c r="AO6" s="207" t="s">
        <v>108</v>
      </c>
      <c r="AP6" s="208" t="s">
        <v>106</v>
      </c>
      <c r="AQ6" s="208" t="s">
        <v>242</v>
      </c>
      <c r="AR6" s="220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15" t="s">
        <v>108</v>
      </c>
      <c r="AY6" s="203" t="s">
        <v>106</v>
      </c>
      <c r="AZ6" s="205" t="s">
        <v>242</v>
      </c>
      <c r="BA6" s="207" t="s">
        <v>108</v>
      </c>
      <c r="BB6" s="208" t="s">
        <v>106</v>
      </c>
      <c r="BC6" s="208" t="s">
        <v>242</v>
      </c>
      <c r="BD6" s="212" t="s">
        <v>108</v>
      </c>
      <c r="BE6" s="213" t="s">
        <v>106</v>
      </c>
      <c r="BF6" s="213" t="s">
        <v>242</v>
      </c>
      <c r="BG6" s="438" t="s">
        <v>108</v>
      </c>
      <c r="BH6" s="325" t="s">
        <v>106</v>
      </c>
      <c r="BI6" s="213" t="s">
        <v>242</v>
      </c>
      <c r="BJ6" s="464"/>
    </row>
    <row r="7" spans="1:63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'11 17'!E7+'11 13'!E7</f>
        <v>8900</v>
      </c>
      <c r="F7" s="121">
        <f>'11 17'!F7+'11 13'!F7</f>
        <v>8900</v>
      </c>
      <c r="G7" s="122">
        <f>E7-F7</f>
        <v>0</v>
      </c>
      <c r="H7" s="121">
        <f>'11 17'!H7+'11 13'!H7</f>
        <v>8900</v>
      </c>
      <c r="I7" s="121">
        <f>'11 17'!I7+'11 13'!I7</f>
        <v>8900</v>
      </c>
      <c r="J7" s="123">
        <f t="shared" ref="J7:J53" si="9">H7-I7</f>
        <v>0</v>
      </c>
      <c r="K7" s="121">
        <f>'11 17'!K7+'11 13'!K7</f>
        <v>8700</v>
      </c>
      <c r="L7" s="121">
        <f>'11 17'!L7+'11 13'!L7</f>
        <v>8700</v>
      </c>
      <c r="M7" s="124">
        <f t="shared" ref="M7:M53" si="10">K7-L7</f>
        <v>0</v>
      </c>
      <c r="N7" s="157">
        <f>E7+H7+K7</f>
        <v>26500</v>
      </c>
      <c r="O7" s="322">
        <f>F7+I7+L7</f>
        <v>26500</v>
      </c>
      <c r="P7" s="159">
        <f>N7-O7</f>
        <v>0</v>
      </c>
      <c r="Q7" s="143">
        <f>'11 17'!Q7+'11 13'!Q7</f>
        <v>9000</v>
      </c>
      <c r="R7" s="121">
        <f>'11 17'!R7+'11 13'!R7</f>
        <v>9000</v>
      </c>
      <c r="S7" s="122">
        <f t="shared" ref="S7:S53" si="11">Q7-R7</f>
        <v>0</v>
      </c>
      <c r="T7" s="121">
        <f>'11 17'!T7+'11 13'!T7</f>
        <v>8900</v>
      </c>
      <c r="U7" s="121">
        <f>'11 17'!U7+'11 13'!U7</f>
        <v>0</v>
      </c>
      <c r="V7" s="123">
        <f t="shared" ref="V7:V53" si="12">T7-U7</f>
        <v>8900</v>
      </c>
      <c r="W7" s="121">
        <f>'11 17'!W7+'11 13'!W7</f>
        <v>8800</v>
      </c>
      <c r="X7" s="121">
        <f>'11 17'!X7+'11 13'!X7</f>
        <v>0</v>
      </c>
      <c r="Y7" s="124">
        <f t="shared" ref="Y7:Y53" si="13">W7-X7</f>
        <v>8800</v>
      </c>
      <c r="Z7" s="157">
        <f>Q7+T7+W7</f>
        <v>26700</v>
      </c>
      <c r="AA7" s="322">
        <f>R7+U7+X7</f>
        <v>9000</v>
      </c>
      <c r="AB7" s="159">
        <f>Z7-AA7</f>
        <v>17700</v>
      </c>
      <c r="AC7" s="439">
        <f>E7+H7+K7+Q7+T7+W7</f>
        <v>53200</v>
      </c>
      <c r="AD7" s="327">
        <f>F7+I7+L7+R7+U7+X7</f>
        <v>35500</v>
      </c>
      <c r="AE7" s="168">
        <f>AC7-AD7</f>
        <v>17700</v>
      </c>
      <c r="AF7" s="143">
        <f>'11 17'!AF7+'11 13'!AF7</f>
        <v>9000</v>
      </c>
      <c r="AG7" s="121">
        <f>'11 17'!AG7+'11 13'!AG7</f>
        <v>0</v>
      </c>
      <c r="AH7" s="122">
        <f t="shared" ref="AH7:AH53" si="14">AF7-AG7</f>
        <v>9000</v>
      </c>
      <c r="AI7" s="121">
        <f>'11 17'!AI7+'11 13'!AI7</f>
        <v>9000</v>
      </c>
      <c r="AJ7" s="121">
        <f>'11 17'!AJ7+'11 13'!AJ7</f>
        <v>0</v>
      </c>
      <c r="AK7" s="122">
        <f t="shared" ref="AK7:AK53" si="15">AI7-AJ7</f>
        <v>9000</v>
      </c>
      <c r="AL7" s="121">
        <f>'11 17'!AL7+'11 13'!AL7</f>
        <v>8900</v>
      </c>
      <c r="AM7" s="121">
        <f>'11 17'!AM7+'11 13'!AM7</f>
        <v>0</v>
      </c>
      <c r="AN7" s="124">
        <f t="shared" ref="AN7:AN53" si="16">AL7-AM7</f>
        <v>8900</v>
      </c>
      <c r="AO7" s="157">
        <f>AF7+AI7+AL7</f>
        <v>26900</v>
      </c>
      <c r="AP7" s="322">
        <f>AG7+AJ7+AM7</f>
        <v>0</v>
      </c>
      <c r="AQ7" s="443">
        <f>AO7-AP7</f>
        <v>26900</v>
      </c>
      <c r="AR7" s="143">
        <f>'11 17'!AR7+'11 13'!AR7</f>
        <v>9000</v>
      </c>
      <c r="AS7" s="121">
        <f>'11 17'!AS7+'11 13'!AS7</f>
        <v>0</v>
      </c>
      <c r="AT7" s="122">
        <f t="shared" ref="AT7:AT53" si="17">AR7-AS7</f>
        <v>9000</v>
      </c>
      <c r="AU7" s="121">
        <f>'11 17'!AU7+'11 13'!AU7</f>
        <v>8900</v>
      </c>
      <c r="AV7" s="121">
        <f>'11 17'!AV7+'11 13'!AV7</f>
        <v>0</v>
      </c>
      <c r="AW7" s="123">
        <f t="shared" ref="AW7:AW53" si="18">AU7-AV7</f>
        <v>8900</v>
      </c>
      <c r="AX7" s="125">
        <f>'11 17'!AX7+'11 13'!AX7</f>
        <v>9100</v>
      </c>
      <c r="AY7" s="121">
        <f>'11 17'!AY7+'11 13'!AY7</f>
        <v>0</v>
      </c>
      <c r="AZ7" s="122">
        <f t="shared" ref="AZ7:AZ53" si="19">AX7-AY7</f>
        <v>9100</v>
      </c>
      <c r="BA7" s="157">
        <f>AR7+AU7+AX7</f>
        <v>27000</v>
      </c>
      <c r="BB7" s="158">
        <f>AS7+AV7+AY7</f>
        <v>0</v>
      </c>
      <c r="BC7" s="443">
        <f>BA7-BB7</f>
        <v>27000</v>
      </c>
      <c r="BD7" s="166">
        <f>AF7+AI7+AL7+AR7+AU7+AX7</f>
        <v>53900</v>
      </c>
      <c r="BE7" s="167">
        <f>AG7+AJ7+AM7+AS7+AV7+AY7</f>
        <v>0</v>
      </c>
      <c r="BF7" s="444">
        <f t="shared" ref="BF7" si="20">BD7-BE7</f>
        <v>53900</v>
      </c>
      <c r="BG7" s="439">
        <f>AC7+BD7</f>
        <v>107100</v>
      </c>
      <c r="BH7" s="327">
        <f>AD7+BE7</f>
        <v>35500</v>
      </c>
      <c r="BI7" s="444">
        <f t="shared" ref="BI7" si="21">BG7-BH7</f>
        <v>71600</v>
      </c>
      <c r="BJ7" s="465"/>
    </row>
    <row r="8" spans="1:63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'11 17'!E8+'11 13'!E8</f>
        <v>265665.40101087122</v>
      </c>
      <c r="F8" s="121">
        <f>'11 17'!F8+'11 13'!F8</f>
        <v>111879.33</v>
      </c>
      <c r="G8" s="122">
        <f t="shared" ref="G8:G53" si="22">E8-F8</f>
        <v>153786.07101087121</v>
      </c>
      <c r="H8" s="121">
        <f>'11 17'!H8+'11 13'!H8</f>
        <v>268875.0325421872</v>
      </c>
      <c r="I8" s="121">
        <f>'11 17'!I8+'11 13'!I8</f>
        <v>348971.13</v>
      </c>
      <c r="J8" s="123">
        <f t="shared" si="9"/>
        <v>-80096.097457812808</v>
      </c>
      <c r="K8" s="121">
        <f>'11 17'!K8+'11 13'!K8</f>
        <v>294398.65299413115</v>
      </c>
      <c r="L8" s="121">
        <f>'11 17'!L8+'11 13'!L8</f>
        <v>244185.66999999998</v>
      </c>
      <c r="M8" s="124">
        <f t="shared" si="10"/>
        <v>50212.982994131162</v>
      </c>
      <c r="N8" s="157">
        <f t="shared" ref="N8:N53" si="23">E8+H8+K8</f>
        <v>828939.08654718962</v>
      </c>
      <c r="O8" s="322">
        <f t="shared" ref="O8:O53" si="24">F8+I8+L8</f>
        <v>705036.13</v>
      </c>
      <c r="P8" s="159">
        <f t="shared" ref="P8:P53" si="25">N8-O8</f>
        <v>123902.95654718962</v>
      </c>
      <c r="Q8" s="143">
        <f>'11 17'!Q8+'11 13'!Q8</f>
        <v>295589.03316291631</v>
      </c>
      <c r="R8" s="121">
        <f>'11 17'!R8+'11 13'!R8</f>
        <v>215797.69999999998</v>
      </c>
      <c r="S8" s="122">
        <f t="shared" si="11"/>
        <v>79791.333162916329</v>
      </c>
      <c r="T8" s="121">
        <f>'11 17'!T8+'11 13'!T8</f>
        <v>286803.75609853095</v>
      </c>
      <c r="U8" s="121">
        <f>'11 17'!U8+'11 13'!U8</f>
        <v>0</v>
      </c>
      <c r="V8" s="123">
        <f t="shared" si="12"/>
        <v>286803.75609853095</v>
      </c>
      <c r="W8" s="121">
        <f>'11 17'!W8+'11 13'!W8</f>
        <v>255034.00718314806</v>
      </c>
      <c r="X8" s="121">
        <f>'11 17'!X8+'11 13'!X8</f>
        <v>0</v>
      </c>
      <c r="Y8" s="124">
        <f t="shared" si="13"/>
        <v>255034.00718314806</v>
      </c>
      <c r="Z8" s="157">
        <f t="shared" ref="Z8:Z53" si="26">Q8+T8+W8</f>
        <v>837426.79644459533</v>
      </c>
      <c r="AA8" s="322">
        <f t="shared" ref="AA8:AA53" si="27">R8+U8+X8</f>
        <v>215797.69999999998</v>
      </c>
      <c r="AB8" s="159">
        <f t="shared" ref="AB8:AB53" si="28">Z8-AA8</f>
        <v>621629.09644459537</v>
      </c>
      <c r="AC8" s="439">
        <f t="shared" ref="AC8:AC53" si="29">E8+H8+K8+Q8+T8+W8</f>
        <v>1666365.882991785</v>
      </c>
      <c r="AD8" s="327">
        <f t="shared" ref="AD8:AD53" si="30">F8+I8+L8+R8+U8+X8</f>
        <v>920833.83</v>
      </c>
      <c r="AE8" s="168">
        <f t="shared" ref="AE8:AE53" si="31">AC8-AD8</f>
        <v>745532.05299178499</v>
      </c>
      <c r="AF8" s="143">
        <f>'11 17'!AF8+'11 13'!AF8</f>
        <v>258704.22334820832</v>
      </c>
      <c r="AG8" s="121">
        <f>'11 17'!AG8+'11 13'!AG8</f>
        <v>0</v>
      </c>
      <c r="AH8" s="122">
        <f t="shared" si="14"/>
        <v>258704.22334820832</v>
      </c>
      <c r="AI8" s="121">
        <f>'11 17'!AI8+'11 13'!AI8</f>
        <v>260803.89698358119</v>
      </c>
      <c r="AJ8" s="121">
        <f>'11 17'!AJ8+'11 13'!AJ8</f>
        <v>0</v>
      </c>
      <c r="AK8" s="122">
        <f t="shared" si="15"/>
        <v>260803.89698358119</v>
      </c>
      <c r="AL8" s="121">
        <f>'11 17'!AL8+'11 13'!AL8</f>
        <v>270936.78771546751</v>
      </c>
      <c r="AM8" s="121">
        <f>'11 17'!AM8+'11 13'!AM8</f>
        <v>0</v>
      </c>
      <c r="AN8" s="124">
        <f t="shared" si="16"/>
        <v>270936.78771546751</v>
      </c>
      <c r="AO8" s="157">
        <f t="shared" ref="AO8:AO53" si="32">AF8+AI8+AL8</f>
        <v>790444.90804725699</v>
      </c>
      <c r="AP8" s="322">
        <f t="shared" ref="AP8:AP53" si="33">AG8+AJ8+AM8</f>
        <v>0</v>
      </c>
      <c r="AQ8" s="443">
        <f t="shared" ref="AQ8:AQ53" si="34">AO8-AP8</f>
        <v>790444.90804725699</v>
      </c>
      <c r="AR8" s="143">
        <f>'11 17'!AR8+'11 13'!AR8</f>
        <v>269115.76344780007</v>
      </c>
      <c r="AS8" s="121">
        <f>'11 17'!AS8+'11 13'!AS8</f>
        <v>0</v>
      </c>
      <c r="AT8" s="122">
        <f t="shared" si="17"/>
        <v>269115.76344780007</v>
      </c>
      <c r="AU8" s="121">
        <f>'11 17'!AU8+'11 13'!AU8</f>
        <v>275161.13703150651</v>
      </c>
      <c r="AV8" s="121">
        <f>'11 17'!AV8+'11 13'!AV8</f>
        <v>0</v>
      </c>
      <c r="AW8" s="123">
        <f t="shared" si="18"/>
        <v>275161.13703150651</v>
      </c>
      <c r="AX8" s="125">
        <f>'11 17'!AX8+'11 13'!AX8</f>
        <v>277528.26546297071</v>
      </c>
      <c r="AY8" s="121">
        <f>'11 17'!AY8+'11 13'!AY8</f>
        <v>0</v>
      </c>
      <c r="AZ8" s="122">
        <f t="shared" si="19"/>
        <v>277528.26546297071</v>
      </c>
      <c r="BA8" s="157">
        <f t="shared" ref="BA8:BA53" si="35">AR8+AU8+AX8</f>
        <v>821805.16594227729</v>
      </c>
      <c r="BB8" s="158">
        <f t="shared" ref="BB8:BB53" si="36">AS8+AV8+AY8</f>
        <v>0</v>
      </c>
      <c r="BC8" s="443">
        <f t="shared" ref="BC8:BC53" si="37">BA8-BB8</f>
        <v>821805.16594227729</v>
      </c>
      <c r="BD8" s="166">
        <f t="shared" ref="BD8:BD53" si="38">AF8+AI8+AL8+AR8+AU8+AX8</f>
        <v>1612250.0739895343</v>
      </c>
      <c r="BE8" s="167">
        <f t="shared" ref="BE8:BE53" si="39">AG8+AJ8+AM8+AS8+AV8+AY8</f>
        <v>0</v>
      </c>
      <c r="BF8" s="444">
        <f t="shared" ref="BF8:BF53" si="40">BD8-BE8</f>
        <v>1612250.0739895343</v>
      </c>
      <c r="BG8" s="439">
        <f t="shared" ref="BG8:BG53" si="41">AC8+BD8</f>
        <v>3278615.956981319</v>
      </c>
      <c r="BH8" s="480">
        <f t="shared" ref="BH8:BH53" si="42">AD8+BE8</f>
        <v>920833.83</v>
      </c>
      <c r="BI8" s="444">
        <f t="shared" ref="BI8:BI53" si="43">BG8-BH8</f>
        <v>2357782.1269813189</v>
      </c>
      <c r="BJ8" s="465"/>
    </row>
    <row r="9" spans="1:63" s="183" customFormat="1" ht="30" customHeight="1" x14ac:dyDescent="0.5">
      <c r="A9" s="184">
        <f t="shared" ref="A9:A53" si="44">A8+1</f>
        <v>3</v>
      </c>
      <c r="B9" s="222">
        <v>51203</v>
      </c>
      <c r="C9" s="236" t="s">
        <v>2</v>
      </c>
      <c r="D9" s="232" t="s">
        <v>43</v>
      </c>
      <c r="E9" s="143">
        <f>'11 17'!E9+'11 13'!E9</f>
        <v>210058.96098777532</v>
      </c>
      <c r="F9" s="121">
        <f>'11 17'!F9+'11 13'!F9</f>
        <v>246255.78</v>
      </c>
      <c r="G9" s="122">
        <f t="shared" si="22"/>
        <v>-36196.819012224674</v>
      </c>
      <c r="H9" s="121">
        <f>'11 17'!H9+'11 13'!H9</f>
        <v>12131.8446852697</v>
      </c>
      <c r="I9" s="121">
        <f>'11 17'!I9+'11 13'!I9</f>
        <v>12161.52</v>
      </c>
      <c r="J9" s="123">
        <f t="shared" si="9"/>
        <v>-29.67531473030067</v>
      </c>
      <c r="K9" s="121">
        <f>'11 17'!K9+'11 13'!K9</f>
        <v>8697.8266997924875</v>
      </c>
      <c r="L9" s="121">
        <f>'11 17'!L9+'11 13'!L9</f>
        <v>8045.6</v>
      </c>
      <c r="M9" s="124">
        <f t="shared" si="10"/>
        <v>652.22669979248712</v>
      </c>
      <c r="N9" s="157">
        <f t="shared" si="23"/>
        <v>230888.63237283751</v>
      </c>
      <c r="O9" s="322">
        <f t="shared" si="24"/>
        <v>266462.89999999997</v>
      </c>
      <c r="P9" s="159">
        <f t="shared" si="25"/>
        <v>-35574.267627162451</v>
      </c>
      <c r="Q9" s="143">
        <f>'11 17'!Q9+'11 13'!Q9</f>
        <v>9468.7810813680608</v>
      </c>
      <c r="R9" s="121">
        <f>'11 17'!R9+'11 13'!R9</f>
        <v>268.57</v>
      </c>
      <c r="S9" s="122">
        <f t="shared" si="11"/>
        <v>9200.2110813680611</v>
      </c>
      <c r="T9" s="121">
        <f>'11 17'!T9+'11 13'!T9</f>
        <v>9489.4405637120435</v>
      </c>
      <c r="U9" s="121">
        <f>'11 17'!U9+'11 13'!U9</f>
        <v>0</v>
      </c>
      <c r="V9" s="123">
        <f t="shared" si="12"/>
        <v>9489.4405637120435</v>
      </c>
      <c r="W9" s="121">
        <f>'11 17'!W9+'11 13'!W9</f>
        <v>9768.4859145527134</v>
      </c>
      <c r="X9" s="121">
        <f>'11 17'!X9+'11 13'!X9</f>
        <v>0</v>
      </c>
      <c r="Y9" s="124">
        <f t="shared" si="13"/>
        <v>9768.4859145527134</v>
      </c>
      <c r="Z9" s="157">
        <f t="shared" si="26"/>
        <v>28726.707559632821</v>
      </c>
      <c r="AA9" s="322">
        <f t="shared" si="27"/>
        <v>268.57</v>
      </c>
      <c r="AB9" s="159">
        <f t="shared" si="28"/>
        <v>28458.137559632822</v>
      </c>
      <c r="AC9" s="439">
        <f t="shared" si="29"/>
        <v>259615.33993247032</v>
      </c>
      <c r="AD9" s="327">
        <f t="shared" si="30"/>
        <v>266731.46999999997</v>
      </c>
      <c r="AE9" s="168">
        <f t="shared" si="31"/>
        <v>-7116.1300675296516</v>
      </c>
      <c r="AF9" s="143">
        <f>'11 17'!AF9+'11 13'!AF9</f>
        <v>10726.728461558056</v>
      </c>
      <c r="AG9" s="121">
        <f>'11 17'!AG9+'11 13'!AG9</f>
        <v>0</v>
      </c>
      <c r="AH9" s="122">
        <f t="shared" si="14"/>
        <v>10726.728461558056</v>
      </c>
      <c r="AI9" s="121">
        <f>'11 17'!AI9+'11 13'!AI9</f>
        <v>11217.366591400219</v>
      </c>
      <c r="AJ9" s="121">
        <f>'11 17'!AJ9+'11 13'!AJ9</f>
        <v>0</v>
      </c>
      <c r="AK9" s="122">
        <f t="shared" si="15"/>
        <v>11217.366591400219</v>
      </c>
      <c r="AL9" s="121">
        <f>'11 17'!AL9+'11 13'!AL9</f>
        <v>10139.6280167693</v>
      </c>
      <c r="AM9" s="121">
        <f>'11 17'!AM9+'11 13'!AM9</f>
        <v>0</v>
      </c>
      <c r="AN9" s="124">
        <f t="shared" si="16"/>
        <v>10139.6280167693</v>
      </c>
      <c r="AO9" s="157">
        <f t="shared" si="32"/>
        <v>32083.723069727577</v>
      </c>
      <c r="AP9" s="322">
        <f t="shared" si="33"/>
        <v>0</v>
      </c>
      <c r="AQ9" s="443">
        <f t="shared" si="34"/>
        <v>32083.723069727577</v>
      </c>
      <c r="AR9" s="143">
        <f>'11 17'!AR9+'11 13'!AR9</f>
        <v>9323.0735800666262</v>
      </c>
      <c r="AS9" s="121">
        <f>'11 17'!AS9+'11 13'!AS9</f>
        <v>0</v>
      </c>
      <c r="AT9" s="122">
        <f t="shared" si="17"/>
        <v>9323.0735800666262</v>
      </c>
      <c r="AU9" s="121">
        <f>'11 17'!AU9+'11 13'!AU9</f>
        <v>9196.7799566960748</v>
      </c>
      <c r="AV9" s="121">
        <f>'11 17'!AV9+'11 13'!AV9</f>
        <v>0</v>
      </c>
      <c r="AW9" s="123">
        <f t="shared" si="18"/>
        <v>9196.7799566960748</v>
      </c>
      <c r="AX9" s="125">
        <f>'11 17'!AX9+'11 13'!AX9</f>
        <v>7752.6654979328177</v>
      </c>
      <c r="AY9" s="121">
        <f>'11 17'!AY9+'11 13'!AY9</f>
        <v>0</v>
      </c>
      <c r="AZ9" s="122">
        <f t="shared" si="19"/>
        <v>7752.6654979328177</v>
      </c>
      <c r="BA9" s="157">
        <f t="shared" si="35"/>
        <v>26272.519034695521</v>
      </c>
      <c r="BB9" s="158">
        <f t="shared" si="36"/>
        <v>0</v>
      </c>
      <c r="BC9" s="443">
        <f t="shared" si="37"/>
        <v>26272.519034695521</v>
      </c>
      <c r="BD9" s="166">
        <f t="shared" si="38"/>
        <v>58356.242104423094</v>
      </c>
      <c r="BE9" s="167">
        <f t="shared" si="39"/>
        <v>0</v>
      </c>
      <c r="BF9" s="444">
        <f t="shared" si="40"/>
        <v>58356.242104423094</v>
      </c>
      <c r="BG9" s="439">
        <f t="shared" si="41"/>
        <v>317971.58203689341</v>
      </c>
      <c r="BH9" s="480">
        <f t="shared" si="42"/>
        <v>266731.46999999997</v>
      </c>
      <c r="BI9" s="444">
        <f t="shared" si="43"/>
        <v>51240.112036893435</v>
      </c>
      <c r="BJ9" s="465"/>
    </row>
    <row r="10" spans="1:63" s="183" customFormat="1" ht="30" customHeight="1" x14ac:dyDescent="0.5">
      <c r="A10" s="184">
        <f t="shared" si="44"/>
        <v>4</v>
      </c>
      <c r="B10" s="222">
        <v>51299</v>
      </c>
      <c r="C10" s="236" t="s">
        <v>3</v>
      </c>
      <c r="D10" s="232" t="s">
        <v>44</v>
      </c>
      <c r="E10" s="143">
        <f>'11 17'!E10+'11 13'!E10</f>
        <v>8711.9943547794173</v>
      </c>
      <c r="F10" s="121">
        <f>'11 17'!F10+'11 13'!F10</f>
        <v>27239.86</v>
      </c>
      <c r="G10" s="122">
        <f t="shared" si="22"/>
        <v>-18527.865645220583</v>
      </c>
      <c r="H10" s="121">
        <f>'11 17'!H10+'11 13'!H10</f>
        <v>8276.5354412627057</v>
      </c>
      <c r="I10" s="121">
        <f>'11 17'!I10+'11 13'!I10</f>
        <v>5160</v>
      </c>
      <c r="J10" s="123">
        <f t="shared" si="9"/>
        <v>3116.5354412627057</v>
      </c>
      <c r="K10" s="121">
        <f>'11 17'!K10+'11 13'!K10</f>
        <v>252636.02667225432</v>
      </c>
      <c r="L10" s="121">
        <f>'11 17'!L10+'11 13'!L10</f>
        <v>5525.72</v>
      </c>
      <c r="M10" s="124">
        <f t="shared" si="10"/>
        <v>247110.30667225432</v>
      </c>
      <c r="N10" s="157">
        <f t="shared" si="23"/>
        <v>269624.55646829645</v>
      </c>
      <c r="O10" s="322">
        <f t="shared" si="24"/>
        <v>37925.58</v>
      </c>
      <c r="P10" s="159">
        <f t="shared" si="25"/>
        <v>231698.97646829643</v>
      </c>
      <c r="Q10" s="143">
        <f>'11 17'!Q10+'11 13'!Q10</f>
        <v>6459.7515248983273</v>
      </c>
      <c r="R10" s="121">
        <f>'11 17'!R10+'11 13'!R10</f>
        <v>27634.170000000002</v>
      </c>
      <c r="S10" s="122">
        <f t="shared" si="11"/>
        <v>-21174.418475101673</v>
      </c>
      <c r="T10" s="121">
        <f>'11 17'!T10+'11 13'!T10</f>
        <v>6473.8457490047213</v>
      </c>
      <c r="U10" s="121">
        <f>'11 17'!U10+'11 13'!U10</f>
        <v>0</v>
      </c>
      <c r="V10" s="123">
        <f t="shared" si="12"/>
        <v>6473.8457490047213</v>
      </c>
      <c r="W10" s="121">
        <f>'11 17'!W10+'11 13'!W10</f>
        <v>6664.2148804820245</v>
      </c>
      <c r="X10" s="121">
        <f>'11 17'!X10+'11 13'!X10</f>
        <v>0</v>
      </c>
      <c r="Y10" s="124">
        <f t="shared" si="13"/>
        <v>6664.2148804820245</v>
      </c>
      <c r="Z10" s="157">
        <f t="shared" si="26"/>
        <v>19597.812154385072</v>
      </c>
      <c r="AA10" s="322">
        <f t="shared" si="27"/>
        <v>27634.170000000002</v>
      </c>
      <c r="AB10" s="159">
        <f t="shared" si="28"/>
        <v>-8036.3578456149298</v>
      </c>
      <c r="AC10" s="439">
        <f t="shared" si="29"/>
        <v>289222.36862268153</v>
      </c>
      <c r="AD10" s="327">
        <f t="shared" si="30"/>
        <v>65559.75</v>
      </c>
      <c r="AE10" s="168">
        <f t="shared" si="31"/>
        <v>223662.61862268153</v>
      </c>
      <c r="AF10" s="143">
        <f>'11 17'!AF10+'11 13'!AF10</f>
        <v>7317.9430320833344</v>
      </c>
      <c r="AG10" s="121">
        <f>'11 17'!AG10+'11 13'!AG10</f>
        <v>0</v>
      </c>
      <c r="AH10" s="122">
        <f t="shared" si="14"/>
        <v>7317.9430320833344</v>
      </c>
      <c r="AI10" s="121">
        <f>'11 17'!AI10+'11 13'!AI10</f>
        <v>7652.6640885937322</v>
      </c>
      <c r="AJ10" s="121">
        <f>'11 17'!AJ10+'11 13'!AJ10</f>
        <v>0</v>
      </c>
      <c r="AK10" s="122">
        <f t="shared" si="15"/>
        <v>7652.6640885937322</v>
      </c>
      <c r="AL10" s="121">
        <f>'11 17'!AL10+'11 13'!AL10</f>
        <v>6917.4138656676923</v>
      </c>
      <c r="AM10" s="121">
        <f>'11 17'!AM10+'11 13'!AM10</f>
        <v>0</v>
      </c>
      <c r="AN10" s="124">
        <f t="shared" si="16"/>
        <v>6917.4138656676923</v>
      </c>
      <c r="AO10" s="157">
        <f t="shared" si="32"/>
        <v>21888.02098634476</v>
      </c>
      <c r="AP10" s="322">
        <f t="shared" si="33"/>
        <v>0</v>
      </c>
      <c r="AQ10" s="443">
        <f t="shared" si="34"/>
        <v>21888.02098634476</v>
      </c>
      <c r="AR10" s="143">
        <f>'11 17'!AR10+'11 13'!AR10</f>
        <v>98949.830946141461</v>
      </c>
      <c r="AS10" s="121">
        <f>'11 17'!AS10+'11 13'!AS10</f>
        <v>0</v>
      </c>
      <c r="AT10" s="122">
        <f t="shared" si="17"/>
        <v>98949.830946141461</v>
      </c>
      <c r="AU10" s="121">
        <f>'11 17'!AU10+'11 13'!AU10</f>
        <v>6274.1880754136528</v>
      </c>
      <c r="AV10" s="121">
        <f>'11 17'!AV10+'11 13'!AV10</f>
        <v>0</v>
      </c>
      <c r="AW10" s="123">
        <f t="shared" si="18"/>
        <v>6274.1880754136528</v>
      </c>
      <c r="AX10" s="125">
        <f>'11 17'!AX10+'11 13'!AX10</f>
        <v>613104.14835980732</v>
      </c>
      <c r="AY10" s="121">
        <f>'11 17'!AY10+'11 13'!AY10</f>
        <v>0</v>
      </c>
      <c r="AZ10" s="122">
        <f t="shared" si="19"/>
        <v>613104.14835980732</v>
      </c>
      <c r="BA10" s="157">
        <f t="shared" si="35"/>
        <v>718328.16738136241</v>
      </c>
      <c r="BB10" s="158">
        <f t="shared" si="36"/>
        <v>0</v>
      </c>
      <c r="BC10" s="443">
        <f t="shared" si="37"/>
        <v>718328.16738136241</v>
      </c>
      <c r="BD10" s="166">
        <f t="shared" si="38"/>
        <v>740216.18836770719</v>
      </c>
      <c r="BE10" s="167">
        <f t="shared" si="39"/>
        <v>0</v>
      </c>
      <c r="BF10" s="444">
        <f t="shared" si="40"/>
        <v>740216.18836770719</v>
      </c>
      <c r="BG10" s="439">
        <f t="shared" si="41"/>
        <v>1029438.5569903888</v>
      </c>
      <c r="BH10" s="480">
        <f t="shared" si="42"/>
        <v>65559.75</v>
      </c>
      <c r="BI10" s="444">
        <f t="shared" si="43"/>
        <v>963878.80699038878</v>
      </c>
      <c r="BJ10" s="465"/>
    </row>
    <row r="11" spans="1:63" s="183" customFormat="1" ht="30" customHeight="1" x14ac:dyDescent="0.5">
      <c r="A11" s="184">
        <f t="shared" si="44"/>
        <v>5</v>
      </c>
      <c r="B11" s="222">
        <v>51301</v>
      </c>
      <c r="C11" s="236" t="s">
        <v>4</v>
      </c>
      <c r="D11" s="232" t="s">
        <v>45</v>
      </c>
      <c r="E11" s="143">
        <f>'11 17'!E11+'11 13'!E11</f>
        <v>242842</v>
      </c>
      <c r="F11" s="121">
        <f>'11 17'!F11+'11 13'!F11</f>
        <v>224335.46000000002</v>
      </c>
      <c r="G11" s="122">
        <f t="shared" si="22"/>
        <v>18506.539999999979</v>
      </c>
      <c r="H11" s="121">
        <f>'11 17'!H11+'11 13'!H11</f>
        <v>242842</v>
      </c>
      <c r="I11" s="121">
        <f>'11 17'!I11+'11 13'!I11</f>
        <v>237793.40000000002</v>
      </c>
      <c r="J11" s="123">
        <f t="shared" si="9"/>
        <v>5048.5999999999767</v>
      </c>
      <c r="K11" s="121">
        <f>'11 17'!K11+'11 13'!K11</f>
        <v>327842</v>
      </c>
      <c r="L11" s="121">
        <f>'11 17'!L11+'11 13'!L11</f>
        <v>227823.93</v>
      </c>
      <c r="M11" s="124">
        <f t="shared" si="10"/>
        <v>100018.07</v>
      </c>
      <c r="N11" s="157">
        <f t="shared" si="23"/>
        <v>813526</v>
      </c>
      <c r="O11" s="322">
        <f t="shared" si="24"/>
        <v>689952.79</v>
      </c>
      <c r="P11" s="159">
        <f t="shared" si="25"/>
        <v>123573.20999999996</v>
      </c>
      <c r="Q11" s="143">
        <f>'11 17'!Q11+'11 13'!Q11</f>
        <v>242842</v>
      </c>
      <c r="R11" s="121">
        <f>'11 17'!R11+'11 13'!R11</f>
        <v>308845.19</v>
      </c>
      <c r="S11" s="122">
        <f t="shared" si="11"/>
        <v>-66003.19</v>
      </c>
      <c r="T11" s="121">
        <f>'11 17'!T11+'11 13'!T11</f>
        <v>242842</v>
      </c>
      <c r="U11" s="121">
        <f>'11 17'!U11+'11 13'!U11</f>
        <v>0</v>
      </c>
      <c r="V11" s="123">
        <f t="shared" si="12"/>
        <v>242842</v>
      </c>
      <c r="W11" s="121">
        <f>'11 17'!W11+'11 13'!W11</f>
        <v>342842</v>
      </c>
      <c r="X11" s="121">
        <f>'11 17'!X11+'11 13'!X11</f>
        <v>0</v>
      </c>
      <c r="Y11" s="124">
        <f t="shared" si="13"/>
        <v>342842</v>
      </c>
      <c r="Z11" s="157">
        <f t="shared" si="26"/>
        <v>828526</v>
      </c>
      <c r="AA11" s="322">
        <f t="shared" si="27"/>
        <v>308845.19</v>
      </c>
      <c r="AB11" s="159">
        <f t="shared" si="28"/>
        <v>519680.81</v>
      </c>
      <c r="AC11" s="439">
        <f t="shared" si="29"/>
        <v>1642052</v>
      </c>
      <c r="AD11" s="327">
        <f t="shared" si="30"/>
        <v>998797.98</v>
      </c>
      <c r="AE11" s="168">
        <f t="shared" si="31"/>
        <v>643254.02</v>
      </c>
      <c r="AF11" s="143">
        <f>'11 17'!AF11+'11 13'!AF11</f>
        <v>242842</v>
      </c>
      <c r="AG11" s="121">
        <f>'11 17'!AG11+'11 13'!AG11</f>
        <v>0</v>
      </c>
      <c r="AH11" s="122">
        <f t="shared" si="14"/>
        <v>242842</v>
      </c>
      <c r="AI11" s="121">
        <f>'11 17'!AI11+'11 13'!AI11</f>
        <v>242842</v>
      </c>
      <c r="AJ11" s="121">
        <f>'11 17'!AJ11+'11 13'!AJ11</f>
        <v>0</v>
      </c>
      <c r="AK11" s="122">
        <f t="shared" si="15"/>
        <v>242842</v>
      </c>
      <c r="AL11" s="121">
        <f>'11 17'!AL11+'11 13'!AL11</f>
        <v>242842</v>
      </c>
      <c r="AM11" s="121">
        <f>'11 17'!AM11+'11 13'!AM11</f>
        <v>0</v>
      </c>
      <c r="AN11" s="124">
        <f t="shared" si="16"/>
        <v>242842</v>
      </c>
      <c r="AO11" s="157">
        <f t="shared" si="32"/>
        <v>728526</v>
      </c>
      <c r="AP11" s="322">
        <f t="shared" si="33"/>
        <v>0</v>
      </c>
      <c r="AQ11" s="443">
        <f t="shared" si="34"/>
        <v>728526</v>
      </c>
      <c r="AR11" s="143">
        <f>'11 17'!AR11+'11 13'!AR11</f>
        <v>228463</v>
      </c>
      <c r="AS11" s="121">
        <f>'11 17'!AS11+'11 13'!AS11</f>
        <v>0</v>
      </c>
      <c r="AT11" s="122">
        <f t="shared" si="17"/>
        <v>228463</v>
      </c>
      <c r="AU11" s="121">
        <f>'11 17'!AU11+'11 13'!AU11</f>
        <v>228463</v>
      </c>
      <c r="AV11" s="121">
        <f>'11 17'!AV11+'11 13'!AV11</f>
        <v>0</v>
      </c>
      <c r="AW11" s="123">
        <f t="shared" si="18"/>
        <v>228463</v>
      </c>
      <c r="AX11" s="125">
        <f>'11 17'!AX11+'11 13'!AX11</f>
        <v>255667</v>
      </c>
      <c r="AY11" s="121">
        <f>'11 17'!AY11+'11 13'!AY11</f>
        <v>0</v>
      </c>
      <c r="AZ11" s="122">
        <f t="shared" si="19"/>
        <v>255667</v>
      </c>
      <c r="BA11" s="157">
        <f t="shared" si="35"/>
        <v>712593</v>
      </c>
      <c r="BB11" s="158">
        <f t="shared" si="36"/>
        <v>0</v>
      </c>
      <c r="BC11" s="443">
        <f t="shared" si="37"/>
        <v>712593</v>
      </c>
      <c r="BD11" s="166">
        <f t="shared" si="38"/>
        <v>1441119</v>
      </c>
      <c r="BE11" s="167">
        <f t="shared" si="39"/>
        <v>0</v>
      </c>
      <c r="BF11" s="444">
        <f t="shared" si="40"/>
        <v>1441119</v>
      </c>
      <c r="BG11" s="439">
        <f t="shared" si="41"/>
        <v>3083171</v>
      </c>
      <c r="BH11" s="480">
        <f t="shared" si="42"/>
        <v>998797.98</v>
      </c>
      <c r="BI11" s="444">
        <f t="shared" si="43"/>
        <v>2084373.02</v>
      </c>
      <c r="BJ11" s="465"/>
    </row>
    <row r="12" spans="1:63" s="183" customFormat="1" ht="30" customHeight="1" x14ac:dyDescent="0.5">
      <c r="A12" s="184">
        <f t="shared" si="44"/>
        <v>6</v>
      </c>
      <c r="B12" s="222">
        <v>51302</v>
      </c>
      <c r="C12" s="236" t="s">
        <v>5</v>
      </c>
      <c r="D12" s="232" t="s">
        <v>46</v>
      </c>
      <c r="E12" s="143">
        <f>'11 17'!E12+'11 13'!E12</f>
        <v>50408</v>
      </c>
      <c r="F12" s="121">
        <f>'11 17'!F12+'11 13'!F12</f>
        <v>50408</v>
      </c>
      <c r="G12" s="122">
        <f t="shared" si="22"/>
        <v>0</v>
      </c>
      <c r="H12" s="121">
        <f>'11 17'!H12+'11 13'!H12</f>
        <v>47155.74000000002</v>
      </c>
      <c r="I12" s="121">
        <f>'11 17'!I12+'11 13'!I12</f>
        <v>47155.74</v>
      </c>
      <c r="J12" s="123">
        <f t="shared" si="9"/>
        <v>0</v>
      </c>
      <c r="K12" s="121">
        <f>'11 17'!K12+'11 13'!K12</f>
        <v>50408</v>
      </c>
      <c r="L12" s="121">
        <f>'11 17'!L12+'11 13'!L12</f>
        <v>42059.350000000006</v>
      </c>
      <c r="M12" s="124">
        <f t="shared" si="10"/>
        <v>8348.6499999999942</v>
      </c>
      <c r="N12" s="157">
        <f t="shared" si="23"/>
        <v>147971.74000000002</v>
      </c>
      <c r="O12" s="322">
        <f t="shared" si="24"/>
        <v>139623.09</v>
      </c>
      <c r="P12" s="159">
        <f t="shared" si="25"/>
        <v>8348.6500000000233</v>
      </c>
      <c r="Q12" s="143">
        <f>'11 17'!Q12+'11 13'!Q12</f>
        <v>49319</v>
      </c>
      <c r="R12" s="121">
        <f>'11 17'!R12+'11 13'!R12</f>
        <v>49319</v>
      </c>
      <c r="S12" s="122">
        <f t="shared" si="11"/>
        <v>0</v>
      </c>
      <c r="T12" s="121">
        <f>'11 17'!T12+'11 13'!T12</f>
        <v>50963.779999999992</v>
      </c>
      <c r="U12" s="121">
        <f>'11 17'!U12+'11 13'!U12</f>
        <v>0</v>
      </c>
      <c r="V12" s="123">
        <f t="shared" si="12"/>
        <v>50963.779999999992</v>
      </c>
      <c r="W12" s="121">
        <f>'11 17'!W12+'11 13'!W12</f>
        <v>49319</v>
      </c>
      <c r="X12" s="121">
        <f>'11 17'!X12+'11 13'!X12</f>
        <v>0</v>
      </c>
      <c r="Y12" s="124">
        <f t="shared" si="13"/>
        <v>49319</v>
      </c>
      <c r="Z12" s="157">
        <f t="shared" si="26"/>
        <v>149601.78</v>
      </c>
      <c r="AA12" s="322">
        <f t="shared" si="27"/>
        <v>49319</v>
      </c>
      <c r="AB12" s="159">
        <f t="shared" si="28"/>
        <v>100282.78</v>
      </c>
      <c r="AC12" s="439">
        <f t="shared" si="29"/>
        <v>297573.52</v>
      </c>
      <c r="AD12" s="327">
        <f t="shared" si="30"/>
        <v>188942.09</v>
      </c>
      <c r="AE12" s="168">
        <f t="shared" si="31"/>
        <v>108631.43000000002</v>
      </c>
      <c r="AF12" s="143">
        <f>'11 17'!AF12+'11 13'!AF12</f>
        <v>50474</v>
      </c>
      <c r="AG12" s="121">
        <f>'11 17'!AG12+'11 13'!AG12</f>
        <v>0</v>
      </c>
      <c r="AH12" s="122">
        <f t="shared" si="14"/>
        <v>50474</v>
      </c>
      <c r="AI12" s="121">
        <f>'11 17'!AI12+'11 13'!AI12</f>
        <v>50474</v>
      </c>
      <c r="AJ12" s="121">
        <f>'11 17'!AJ12+'11 13'!AJ12</f>
        <v>0</v>
      </c>
      <c r="AK12" s="122">
        <f t="shared" si="15"/>
        <v>50474</v>
      </c>
      <c r="AL12" s="121">
        <f>'11 17'!AL12+'11 13'!AL12</f>
        <v>48846.78</v>
      </c>
      <c r="AM12" s="121">
        <f>'11 17'!AM12+'11 13'!AM12</f>
        <v>0</v>
      </c>
      <c r="AN12" s="124">
        <f t="shared" si="16"/>
        <v>48846.78</v>
      </c>
      <c r="AO12" s="157">
        <f t="shared" si="32"/>
        <v>149794.78</v>
      </c>
      <c r="AP12" s="322">
        <f t="shared" si="33"/>
        <v>0</v>
      </c>
      <c r="AQ12" s="443">
        <f t="shared" si="34"/>
        <v>149794.78</v>
      </c>
      <c r="AR12" s="143">
        <f>'11 17'!AR12+'11 13'!AR12</f>
        <v>50474</v>
      </c>
      <c r="AS12" s="121">
        <f>'11 17'!AS12+'11 13'!AS12</f>
        <v>0</v>
      </c>
      <c r="AT12" s="122">
        <f t="shared" si="17"/>
        <v>50474</v>
      </c>
      <c r="AU12" s="121">
        <f>'11 17'!AU12+'11 13'!AU12</f>
        <v>48847.650000000038</v>
      </c>
      <c r="AV12" s="121">
        <f>'11 17'!AV12+'11 13'!AV12</f>
        <v>0</v>
      </c>
      <c r="AW12" s="123">
        <f t="shared" si="18"/>
        <v>48847.650000000038</v>
      </c>
      <c r="AX12" s="125">
        <f>'11 17'!AX12+'11 13'!AX12</f>
        <v>50474</v>
      </c>
      <c r="AY12" s="121">
        <f>'11 17'!AY12+'11 13'!AY12</f>
        <v>0</v>
      </c>
      <c r="AZ12" s="122">
        <f t="shared" si="19"/>
        <v>50474</v>
      </c>
      <c r="BA12" s="157">
        <f t="shared" si="35"/>
        <v>149795.65000000002</v>
      </c>
      <c r="BB12" s="158">
        <f t="shared" si="36"/>
        <v>0</v>
      </c>
      <c r="BC12" s="443">
        <f t="shared" si="37"/>
        <v>149795.65000000002</v>
      </c>
      <c r="BD12" s="166">
        <f t="shared" si="38"/>
        <v>299590.43000000005</v>
      </c>
      <c r="BE12" s="167">
        <f t="shared" si="39"/>
        <v>0</v>
      </c>
      <c r="BF12" s="444">
        <f t="shared" si="40"/>
        <v>299590.43000000005</v>
      </c>
      <c r="BG12" s="439">
        <f t="shared" si="41"/>
        <v>597163.95000000007</v>
      </c>
      <c r="BH12" s="480">
        <f t="shared" si="42"/>
        <v>188942.09</v>
      </c>
      <c r="BI12" s="444">
        <f t="shared" si="43"/>
        <v>408221.8600000001</v>
      </c>
      <c r="BJ12" s="465"/>
    </row>
    <row r="13" spans="1:63" s="183" customFormat="1" ht="30" customHeight="1" x14ac:dyDescent="0.5">
      <c r="A13" s="184">
        <f t="shared" si="44"/>
        <v>7</v>
      </c>
      <c r="B13" s="222">
        <v>51306</v>
      </c>
      <c r="C13" s="236" t="s">
        <v>6</v>
      </c>
      <c r="D13" s="232" t="s">
        <v>47</v>
      </c>
      <c r="E13" s="143">
        <f>'11 17'!E13+'11 13'!E13</f>
        <v>1282142.03414628</v>
      </c>
      <c r="F13" s="121">
        <f>'11 17'!F13+'11 13'!F13</f>
        <v>995829.88000000012</v>
      </c>
      <c r="G13" s="122">
        <f t="shared" si="22"/>
        <v>286312.15414627991</v>
      </c>
      <c r="H13" s="121">
        <f>'11 17'!H13+'11 13'!H13</f>
        <v>1261824.2274317741</v>
      </c>
      <c r="I13" s="121">
        <f>'11 17'!I13+'11 13'!I13</f>
        <v>1413719.81</v>
      </c>
      <c r="J13" s="123">
        <f t="shared" si="9"/>
        <v>-151895.58256822592</v>
      </c>
      <c r="K13" s="121">
        <f>'11 17'!K13+'11 13'!K13</f>
        <v>1292326.1159847234</v>
      </c>
      <c r="L13" s="121">
        <f>'11 17'!L13+'11 13'!L13</f>
        <v>1143691.8800000001</v>
      </c>
      <c r="M13" s="124">
        <f t="shared" si="10"/>
        <v>148634.23598472332</v>
      </c>
      <c r="N13" s="157">
        <f t="shared" si="23"/>
        <v>3836292.3775627776</v>
      </c>
      <c r="O13" s="322">
        <f t="shared" si="24"/>
        <v>3553241.5700000003</v>
      </c>
      <c r="P13" s="159">
        <f t="shared" si="25"/>
        <v>283050.80756277731</v>
      </c>
      <c r="Q13" s="143">
        <f>'11 17'!Q13+'11 13'!Q13</f>
        <v>1296439.9149195005</v>
      </c>
      <c r="R13" s="121">
        <f>'11 17'!R13+'11 13'!R13</f>
        <v>1134209.55</v>
      </c>
      <c r="S13" s="122">
        <f t="shared" si="11"/>
        <v>162230.36491950043</v>
      </c>
      <c r="T13" s="121">
        <f>'11 17'!T13+'11 13'!T13</f>
        <v>1400033.7371122641</v>
      </c>
      <c r="U13" s="121">
        <f>'11 17'!U13+'11 13'!U13</f>
        <v>0</v>
      </c>
      <c r="V13" s="123">
        <f t="shared" si="12"/>
        <v>1400033.7371122641</v>
      </c>
      <c r="W13" s="121">
        <f>'11 17'!W13+'11 13'!W13</f>
        <v>1387984.9702855716</v>
      </c>
      <c r="X13" s="121">
        <f>'11 17'!X13+'11 13'!X13</f>
        <v>0</v>
      </c>
      <c r="Y13" s="124">
        <f t="shared" si="13"/>
        <v>1387984.9702855716</v>
      </c>
      <c r="Z13" s="157">
        <f t="shared" si="26"/>
        <v>4084458.622317336</v>
      </c>
      <c r="AA13" s="322">
        <f t="shared" si="27"/>
        <v>1134209.55</v>
      </c>
      <c r="AB13" s="159">
        <f t="shared" si="28"/>
        <v>2950249.0723173358</v>
      </c>
      <c r="AC13" s="439">
        <f t="shared" si="29"/>
        <v>7920750.9998801146</v>
      </c>
      <c r="AD13" s="327">
        <f t="shared" si="30"/>
        <v>4687451.12</v>
      </c>
      <c r="AE13" s="168">
        <f t="shared" si="31"/>
        <v>3233299.8798801145</v>
      </c>
      <c r="AF13" s="143">
        <f>'11 17'!AF13+'11 13'!AF13</f>
        <v>1433426.3663692567</v>
      </c>
      <c r="AG13" s="121">
        <f>'11 17'!AG13+'11 13'!AG13</f>
        <v>0</v>
      </c>
      <c r="AH13" s="122">
        <f t="shared" si="14"/>
        <v>1433426.3663692567</v>
      </c>
      <c r="AI13" s="121">
        <f>'11 17'!AI13+'11 13'!AI13</f>
        <v>1381671.7947765386</v>
      </c>
      <c r="AJ13" s="121">
        <f>'11 17'!AJ13+'11 13'!AJ13</f>
        <v>0</v>
      </c>
      <c r="AK13" s="122">
        <f t="shared" si="15"/>
        <v>1381671.7947765386</v>
      </c>
      <c r="AL13" s="121">
        <f>'11 17'!AL13+'11 13'!AL13</f>
        <v>1436973.983436797</v>
      </c>
      <c r="AM13" s="121">
        <f>'11 17'!AM13+'11 13'!AM13</f>
        <v>0</v>
      </c>
      <c r="AN13" s="124">
        <f t="shared" si="16"/>
        <v>1436973.983436797</v>
      </c>
      <c r="AO13" s="157">
        <f t="shared" si="32"/>
        <v>4252072.144582592</v>
      </c>
      <c r="AP13" s="322">
        <f t="shared" si="33"/>
        <v>0</v>
      </c>
      <c r="AQ13" s="443">
        <f t="shared" si="34"/>
        <v>4252072.144582592</v>
      </c>
      <c r="AR13" s="143">
        <f>'11 17'!AR13+'11 13'!AR13</f>
        <v>1446920.0117443902</v>
      </c>
      <c r="AS13" s="121">
        <f>'11 17'!AS13+'11 13'!AS13</f>
        <v>0</v>
      </c>
      <c r="AT13" s="122">
        <f t="shared" si="17"/>
        <v>1446920.0117443902</v>
      </c>
      <c r="AU13" s="121">
        <f>'11 17'!AU13+'11 13'!AU13</f>
        <v>1367948.2226067467</v>
      </c>
      <c r="AV13" s="121">
        <f>'11 17'!AV13+'11 13'!AV13</f>
        <v>0</v>
      </c>
      <c r="AW13" s="123">
        <f t="shared" si="18"/>
        <v>1367948.2226067467</v>
      </c>
      <c r="AX13" s="125">
        <f>'11 17'!AX13+'11 13'!AX13</f>
        <v>1263898.5120141394</v>
      </c>
      <c r="AY13" s="121">
        <f>'11 17'!AY13+'11 13'!AY13</f>
        <v>0</v>
      </c>
      <c r="AZ13" s="122">
        <f t="shared" si="19"/>
        <v>1263898.5120141394</v>
      </c>
      <c r="BA13" s="157">
        <f t="shared" si="35"/>
        <v>4078766.7463652762</v>
      </c>
      <c r="BB13" s="158">
        <f t="shared" si="36"/>
        <v>0</v>
      </c>
      <c r="BC13" s="443">
        <f t="shared" si="37"/>
        <v>4078766.7463652762</v>
      </c>
      <c r="BD13" s="166">
        <f t="shared" si="38"/>
        <v>8330838.8909478681</v>
      </c>
      <c r="BE13" s="167">
        <f t="shared" si="39"/>
        <v>0</v>
      </c>
      <c r="BF13" s="444">
        <f t="shared" si="40"/>
        <v>8330838.8909478681</v>
      </c>
      <c r="BG13" s="439">
        <f t="shared" si="41"/>
        <v>16251589.890827984</v>
      </c>
      <c r="BH13" s="480">
        <f t="shared" si="42"/>
        <v>4687451.12</v>
      </c>
      <c r="BI13" s="444">
        <f t="shared" si="43"/>
        <v>11564138.770827983</v>
      </c>
      <c r="BJ13" s="465"/>
    </row>
    <row r="14" spans="1:63" s="183" customFormat="1" ht="30" customHeight="1" x14ac:dyDescent="0.5">
      <c r="A14" s="184">
        <f t="shared" si="44"/>
        <v>8</v>
      </c>
      <c r="B14" s="222">
        <v>51307</v>
      </c>
      <c r="C14" s="236" t="s">
        <v>7</v>
      </c>
      <c r="D14" s="232" t="s">
        <v>48</v>
      </c>
      <c r="E14" s="143">
        <f>'11 17'!E14+'11 13'!E14</f>
        <v>1191851.2569824834</v>
      </c>
      <c r="F14" s="121">
        <f>'11 17'!F14+'11 13'!F14</f>
        <v>730158.04</v>
      </c>
      <c r="G14" s="122">
        <f t="shared" si="22"/>
        <v>461693.2169824834</v>
      </c>
      <c r="H14" s="121">
        <f>'11 17'!H14+'11 13'!H14</f>
        <v>1780257.7601911696</v>
      </c>
      <c r="I14" s="121">
        <f>'11 17'!I14+'11 13'!I14</f>
        <v>1773557.31</v>
      </c>
      <c r="J14" s="123">
        <f t="shared" si="9"/>
        <v>6700.4501911695115</v>
      </c>
      <c r="K14" s="121">
        <f>'11 17'!K14+'11 13'!K14</f>
        <v>2132119.4292909205</v>
      </c>
      <c r="L14" s="121">
        <f>'11 17'!L14+'11 13'!L14</f>
        <v>2071659.21</v>
      </c>
      <c r="M14" s="124">
        <f t="shared" si="10"/>
        <v>60460.219290920533</v>
      </c>
      <c r="N14" s="157">
        <f t="shared" si="23"/>
        <v>5104228.446464574</v>
      </c>
      <c r="O14" s="322">
        <f t="shared" si="24"/>
        <v>4575374.5600000005</v>
      </c>
      <c r="P14" s="159">
        <f t="shared" si="25"/>
        <v>528853.88646457344</v>
      </c>
      <c r="Q14" s="143">
        <f>'11 17'!Q14+'11 13'!Q14</f>
        <v>2004594.2890129699</v>
      </c>
      <c r="R14" s="121">
        <f>'11 17'!R14+'11 13'!R14</f>
        <v>1401993.71</v>
      </c>
      <c r="S14" s="122">
        <f t="shared" si="11"/>
        <v>602600.57901296997</v>
      </c>
      <c r="T14" s="121">
        <f>'11 17'!T14+'11 13'!T14</f>
        <v>1898889.7017278303</v>
      </c>
      <c r="U14" s="121">
        <f>'11 17'!U14+'11 13'!U14</f>
        <v>0</v>
      </c>
      <c r="V14" s="123">
        <f t="shared" si="12"/>
        <v>1898889.7017278303</v>
      </c>
      <c r="W14" s="121">
        <f>'11 17'!W14+'11 13'!W14</f>
        <v>2041467.0979877564</v>
      </c>
      <c r="X14" s="121">
        <f>'11 17'!X14+'11 13'!X14</f>
        <v>0</v>
      </c>
      <c r="Y14" s="124">
        <f t="shared" si="13"/>
        <v>2041467.0979877564</v>
      </c>
      <c r="Z14" s="157">
        <f t="shared" si="26"/>
        <v>5944951.0887285564</v>
      </c>
      <c r="AA14" s="322">
        <f t="shared" si="27"/>
        <v>1401993.71</v>
      </c>
      <c r="AB14" s="159">
        <f t="shared" si="28"/>
        <v>4542957.3787285564</v>
      </c>
      <c r="AC14" s="439">
        <f t="shared" si="29"/>
        <v>11049179.53519313</v>
      </c>
      <c r="AD14" s="327">
        <f t="shared" si="30"/>
        <v>5977368.2700000005</v>
      </c>
      <c r="AE14" s="168">
        <f t="shared" si="31"/>
        <v>5071811.2651931299</v>
      </c>
      <c r="AF14" s="143">
        <f>'11 17'!AF14+'11 13'!AF14</f>
        <v>1717851.8595403531</v>
      </c>
      <c r="AG14" s="121">
        <f>'11 17'!AG14+'11 13'!AG14</f>
        <v>0</v>
      </c>
      <c r="AH14" s="122">
        <f t="shared" si="14"/>
        <v>1717851.8595403531</v>
      </c>
      <c r="AI14" s="121">
        <f>'11 17'!AI14+'11 13'!AI14</f>
        <v>1706098.0642566448</v>
      </c>
      <c r="AJ14" s="121">
        <f>'11 17'!AJ14+'11 13'!AJ14</f>
        <v>0</v>
      </c>
      <c r="AK14" s="122">
        <f t="shared" si="15"/>
        <v>1706098.0642566448</v>
      </c>
      <c r="AL14" s="121">
        <f>'11 17'!AL14+'11 13'!AL14</f>
        <v>2126670.1424220512</v>
      </c>
      <c r="AM14" s="121">
        <f>'11 17'!AM14+'11 13'!AM14</f>
        <v>0</v>
      </c>
      <c r="AN14" s="124">
        <f t="shared" si="16"/>
        <v>2126670.1424220512</v>
      </c>
      <c r="AO14" s="157">
        <f t="shared" si="32"/>
        <v>5550620.0662190486</v>
      </c>
      <c r="AP14" s="322">
        <f t="shared" si="33"/>
        <v>0</v>
      </c>
      <c r="AQ14" s="443">
        <f t="shared" si="34"/>
        <v>5550620.0662190486</v>
      </c>
      <c r="AR14" s="143">
        <f>'11 17'!AR14+'11 13'!AR14</f>
        <v>2125595.7588372426</v>
      </c>
      <c r="AS14" s="121">
        <f>'11 17'!AS14+'11 13'!AS14</f>
        <v>0</v>
      </c>
      <c r="AT14" s="122">
        <f t="shared" si="17"/>
        <v>2125595.7588372426</v>
      </c>
      <c r="AU14" s="121">
        <f>'11 17'!AU14+'11 13'!AU14</f>
        <v>1640053.7348719332</v>
      </c>
      <c r="AV14" s="121">
        <f>'11 17'!AV14+'11 13'!AV14</f>
        <v>0</v>
      </c>
      <c r="AW14" s="123">
        <f t="shared" si="18"/>
        <v>1640053.7348719332</v>
      </c>
      <c r="AX14" s="125">
        <f>'11 17'!AX14+'11 13'!AX14</f>
        <v>1757703.1576159694</v>
      </c>
      <c r="AY14" s="121">
        <f>'11 17'!AY14+'11 13'!AY14</f>
        <v>0</v>
      </c>
      <c r="AZ14" s="122">
        <f t="shared" si="19"/>
        <v>1757703.1576159694</v>
      </c>
      <c r="BA14" s="157">
        <f t="shared" si="35"/>
        <v>5523352.6513251457</v>
      </c>
      <c r="BB14" s="158">
        <f t="shared" si="36"/>
        <v>0</v>
      </c>
      <c r="BC14" s="443">
        <f t="shared" si="37"/>
        <v>5523352.6513251457</v>
      </c>
      <c r="BD14" s="166">
        <f t="shared" si="38"/>
        <v>11073972.717544192</v>
      </c>
      <c r="BE14" s="167">
        <f t="shared" si="39"/>
        <v>0</v>
      </c>
      <c r="BF14" s="444">
        <f t="shared" si="40"/>
        <v>11073972.717544192</v>
      </c>
      <c r="BG14" s="439">
        <f t="shared" si="41"/>
        <v>22123152.252737321</v>
      </c>
      <c r="BH14" s="480">
        <f t="shared" si="42"/>
        <v>5977368.2700000005</v>
      </c>
      <c r="BI14" s="444">
        <f t="shared" si="43"/>
        <v>16145783.982737321</v>
      </c>
      <c r="BJ14" s="465"/>
    </row>
    <row r="15" spans="1:63" s="183" customFormat="1" ht="30" customHeight="1" x14ac:dyDescent="0.5">
      <c r="A15" s="184">
        <f t="shared" si="44"/>
        <v>9</v>
      </c>
      <c r="B15" s="222">
        <v>51308</v>
      </c>
      <c r="C15" s="236" t="s">
        <v>8</v>
      </c>
      <c r="D15" s="232" t="s">
        <v>49</v>
      </c>
      <c r="E15" s="143">
        <f>'11 17'!E15+'11 13'!E15</f>
        <v>2570045.9488307969</v>
      </c>
      <c r="F15" s="121">
        <f>'11 17'!F15+'11 13'!F15</f>
        <v>2626556.9300000002</v>
      </c>
      <c r="G15" s="122">
        <f t="shared" si="22"/>
        <v>-56510.981169203296</v>
      </c>
      <c r="H15" s="121">
        <f>'11 17'!H15+'11 13'!H15</f>
        <v>2563750.3610422625</v>
      </c>
      <c r="I15" s="121">
        <f>'11 17'!I15+'11 13'!I15</f>
        <v>2702132.26</v>
      </c>
      <c r="J15" s="123">
        <f t="shared" si="9"/>
        <v>-138381.89895773726</v>
      </c>
      <c r="K15" s="121">
        <f>'11 17'!K15+'11 13'!K15</f>
        <v>2598543.7106705555</v>
      </c>
      <c r="L15" s="121">
        <f>'11 17'!L15+'11 13'!L15</f>
        <v>2836165.2199999997</v>
      </c>
      <c r="M15" s="124">
        <f t="shared" si="10"/>
        <v>-237621.50932944426</v>
      </c>
      <c r="N15" s="157">
        <f t="shared" si="23"/>
        <v>7732340.0205436144</v>
      </c>
      <c r="O15" s="322">
        <f t="shared" si="24"/>
        <v>8164854.4099999992</v>
      </c>
      <c r="P15" s="159">
        <f t="shared" si="25"/>
        <v>-432514.38945638482</v>
      </c>
      <c r="Q15" s="143">
        <f>'11 17'!Q15+'11 13'!Q15</f>
        <v>2249847.0319090597</v>
      </c>
      <c r="R15" s="121">
        <f>'11 17'!R15+'11 13'!R15</f>
        <v>1444430.52</v>
      </c>
      <c r="S15" s="122">
        <f t="shared" si="11"/>
        <v>805416.51190905971</v>
      </c>
      <c r="T15" s="121">
        <f>'11 17'!T15+'11 13'!T15</f>
        <v>2544455.2623206265</v>
      </c>
      <c r="U15" s="121">
        <f>'11 17'!U15+'11 13'!U15</f>
        <v>0</v>
      </c>
      <c r="V15" s="123">
        <f t="shared" si="12"/>
        <v>2544455.2623206265</v>
      </c>
      <c r="W15" s="121">
        <f>'11 17'!W15+'11 13'!W15</f>
        <v>2714186.0982413734</v>
      </c>
      <c r="X15" s="121">
        <f>'11 17'!X15+'11 13'!X15</f>
        <v>0</v>
      </c>
      <c r="Y15" s="124">
        <f t="shared" si="13"/>
        <v>2714186.0982413734</v>
      </c>
      <c r="Z15" s="157">
        <f t="shared" si="26"/>
        <v>7508488.3924710602</v>
      </c>
      <c r="AA15" s="322">
        <f t="shared" si="27"/>
        <v>1444430.52</v>
      </c>
      <c r="AB15" s="159">
        <f t="shared" si="28"/>
        <v>6064057.8724710606</v>
      </c>
      <c r="AC15" s="439">
        <f t="shared" si="29"/>
        <v>15240828.413014675</v>
      </c>
      <c r="AD15" s="327">
        <f t="shared" si="30"/>
        <v>9609284.9299999997</v>
      </c>
      <c r="AE15" s="168">
        <f t="shared" si="31"/>
        <v>5631543.4830146749</v>
      </c>
      <c r="AF15" s="143">
        <f>'11 17'!AF15+'11 13'!AF15</f>
        <v>2651380.8729797471</v>
      </c>
      <c r="AG15" s="121">
        <f>'11 17'!AG15+'11 13'!AG15</f>
        <v>0</v>
      </c>
      <c r="AH15" s="122">
        <f t="shared" si="14"/>
        <v>2651380.8729797471</v>
      </c>
      <c r="AI15" s="121">
        <f>'11 17'!AI15+'11 13'!AI15</f>
        <v>2565283.3799756174</v>
      </c>
      <c r="AJ15" s="121">
        <f>'11 17'!AJ15+'11 13'!AJ15</f>
        <v>0</v>
      </c>
      <c r="AK15" s="122">
        <f t="shared" si="15"/>
        <v>2565283.3799756174</v>
      </c>
      <c r="AL15" s="121">
        <f>'11 17'!AL15+'11 13'!AL15</f>
        <v>2731408.0993890497</v>
      </c>
      <c r="AM15" s="121">
        <f>'11 17'!AM15+'11 13'!AM15</f>
        <v>0</v>
      </c>
      <c r="AN15" s="124">
        <f t="shared" si="16"/>
        <v>2731408.0993890497</v>
      </c>
      <c r="AO15" s="157">
        <f t="shared" si="32"/>
        <v>7948072.3523444142</v>
      </c>
      <c r="AP15" s="322">
        <f t="shared" si="33"/>
        <v>0</v>
      </c>
      <c r="AQ15" s="443">
        <f t="shared" si="34"/>
        <v>7948072.3523444142</v>
      </c>
      <c r="AR15" s="143">
        <f>'11 17'!AR15+'11 13'!AR15</f>
        <v>2708565.8069147007</v>
      </c>
      <c r="AS15" s="121">
        <f>'11 17'!AS15+'11 13'!AS15</f>
        <v>0</v>
      </c>
      <c r="AT15" s="122">
        <f t="shared" si="17"/>
        <v>2708565.8069147007</v>
      </c>
      <c r="AU15" s="121">
        <f>'11 17'!AU15+'11 13'!AU15</f>
        <v>2768619.5615229718</v>
      </c>
      <c r="AV15" s="121">
        <f>'11 17'!AV15+'11 13'!AV15</f>
        <v>0</v>
      </c>
      <c r="AW15" s="123">
        <f t="shared" si="18"/>
        <v>2768619.5615229718</v>
      </c>
      <c r="AX15" s="125">
        <f>'11 17'!AX15+'11 13'!AX15</f>
        <v>2524008.6971698208</v>
      </c>
      <c r="AY15" s="121">
        <f>'11 17'!AY15+'11 13'!AY15</f>
        <v>0</v>
      </c>
      <c r="AZ15" s="122">
        <f t="shared" si="19"/>
        <v>2524008.6971698208</v>
      </c>
      <c r="BA15" s="157">
        <f t="shared" si="35"/>
        <v>8001194.0656074928</v>
      </c>
      <c r="BB15" s="158">
        <f t="shared" si="36"/>
        <v>0</v>
      </c>
      <c r="BC15" s="443">
        <f t="shared" si="37"/>
        <v>8001194.0656074928</v>
      </c>
      <c r="BD15" s="166">
        <f t="shared" si="38"/>
        <v>15949266.417951908</v>
      </c>
      <c r="BE15" s="167">
        <f t="shared" si="39"/>
        <v>0</v>
      </c>
      <c r="BF15" s="444">
        <f t="shared" si="40"/>
        <v>15949266.417951908</v>
      </c>
      <c r="BG15" s="439">
        <f t="shared" si="41"/>
        <v>31190094.830966584</v>
      </c>
      <c r="BH15" s="480">
        <f t="shared" si="42"/>
        <v>9609284.9299999997</v>
      </c>
      <c r="BI15" s="444">
        <f t="shared" si="43"/>
        <v>21580809.900966585</v>
      </c>
      <c r="BJ15" s="465"/>
    </row>
    <row r="16" spans="1:63" s="183" customFormat="1" ht="30" customHeight="1" x14ac:dyDescent="0.5">
      <c r="A16" s="184">
        <f t="shared" si="44"/>
        <v>10</v>
      </c>
      <c r="B16" s="222">
        <v>51309</v>
      </c>
      <c r="C16" s="236" t="s">
        <v>9</v>
      </c>
      <c r="D16" s="232" t="s">
        <v>87</v>
      </c>
      <c r="E16" s="143">
        <f>'11 17'!E16+'11 13'!E16</f>
        <v>93735.658482574145</v>
      </c>
      <c r="F16" s="121">
        <f>'11 17'!F16+'11 13'!F16</f>
        <v>106428.25</v>
      </c>
      <c r="G16" s="122">
        <f t="shared" si="22"/>
        <v>-12692.591517425855</v>
      </c>
      <c r="H16" s="121">
        <f>'11 17'!H16+'11 13'!H16</f>
        <v>117127.50478853867</v>
      </c>
      <c r="I16" s="121">
        <f>'11 17'!I16+'11 13'!I16</f>
        <v>118366.86</v>
      </c>
      <c r="J16" s="123">
        <f t="shared" si="9"/>
        <v>-1239.3552114613267</v>
      </c>
      <c r="K16" s="121">
        <f>'11 17'!K16+'11 13'!K16</f>
        <v>105104.21123515483</v>
      </c>
      <c r="L16" s="121">
        <f>'11 17'!L16+'11 13'!L16</f>
        <v>104370.31999999999</v>
      </c>
      <c r="M16" s="124">
        <f t="shared" si="10"/>
        <v>733.89123515483516</v>
      </c>
      <c r="N16" s="157">
        <f t="shared" si="23"/>
        <v>315967.37450626766</v>
      </c>
      <c r="O16" s="322">
        <f t="shared" si="24"/>
        <v>329165.43</v>
      </c>
      <c r="P16" s="159">
        <f t="shared" si="25"/>
        <v>-13198.055493732332</v>
      </c>
      <c r="Q16" s="143">
        <f>'11 17'!Q16+'11 13'!Q16</f>
        <v>116209.789178505</v>
      </c>
      <c r="R16" s="121">
        <f>'11 17'!R16+'11 13'!R16</f>
        <v>77716.14</v>
      </c>
      <c r="S16" s="122">
        <f t="shared" si="11"/>
        <v>38493.649178505002</v>
      </c>
      <c r="T16" s="121">
        <f>'11 17'!T16+'11 13'!T16</f>
        <v>94466.444829466913</v>
      </c>
      <c r="U16" s="121">
        <f>'11 17'!U16+'11 13'!U16</f>
        <v>0</v>
      </c>
      <c r="V16" s="123">
        <f t="shared" si="12"/>
        <v>94466.444829466913</v>
      </c>
      <c r="W16" s="121">
        <f>'11 17'!W16+'11 13'!W16</f>
        <v>116834.98201592066</v>
      </c>
      <c r="X16" s="121">
        <f>'11 17'!X16+'11 13'!X16</f>
        <v>0</v>
      </c>
      <c r="Y16" s="124">
        <f t="shared" si="13"/>
        <v>116834.98201592066</v>
      </c>
      <c r="Z16" s="157">
        <f t="shared" si="26"/>
        <v>327511.21602389257</v>
      </c>
      <c r="AA16" s="322">
        <f t="shared" si="27"/>
        <v>77716.14</v>
      </c>
      <c r="AB16" s="159">
        <f t="shared" si="28"/>
        <v>249795.07602389256</v>
      </c>
      <c r="AC16" s="439">
        <f t="shared" si="29"/>
        <v>643478.59053016023</v>
      </c>
      <c r="AD16" s="327">
        <f t="shared" si="30"/>
        <v>406881.57</v>
      </c>
      <c r="AE16" s="168">
        <f t="shared" si="31"/>
        <v>236597.02053016023</v>
      </c>
      <c r="AF16" s="143">
        <f>'11 17'!AF16+'11 13'!AF16</f>
        <v>113469.99606447312</v>
      </c>
      <c r="AG16" s="121">
        <f>'11 17'!AG16+'11 13'!AG16</f>
        <v>0</v>
      </c>
      <c r="AH16" s="122">
        <f t="shared" si="14"/>
        <v>113469.99606447312</v>
      </c>
      <c r="AI16" s="121">
        <f>'11 17'!AI16+'11 13'!AI16</f>
        <v>111111.71169207554</v>
      </c>
      <c r="AJ16" s="121">
        <f>'11 17'!AJ16+'11 13'!AJ16</f>
        <v>0</v>
      </c>
      <c r="AK16" s="122">
        <f t="shared" si="15"/>
        <v>111111.71169207554</v>
      </c>
      <c r="AL16" s="121">
        <f>'11 17'!AL16+'11 13'!AL16</f>
        <v>119609.71488249079</v>
      </c>
      <c r="AM16" s="121">
        <f>'11 17'!AM16+'11 13'!AM16</f>
        <v>0</v>
      </c>
      <c r="AN16" s="124">
        <f t="shared" si="16"/>
        <v>119609.71488249079</v>
      </c>
      <c r="AO16" s="157">
        <f t="shared" si="32"/>
        <v>344191.42263903946</v>
      </c>
      <c r="AP16" s="322">
        <f t="shared" si="33"/>
        <v>0</v>
      </c>
      <c r="AQ16" s="443">
        <f t="shared" si="34"/>
        <v>344191.42263903946</v>
      </c>
      <c r="AR16" s="143">
        <f>'11 17'!AR16+'11 13'!AR16</f>
        <v>113832.73407747192</v>
      </c>
      <c r="AS16" s="121">
        <f>'11 17'!AS16+'11 13'!AS16</f>
        <v>0</v>
      </c>
      <c r="AT16" s="122">
        <f t="shared" si="17"/>
        <v>113832.73407747192</v>
      </c>
      <c r="AU16" s="121">
        <f>'11 17'!AU16+'11 13'!AU16</f>
        <v>115326.31554016573</v>
      </c>
      <c r="AV16" s="121">
        <f>'11 17'!AV16+'11 13'!AV16</f>
        <v>0</v>
      </c>
      <c r="AW16" s="123">
        <f t="shared" si="18"/>
        <v>115326.31554016573</v>
      </c>
      <c r="AX16" s="125">
        <f>'11 17'!AX16+'11 13'!AX16</f>
        <v>118049.13733276584</v>
      </c>
      <c r="AY16" s="121">
        <f>'11 17'!AY16+'11 13'!AY16</f>
        <v>0</v>
      </c>
      <c r="AZ16" s="122">
        <f t="shared" si="19"/>
        <v>118049.13733276584</v>
      </c>
      <c r="BA16" s="157">
        <f t="shared" si="35"/>
        <v>347208.1869504035</v>
      </c>
      <c r="BB16" s="158">
        <f t="shared" si="36"/>
        <v>0</v>
      </c>
      <c r="BC16" s="443">
        <f t="shared" si="37"/>
        <v>347208.1869504035</v>
      </c>
      <c r="BD16" s="166">
        <f t="shared" si="38"/>
        <v>691399.60958944296</v>
      </c>
      <c r="BE16" s="167">
        <f t="shared" si="39"/>
        <v>0</v>
      </c>
      <c r="BF16" s="444">
        <f t="shared" si="40"/>
        <v>691399.60958944296</v>
      </c>
      <c r="BG16" s="439">
        <f t="shared" si="41"/>
        <v>1334878.2001196032</v>
      </c>
      <c r="BH16" s="480">
        <f t="shared" si="42"/>
        <v>406881.57</v>
      </c>
      <c r="BI16" s="444">
        <f t="shared" si="43"/>
        <v>927996.63011960313</v>
      </c>
      <c r="BJ16" s="465"/>
    </row>
    <row r="17" spans="1:62" s="183" customFormat="1" ht="30" customHeight="1" x14ac:dyDescent="0.5">
      <c r="A17" s="184">
        <f t="shared" si="44"/>
        <v>11</v>
      </c>
      <c r="B17" s="222">
        <v>51310</v>
      </c>
      <c r="C17" s="236" t="s">
        <v>10</v>
      </c>
      <c r="D17" s="232" t="s">
        <v>88</v>
      </c>
      <c r="E17" s="143">
        <f>'11 17'!E17+'11 13'!E17</f>
        <v>0</v>
      </c>
      <c r="F17" s="121">
        <f>'11 17'!F17+'11 13'!F17</f>
        <v>0</v>
      </c>
      <c r="G17" s="122">
        <f t="shared" si="22"/>
        <v>0</v>
      </c>
      <c r="H17" s="121">
        <f>'11 17'!H17+'11 13'!H17</f>
        <v>0</v>
      </c>
      <c r="I17" s="121">
        <f>'11 17'!I17+'11 13'!I17</f>
        <v>0</v>
      </c>
      <c r="J17" s="123">
        <f t="shared" si="9"/>
        <v>0</v>
      </c>
      <c r="K17" s="121">
        <f>'11 17'!K17+'11 13'!K17</f>
        <v>0</v>
      </c>
      <c r="L17" s="121">
        <f>'11 17'!L17+'11 13'!L17</f>
        <v>0</v>
      </c>
      <c r="M17" s="124">
        <f t="shared" si="10"/>
        <v>0</v>
      </c>
      <c r="N17" s="157">
        <f t="shared" si="23"/>
        <v>0</v>
      </c>
      <c r="O17" s="322">
        <f t="shared" si="24"/>
        <v>0</v>
      </c>
      <c r="P17" s="159">
        <f t="shared" si="25"/>
        <v>0</v>
      </c>
      <c r="Q17" s="143">
        <f>'11 17'!Q17+'11 13'!Q17</f>
        <v>0</v>
      </c>
      <c r="R17" s="121">
        <f>'11 17'!R17+'11 13'!R17</f>
        <v>0</v>
      </c>
      <c r="S17" s="122">
        <f t="shared" si="11"/>
        <v>0</v>
      </c>
      <c r="T17" s="121">
        <f>'11 17'!T17+'11 13'!T17</f>
        <v>0</v>
      </c>
      <c r="U17" s="121">
        <f>'11 17'!U17+'11 13'!U17</f>
        <v>0</v>
      </c>
      <c r="V17" s="123">
        <f t="shared" si="12"/>
        <v>0</v>
      </c>
      <c r="W17" s="121">
        <f>'11 17'!W17+'11 13'!W17</f>
        <v>0</v>
      </c>
      <c r="X17" s="121">
        <f>'11 17'!X17+'11 13'!X17</f>
        <v>0</v>
      </c>
      <c r="Y17" s="124">
        <f t="shared" si="13"/>
        <v>0</v>
      </c>
      <c r="Z17" s="157">
        <f t="shared" si="26"/>
        <v>0</v>
      </c>
      <c r="AA17" s="322">
        <f t="shared" si="27"/>
        <v>0</v>
      </c>
      <c r="AB17" s="159">
        <f t="shared" si="28"/>
        <v>0</v>
      </c>
      <c r="AC17" s="439">
        <f t="shared" si="29"/>
        <v>0</v>
      </c>
      <c r="AD17" s="327">
        <f t="shared" si="30"/>
        <v>0</v>
      </c>
      <c r="AE17" s="168">
        <f t="shared" si="31"/>
        <v>0</v>
      </c>
      <c r="AF17" s="143">
        <f>'11 17'!AF17+'11 13'!AF17</f>
        <v>0</v>
      </c>
      <c r="AG17" s="121">
        <f>'11 17'!AG17+'11 13'!AG17</f>
        <v>0</v>
      </c>
      <c r="AH17" s="122">
        <f t="shared" si="14"/>
        <v>0</v>
      </c>
      <c r="AI17" s="121">
        <f>'11 17'!AI17+'11 13'!AI17</f>
        <v>0</v>
      </c>
      <c r="AJ17" s="121">
        <f>'11 17'!AJ17+'11 13'!AJ17</f>
        <v>0</v>
      </c>
      <c r="AK17" s="122">
        <f t="shared" si="15"/>
        <v>0</v>
      </c>
      <c r="AL17" s="121">
        <f>'11 17'!AL17+'11 13'!AL17</f>
        <v>0</v>
      </c>
      <c r="AM17" s="121">
        <f>'11 17'!AM17+'11 13'!AM17</f>
        <v>0</v>
      </c>
      <c r="AN17" s="124">
        <f t="shared" si="16"/>
        <v>0</v>
      </c>
      <c r="AO17" s="157">
        <f t="shared" si="32"/>
        <v>0</v>
      </c>
      <c r="AP17" s="322">
        <f t="shared" si="33"/>
        <v>0</v>
      </c>
      <c r="AQ17" s="443">
        <f t="shared" si="34"/>
        <v>0</v>
      </c>
      <c r="AR17" s="143">
        <f>'11 17'!AR17+'11 13'!AR17</f>
        <v>0</v>
      </c>
      <c r="AS17" s="121">
        <f>'11 17'!AS17+'11 13'!AS17</f>
        <v>0</v>
      </c>
      <c r="AT17" s="122">
        <f t="shared" si="17"/>
        <v>0</v>
      </c>
      <c r="AU17" s="121">
        <f>'11 17'!AU17+'11 13'!AU17</f>
        <v>0</v>
      </c>
      <c r="AV17" s="121">
        <f>'11 17'!AV17+'11 13'!AV17</f>
        <v>0</v>
      </c>
      <c r="AW17" s="123">
        <f t="shared" si="18"/>
        <v>0</v>
      </c>
      <c r="AX17" s="125">
        <f>'11 17'!AX17+'11 13'!AX17</f>
        <v>0</v>
      </c>
      <c r="AY17" s="121">
        <f>'11 17'!AY17+'11 13'!AY17</f>
        <v>0</v>
      </c>
      <c r="AZ17" s="122">
        <f t="shared" si="19"/>
        <v>0</v>
      </c>
      <c r="BA17" s="157">
        <f t="shared" si="35"/>
        <v>0</v>
      </c>
      <c r="BB17" s="158">
        <f t="shared" si="36"/>
        <v>0</v>
      </c>
      <c r="BC17" s="443">
        <f t="shared" si="37"/>
        <v>0</v>
      </c>
      <c r="BD17" s="166">
        <f t="shared" si="38"/>
        <v>0</v>
      </c>
      <c r="BE17" s="167">
        <f t="shared" si="39"/>
        <v>0</v>
      </c>
      <c r="BF17" s="444">
        <f t="shared" si="40"/>
        <v>0</v>
      </c>
      <c r="BG17" s="439">
        <f t="shared" si="41"/>
        <v>0</v>
      </c>
      <c r="BH17" s="480">
        <f t="shared" si="42"/>
        <v>0</v>
      </c>
      <c r="BI17" s="444">
        <f t="shared" si="43"/>
        <v>0</v>
      </c>
      <c r="BJ17" s="465"/>
    </row>
    <row r="18" spans="1:62" s="183" customFormat="1" ht="30" customHeight="1" x14ac:dyDescent="0.5">
      <c r="A18" s="184">
        <f t="shared" si="44"/>
        <v>12</v>
      </c>
      <c r="B18" s="222">
        <v>51311</v>
      </c>
      <c r="C18" s="236" t="s">
        <v>78</v>
      </c>
      <c r="D18" s="186" t="s">
        <v>50</v>
      </c>
      <c r="E18" s="143">
        <f>'11 17'!E18+'11 13'!E18</f>
        <v>0</v>
      </c>
      <c r="F18" s="121">
        <f>'11 17'!F18+'11 13'!F18</f>
        <v>0</v>
      </c>
      <c r="G18" s="122">
        <f t="shared" si="22"/>
        <v>0</v>
      </c>
      <c r="H18" s="121">
        <f>'11 17'!H18+'11 13'!H18</f>
        <v>0</v>
      </c>
      <c r="I18" s="121">
        <f>'11 17'!I18+'11 13'!I18</f>
        <v>0</v>
      </c>
      <c r="J18" s="123">
        <f t="shared" si="9"/>
        <v>0</v>
      </c>
      <c r="K18" s="121">
        <f>'11 17'!K18+'11 13'!K18</f>
        <v>0</v>
      </c>
      <c r="L18" s="121">
        <f>'11 17'!L18+'11 13'!L18</f>
        <v>0</v>
      </c>
      <c r="M18" s="124">
        <f t="shared" si="10"/>
        <v>0</v>
      </c>
      <c r="N18" s="157">
        <f t="shared" si="23"/>
        <v>0</v>
      </c>
      <c r="O18" s="322">
        <f t="shared" si="24"/>
        <v>0</v>
      </c>
      <c r="P18" s="159">
        <f t="shared" si="25"/>
        <v>0</v>
      </c>
      <c r="Q18" s="143">
        <f>'11 17'!Q18+'11 13'!Q18</f>
        <v>63270</v>
      </c>
      <c r="R18" s="121">
        <f>'11 17'!R18+'11 13'!R18</f>
        <v>0</v>
      </c>
      <c r="S18" s="122">
        <f t="shared" si="11"/>
        <v>63270</v>
      </c>
      <c r="T18" s="121">
        <f>'11 17'!T18+'11 13'!T18</f>
        <v>95000</v>
      </c>
      <c r="U18" s="121">
        <f>'11 17'!U18+'11 13'!U18</f>
        <v>0</v>
      </c>
      <c r="V18" s="123">
        <f t="shared" si="12"/>
        <v>95000</v>
      </c>
      <c r="W18" s="121">
        <f>'11 17'!W18+'11 13'!W18</f>
        <v>95000</v>
      </c>
      <c r="X18" s="121">
        <f>'11 17'!X18+'11 13'!X18</f>
        <v>0</v>
      </c>
      <c r="Y18" s="124">
        <f t="shared" si="13"/>
        <v>95000</v>
      </c>
      <c r="Z18" s="157">
        <f t="shared" si="26"/>
        <v>253270</v>
      </c>
      <c r="AA18" s="322">
        <f t="shared" si="27"/>
        <v>0</v>
      </c>
      <c r="AB18" s="159">
        <f t="shared" si="28"/>
        <v>253270</v>
      </c>
      <c r="AC18" s="439">
        <f t="shared" si="29"/>
        <v>253270</v>
      </c>
      <c r="AD18" s="327">
        <f t="shared" si="30"/>
        <v>0</v>
      </c>
      <c r="AE18" s="168">
        <f t="shared" si="31"/>
        <v>253270</v>
      </c>
      <c r="AF18" s="143">
        <f>'11 17'!AF18+'11 13'!AF18</f>
        <v>95000</v>
      </c>
      <c r="AG18" s="121">
        <f>'11 17'!AG18+'11 13'!AG18</f>
        <v>0</v>
      </c>
      <c r="AH18" s="122">
        <f t="shared" si="14"/>
        <v>95000</v>
      </c>
      <c r="AI18" s="121">
        <f>'11 17'!AI18+'11 13'!AI18</f>
        <v>63270</v>
      </c>
      <c r="AJ18" s="121">
        <f>'11 17'!AJ18+'11 13'!AJ18</f>
        <v>0</v>
      </c>
      <c r="AK18" s="122">
        <f t="shared" si="15"/>
        <v>63270</v>
      </c>
      <c r="AL18" s="121">
        <f>'11 17'!AL18+'11 13'!AL18</f>
        <v>31730</v>
      </c>
      <c r="AM18" s="121">
        <f>'11 17'!AM18+'11 13'!AM18</f>
        <v>0</v>
      </c>
      <c r="AN18" s="124">
        <f t="shared" si="16"/>
        <v>31730</v>
      </c>
      <c r="AO18" s="157">
        <f t="shared" si="32"/>
        <v>190000</v>
      </c>
      <c r="AP18" s="322">
        <f t="shared" si="33"/>
        <v>0</v>
      </c>
      <c r="AQ18" s="443">
        <f t="shared" si="34"/>
        <v>190000</v>
      </c>
      <c r="AR18" s="143">
        <f>'11 17'!AR18+'11 13'!AR18</f>
        <v>31730</v>
      </c>
      <c r="AS18" s="121">
        <f>'11 17'!AS18+'11 13'!AS18</f>
        <v>0</v>
      </c>
      <c r="AT18" s="122">
        <f t="shared" si="17"/>
        <v>31730</v>
      </c>
      <c r="AU18" s="121">
        <f>'11 17'!AU18+'11 13'!AU18</f>
        <v>31730</v>
      </c>
      <c r="AV18" s="121">
        <f>'11 17'!AV18+'11 13'!AV18</f>
        <v>0</v>
      </c>
      <c r="AW18" s="123">
        <f t="shared" si="18"/>
        <v>31730</v>
      </c>
      <c r="AX18" s="125">
        <f>'11 17'!AX18+'11 13'!AX18</f>
        <v>0</v>
      </c>
      <c r="AY18" s="121">
        <f>'11 17'!AY18+'11 13'!AY18</f>
        <v>0</v>
      </c>
      <c r="AZ18" s="122">
        <f t="shared" si="19"/>
        <v>0</v>
      </c>
      <c r="BA18" s="157">
        <f t="shared" si="35"/>
        <v>63460</v>
      </c>
      <c r="BB18" s="158">
        <f t="shared" si="36"/>
        <v>0</v>
      </c>
      <c r="BC18" s="443">
        <f t="shared" si="37"/>
        <v>63460</v>
      </c>
      <c r="BD18" s="166">
        <f t="shared" si="38"/>
        <v>253460</v>
      </c>
      <c r="BE18" s="167">
        <f t="shared" si="39"/>
        <v>0</v>
      </c>
      <c r="BF18" s="444">
        <f t="shared" si="40"/>
        <v>253460</v>
      </c>
      <c r="BG18" s="439">
        <f t="shared" si="41"/>
        <v>506730</v>
      </c>
      <c r="BH18" s="480">
        <f t="shared" si="42"/>
        <v>0</v>
      </c>
      <c r="BI18" s="444">
        <f t="shared" si="43"/>
        <v>506730</v>
      </c>
      <c r="BJ18" s="465"/>
    </row>
    <row r="19" spans="1:62" s="183" customFormat="1" ht="30" customHeight="1" x14ac:dyDescent="0.5">
      <c r="A19" s="184">
        <f t="shared" si="44"/>
        <v>13</v>
      </c>
      <c r="B19" s="222">
        <v>51312</v>
      </c>
      <c r="C19" s="236" t="s">
        <v>79</v>
      </c>
      <c r="D19" s="186" t="s">
        <v>51</v>
      </c>
      <c r="E19" s="143">
        <f>'11 17'!E19+'11 13'!E19</f>
        <v>195000</v>
      </c>
      <c r="F19" s="121">
        <f>'11 17'!F19+'11 13'!F19</f>
        <v>48489.36</v>
      </c>
      <c r="G19" s="122">
        <f t="shared" si="22"/>
        <v>146510.64000000001</v>
      </c>
      <c r="H19" s="121">
        <f>'11 17'!H19+'11 13'!H19</f>
        <v>333000</v>
      </c>
      <c r="I19" s="121">
        <f>'11 17'!I19+'11 13'!I19</f>
        <v>545831.13</v>
      </c>
      <c r="J19" s="123">
        <f t="shared" si="9"/>
        <v>-212831.13</v>
      </c>
      <c r="K19" s="121">
        <f>'11 17'!K19+'11 13'!K19</f>
        <v>322000</v>
      </c>
      <c r="L19" s="121">
        <f>'11 17'!L19+'11 13'!L19</f>
        <v>1097941.31</v>
      </c>
      <c r="M19" s="124">
        <f t="shared" si="10"/>
        <v>-775941.31</v>
      </c>
      <c r="N19" s="157">
        <f t="shared" si="23"/>
        <v>850000</v>
      </c>
      <c r="O19" s="322">
        <f t="shared" si="24"/>
        <v>1692261.8</v>
      </c>
      <c r="P19" s="159">
        <f t="shared" si="25"/>
        <v>-842261.8</v>
      </c>
      <c r="Q19" s="143">
        <f>'11 17'!Q19+'11 13'!Q19</f>
        <v>201000</v>
      </c>
      <c r="R19" s="121">
        <f>'11 17'!R19+'11 13'!R19</f>
        <v>380732.19</v>
      </c>
      <c r="S19" s="122">
        <f t="shared" si="11"/>
        <v>-179732.19</v>
      </c>
      <c r="T19" s="121">
        <f>'11 17'!T19+'11 13'!T19</f>
        <v>225000</v>
      </c>
      <c r="U19" s="121">
        <f>'11 17'!U19+'11 13'!U19</f>
        <v>0</v>
      </c>
      <c r="V19" s="123">
        <f t="shared" si="12"/>
        <v>225000</v>
      </c>
      <c r="W19" s="121">
        <f>'11 17'!W19+'11 13'!W19</f>
        <v>285000</v>
      </c>
      <c r="X19" s="121">
        <f>'11 17'!X19+'11 13'!X19</f>
        <v>0</v>
      </c>
      <c r="Y19" s="124">
        <f t="shared" si="13"/>
        <v>285000</v>
      </c>
      <c r="Z19" s="157">
        <f t="shared" si="26"/>
        <v>711000</v>
      </c>
      <c r="AA19" s="322">
        <f t="shared" si="27"/>
        <v>380732.19</v>
      </c>
      <c r="AB19" s="159">
        <f t="shared" si="28"/>
        <v>330267.81</v>
      </c>
      <c r="AC19" s="439">
        <f t="shared" si="29"/>
        <v>1561000</v>
      </c>
      <c r="AD19" s="327">
        <f t="shared" si="30"/>
        <v>2072993.99</v>
      </c>
      <c r="AE19" s="168">
        <f t="shared" si="31"/>
        <v>-511993.99</v>
      </c>
      <c r="AF19" s="143">
        <f>'11 17'!AF19+'11 13'!AF19</f>
        <v>106000</v>
      </c>
      <c r="AG19" s="121">
        <f>'11 17'!AG19+'11 13'!AG19</f>
        <v>0</v>
      </c>
      <c r="AH19" s="122">
        <f t="shared" si="14"/>
        <v>106000</v>
      </c>
      <c r="AI19" s="121">
        <f>'11 17'!AI19+'11 13'!AI19</f>
        <v>150000</v>
      </c>
      <c r="AJ19" s="121">
        <f>'11 17'!AJ19+'11 13'!AJ19</f>
        <v>0</v>
      </c>
      <c r="AK19" s="122">
        <f t="shared" si="15"/>
        <v>150000</v>
      </c>
      <c r="AL19" s="121">
        <f>'11 17'!AL19+'11 13'!AL19</f>
        <v>225000</v>
      </c>
      <c r="AM19" s="121">
        <f>'11 17'!AM19+'11 13'!AM19</f>
        <v>0</v>
      </c>
      <c r="AN19" s="124">
        <f t="shared" si="16"/>
        <v>225000</v>
      </c>
      <c r="AO19" s="157">
        <f t="shared" si="32"/>
        <v>481000</v>
      </c>
      <c r="AP19" s="322">
        <f t="shared" si="33"/>
        <v>0</v>
      </c>
      <c r="AQ19" s="443">
        <f t="shared" si="34"/>
        <v>481000</v>
      </c>
      <c r="AR19" s="143">
        <f>'11 17'!AR19+'11 13'!AR19</f>
        <v>265000</v>
      </c>
      <c r="AS19" s="121">
        <f>'11 17'!AS19+'11 13'!AS19</f>
        <v>0</v>
      </c>
      <c r="AT19" s="122">
        <f t="shared" si="17"/>
        <v>265000</v>
      </c>
      <c r="AU19" s="121">
        <f>'11 17'!AU19+'11 13'!AU19</f>
        <v>125000</v>
      </c>
      <c r="AV19" s="121">
        <f>'11 17'!AV19+'11 13'!AV19</f>
        <v>0</v>
      </c>
      <c r="AW19" s="123">
        <f t="shared" si="18"/>
        <v>125000</v>
      </c>
      <c r="AX19" s="125">
        <f>'11 17'!AX19+'11 13'!AX19</f>
        <v>85000</v>
      </c>
      <c r="AY19" s="121">
        <f>'11 17'!AY19+'11 13'!AY19</f>
        <v>0</v>
      </c>
      <c r="AZ19" s="122">
        <f t="shared" si="19"/>
        <v>85000</v>
      </c>
      <c r="BA19" s="157">
        <f t="shared" si="35"/>
        <v>475000</v>
      </c>
      <c r="BB19" s="158">
        <f t="shared" si="36"/>
        <v>0</v>
      </c>
      <c r="BC19" s="443">
        <f t="shared" si="37"/>
        <v>475000</v>
      </c>
      <c r="BD19" s="166">
        <f t="shared" si="38"/>
        <v>956000</v>
      </c>
      <c r="BE19" s="167">
        <f t="shared" si="39"/>
        <v>0</v>
      </c>
      <c r="BF19" s="444">
        <f t="shared" si="40"/>
        <v>956000</v>
      </c>
      <c r="BG19" s="439">
        <f t="shared" si="41"/>
        <v>2517000</v>
      </c>
      <c r="BH19" s="480">
        <f t="shared" si="42"/>
        <v>2072993.99</v>
      </c>
      <c r="BI19" s="444">
        <f t="shared" si="43"/>
        <v>444006.01</v>
      </c>
      <c r="BJ19" s="465"/>
    </row>
    <row r="20" spans="1:62" s="183" customFormat="1" ht="30" customHeight="1" x14ac:dyDescent="0.5">
      <c r="A20" s="184">
        <f t="shared" si="44"/>
        <v>14</v>
      </c>
      <c r="B20" s="222">
        <v>51313</v>
      </c>
      <c r="C20" s="236" t="s">
        <v>11</v>
      </c>
      <c r="D20" s="186" t="s">
        <v>52</v>
      </c>
      <c r="E20" s="143">
        <f>'11 17'!E20+'11 13'!E20</f>
        <v>0</v>
      </c>
      <c r="F20" s="121">
        <f>'11 17'!F20+'11 13'!F20</f>
        <v>0</v>
      </c>
      <c r="G20" s="122">
        <f t="shared" si="22"/>
        <v>0</v>
      </c>
      <c r="H20" s="121">
        <f>'11 17'!H20+'11 13'!H20</f>
        <v>0</v>
      </c>
      <c r="I20" s="121">
        <f>'11 17'!I20+'11 13'!I20</f>
        <v>0</v>
      </c>
      <c r="J20" s="123">
        <f t="shared" si="9"/>
        <v>0</v>
      </c>
      <c r="K20" s="121">
        <f>'11 17'!K20+'11 13'!K20</f>
        <v>0</v>
      </c>
      <c r="L20" s="121">
        <f>'11 17'!L20+'11 13'!L20</f>
        <v>0</v>
      </c>
      <c r="M20" s="124">
        <f t="shared" si="10"/>
        <v>0</v>
      </c>
      <c r="N20" s="157">
        <f t="shared" si="23"/>
        <v>0</v>
      </c>
      <c r="O20" s="322">
        <f t="shared" si="24"/>
        <v>0</v>
      </c>
      <c r="P20" s="159">
        <f t="shared" si="25"/>
        <v>0</v>
      </c>
      <c r="Q20" s="143">
        <f>'11 17'!Q20+'11 13'!Q20</f>
        <v>0</v>
      </c>
      <c r="R20" s="121">
        <f>'11 17'!R20+'11 13'!R20</f>
        <v>0</v>
      </c>
      <c r="S20" s="122">
        <f t="shared" si="11"/>
        <v>0</v>
      </c>
      <c r="T20" s="121">
        <f>'11 17'!T20+'11 13'!T20</f>
        <v>0</v>
      </c>
      <c r="U20" s="121">
        <f>'11 17'!U20+'11 13'!U20</f>
        <v>0</v>
      </c>
      <c r="V20" s="123">
        <f t="shared" si="12"/>
        <v>0</v>
      </c>
      <c r="W20" s="121">
        <f>'11 17'!W20+'11 13'!W20</f>
        <v>0</v>
      </c>
      <c r="X20" s="121">
        <f>'11 17'!X20+'11 13'!X20</f>
        <v>0</v>
      </c>
      <c r="Y20" s="124">
        <f t="shared" si="13"/>
        <v>0</v>
      </c>
      <c r="Z20" s="157">
        <f t="shared" si="26"/>
        <v>0</v>
      </c>
      <c r="AA20" s="322">
        <f t="shared" si="27"/>
        <v>0</v>
      </c>
      <c r="AB20" s="159">
        <f t="shared" si="28"/>
        <v>0</v>
      </c>
      <c r="AC20" s="439">
        <f t="shared" si="29"/>
        <v>0</v>
      </c>
      <c r="AD20" s="327">
        <f t="shared" si="30"/>
        <v>0</v>
      </c>
      <c r="AE20" s="168">
        <f t="shared" si="31"/>
        <v>0</v>
      </c>
      <c r="AF20" s="143">
        <f>'11 17'!AF20+'11 13'!AF20</f>
        <v>0</v>
      </c>
      <c r="AG20" s="121">
        <f>'11 17'!AG20+'11 13'!AG20</f>
        <v>0</v>
      </c>
      <c r="AH20" s="122">
        <f t="shared" si="14"/>
        <v>0</v>
      </c>
      <c r="AI20" s="121">
        <f>'11 17'!AI20+'11 13'!AI20</f>
        <v>0</v>
      </c>
      <c r="AJ20" s="121">
        <f>'11 17'!AJ20+'11 13'!AJ20</f>
        <v>0</v>
      </c>
      <c r="AK20" s="122">
        <f t="shared" si="15"/>
        <v>0</v>
      </c>
      <c r="AL20" s="121">
        <f>'11 17'!AL20+'11 13'!AL20</f>
        <v>0</v>
      </c>
      <c r="AM20" s="121">
        <f>'11 17'!AM20+'11 13'!AM20</f>
        <v>0</v>
      </c>
      <c r="AN20" s="124">
        <f t="shared" si="16"/>
        <v>0</v>
      </c>
      <c r="AO20" s="157">
        <f t="shared" si="32"/>
        <v>0</v>
      </c>
      <c r="AP20" s="322">
        <f t="shared" si="33"/>
        <v>0</v>
      </c>
      <c r="AQ20" s="443">
        <f t="shared" si="34"/>
        <v>0</v>
      </c>
      <c r="AR20" s="143">
        <f>'11 17'!AR20+'11 13'!AR20</f>
        <v>0</v>
      </c>
      <c r="AS20" s="121">
        <f>'11 17'!AS20+'11 13'!AS20</f>
        <v>0</v>
      </c>
      <c r="AT20" s="122">
        <f t="shared" si="17"/>
        <v>0</v>
      </c>
      <c r="AU20" s="121">
        <f>'11 17'!AU20+'11 13'!AU20</f>
        <v>0</v>
      </c>
      <c r="AV20" s="121">
        <f>'11 17'!AV20+'11 13'!AV20</f>
        <v>0</v>
      </c>
      <c r="AW20" s="123">
        <f t="shared" si="18"/>
        <v>0</v>
      </c>
      <c r="AX20" s="125">
        <f>'11 17'!AX20+'11 13'!AX20</f>
        <v>0</v>
      </c>
      <c r="AY20" s="121">
        <f>'11 17'!AY20+'11 13'!AY20</f>
        <v>0</v>
      </c>
      <c r="AZ20" s="122">
        <f t="shared" si="19"/>
        <v>0</v>
      </c>
      <c r="BA20" s="157">
        <f t="shared" si="35"/>
        <v>0</v>
      </c>
      <c r="BB20" s="158">
        <f t="shared" si="36"/>
        <v>0</v>
      </c>
      <c r="BC20" s="443">
        <f t="shared" si="37"/>
        <v>0</v>
      </c>
      <c r="BD20" s="166">
        <f t="shared" si="38"/>
        <v>0</v>
      </c>
      <c r="BE20" s="167">
        <f t="shared" si="39"/>
        <v>0</v>
      </c>
      <c r="BF20" s="444">
        <f t="shared" si="40"/>
        <v>0</v>
      </c>
      <c r="BG20" s="439">
        <f t="shared" si="41"/>
        <v>0</v>
      </c>
      <c r="BH20" s="480">
        <f t="shared" si="42"/>
        <v>0</v>
      </c>
      <c r="BI20" s="444">
        <f t="shared" si="43"/>
        <v>0</v>
      </c>
      <c r="BJ20" s="465"/>
    </row>
    <row r="21" spans="1:62" s="183" customFormat="1" ht="30" customHeight="1" x14ac:dyDescent="0.5">
      <c r="A21" s="184">
        <f t="shared" si="44"/>
        <v>15</v>
      </c>
      <c r="B21" s="222">
        <v>51314</v>
      </c>
      <c r="C21" s="236" t="s">
        <v>12</v>
      </c>
      <c r="D21" s="186" t="s">
        <v>53</v>
      </c>
      <c r="E21" s="143">
        <f>'11 17'!E21+'11 13'!E21</f>
        <v>-21438</v>
      </c>
      <c r="F21" s="121">
        <f>'11 17'!F21+'11 13'!F21</f>
        <v>-692578.93</v>
      </c>
      <c r="G21" s="122">
        <f t="shared" si="22"/>
        <v>671140.93</v>
      </c>
      <c r="H21" s="121">
        <f>'11 17'!H21+'11 13'!H21</f>
        <v>-220937.7</v>
      </c>
      <c r="I21" s="121">
        <f>'11 17'!I21+'11 13'!I21</f>
        <v>-225895.87</v>
      </c>
      <c r="J21" s="123">
        <f t="shared" si="9"/>
        <v>4958.1699999999837</v>
      </c>
      <c r="K21" s="121">
        <f>'11 17'!K21+'11 13'!K21</f>
        <v>-32157.000000000004</v>
      </c>
      <c r="L21" s="121">
        <f>'11 17'!L21+'11 13'!L21</f>
        <v>-135865.19</v>
      </c>
      <c r="M21" s="124">
        <f t="shared" si="10"/>
        <v>103708.19</v>
      </c>
      <c r="N21" s="157">
        <f t="shared" si="23"/>
        <v>-274532.7</v>
      </c>
      <c r="O21" s="322">
        <f t="shared" si="24"/>
        <v>-1054339.99</v>
      </c>
      <c r="P21" s="159">
        <f t="shared" si="25"/>
        <v>779807.29</v>
      </c>
      <c r="Q21" s="143">
        <f>'11 17'!Q21+'11 13'!Q21</f>
        <v>0</v>
      </c>
      <c r="R21" s="121">
        <f>'11 17'!R21+'11 13'!R21</f>
        <v>-3695.36</v>
      </c>
      <c r="S21" s="122">
        <f t="shared" si="11"/>
        <v>3695.36</v>
      </c>
      <c r="T21" s="121">
        <f>'11 17'!T21+'11 13'!T21</f>
        <v>-67165.2</v>
      </c>
      <c r="U21" s="121">
        <f>'11 17'!U21+'11 13'!U21</f>
        <v>0</v>
      </c>
      <c r="V21" s="123">
        <f t="shared" si="12"/>
        <v>-67165.2</v>
      </c>
      <c r="W21" s="121">
        <f>'11 17'!W21+'11 13'!W21</f>
        <v>-214156.80000000002</v>
      </c>
      <c r="X21" s="121">
        <f>'11 17'!X21+'11 13'!X21</f>
        <v>0</v>
      </c>
      <c r="Y21" s="124">
        <f t="shared" si="13"/>
        <v>-214156.80000000002</v>
      </c>
      <c r="Z21" s="157">
        <f t="shared" si="26"/>
        <v>-281322</v>
      </c>
      <c r="AA21" s="322">
        <f t="shared" si="27"/>
        <v>-3695.36</v>
      </c>
      <c r="AB21" s="159">
        <f t="shared" si="28"/>
        <v>-277626.64</v>
      </c>
      <c r="AC21" s="439">
        <f t="shared" si="29"/>
        <v>-555854.70000000007</v>
      </c>
      <c r="AD21" s="327">
        <f t="shared" si="30"/>
        <v>-1058035.3500000001</v>
      </c>
      <c r="AE21" s="168">
        <f t="shared" si="31"/>
        <v>502180.65</v>
      </c>
      <c r="AF21" s="143">
        <f>'11 17'!AF21+'11 13'!AF21</f>
        <v>-100747.80000000002</v>
      </c>
      <c r="AG21" s="121">
        <f>'11 17'!AG21+'11 13'!AG21</f>
        <v>0</v>
      </c>
      <c r="AH21" s="122">
        <f t="shared" si="14"/>
        <v>-100747.80000000002</v>
      </c>
      <c r="AI21" s="121">
        <f>'11 17'!AI21+'11 13'!AI21</f>
        <v>-208604.10000000003</v>
      </c>
      <c r="AJ21" s="121">
        <f>'11 17'!AJ21+'11 13'!AJ21</f>
        <v>0</v>
      </c>
      <c r="AK21" s="122">
        <f t="shared" si="15"/>
        <v>-208604.10000000003</v>
      </c>
      <c r="AL21" s="121">
        <f>'11 17'!AL21+'11 13'!AL21</f>
        <v>-172054.8</v>
      </c>
      <c r="AM21" s="121">
        <f>'11 17'!AM21+'11 13'!AM21</f>
        <v>0</v>
      </c>
      <c r="AN21" s="124">
        <f t="shared" si="16"/>
        <v>-172054.8</v>
      </c>
      <c r="AO21" s="157">
        <f t="shared" si="32"/>
        <v>-481406.7</v>
      </c>
      <c r="AP21" s="322">
        <f t="shared" si="33"/>
        <v>0</v>
      </c>
      <c r="AQ21" s="443">
        <f t="shared" si="34"/>
        <v>-481406.7</v>
      </c>
      <c r="AR21" s="143">
        <f>'11 17'!AR21+'11 13'!AR21</f>
        <v>-123472.35</v>
      </c>
      <c r="AS21" s="121">
        <f>'11 17'!AS21+'11 13'!AS21</f>
        <v>0</v>
      </c>
      <c r="AT21" s="122">
        <f t="shared" si="17"/>
        <v>-123472.35</v>
      </c>
      <c r="AU21" s="121">
        <f>'11 17'!AU21+'11 13'!AU21</f>
        <v>-161377.80000000002</v>
      </c>
      <c r="AV21" s="121">
        <f>'11 17'!AV21+'11 13'!AV21</f>
        <v>0</v>
      </c>
      <c r="AW21" s="123">
        <f t="shared" si="18"/>
        <v>-161377.80000000002</v>
      </c>
      <c r="AX21" s="125">
        <f>'11 17'!AX21+'11 13'!AX21</f>
        <v>0</v>
      </c>
      <c r="AY21" s="121">
        <f>'11 17'!AY21+'11 13'!AY21</f>
        <v>0</v>
      </c>
      <c r="AZ21" s="122">
        <f t="shared" si="19"/>
        <v>0</v>
      </c>
      <c r="BA21" s="157">
        <f t="shared" si="35"/>
        <v>-284850.15000000002</v>
      </c>
      <c r="BB21" s="158">
        <f t="shared" si="36"/>
        <v>0</v>
      </c>
      <c r="BC21" s="443">
        <f t="shared" si="37"/>
        <v>-284850.15000000002</v>
      </c>
      <c r="BD21" s="166">
        <f t="shared" si="38"/>
        <v>-766256.85000000009</v>
      </c>
      <c r="BE21" s="167">
        <f t="shared" si="39"/>
        <v>0</v>
      </c>
      <c r="BF21" s="444">
        <f t="shared" si="40"/>
        <v>-766256.85000000009</v>
      </c>
      <c r="BG21" s="439">
        <f t="shared" si="41"/>
        <v>-1322111.5500000003</v>
      </c>
      <c r="BH21" s="480">
        <f t="shared" si="42"/>
        <v>-1058035.3500000001</v>
      </c>
      <c r="BI21" s="444">
        <f t="shared" si="43"/>
        <v>-264076.20000000019</v>
      </c>
      <c r="BJ21" s="465"/>
    </row>
    <row r="22" spans="1:62" s="183" customFormat="1" ht="30" customHeight="1" x14ac:dyDescent="0.5">
      <c r="A22" s="184">
        <f t="shared" si="44"/>
        <v>16</v>
      </c>
      <c r="B22" s="222">
        <v>51315</v>
      </c>
      <c r="C22" s="236" t="s">
        <v>104</v>
      </c>
      <c r="D22" s="186" t="s">
        <v>105</v>
      </c>
      <c r="E22" s="143">
        <f>'11 17'!E22+'11 13'!E22</f>
        <v>0</v>
      </c>
      <c r="F22" s="121">
        <f>'11 17'!F22+'11 13'!F22</f>
        <v>0</v>
      </c>
      <c r="G22" s="122">
        <f t="shared" si="22"/>
        <v>0</v>
      </c>
      <c r="H22" s="121">
        <f>'11 17'!H22+'11 13'!H22</f>
        <v>0</v>
      </c>
      <c r="I22" s="121">
        <f>'11 17'!I22+'11 13'!I22</f>
        <v>0</v>
      </c>
      <c r="J22" s="123">
        <f t="shared" si="9"/>
        <v>0</v>
      </c>
      <c r="K22" s="121">
        <f>'11 17'!K22+'11 13'!K22</f>
        <v>0</v>
      </c>
      <c r="L22" s="121">
        <f>'11 17'!L22+'11 13'!L22</f>
        <v>0</v>
      </c>
      <c r="M22" s="124">
        <f t="shared" si="10"/>
        <v>0</v>
      </c>
      <c r="N22" s="157">
        <f t="shared" si="23"/>
        <v>0</v>
      </c>
      <c r="O22" s="322">
        <f t="shared" si="24"/>
        <v>0</v>
      </c>
      <c r="P22" s="159">
        <f t="shared" si="25"/>
        <v>0</v>
      </c>
      <c r="Q22" s="143">
        <f>'11 17'!Q22+'11 13'!Q22</f>
        <v>0</v>
      </c>
      <c r="R22" s="121">
        <f>'11 17'!R22+'11 13'!R22</f>
        <v>0</v>
      </c>
      <c r="S22" s="122">
        <f t="shared" si="11"/>
        <v>0</v>
      </c>
      <c r="T22" s="121">
        <f>'11 17'!T22+'11 13'!T22</f>
        <v>0</v>
      </c>
      <c r="U22" s="121">
        <f>'11 17'!U22+'11 13'!U22</f>
        <v>0</v>
      </c>
      <c r="V22" s="123">
        <f t="shared" si="12"/>
        <v>0</v>
      </c>
      <c r="W22" s="121">
        <f>'11 17'!W22+'11 13'!W22</f>
        <v>0</v>
      </c>
      <c r="X22" s="121">
        <f>'11 17'!X22+'11 13'!X22</f>
        <v>0</v>
      </c>
      <c r="Y22" s="124">
        <f t="shared" si="13"/>
        <v>0</v>
      </c>
      <c r="Z22" s="157">
        <f t="shared" si="26"/>
        <v>0</v>
      </c>
      <c r="AA22" s="322">
        <f t="shared" si="27"/>
        <v>0</v>
      </c>
      <c r="AB22" s="159">
        <f t="shared" si="28"/>
        <v>0</v>
      </c>
      <c r="AC22" s="439">
        <f t="shared" si="29"/>
        <v>0</v>
      </c>
      <c r="AD22" s="327">
        <f t="shared" si="30"/>
        <v>0</v>
      </c>
      <c r="AE22" s="168">
        <f t="shared" si="31"/>
        <v>0</v>
      </c>
      <c r="AF22" s="143">
        <f>'11 17'!AF22+'11 13'!AF22</f>
        <v>0</v>
      </c>
      <c r="AG22" s="121">
        <f>'11 17'!AG22+'11 13'!AG22</f>
        <v>0</v>
      </c>
      <c r="AH22" s="122">
        <f t="shared" si="14"/>
        <v>0</v>
      </c>
      <c r="AI22" s="121">
        <f>'11 17'!AI22+'11 13'!AI22</f>
        <v>0</v>
      </c>
      <c r="AJ22" s="121">
        <f>'11 17'!AJ22+'11 13'!AJ22</f>
        <v>0</v>
      </c>
      <c r="AK22" s="122">
        <f t="shared" si="15"/>
        <v>0</v>
      </c>
      <c r="AL22" s="121">
        <f>'11 17'!AL22+'11 13'!AL22</f>
        <v>0</v>
      </c>
      <c r="AM22" s="121">
        <f>'11 17'!AM22+'11 13'!AM22</f>
        <v>0</v>
      </c>
      <c r="AN22" s="124">
        <f t="shared" si="16"/>
        <v>0</v>
      </c>
      <c r="AO22" s="157">
        <f t="shared" si="32"/>
        <v>0</v>
      </c>
      <c r="AP22" s="322">
        <f t="shared" si="33"/>
        <v>0</v>
      </c>
      <c r="AQ22" s="443">
        <f t="shared" si="34"/>
        <v>0</v>
      </c>
      <c r="AR22" s="143">
        <f>'11 17'!AR22+'11 13'!AR22</f>
        <v>0</v>
      </c>
      <c r="AS22" s="121">
        <f>'11 17'!AS22+'11 13'!AS22</f>
        <v>0</v>
      </c>
      <c r="AT22" s="122">
        <f t="shared" si="17"/>
        <v>0</v>
      </c>
      <c r="AU22" s="121">
        <f>'11 17'!AU22+'11 13'!AU22</f>
        <v>0</v>
      </c>
      <c r="AV22" s="121">
        <f>'11 17'!AV22+'11 13'!AV22</f>
        <v>0</v>
      </c>
      <c r="AW22" s="123">
        <f t="shared" si="18"/>
        <v>0</v>
      </c>
      <c r="AX22" s="125">
        <f>'11 17'!AX22+'11 13'!AX22</f>
        <v>0</v>
      </c>
      <c r="AY22" s="121">
        <f>'11 17'!AY22+'11 13'!AY22</f>
        <v>0</v>
      </c>
      <c r="AZ22" s="122">
        <f t="shared" si="19"/>
        <v>0</v>
      </c>
      <c r="BA22" s="157">
        <f t="shared" si="35"/>
        <v>0</v>
      </c>
      <c r="BB22" s="158">
        <f t="shared" si="36"/>
        <v>0</v>
      </c>
      <c r="BC22" s="443">
        <f t="shared" si="37"/>
        <v>0</v>
      </c>
      <c r="BD22" s="166">
        <f t="shared" si="38"/>
        <v>0</v>
      </c>
      <c r="BE22" s="167">
        <f t="shared" si="39"/>
        <v>0</v>
      </c>
      <c r="BF22" s="444">
        <f t="shared" si="40"/>
        <v>0</v>
      </c>
      <c r="BG22" s="439">
        <f t="shared" si="41"/>
        <v>0</v>
      </c>
      <c r="BH22" s="480">
        <f t="shared" si="42"/>
        <v>0</v>
      </c>
      <c r="BI22" s="444">
        <f t="shared" si="43"/>
        <v>0</v>
      </c>
      <c r="BJ22" s="465"/>
    </row>
    <row r="23" spans="1:62" s="183" customFormat="1" ht="30" customHeight="1" x14ac:dyDescent="0.5">
      <c r="A23" s="184">
        <f t="shared" si="44"/>
        <v>17</v>
      </c>
      <c r="B23" s="222">
        <v>51316</v>
      </c>
      <c r="C23" s="236" t="s">
        <v>118</v>
      </c>
      <c r="D23" s="186" t="s">
        <v>251</v>
      </c>
      <c r="E23" s="143">
        <f>'11 17'!E23+'11 13'!E23</f>
        <v>30000</v>
      </c>
      <c r="F23" s="121">
        <f>'11 17'!F23+'11 13'!F23</f>
        <v>19950</v>
      </c>
      <c r="G23" s="122">
        <f t="shared" si="22"/>
        <v>10050</v>
      </c>
      <c r="H23" s="121">
        <f>'11 17'!H23+'11 13'!H23</f>
        <v>0</v>
      </c>
      <c r="I23" s="121">
        <f>'11 17'!I23+'11 13'!I23</f>
        <v>39900</v>
      </c>
      <c r="J23" s="123">
        <f t="shared" si="9"/>
        <v>-39900</v>
      </c>
      <c r="K23" s="121">
        <f>'11 17'!K23+'11 13'!K23</f>
        <v>32000</v>
      </c>
      <c r="L23" s="121">
        <f>'11 17'!L23+'11 13'!L23</f>
        <v>43950</v>
      </c>
      <c r="M23" s="124">
        <f t="shared" si="10"/>
        <v>-11950</v>
      </c>
      <c r="N23" s="157">
        <f t="shared" si="23"/>
        <v>62000</v>
      </c>
      <c r="O23" s="322">
        <f t="shared" si="24"/>
        <v>103800</v>
      </c>
      <c r="P23" s="159">
        <f t="shared" si="25"/>
        <v>-41800</v>
      </c>
      <c r="Q23" s="143">
        <f>'11 17'!Q23+'11 13'!Q23</f>
        <v>2000</v>
      </c>
      <c r="R23" s="121">
        <f>'11 17'!R23+'11 13'!R23</f>
        <v>0</v>
      </c>
      <c r="S23" s="122">
        <f t="shared" si="11"/>
        <v>2000</v>
      </c>
      <c r="T23" s="121">
        <f>'11 17'!T23+'11 13'!T23</f>
        <v>30000</v>
      </c>
      <c r="U23" s="121">
        <f>'11 17'!U23+'11 13'!U23</f>
        <v>0</v>
      </c>
      <c r="V23" s="123">
        <f t="shared" si="12"/>
        <v>30000</v>
      </c>
      <c r="W23" s="121">
        <f>'11 17'!W23+'11 13'!W23</f>
        <v>0</v>
      </c>
      <c r="X23" s="121">
        <f>'11 17'!X23+'11 13'!X23</f>
        <v>0</v>
      </c>
      <c r="Y23" s="124">
        <f t="shared" si="13"/>
        <v>0</v>
      </c>
      <c r="Z23" s="157">
        <f t="shared" si="26"/>
        <v>32000</v>
      </c>
      <c r="AA23" s="322">
        <f t="shared" si="27"/>
        <v>0</v>
      </c>
      <c r="AB23" s="159">
        <f t="shared" si="28"/>
        <v>32000</v>
      </c>
      <c r="AC23" s="439">
        <f t="shared" si="29"/>
        <v>94000</v>
      </c>
      <c r="AD23" s="327">
        <f t="shared" si="30"/>
        <v>103800</v>
      </c>
      <c r="AE23" s="168">
        <f t="shared" si="31"/>
        <v>-9800</v>
      </c>
      <c r="AF23" s="143">
        <f>'11 17'!AF23+'11 13'!AF23</f>
        <v>30000</v>
      </c>
      <c r="AG23" s="121">
        <f>'11 17'!AG23+'11 13'!AG23</f>
        <v>0</v>
      </c>
      <c r="AH23" s="122">
        <f t="shared" si="14"/>
        <v>30000</v>
      </c>
      <c r="AI23" s="121">
        <f>'11 17'!AI23+'11 13'!AI23</f>
        <v>2000</v>
      </c>
      <c r="AJ23" s="121">
        <f>'11 17'!AJ23+'11 13'!AJ23</f>
        <v>0</v>
      </c>
      <c r="AK23" s="122">
        <f t="shared" si="15"/>
        <v>2000</v>
      </c>
      <c r="AL23" s="121">
        <f>'11 17'!AL23+'11 13'!AL23</f>
        <v>2000</v>
      </c>
      <c r="AM23" s="121">
        <f>'11 17'!AM23+'11 13'!AM23</f>
        <v>0</v>
      </c>
      <c r="AN23" s="124">
        <f t="shared" si="16"/>
        <v>2000</v>
      </c>
      <c r="AO23" s="157">
        <f t="shared" si="32"/>
        <v>34000</v>
      </c>
      <c r="AP23" s="322">
        <f t="shared" si="33"/>
        <v>0</v>
      </c>
      <c r="AQ23" s="443">
        <f t="shared" si="34"/>
        <v>34000</v>
      </c>
      <c r="AR23" s="143">
        <f>'11 17'!AR23+'11 13'!AR23</f>
        <v>30000</v>
      </c>
      <c r="AS23" s="121">
        <f>'11 17'!AS23+'11 13'!AS23</f>
        <v>0</v>
      </c>
      <c r="AT23" s="122">
        <f t="shared" si="17"/>
        <v>30000</v>
      </c>
      <c r="AU23" s="121">
        <f>'11 17'!AU23+'11 13'!AU23</f>
        <v>0</v>
      </c>
      <c r="AV23" s="121">
        <f>'11 17'!AV23+'11 13'!AV23</f>
        <v>0</v>
      </c>
      <c r="AW23" s="123">
        <f t="shared" si="18"/>
        <v>0</v>
      </c>
      <c r="AX23" s="125">
        <f>'11 17'!AX23+'11 13'!AX23</f>
        <v>0</v>
      </c>
      <c r="AY23" s="121">
        <f>'11 17'!AY23+'11 13'!AY23</f>
        <v>0</v>
      </c>
      <c r="AZ23" s="122">
        <f t="shared" si="19"/>
        <v>0</v>
      </c>
      <c r="BA23" s="157">
        <f t="shared" si="35"/>
        <v>30000</v>
      </c>
      <c r="BB23" s="158">
        <f t="shared" si="36"/>
        <v>0</v>
      </c>
      <c r="BC23" s="443">
        <f t="shared" si="37"/>
        <v>30000</v>
      </c>
      <c r="BD23" s="166">
        <f t="shared" si="38"/>
        <v>64000</v>
      </c>
      <c r="BE23" s="167">
        <f t="shared" si="39"/>
        <v>0</v>
      </c>
      <c r="BF23" s="444">
        <f t="shared" si="40"/>
        <v>64000</v>
      </c>
      <c r="BG23" s="439">
        <f t="shared" si="41"/>
        <v>158000</v>
      </c>
      <c r="BH23" s="480">
        <f t="shared" si="42"/>
        <v>103800</v>
      </c>
      <c r="BI23" s="444">
        <f t="shared" si="43"/>
        <v>54200</v>
      </c>
      <c r="BJ23" s="465"/>
    </row>
    <row r="24" spans="1:62" s="183" customFormat="1" ht="30" customHeight="1" x14ac:dyDescent="0.5">
      <c r="A24" s="184">
        <f t="shared" si="44"/>
        <v>18</v>
      </c>
      <c r="B24" s="222">
        <v>51399</v>
      </c>
      <c r="C24" s="236" t="s">
        <v>13</v>
      </c>
      <c r="D24" s="186" t="s">
        <v>54</v>
      </c>
      <c r="E24" s="143">
        <f>'11 17'!E24+'11 13'!E24</f>
        <v>247005.64402694764</v>
      </c>
      <c r="F24" s="121">
        <f>'11 17'!F24+'11 13'!F24</f>
        <v>263920.96000000002</v>
      </c>
      <c r="G24" s="122">
        <f t="shared" si="22"/>
        <v>-16915.315973052377</v>
      </c>
      <c r="H24" s="121">
        <f>'11 17'!H24+'11 13'!H24</f>
        <v>416852.61659632402</v>
      </c>
      <c r="I24" s="121">
        <f>'11 17'!I24+'11 13'!I24</f>
        <v>396705.75</v>
      </c>
      <c r="J24" s="123">
        <f t="shared" si="9"/>
        <v>20146.86659632402</v>
      </c>
      <c r="K24" s="121">
        <f>'11 17'!K24+'11 13'!K24</f>
        <v>474203.59551378869</v>
      </c>
      <c r="L24" s="121">
        <f>'11 17'!L24+'11 13'!L24</f>
        <v>423961.1</v>
      </c>
      <c r="M24" s="124">
        <f t="shared" si="10"/>
        <v>50242.495513788715</v>
      </c>
      <c r="N24" s="157">
        <f t="shared" si="23"/>
        <v>1138061.8561370603</v>
      </c>
      <c r="O24" s="322">
        <f t="shared" si="24"/>
        <v>1084587.81</v>
      </c>
      <c r="P24" s="159">
        <f t="shared" si="25"/>
        <v>53474.046137060272</v>
      </c>
      <c r="Q24" s="143">
        <f>'11 17'!Q24+'11 13'!Q24</f>
        <v>393037.94005822932</v>
      </c>
      <c r="R24" s="121">
        <f>'11 17'!R24+'11 13'!R24</f>
        <v>424909.27</v>
      </c>
      <c r="S24" s="122">
        <f t="shared" si="11"/>
        <v>-31871.329941770702</v>
      </c>
      <c r="T24" s="121">
        <f>'11 17'!T24+'11 13'!T24</f>
        <v>298364.72968975577</v>
      </c>
      <c r="U24" s="121">
        <f>'11 17'!U24+'11 13'!U24</f>
        <v>0</v>
      </c>
      <c r="V24" s="123">
        <f t="shared" si="12"/>
        <v>298364.72968975577</v>
      </c>
      <c r="W24" s="121">
        <f>'11 17'!W24+'11 13'!W24</f>
        <v>312161.50242652989</v>
      </c>
      <c r="X24" s="121">
        <f>'11 17'!X24+'11 13'!X24</f>
        <v>0</v>
      </c>
      <c r="Y24" s="124">
        <f t="shared" si="13"/>
        <v>312161.50242652989</v>
      </c>
      <c r="Z24" s="157">
        <f t="shared" si="26"/>
        <v>1003564.172174515</v>
      </c>
      <c r="AA24" s="322">
        <f t="shared" si="27"/>
        <v>424909.27</v>
      </c>
      <c r="AB24" s="159">
        <f t="shared" si="28"/>
        <v>578654.90217451495</v>
      </c>
      <c r="AC24" s="439">
        <f t="shared" si="29"/>
        <v>2141626.0283115753</v>
      </c>
      <c r="AD24" s="327">
        <f t="shared" si="30"/>
        <v>1509497.08</v>
      </c>
      <c r="AE24" s="168">
        <f t="shared" si="31"/>
        <v>632128.94831157522</v>
      </c>
      <c r="AF24" s="143">
        <f>'11 17'!AF24+'11 13'!AF24</f>
        <v>338333.8810656562</v>
      </c>
      <c r="AG24" s="121">
        <f>'11 17'!AG24+'11 13'!AG24</f>
        <v>0</v>
      </c>
      <c r="AH24" s="122">
        <f t="shared" si="14"/>
        <v>338333.8810656562</v>
      </c>
      <c r="AI24" s="121">
        <f>'11 17'!AI24+'11 13'!AI24</f>
        <v>307423.06452711142</v>
      </c>
      <c r="AJ24" s="121">
        <f>'11 17'!AJ24+'11 13'!AJ24</f>
        <v>0</v>
      </c>
      <c r="AK24" s="122">
        <f t="shared" si="15"/>
        <v>307423.06452711142</v>
      </c>
      <c r="AL24" s="121">
        <f>'11 17'!AL24+'11 13'!AL24</f>
        <v>339059.7822370854</v>
      </c>
      <c r="AM24" s="121">
        <f>'11 17'!AM24+'11 13'!AM24</f>
        <v>0</v>
      </c>
      <c r="AN24" s="124">
        <f t="shared" si="16"/>
        <v>339059.7822370854</v>
      </c>
      <c r="AO24" s="157">
        <f t="shared" si="32"/>
        <v>984816.72782985296</v>
      </c>
      <c r="AP24" s="322">
        <f t="shared" si="33"/>
        <v>0</v>
      </c>
      <c r="AQ24" s="443">
        <f t="shared" si="34"/>
        <v>984816.72782985296</v>
      </c>
      <c r="AR24" s="143">
        <f>'11 17'!AR24+'11 13'!AR24</f>
        <v>333415.97259100678</v>
      </c>
      <c r="AS24" s="121">
        <f>'11 17'!AS24+'11 13'!AS24</f>
        <v>0</v>
      </c>
      <c r="AT24" s="122">
        <f t="shared" si="17"/>
        <v>333415.97259100678</v>
      </c>
      <c r="AU24" s="121">
        <f>'11 17'!AU24+'11 13'!AU24</f>
        <v>331909.31074248999</v>
      </c>
      <c r="AV24" s="121">
        <f>'11 17'!AV24+'11 13'!AV24</f>
        <v>0</v>
      </c>
      <c r="AW24" s="123">
        <f t="shared" si="18"/>
        <v>331909.31074248999</v>
      </c>
      <c r="AX24" s="125">
        <f>'11 17'!AX24+'11 13'!AX24</f>
        <v>257428.507489613</v>
      </c>
      <c r="AY24" s="121">
        <f>'11 17'!AY24+'11 13'!AY24</f>
        <v>0</v>
      </c>
      <c r="AZ24" s="122">
        <f t="shared" si="19"/>
        <v>257428.507489613</v>
      </c>
      <c r="BA24" s="157">
        <f t="shared" si="35"/>
        <v>922753.7908231098</v>
      </c>
      <c r="BB24" s="158">
        <f t="shared" si="36"/>
        <v>0</v>
      </c>
      <c r="BC24" s="443">
        <f t="shared" si="37"/>
        <v>922753.7908231098</v>
      </c>
      <c r="BD24" s="166">
        <f t="shared" si="38"/>
        <v>1907570.5186529628</v>
      </c>
      <c r="BE24" s="167">
        <f t="shared" si="39"/>
        <v>0</v>
      </c>
      <c r="BF24" s="444">
        <f t="shared" si="40"/>
        <v>1907570.5186529628</v>
      </c>
      <c r="BG24" s="439">
        <f t="shared" si="41"/>
        <v>4049196.5469645383</v>
      </c>
      <c r="BH24" s="480">
        <f t="shared" si="42"/>
        <v>1509497.08</v>
      </c>
      <c r="BI24" s="444">
        <f t="shared" si="43"/>
        <v>2539699.4669645382</v>
      </c>
      <c r="BJ24" s="465"/>
    </row>
    <row r="25" spans="1:62" s="183" customFormat="1" ht="30" customHeight="1" x14ac:dyDescent="0.5">
      <c r="A25" s="184">
        <f t="shared" si="44"/>
        <v>19</v>
      </c>
      <c r="B25" s="222">
        <v>51401</v>
      </c>
      <c r="C25" s="236" t="s">
        <v>14</v>
      </c>
      <c r="D25" s="186" t="s">
        <v>55</v>
      </c>
      <c r="E25" s="143">
        <f>'11 17'!E25+'11 13'!E25</f>
        <v>0</v>
      </c>
      <c r="F25" s="121">
        <f>'11 17'!F25+'11 13'!F25</f>
        <v>0</v>
      </c>
      <c r="G25" s="122">
        <f t="shared" si="22"/>
        <v>0</v>
      </c>
      <c r="H25" s="121">
        <f>'11 17'!H25+'11 13'!H25</f>
        <v>0</v>
      </c>
      <c r="I25" s="121">
        <f>'11 17'!I25+'11 13'!I25</f>
        <v>0</v>
      </c>
      <c r="J25" s="123">
        <f t="shared" si="9"/>
        <v>0</v>
      </c>
      <c r="K25" s="121">
        <f>'11 17'!K25+'11 13'!K25</f>
        <v>0</v>
      </c>
      <c r="L25" s="121">
        <f>'11 17'!L25+'11 13'!L25</f>
        <v>0</v>
      </c>
      <c r="M25" s="124">
        <f t="shared" si="10"/>
        <v>0</v>
      </c>
      <c r="N25" s="157">
        <f t="shared" si="23"/>
        <v>0</v>
      </c>
      <c r="O25" s="322">
        <f t="shared" si="24"/>
        <v>0</v>
      </c>
      <c r="P25" s="159">
        <f t="shared" si="25"/>
        <v>0</v>
      </c>
      <c r="Q25" s="143">
        <f>'11 17'!Q25+'11 13'!Q25</f>
        <v>0</v>
      </c>
      <c r="R25" s="121">
        <f>'11 17'!R25+'11 13'!R25</f>
        <v>0</v>
      </c>
      <c r="S25" s="122">
        <f t="shared" si="11"/>
        <v>0</v>
      </c>
      <c r="T25" s="121">
        <f>'11 17'!T25+'11 13'!T25</f>
        <v>0</v>
      </c>
      <c r="U25" s="121">
        <f>'11 17'!U25+'11 13'!U25</f>
        <v>0</v>
      </c>
      <c r="V25" s="123">
        <f t="shared" si="12"/>
        <v>0</v>
      </c>
      <c r="W25" s="121">
        <f>'11 17'!W25+'11 13'!W25</f>
        <v>0</v>
      </c>
      <c r="X25" s="121">
        <f>'11 17'!X25+'11 13'!X25</f>
        <v>0</v>
      </c>
      <c r="Y25" s="124">
        <f t="shared" si="13"/>
        <v>0</v>
      </c>
      <c r="Z25" s="157">
        <f t="shared" si="26"/>
        <v>0</v>
      </c>
      <c r="AA25" s="322">
        <f t="shared" si="27"/>
        <v>0</v>
      </c>
      <c r="AB25" s="159">
        <f t="shared" si="28"/>
        <v>0</v>
      </c>
      <c r="AC25" s="439">
        <f t="shared" si="29"/>
        <v>0</v>
      </c>
      <c r="AD25" s="327">
        <f t="shared" si="30"/>
        <v>0</v>
      </c>
      <c r="AE25" s="168">
        <f t="shared" si="31"/>
        <v>0</v>
      </c>
      <c r="AF25" s="143">
        <f>'11 17'!AF25+'11 13'!AF25</f>
        <v>0</v>
      </c>
      <c r="AG25" s="121">
        <f>'11 17'!AG25+'11 13'!AG25</f>
        <v>0</v>
      </c>
      <c r="AH25" s="122">
        <f t="shared" si="14"/>
        <v>0</v>
      </c>
      <c r="AI25" s="121">
        <f>'11 17'!AI25+'11 13'!AI25</f>
        <v>0</v>
      </c>
      <c r="AJ25" s="121">
        <f>'11 17'!AJ25+'11 13'!AJ25</f>
        <v>0</v>
      </c>
      <c r="AK25" s="122">
        <f t="shared" si="15"/>
        <v>0</v>
      </c>
      <c r="AL25" s="121">
        <f>'11 17'!AL25+'11 13'!AL25</f>
        <v>0</v>
      </c>
      <c r="AM25" s="121">
        <f>'11 17'!AM25+'11 13'!AM25</f>
        <v>0</v>
      </c>
      <c r="AN25" s="124">
        <f t="shared" si="16"/>
        <v>0</v>
      </c>
      <c r="AO25" s="157">
        <f t="shared" si="32"/>
        <v>0</v>
      </c>
      <c r="AP25" s="322">
        <f t="shared" si="33"/>
        <v>0</v>
      </c>
      <c r="AQ25" s="443">
        <f t="shared" si="34"/>
        <v>0</v>
      </c>
      <c r="AR25" s="143">
        <f>'11 17'!AR25+'11 13'!AR25</f>
        <v>0</v>
      </c>
      <c r="AS25" s="121">
        <f>'11 17'!AS25+'11 13'!AS25</f>
        <v>0</v>
      </c>
      <c r="AT25" s="122">
        <f t="shared" si="17"/>
        <v>0</v>
      </c>
      <c r="AU25" s="121">
        <f>'11 17'!AU25+'11 13'!AU25</f>
        <v>0</v>
      </c>
      <c r="AV25" s="121">
        <f>'11 17'!AV25+'11 13'!AV25</f>
        <v>0</v>
      </c>
      <c r="AW25" s="123">
        <f t="shared" si="18"/>
        <v>0</v>
      </c>
      <c r="AX25" s="125">
        <f>'11 17'!AX25+'11 13'!AX25</f>
        <v>0</v>
      </c>
      <c r="AY25" s="121">
        <f>'11 17'!AY25+'11 13'!AY25</f>
        <v>0</v>
      </c>
      <c r="AZ25" s="122">
        <f t="shared" si="19"/>
        <v>0</v>
      </c>
      <c r="BA25" s="157">
        <f t="shared" si="35"/>
        <v>0</v>
      </c>
      <c r="BB25" s="158">
        <f t="shared" si="36"/>
        <v>0</v>
      </c>
      <c r="BC25" s="443">
        <f t="shared" si="37"/>
        <v>0</v>
      </c>
      <c r="BD25" s="166">
        <f t="shared" si="38"/>
        <v>0</v>
      </c>
      <c r="BE25" s="167">
        <f t="shared" si="39"/>
        <v>0</v>
      </c>
      <c r="BF25" s="444">
        <f t="shared" si="40"/>
        <v>0</v>
      </c>
      <c r="BG25" s="439">
        <f t="shared" si="41"/>
        <v>0</v>
      </c>
      <c r="BH25" s="480">
        <f t="shared" si="42"/>
        <v>0</v>
      </c>
      <c r="BI25" s="444">
        <f t="shared" si="43"/>
        <v>0</v>
      </c>
      <c r="BJ25" s="465"/>
    </row>
    <row r="26" spans="1:62" s="183" customFormat="1" ht="30" customHeight="1" x14ac:dyDescent="0.5">
      <c r="A26" s="184">
        <f t="shared" si="44"/>
        <v>20</v>
      </c>
      <c r="B26" s="222">
        <v>51402</v>
      </c>
      <c r="C26" s="236" t="s">
        <v>15</v>
      </c>
      <c r="D26" s="186" t="s">
        <v>56</v>
      </c>
      <c r="E26" s="143">
        <f>'11 17'!E26+'11 13'!E26</f>
        <v>0</v>
      </c>
      <c r="F26" s="121">
        <f>'11 17'!F26+'11 13'!F26</f>
        <v>0</v>
      </c>
      <c r="G26" s="122">
        <f t="shared" si="22"/>
        <v>0</v>
      </c>
      <c r="H26" s="121">
        <f>'11 17'!H26+'11 13'!H26</f>
        <v>0</v>
      </c>
      <c r="I26" s="121">
        <f>'11 17'!I26+'11 13'!I26</f>
        <v>0</v>
      </c>
      <c r="J26" s="123">
        <f t="shared" si="9"/>
        <v>0</v>
      </c>
      <c r="K26" s="121">
        <f>'11 17'!K26+'11 13'!K26</f>
        <v>0</v>
      </c>
      <c r="L26" s="121">
        <f>'11 17'!L26+'11 13'!L26</f>
        <v>0</v>
      </c>
      <c r="M26" s="124">
        <f t="shared" si="10"/>
        <v>0</v>
      </c>
      <c r="N26" s="157">
        <f t="shared" si="23"/>
        <v>0</v>
      </c>
      <c r="O26" s="322">
        <f t="shared" si="24"/>
        <v>0</v>
      </c>
      <c r="P26" s="159">
        <f t="shared" si="25"/>
        <v>0</v>
      </c>
      <c r="Q26" s="143">
        <f>'11 17'!Q26+'11 13'!Q26</f>
        <v>0</v>
      </c>
      <c r="R26" s="121">
        <f>'11 17'!R26+'11 13'!R26</f>
        <v>0</v>
      </c>
      <c r="S26" s="122">
        <f t="shared" si="11"/>
        <v>0</v>
      </c>
      <c r="T26" s="121">
        <f>'11 17'!T26+'11 13'!T26</f>
        <v>0</v>
      </c>
      <c r="U26" s="121">
        <f>'11 17'!U26+'11 13'!U26</f>
        <v>0</v>
      </c>
      <c r="V26" s="123">
        <f t="shared" si="12"/>
        <v>0</v>
      </c>
      <c r="W26" s="121">
        <f>'11 17'!W26+'11 13'!W26</f>
        <v>0</v>
      </c>
      <c r="X26" s="121">
        <f>'11 17'!X26+'11 13'!X26</f>
        <v>0</v>
      </c>
      <c r="Y26" s="124">
        <f t="shared" si="13"/>
        <v>0</v>
      </c>
      <c r="Z26" s="157">
        <f t="shared" si="26"/>
        <v>0</v>
      </c>
      <c r="AA26" s="322">
        <f t="shared" si="27"/>
        <v>0</v>
      </c>
      <c r="AB26" s="159">
        <f t="shared" si="28"/>
        <v>0</v>
      </c>
      <c r="AC26" s="439">
        <f t="shared" si="29"/>
        <v>0</v>
      </c>
      <c r="AD26" s="327">
        <f t="shared" si="30"/>
        <v>0</v>
      </c>
      <c r="AE26" s="168">
        <f t="shared" si="31"/>
        <v>0</v>
      </c>
      <c r="AF26" s="143">
        <f>'11 17'!AF26+'11 13'!AF26</f>
        <v>0</v>
      </c>
      <c r="AG26" s="121">
        <f>'11 17'!AG26+'11 13'!AG26</f>
        <v>0</v>
      </c>
      <c r="AH26" s="122">
        <f t="shared" si="14"/>
        <v>0</v>
      </c>
      <c r="AI26" s="121">
        <f>'11 17'!AI26+'11 13'!AI26</f>
        <v>0</v>
      </c>
      <c r="AJ26" s="121">
        <f>'11 17'!AJ26+'11 13'!AJ26</f>
        <v>0</v>
      </c>
      <c r="AK26" s="122">
        <f t="shared" si="15"/>
        <v>0</v>
      </c>
      <c r="AL26" s="121">
        <f>'11 17'!AL26+'11 13'!AL26</f>
        <v>0</v>
      </c>
      <c r="AM26" s="121">
        <f>'11 17'!AM26+'11 13'!AM26</f>
        <v>0</v>
      </c>
      <c r="AN26" s="124">
        <f t="shared" si="16"/>
        <v>0</v>
      </c>
      <c r="AO26" s="157">
        <f t="shared" si="32"/>
        <v>0</v>
      </c>
      <c r="AP26" s="322">
        <f t="shared" si="33"/>
        <v>0</v>
      </c>
      <c r="AQ26" s="443">
        <f t="shared" si="34"/>
        <v>0</v>
      </c>
      <c r="AR26" s="143">
        <f>'11 17'!AR26+'11 13'!AR26</f>
        <v>0</v>
      </c>
      <c r="AS26" s="121">
        <f>'11 17'!AS26+'11 13'!AS26</f>
        <v>0</v>
      </c>
      <c r="AT26" s="122">
        <f t="shared" si="17"/>
        <v>0</v>
      </c>
      <c r="AU26" s="121">
        <f>'11 17'!AU26+'11 13'!AU26</f>
        <v>0</v>
      </c>
      <c r="AV26" s="121">
        <f>'11 17'!AV26+'11 13'!AV26</f>
        <v>0</v>
      </c>
      <c r="AW26" s="123">
        <f t="shared" si="18"/>
        <v>0</v>
      </c>
      <c r="AX26" s="125">
        <f>'11 17'!AX26+'11 13'!AX26</f>
        <v>0</v>
      </c>
      <c r="AY26" s="121">
        <f>'11 17'!AY26+'11 13'!AY26</f>
        <v>0</v>
      </c>
      <c r="AZ26" s="122">
        <f t="shared" si="19"/>
        <v>0</v>
      </c>
      <c r="BA26" s="157">
        <f t="shared" si="35"/>
        <v>0</v>
      </c>
      <c r="BB26" s="158">
        <f t="shared" si="36"/>
        <v>0</v>
      </c>
      <c r="BC26" s="443">
        <f t="shared" si="37"/>
        <v>0</v>
      </c>
      <c r="BD26" s="166">
        <f t="shared" si="38"/>
        <v>0</v>
      </c>
      <c r="BE26" s="167">
        <f t="shared" si="39"/>
        <v>0</v>
      </c>
      <c r="BF26" s="444">
        <f t="shared" si="40"/>
        <v>0</v>
      </c>
      <c r="BG26" s="439">
        <f t="shared" si="41"/>
        <v>0</v>
      </c>
      <c r="BH26" s="480">
        <f t="shared" si="42"/>
        <v>0</v>
      </c>
      <c r="BI26" s="444">
        <f t="shared" si="43"/>
        <v>0</v>
      </c>
      <c r="BJ26" s="465"/>
    </row>
    <row r="27" spans="1:62" s="183" customFormat="1" ht="30" customHeight="1" x14ac:dyDescent="0.5">
      <c r="A27" s="184">
        <f t="shared" si="44"/>
        <v>21</v>
      </c>
      <c r="B27" s="222">
        <v>51403</v>
      </c>
      <c r="C27" s="236" t="s">
        <v>16</v>
      </c>
      <c r="D27" s="186" t="s">
        <v>57</v>
      </c>
      <c r="E27" s="143">
        <f>'11 17'!E27+'11 13'!E27</f>
        <v>0</v>
      </c>
      <c r="F27" s="121">
        <f>'11 17'!F27+'11 13'!F27</f>
        <v>0</v>
      </c>
      <c r="G27" s="122">
        <f t="shared" si="22"/>
        <v>0</v>
      </c>
      <c r="H27" s="121">
        <f>'11 17'!H27+'11 13'!H27</f>
        <v>0</v>
      </c>
      <c r="I27" s="121">
        <f>'11 17'!I27+'11 13'!I27</f>
        <v>0</v>
      </c>
      <c r="J27" s="123">
        <f t="shared" si="9"/>
        <v>0</v>
      </c>
      <c r="K27" s="121">
        <f>'11 17'!K27+'11 13'!K27</f>
        <v>0</v>
      </c>
      <c r="L27" s="121">
        <f>'11 17'!L27+'11 13'!L27</f>
        <v>0</v>
      </c>
      <c r="M27" s="124">
        <f t="shared" si="10"/>
        <v>0</v>
      </c>
      <c r="N27" s="157">
        <f t="shared" si="23"/>
        <v>0</v>
      </c>
      <c r="O27" s="322">
        <f t="shared" si="24"/>
        <v>0</v>
      </c>
      <c r="P27" s="159">
        <f t="shared" si="25"/>
        <v>0</v>
      </c>
      <c r="Q27" s="143">
        <f>'11 17'!Q27+'11 13'!Q27</f>
        <v>0</v>
      </c>
      <c r="R27" s="121">
        <f>'11 17'!R27+'11 13'!R27</f>
        <v>0</v>
      </c>
      <c r="S27" s="122">
        <f t="shared" si="11"/>
        <v>0</v>
      </c>
      <c r="T27" s="121">
        <f>'11 17'!T27+'11 13'!T27</f>
        <v>0</v>
      </c>
      <c r="U27" s="121">
        <f>'11 17'!U27+'11 13'!U27</f>
        <v>0</v>
      </c>
      <c r="V27" s="123">
        <f t="shared" si="12"/>
        <v>0</v>
      </c>
      <c r="W27" s="121">
        <f>'11 17'!W27+'11 13'!W27</f>
        <v>0</v>
      </c>
      <c r="X27" s="121">
        <f>'11 17'!X27+'11 13'!X27</f>
        <v>0</v>
      </c>
      <c r="Y27" s="124">
        <f t="shared" si="13"/>
        <v>0</v>
      </c>
      <c r="Z27" s="157">
        <f t="shared" si="26"/>
        <v>0</v>
      </c>
      <c r="AA27" s="322">
        <f t="shared" si="27"/>
        <v>0</v>
      </c>
      <c r="AB27" s="159">
        <f t="shared" si="28"/>
        <v>0</v>
      </c>
      <c r="AC27" s="439">
        <f t="shared" si="29"/>
        <v>0</v>
      </c>
      <c r="AD27" s="327">
        <f t="shared" si="30"/>
        <v>0</v>
      </c>
      <c r="AE27" s="168">
        <f t="shared" si="31"/>
        <v>0</v>
      </c>
      <c r="AF27" s="143">
        <f>'11 17'!AF27+'11 13'!AF27</f>
        <v>0</v>
      </c>
      <c r="AG27" s="121">
        <f>'11 17'!AG27+'11 13'!AG27</f>
        <v>0</v>
      </c>
      <c r="AH27" s="122">
        <f t="shared" si="14"/>
        <v>0</v>
      </c>
      <c r="AI27" s="121">
        <f>'11 17'!AI27+'11 13'!AI27</f>
        <v>0</v>
      </c>
      <c r="AJ27" s="121">
        <f>'11 17'!AJ27+'11 13'!AJ27</f>
        <v>0</v>
      </c>
      <c r="AK27" s="122">
        <f t="shared" si="15"/>
        <v>0</v>
      </c>
      <c r="AL27" s="121">
        <f>'11 17'!AL27+'11 13'!AL27</f>
        <v>0</v>
      </c>
      <c r="AM27" s="121">
        <f>'11 17'!AM27+'11 13'!AM27</f>
        <v>0</v>
      </c>
      <c r="AN27" s="124">
        <f t="shared" si="16"/>
        <v>0</v>
      </c>
      <c r="AO27" s="157">
        <f t="shared" si="32"/>
        <v>0</v>
      </c>
      <c r="AP27" s="322">
        <f t="shared" si="33"/>
        <v>0</v>
      </c>
      <c r="AQ27" s="443">
        <f t="shared" si="34"/>
        <v>0</v>
      </c>
      <c r="AR27" s="143">
        <f>'11 17'!AR27+'11 13'!AR27</f>
        <v>0</v>
      </c>
      <c r="AS27" s="121">
        <f>'11 17'!AS27+'11 13'!AS27</f>
        <v>0</v>
      </c>
      <c r="AT27" s="122">
        <f t="shared" si="17"/>
        <v>0</v>
      </c>
      <c r="AU27" s="121">
        <f>'11 17'!AU27+'11 13'!AU27</f>
        <v>0</v>
      </c>
      <c r="AV27" s="121">
        <f>'11 17'!AV27+'11 13'!AV27</f>
        <v>0</v>
      </c>
      <c r="AW27" s="123">
        <f t="shared" si="18"/>
        <v>0</v>
      </c>
      <c r="AX27" s="125">
        <f>'11 17'!AX27+'11 13'!AX27</f>
        <v>0</v>
      </c>
      <c r="AY27" s="121">
        <f>'11 17'!AY27+'11 13'!AY27</f>
        <v>0</v>
      </c>
      <c r="AZ27" s="122">
        <f t="shared" si="19"/>
        <v>0</v>
      </c>
      <c r="BA27" s="157">
        <f t="shared" si="35"/>
        <v>0</v>
      </c>
      <c r="BB27" s="158">
        <f t="shared" si="36"/>
        <v>0</v>
      </c>
      <c r="BC27" s="443">
        <f t="shared" si="37"/>
        <v>0</v>
      </c>
      <c r="BD27" s="166">
        <f t="shared" si="38"/>
        <v>0</v>
      </c>
      <c r="BE27" s="167">
        <f t="shared" si="39"/>
        <v>0</v>
      </c>
      <c r="BF27" s="444">
        <f t="shared" si="40"/>
        <v>0</v>
      </c>
      <c r="BG27" s="439">
        <f t="shared" si="41"/>
        <v>0</v>
      </c>
      <c r="BH27" s="480">
        <f t="shared" si="42"/>
        <v>0</v>
      </c>
      <c r="BI27" s="444">
        <f t="shared" si="43"/>
        <v>0</v>
      </c>
      <c r="BJ27" s="465"/>
    </row>
    <row r="28" spans="1:62" s="183" customFormat="1" ht="30" customHeight="1" x14ac:dyDescent="0.5">
      <c r="A28" s="184">
        <f t="shared" si="44"/>
        <v>22</v>
      </c>
      <c r="B28" s="222">
        <v>51404</v>
      </c>
      <c r="C28" s="236" t="s">
        <v>17</v>
      </c>
      <c r="D28" s="186" t="s">
        <v>58</v>
      </c>
      <c r="E28" s="143">
        <f>'11 17'!E28+'11 13'!E28</f>
        <v>0</v>
      </c>
      <c r="F28" s="121">
        <f>'11 17'!F28+'11 13'!F28</f>
        <v>0</v>
      </c>
      <c r="G28" s="122">
        <f t="shared" si="22"/>
        <v>0</v>
      </c>
      <c r="H28" s="121">
        <f>'11 17'!H28+'11 13'!H28</f>
        <v>0</v>
      </c>
      <c r="I28" s="121">
        <f>'11 17'!I28+'11 13'!I28</f>
        <v>0</v>
      </c>
      <c r="J28" s="123">
        <f t="shared" si="9"/>
        <v>0</v>
      </c>
      <c r="K28" s="121">
        <f>'11 17'!K28+'11 13'!K28</f>
        <v>0</v>
      </c>
      <c r="L28" s="121">
        <f>'11 17'!L28+'11 13'!L28</f>
        <v>0</v>
      </c>
      <c r="M28" s="124">
        <f t="shared" si="10"/>
        <v>0</v>
      </c>
      <c r="N28" s="157">
        <f t="shared" si="23"/>
        <v>0</v>
      </c>
      <c r="O28" s="322">
        <f t="shared" si="24"/>
        <v>0</v>
      </c>
      <c r="P28" s="159">
        <f t="shared" si="25"/>
        <v>0</v>
      </c>
      <c r="Q28" s="143">
        <f>'11 17'!Q28+'11 13'!Q28</f>
        <v>0</v>
      </c>
      <c r="R28" s="121">
        <f>'11 17'!R28+'11 13'!R28</f>
        <v>0</v>
      </c>
      <c r="S28" s="122">
        <f t="shared" si="11"/>
        <v>0</v>
      </c>
      <c r="T28" s="121">
        <f>'11 17'!T28+'11 13'!T28</f>
        <v>0</v>
      </c>
      <c r="U28" s="121">
        <f>'11 17'!U28+'11 13'!U28</f>
        <v>0</v>
      </c>
      <c r="V28" s="123">
        <f t="shared" si="12"/>
        <v>0</v>
      </c>
      <c r="W28" s="121">
        <f>'11 17'!W28+'11 13'!W28</f>
        <v>0</v>
      </c>
      <c r="X28" s="121">
        <f>'11 17'!X28+'11 13'!X28</f>
        <v>0</v>
      </c>
      <c r="Y28" s="124">
        <f t="shared" si="13"/>
        <v>0</v>
      </c>
      <c r="Z28" s="157">
        <f t="shared" si="26"/>
        <v>0</v>
      </c>
      <c r="AA28" s="322">
        <f t="shared" si="27"/>
        <v>0</v>
      </c>
      <c r="AB28" s="159">
        <f t="shared" si="28"/>
        <v>0</v>
      </c>
      <c r="AC28" s="439">
        <f t="shared" si="29"/>
        <v>0</v>
      </c>
      <c r="AD28" s="327">
        <f t="shared" si="30"/>
        <v>0</v>
      </c>
      <c r="AE28" s="168">
        <f t="shared" si="31"/>
        <v>0</v>
      </c>
      <c r="AF28" s="143">
        <f>'11 17'!AF28+'11 13'!AF28</f>
        <v>0</v>
      </c>
      <c r="AG28" s="121">
        <f>'11 17'!AG28+'11 13'!AG28</f>
        <v>0</v>
      </c>
      <c r="AH28" s="122">
        <f t="shared" si="14"/>
        <v>0</v>
      </c>
      <c r="AI28" s="121">
        <f>'11 17'!AI28+'11 13'!AI28</f>
        <v>0</v>
      </c>
      <c r="AJ28" s="121">
        <f>'11 17'!AJ28+'11 13'!AJ28</f>
        <v>0</v>
      </c>
      <c r="AK28" s="122">
        <f t="shared" si="15"/>
        <v>0</v>
      </c>
      <c r="AL28" s="121">
        <f>'11 17'!AL28+'11 13'!AL28</f>
        <v>0</v>
      </c>
      <c r="AM28" s="121">
        <f>'11 17'!AM28+'11 13'!AM28</f>
        <v>0</v>
      </c>
      <c r="AN28" s="124">
        <f t="shared" si="16"/>
        <v>0</v>
      </c>
      <c r="AO28" s="157">
        <f t="shared" si="32"/>
        <v>0</v>
      </c>
      <c r="AP28" s="322">
        <f t="shared" si="33"/>
        <v>0</v>
      </c>
      <c r="AQ28" s="443">
        <f t="shared" si="34"/>
        <v>0</v>
      </c>
      <c r="AR28" s="143">
        <f>'11 17'!AR28+'11 13'!AR28</f>
        <v>0</v>
      </c>
      <c r="AS28" s="121">
        <f>'11 17'!AS28+'11 13'!AS28</f>
        <v>0</v>
      </c>
      <c r="AT28" s="122">
        <f t="shared" si="17"/>
        <v>0</v>
      </c>
      <c r="AU28" s="121">
        <f>'11 17'!AU28+'11 13'!AU28</f>
        <v>0</v>
      </c>
      <c r="AV28" s="121">
        <f>'11 17'!AV28+'11 13'!AV28</f>
        <v>0</v>
      </c>
      <c r="AW28" s="123">
        <f t="shared" si="18"/>
        <v>0</v>
      </c>
      <c r="AX28" s="125">
        <f>'11 17'!AX28+'11 13'!AX28</f>
        <v>0</v>
      </c>
      <c r="AY28" s="121">
        <f>'11 17'!AY28+'11 13'!AY28</f>
        <v>0</v>
      </c>
      <c r="AZ28" s="122">
        <f t="shared" si="19"/>
        <v>0</v>
      </c>
      <c r="BA28" s="157">
        <f t="shared" si="35"/>
        <v>0</v>
      </c>
      <c r="BB28" s="158">
        <f t="shared" si="36"/>
        <v>0</v>
      </c>
      <c r="BC28" s="443">
        <f t="shared" si="37"/>
        <v>0</v>
      </c>
      <c r="BD28" s="166">
        <f t="shared" si="38"/>
        <v>0</v>
      </c>
      <c r="BE28" s="167">
        <f t="shared" si="39"/>
        <v>0</v>
      </c>
      <c r="BF28" s="444">
        <f t="shared" si="40"/>
        <v>0</v>
      </c>
      <c r="BG28" s="439">
        <f t="shared" si="41"/>
        <v>0</v>
      </c>
      <c r="BH28" s="480">
        <f t="shared" si="42"/>
        <v>0</v>
      </c>
      <c r="BI28" s="444">
        <f t="shared" si="43"/>
        <v>0</v>
      </c>
      <c r="BJ28" s="465"/>
    </row>
    <row r="29" spans="1:62" s="183" customFormat="1" ht="30" customHeight="1" x14ac:dyDescent="0.5">
      <c r="A29" s="184">
        <f t="shared" si="44"/>
        <v>23</v>
      </c>
      <c r="B29" s="222">
        <v>51405</v>
      </c>
      <c r="C29" s="236" t="s">
        <v>18</v>
      </c>
      <c r="D29" s="186" t="s">
        <v>59</v>
      </c>
      <c r="E29" s="143">
        <f>'11 17'!E29+'11 13'!E29</f>
        <v>160011.70763158152</v>
      </c>
      <c r="F29" s="121">
        <f>'11 17'!F29+'11 13'!F29</f>
        <v>135142.53</v>
      </c>
      <c r="G29" s="122">
        <f t="shared" si="22"/>
        <v>24869.177631581522</v>
      </c>
      <c r="H29" s="121">
        <f>'11 17'!H29+'11 13'!H29</f>
        <v>161328.95958041944</v>
      </c>
      <c r="I29" s="121">
        <f>'11 17'!I29+'11 13'!I29</f>
        <v>148372.75999999998</v>
      </c>
      <c r="J29" s="123">
        <f t="shared" si="9"/>
        <v>12956.199580419459</v>
      </c>
      <c r="K29" s="121">
        <f>'11 17'!K29+'11 13'!K29</f>
        <v>158979.57615519562</v>
      </c>
      <c r="L29" s="121">
        <f>'11 17'!L29+'11 13'!L29</f>
        <v>111510.37000000001</v>
      </c>
      <c r="M29" s="124">
        <f t="shared" si="10"/>
        <v>47469.206155195614</v>
      </c>
      <c r="N29" s="157">
        <f t="shared" si="23"/>
        <v>480320.24336719653</v>
      </c>
      <c r="O29" s="322">
        <f t="shared" si="24"/>
        <v>395025.66</v>
      </c>
      <c r="P29" s="159">
        <f t="shared" si="25"/>
        <v>85294.583367196552</v>
      </c>
      <c r="Q29" s="143">
        <f>'11 17'!Q29+'11 13'!Q29</f>
        <v>163246.56628907597</v>
      </c>
      <c r="R29" s="121">
        <f>'11 17'!R29+'11 13'!R29</f>
        <v>142783.14000000001</v>
      </c>
      <c r="S29" s="122">
        <f t="shared" si="11"/>
        <v>20463.426289075956</v>
      </c>
      <c r="T29" s="121">
        <f>'11 17'!T29+'11 13'!T29</f>
        <v>161054.70404469455</v>
      </c>
      <c r="U29" s="121">
        <f>'11 17'!U29+'11 13'!U29</f>
        <v>0</v>
      </c>
      <c r="V29" s="123">
        <f t="shared" si="12"/>
        <v>161054.70404469455</v>
      </c>
      <c r="W29" s="121">
        <f>'11 17'!W29+'11 13'!W29</f>
        <v>158677.18074770959</v>
      </c>
      <c r="X29" s="121">
        <f>'11 17'!X29+'11 13'!X29</f>
        <v>0</v>
      </c>
      <c r="Y29" s="124">
        <f t="shared" si="13"/>
        <v>158677.18074770959</v>
      </c>
      <c r="Z29" s="157">
        <f t="shared" si="26"/>
        <v>482978.45108148013</v>
      </c>
      <c r="AA29" s="322">
        <f t="shared" si="27"/>
        <v>142783.14000000001</v>
      </c>
      <c r="AB29" s="159">
        <f t="shared" si="28"/>
        <v>340195.31108148012</v>
      </c>
      <c r="AC29" s="439">
        <f t="shared" si="29"/>
        <v>963298.69444867666</v>
      </c>
      <c r="AD29" s="327">
        <f t="shared" si="30"/>
        <v>537808.80000000005</v>
      </c>
      <c r="AE29" s="168">
        <f t="shared" si="31"/>
        <v>425489.89444867661</v>
      </c>
      <c r="AF29" s="143">
        <f>'11 17'!AF29+'11 13'!AF29</f>
        <v>163720.00172208535</v>
      </c>
      <c r="AG29" s="121">
        <f>'11 17'!AG29+'11 13'!AG29</f>
        <v>0</v>
      </c>
      <c r="AH29" s="122">
        <f t="shared" si="14"/>
        <v>163720.00172208535</v>
      </c>
      <c r="AI29" s="121">
        <f>'11 17'!AI29+'11 13'!AI29</f>
        <v>163777.66678940027</v>
      </c>
      <c r="AJ29" s="121">
        <f>'11 17'!AJ29+'11 13'!AJ29</f>
        <v>0</v>
      </c>
      <c r="AK29" s="122">
        <f t="shared" si="15"/>
        <v>163777.66678940027</v>
      </c>
      <c r="AL29" s="121">
        <f>'11 17'!AL29+'11 13'!AL29</f>
        <v>163765.36176130621</v>
      </c>
      <c r="AM29" s="121">
        <f>'11 17'!AM29+'11 13'!AM29</f>
        <v>0</v>
      </c>
      <c r="AN29" s="124">
        <f t="shared" si="16"/>
        <v>163765.36176130621</v>
      </c>
      <c r="AO29" s="157">
        <f t="shared" si="32"/>
        <v>491263.03027279186</v>
      </c>
      <c r="AP29" s="322">
        <f t="shared" si="33"/>
        <v>0</v>
      </c>
      <c r="AQ29" s="443">
        <f t="shared" si="34"/>
        <v>491263.03027279186</v>
      </c>
      <c r="AR29" s="143">
        <f>'11 17'!AR29+'11 13'!AR29</f>
        <v>163936.90498626503</v>
      </c>
      <c r="AS29" s="121">
        <f>'11 17'!AS29+'11 13'!AS29</f>
        <v>0</v>
      </c>
      <c r="AT29" s="122">
        <f t="shared" si="17"/>
        <v>163936.90498626503</v>
      </c>
      <c r="AU29" s="121">
        <f>'11 17'!AU29+'11 13'!AU29</f>
        <v>163901.25779978943</v>
      </c>
      <c r="AV29" s="121">
        <f>'11 17'!AV29+'11 13'!AV29</f>
        <v>0</v>
      </c>
      <c r="AW29" s="123">
        <f t="shared" si="18"/>
        <v>163901.25779978943</v>
      </c>
      <c r="AX29" s="125">
        <f>'11 17'!AX29+'11 13'!AX29</f>
        <v>165848.38393123014</v>
      </c>
      <c r="AY29" s="121">
        <f>'11 17'!AY29+'11 13'!AY29</f>
        <v>0</v>
      </c>
      <c r="AZ29" s="122">
        <f t="shared" si="19"/>
        <v>165848.38393123014</v>
      </c>
      <c r="BA29" s="157">
        <f t="shared" si="35"/>
        <v>493686.5467172846</v>
      </c>
      <c r="BB29" s="158">
        <f t="shared" si="36"/>
        <v>0</v>
      </c>
      <c r="BC29" s="443">
        <f t="shared" si="37"/>
        <v>493686.5467172846</v>
      </c>
      <c r="BD29" s="166">
        <f t="shared" si="38"/>
        <v>984949.57699007646</v>
      </c>
      <c r="BE29" s="167">
        <f t="shared" si="39"/>
        <v>0</v>
      </c>
      <c r="BF29" s="444">
        <f t="shared" si="40"/>
        <v>984949.57699007646</v>
      </c>
      <c r="BG29" s="439">
        <f t="shared" si="41"/>
        <v>1948248.2714387532</v>
      </c>
      <c r="BH29" s="480">
        <f t="shared" si="42"/>
        <v>537808.80000000005</v>
      </c>
      <c r="BI29" s="444">
        <f t="shared" si="43"/>
        <v>1410439.4714387532</v>
      </c>
      <c r="BJ29" s="465"/>
    </row>
    <row r="30" spans="1:62" s="183" customFormat="1" ht="30" customHeight="1" x14ac:dyDescent="0.5">
      <c r="A30" s="184">
        <f t="shared" si="44"/>
        <v>24</v>
      </c>
      <c r="B30" s="222">
        <v>51406</v>
      </c>
      <c r="C30" s="236" t="s">
        <v>19</v>
      </c>
      <c r="D30" s="186" t="s">
        <v>60</v>
      </c>
      <c r="E30" s="143">
        <f>'11 17'!E30+'11 13'!E30</f>
        <v>0</v>
      </c>
      <c r="F30" s="121">
        <f>'11 17'!F30+'11 13'!F30</f>
        <v>0</v>
      </c>
      <c r="G30" s="122">
        <f t="shared" si="22"/>
        <v>0</v>
      </c>
      <c r="H30" s="121">
        <f>'11 17'!H30+'11 13'!H30</f>
        <v>0</v>
      </c>
      <c r="I30" s="121">
        <f>'11 17'!I30+'11 13'!I30</f>
        <v>0</v>
      </c>
      <c r="J30" s="123">
        <f t="shared" si="9"/>
        <v>0</v>
      </c>
      <c r="K30" s="121">
        <f>'11 17'!K30+'11 13'!K30</f>
        <v>0</v>
      </c>
      <c r="L30" s="121">
        <f>'11 17'!L30+'11 13'!L30</f>
        <v>0</v>
      </c>
      <c r="M30" s="124">
        <f t="shared" si="10"/>
        <v>0</v>
      </c>
      <c r="N30" s="157">
        <f t="shared" si="23"/>
        <v>0</v>
      </c>
      <c r="O30" s="322">
        <f t="shared" si="24"/>
        <v>0</v>
      </c>
      <c r="P30" s="159">
        <f t="shared" si="25"/>
        <v>0</v>
      </c>
      <c r="Q30" s="143">
        <f>'11 17'!Q30+'11 13'!Q30</f>
        <v>0</v>
      </c>
      <c r="R30" s="121">
        <f>'11 17'!R30+'11 13'!R30</f>
        <v>0</v>
      </c>
      <c r="S30" s="122">
        <f t="shared" si="11"/>
        <v>0</v>
      </c>
      <c r="T30" s="121">
        <f>'11 17'!T30+'11 13'!T30</f>
        <v>0</v>
      </c>
      <c r="U30" s="121">
        <f>'11 17'!U30+'11 13'!U30</f>
        <v>0</v>
      </c>
      <c r="V30" s="123">
        <f t="shared" si="12"/>
        <v>0</v>
      </c>
      <c r="W30" s="121">
        <f>'11 17'!W30+'11 13'!W30</f>
        <v>0</v>
      </c>
      <c r="X30" s="121">
        <f>'11 17'!X30+'11 13'!X30</f>
        <v>0</v>
      </c>
      <c r="Y30" s="124">
        <f t="shared" si="13"/>
        <v>0</v>
      </c>
      <c r="Z30" s="157">
        <f t="shared" si="26"/>
        <v>0</v>
      </c>
      <c r="AA30" s="322">
        <f t="shared" si="27"/>
        <v>0</v>
      </c>
      <c r="AB30" s="159">
        <f t="shared" si="28"/>
        <v>0</v>
      </c>
      <c r="AC30" s="439">
        <f t="shared" si="29"/>
        <v>0</v>
      </c>
      <c r="AD30" s="327">
        <f t="shared" si="30"/>
        <v>0</v>
      </c>
      <c r="AE30" s="168">
        <f t="shared" si="31"/>
        <v>0</v>
      </c>
      <c r="AF30" s="143">
        <f>'11 17'!AF30+'11 13'!AF30</f>
        <v>0</v>
      </c>
      <c r="AG30" s="121">
        <f>'11 17'!AG30+'11 13'!AG30</f>
        <v>0</v>
      </c>
      <c r="AH30" s="122">
        <f t="shared" si="14"/>
        <v>0</v>
      </c>
      <c r="AI30" s="121">
        <f>'11 17'!AI30+'11 13'!AI30</f>
        <v>0</v>
      </c>
      <c r="AJ30" s="121">
        <f>'11 17'!AJ30+'11 13'!AJ30</f>
        <v>0</v>
      </c>
      <c r="AK30" s="122">
        <f t="shared" si="15"/>
        <v>0</v>
      </c>
      <c r="AL30" s="121">
        <f>'11 17'!AL30+'11 13'!AL30</f>
        <v>0</v>
      </c>
      <c r="AM30" s="121">
        <f>'11 17'!AM30+'11 13'!AM30</f>
        <v>0</v>
      </c>
      <c r="AN30" s="124">
        <f t="shared" si="16"/>
        <v>0</v>
      </c>
      <c r="AO30" s="157">
        <f t="shared" si="32"/>
        <v>0</v>
      </c>
      <c r="AP30" s="322">
        <f t="shared" si="33"/>
        <v>0</v>
      </c>
      <c r="AQ30" s="443">
        <f t="shared" si="34"/>
        <v>0</v>
      </c>
      <c r="AR30" s="143">
        <f>'11 17'!AR30+'11 13'!AR30</f>
        <v>0</v>
      </c>
      <c r="AS30" s="121">
        <f>'11 17'!AS30+'11 13'!AS30</f>
        <v>0</v>
      </c>
      <c r="AT30" s="122">
        <f t="shared" si="17"/>
        <v>0</v>
      </c>
      <c r="AU30" s="121">
        <f>'11 17'!AU30+'11 13'!AU30</f>
        <v>0</v>
      </c>
      <c r="AV30" s="121">
        <f>'11 17'!AV30+'11 13'!AV30</f>
        <v>0</v>
      </c>
      <c r="AW30" s="123">
        <f t="shared" si="18"/>
        <v>0</v>
      </c>
      <c r="AX30" s="125">
        <f>'11 17'!AX30+'11 13'!AX30</f>
        <v>0</v>
      </c>
      <c r="AY30" s="121">
        <f>'11 17'!AY30+'11 13'!AY30</f>
        <v>0</v>
      </c>
      <c r="AZ30" s="122">
        <f t="shared" si="19"/>
        <v>0</v>
      </c>
      <c r="BA30" s="157">
        <f t="shared" si="35"/>
        <v>0</v>
      </c>
      <c r="BB30" s="158">
        <f t="shared" si="36"/>
        <v>0</v>
      </c>
      <c r="BC30" s="443">
        <f t="shared" si="37"/>
        <v>0</v>
      </c>
      <c r="BD30" s="166">
        <f t="shared" si="38"/>
        <v>0</v>
      </c>
      <c r="BE30" s="167">
        <f t="shared" si="39"/>
        <v>0</v>
      </c>
      <c r="BF30" s="444">
        <f t="shared" si="40"/>
        <v>0</v>
      </c>
      <c r="BG30" s="439">
        <f t="shared" si="41"/>
        <v>0</v>
      </c>
      <c r="BH30" s="480">
        <f t="shared" si="42"/>
        <v>0</v>
      </c>
      <c r="BI30" s="444">
        <f t="shared" si="43"/>
        <v>0</v>
      </c>
      <c r="BJ30" s="465"/>
    </row>
    <row r="31" spans="1:62" s="183" customFormat="1" ht="30" customHeight="1" x14ac:dyDescent="0.5">
      <c r="A31" s="184">
        <f t="shared" si="44"/>
        <v>25</v>
      </c>
      <c r="B31" s="222">
        <v>51407</v>
      </c>
      <c r="C31" s="236" t="s">
        <v>20</v>
      </c>
      <c r="D31" s="186" t="s">
        <v>61</v>
      </c>
      <c r="E31" s="143">
        <f>'11 17'!E31+'11 13'!E31</f>
        <v>0</v>
      </c>
      <c r="F31" s="121">
        <f>'11 17'!F31+'11 13'!F31</f>
        <v>0</v>
      </c>
      <c r="G31" s="122">
        <f t="shared" si="22"/>
        <v>0</v>
      </c>
      <c r="H31" s="121">
        <f>'11 17'!H31+'11 13'!H31</f>
        <v>0</v>
      </c>
      <c r="I31" s="121">
        <f>'11 17'!I31+'11 13'!I31</f>
        <v>0</v>
      </c>
      <c r="J31" s="123">
        <f t="shared" si="9"/>
        <v>0</v>
      </c>
      <c r="K31" s="121">
        <f>'11 17'!K31+'11 13'!K31</f>
        <v>0</v>
      </c>
      <c r="L31" s="121">
        <f>'11 17'!L31+'11 13'!L31</f>
        <v>0</v>
      </c>
      <c r="M31" s="124">
        <f t="shared" si="10"/>
        <v>0</v>
      </c>
      <c r="N31" s="157">
        <f t="shared" si="23"/>
        <v>0</v>
      </c>
      <c r="O31" s="322">
        <f t="shared" si="24"/>
        <v>0</v>
      </c>
      <c r="P31" s="159">
        <f t="shared" si="25"/>
        <v>0</v>
      </c>
      <c r="Q31" s="143">
        <f>'11 17'!Q31+'11 13'!Q31</f>
        <v>0</v>
      </c>
      <c r="R31" s="121">
        <f>'11 17'!R31+'11 13'!R31</f>
        <v>0</v>
      </c>
      <c r="S31" s="122">
        <f t="shared" si="11"/>
        <v>0</v>
      </c>
      <c r="T31" s="121">
        <f>'11 17'!T31+'11 13'!T31</f>
        <v>0</v>
      </c>
      <c r="U31" s="121">
        <f>'11 17'!U31+'11 13'!U31</f>
        <v>0</v>
      </c>
      <c r="V31" s="123">
        <f t="shared" si="12"/>
        <v>0</v>
      </c>
      <c r="W31" s="121">
        <f>'11 17'!W31+'11 13'!W31</f>
        <v>0</v>
      </c>
      <c r="X31" s="121">
        <f>'11 17'!X31+'11 13'!X31</f>
        <v>0</v>
      </c>
      <c r="Y31" s="124">
        <f t="shared" si="13"/>
        <v>0</v>
      </c>
      <c r="Z31" s="157">
        <f t="shared" si="26"/>
        <v>0</v>
      </c>
      <c r="AA31" s="322">
        <f t="shared" si="27"/>
        <v>0</v>
      </c>
      <c r="AB31" s="159">
        <f t="shared" si="28"/>
        <v>0</v>
      </c>
      <c r="AC31" s="439">
        <f t="shared" si="29"/>
        <v>0</v>
      </c>
      <c r="AD31" s="327">
        <f t="shared" si="30"/>
        <v>0</v>
      </c>
      <c r="AE31" s="168">
        <f t="shared" si="31"/>
        <v>0</v>
      </c>
      <c r="AF31" s="143">
        <f>'11 17'!AF31+'11 13'!AF31</f>
        <v>0</v>
      </c>
      <c r="AG31" s="121">
        <f>'11 17'!AG31+'11 13'!AG31</f>
        <v>0</v>
      </c>
      <c r="AH31" s="122">
        <f t="shared" si="14"/>
        <v>0</v>
      </c>
      <c r="AI31" s="121">
        <f>'11 17'!AI31+'11 13'!AI31</f>
        <v>0</v>
      </c>
      <c r="AJ31" s="121">
        <f>'11 17'!AJ31+'11 13'!AJ31</f>
        <v>0</v>
      </c>
      <c r="AK31" s="122">
        <f t="shared" si="15"/>
        <v>0</v>
      </c>
      <c r="AL31" s="121">
        <f>'11 17'!AL31+'11 13'!AL31</f>
        <v>0</v>
      </c>
      <c r="AM31" s="121">
        <f>'11 17'!AM31+'11 13'!AM31</f>
        <v>0</v>
      </c>
      <c r="AN31" s="124">
        <f t="shared" si="16"/>
        <v>0</v>
      </c>
      <c r="AO31" s="157">
        <f t="shared" si="32"/>
        <v>0</v>
      </c>
      <c r="AP31" s="322">
        <f t="shared" si="33"/>
        <v>0</v>
      </c>
      <c r="AQ31" s="443">
        <f t="shared" si="34"/>
        <v>0</v>
      </c>
      <c r="AR31" s="143">
        <f>'11 17'!AR31+'11 13'!AR31</f>
        <v>0</v>
      </c>
      <c r="AS31" s="121">
        <f>'11 17'!AS31+'11 13'!AS31</f>
        <v>0</v>
      </c>
      <c r="AT31" s="122">
        <f t="shared" si="17"/>
        <v>0</v>
      </c>
      <c r="AU31" s="121">
        <f>'11 17'!AU31+'11 13'!AU31</f>
        <v>0</v>
      </c>
      <c r="AV31" s="121">
        <f>'11 17'!AV31+'11 13'!AV31</f>
        <v>0</v>
      </c>
      <c r="AW31" s="123">
        <f t="shared" si="18"/>
        <v>0</v>
      </c>
      <c r="AX31" s="125">
        <f>'11 17'!AX31+'11 13'!AX31</f>
        <v>0</v>
      </c>
      <c r="AY31" s="121">
        <f>'11 17'!AY31+'11 13'!AY31</f>
        <v>0</v>
      </c>
      <c r="AZ31" s="122">
        <f t="shared" si="19"/>
        <v>0</v>
      </c>
      <c r="BA31" s="157">
        <f t="shared" si="35"/>
        <v>0</v>
      </c>
      <c r="BB31" s="158">
        <f t="shared" si="36"/>
        <v>0</v>
      </c>
      <c r="BC31" s="443">
        <f t="shared" si="37"/>
        <v>0</v>
      </c>
      <c r="BD31" s="166">
        <f t="shared" si="38"/>
        <v>0</v>
      </c>
      <c r="BE31" s="167">
        <f t="shared" si="39"/>
        <v>0</v>
      </c>
      <c r="BF31" s="444">
        <f t="shared" si="40"/>
        <v>0</v>
      </c>
      <c r="BG31" s="439">
        <f t="shared" si="41"/>
        <v>0</v>
      </c>
      <c r="BH31" s="480">
        <f t="shared" si="42"/>
        <v>0</v>
      </c>
      <c r="BI31" s="444">
        <f t="shared" si="43"/>
        <v>0</v>
      </c>
      <c r="BJ31" s="465"/>
    </row>
    <row r="32" spans="1:62" s="183" customFormat="1" ht="30" customHeight="1" x14ac:dyDescent="0.5">
      <c r="A32" s="184">
        <f t="shared" si="44"/>
        <v>26</v>
      </c>
      <c r="B32" s="222">
        <v>51408</v>
      </c>
      <c r="C32" s="236" t="s">
        <v>21</v>
      </c>
      <c r="D32" s="186" t="s">
        <v>62</v>
      </c>
      <c r="E32" s="143">
        <f>'11 17'!E32+'11 13'!E32</f>
        <v>573302.61143308179</v>
      </c>
      <c r="F32" s="121">
        <f>'11 17'!F32+'11 13'!F32</f>
        <v>452945.25</v>
      </c>
      <c r="G32" s="122">
        <f t="shared" si="22"/>
        <v>120357.36143308179</v>
      </c>
      <c r="H32" s="121">
        <f>'11 17'!H32+'11 13'!H32</f>
        <v>702464.14177309768</v>
      </c>
      <c r="I32" s="121">
        <f>'11 17'!I32+'11 13'!I32</f>
        <v>668146.53</v>
      </c>
      <c r="J32" s="123">
        <f t="shared" si="9"/>
        <v>34317.611773097655</v>
      </c>
      <c r="K32" s="121">
        <f>'11 17'!K32+'11 13'!K32</f>
        <v>689260.35163385153</v>
      </c>
      <c r="L32" s="121">
        <f>'11 17'!L32+'11 13'!L32</f>
        <v>579772.99</v>
      </c>
      <c r="M32" s="124">
        <f t="shared" si="10"/>
        <v>109487.36163385154</v>
      </c>
      <c r="N32" s="157">
        <f t="shared" si="23"/>
        <v>1965027.1048400309</v>
      </c>
      <c r="O32" s="322">
        <f t="shared" si="24"/>
        <v>1700864.77</v>
      </c>
      <c r="P32" s="159">
        <f t="shared" si="25"/>
        <v>264162.33484003088</v>
      </c>
      <c r="Q32" s="143">
        <f>'11 17'!Q32+'11 13'!Q32</f>
        <v>566154.37220274238</v>
      </c>
      <c r="R32" s="121">
        <f>'11 17'!R32+'11 13'!R32</f>
        <v>308903.17</v>
      </c>
      <c r="S32" s="122">
        <f t="shared" si="11"/>
        <v>257251.2022027424</v>
      </c>
      <c r="T32" s="121">
        <f>'11 17'!T32+'11 13'!T32</f>
        <v>683147.28330124682</v>
      </c>
      <c r="U32" s="121">
        <f>'11 17'!U32+'11 13'!U32</f>
        <v>0</v>
      </c>
      <c r="V32" s="123">
        <f t="shared" si="12"/>
        <v>683147.28330124682</v>
      </c>
      <c r="W32" s="121">
        <f>'11 17'!W32+'11 13'!W32</f>
        <v>696066.10200260999</v>
      </c>
      <c r="X32" s="121">
        <f>'11 17'!X32+'11 13'!X32</f>
        <v>0</v>
      </c>
      <c r="Y32" s="124">
        <f t="shared" si="13"/>
        <v>696066.10200260999</v>
      </c>
      <c r="Z32" s="157">
        <f t="shared" si="26"/>
        <v>1945367.7575065992</v>
      </c>
      <c r="AA32" s="322">
        <f t="shared" si="27"/>
        <v>308903.17</v>
      </c>
      <c r="AB32" s="159">
        <f t="shared" si="28"/>
        <v>1636464.5875065993</v>
      </c>
      <c r="AC32" s="439">
        <f t="shared" si="29"/>
        <v>3910394.8623466301</v>
      </c>
      <c r="AD32" s="327">
        <f t="shared" si="30"/>
        <v>2009767.94</v>
      </c>
      <c r="AE32" s="168">
        <f t="shared" si="31"/>
        <v>1900626.9223466301</v>
      </c>
      <c r="AF32" s="143">
        <f>'11 17'!AF32+'11 13'!AF32</f>
        <v>672495.61507494864</v>
      </c>
      <c r="AG32" s="121">
        <f>'11 17'!AG32+'11 13'!AG32</f>
        <v>0</v>
      </c>
      <c r="AH32" s="122">
        <f t="shared" si="14"/>
        <v>672495.61507494864</v>
      </c>
      <c r="AI32" s="121">
        <f>'11 17'!AI32+'11 13'!AI32</f>
        <v>712249.57962252269</v>
      </c>
      <c r="AJ32" s="121">
        <f>'11 17'!AJ32+'11 13'!AJ32</f>
        <v>0</v>
      </c>
      <c r="AK32" s="122">
        <f t="shared" si="15"/>
        <v>712249.57962252269</v>
      </c>
      <c r="AL32" s="121">
        <f>'11 17'!AL32+'11 13'!AL32</f>
        <v>709362.59241841838</v>
      </c>
      <c r="AM32" s="121">
        <f>'11 17'!AM32+'11 13'!AM32</f>
        <v>0</v>
      </c>
      <c r="AN32" s="124">
        <f t="shared" si="16"/>
        <v>709362.59241841838</v>
      </c>
      <c r="AO32" s="157">
        <f t="shared" si="32"/>
        <v>2094107.7871158896</v>
      </c>
      <c r="AP32" s="322">
        <f t="shared" si="33"/>
        <v>0</v>
      </c>
      <c r="AQ32" s="443">
        <f t="shared" si="34"/>
        <v>2094107.7871158896</v>
      </c>
      <c r="AR32" s="143">
        <f>'11 17'!AR32+'11 13'!AR32</f>
        <v>702437.52036947187</v>
      </c>
      <c r="AS32" s="121">
        <f>'11 17'!AS32+'11 13'!AS32</f>
        <v>0</v>
      </c>
      <c r="AT32" s="122">
        <f t="shared" si="17"/>
        <v>702437.52036947187</v>
      </c>
      <c r="AU32" s="121">
        <f>'11 17'!AU32+'11 13'!AU32</f>
        <v>718779.4679025712</v>
      </c>
      <c r="AV32" s="121">
        <f>'11 17'!AV32+'11 13'!AV32</f>
        <v>0</v>
      </c>
      <c r="AW32" s="123">
        <f t="shared" si="18"/>
        <v>718779.4679025712</v>
      </c>
      <c r="AX32" s="125">
        <f>'11 17'!AX32+'11 13'!AX32</f>
        <v>609234.86439824279</v>
      </c>
      <c r="AY32" s="121">
        <f>'11 17'!AY32+'11 13'!AY32</f>
        <v>0</v>
      </c>
      <c r="AZ32" s="122">
        <f t="shared" si="19"/>
        <v>609234.86439824279</v>
      </c>
      <c r="BA32" s="157">
        <f t="shared" si="35"/>
        <v>2030451.8526702859</v>
      </c>
      <c r="BB32" s="158">
        <f t="shared" si="36"/>
        <v>0</v>
      </c>
      <c r="BC32" s="443">
        <f t="shared" si="37"/>
        <v>2030451.8526702859</v>
      </c>
      <c r="BD32" s="166">
        <f t="shared" si="38"/>
        <v>4124559.6397861755</v>
      </c>
      <c r="BE32" s="167">
        <f t="shared" si="39"/>
        <v>0</v>
      </c>
      <c r="BF32" s="444">
        <f t="shared" si="40"/>
        <v>4124559.6397861755</v>
      </c>
      <c r="BG32" s="439">
        <f t="shared" si="41"/>
        <v>8034954.5021328051</v>
      </c>
      <c r="BH32" s="480">
        <f t="shared" si="42"/>
        <v>2009767.94</v>
      </c>
      <c r="BI32" s="444">
        <f t="shared" si="43"/>
        <v>6025186.5621328056</v>
      </c>
      <c r="BJ32" s="465"/>
    </row>
    <row r="33" spans="1:62" s="183" customFormat="1" ht="30" customHeight="1" x14ac:dyDescent="0.5">
      <c r="A33" s="184">
        <f t="shared" si="44"/>
        <v>27</v>
      </c>
      <c r="B33" s="222">
        <v>51409</v>
      </c>
      <c r="C33" s="236" t="s">
        <v>22</v>
      </c>
      <c r="D33" s="186" t="s">
        <v>63</v>
      </c>
      <c r="E33" s="143">
        <f>'11 17'!E33+'11 13'!E33</f>
        <v>321501.2591445627</v>
      </c>
      <c r="F33" s="121">
        <f>'11 17'!F33+'11 13'!F33</f>
        <v>308006.28999999998</v>
      </c>
      <c r="G33" s="122">
        <f t="shared" si="22"/>
        <v>13494.969144562725</v>
      </c>
      <c r="H33" s="121">
        <f>'11 17'!H33+'11 13'!H33</f>
        <v>322866.03917078982</v>
      </c>
      <c r="I33" s="121">
        <f>'11 17'!I33+'11 13'!I33</f>
        <v>319746.15999999997</v>
      </c>
      <c r="J33" s="123">
        <f t="shared" si="9"/>
        <v>3119.879170789849</v>
      </c>
      <c r="K33" s="121">
        <f>'11 17'!K33+'11 13'!K33</f>
        <v>319193.5415077837</v>
      </c>
      <c r="L33" s="121">
        <f>'11 17'!L33+'11 13'!L33</f>
        <v>336268.39</v>
      </c>
      <c r="M33" s="124">
        <f t="shared" si="10"/>
        <v>-17074.848492216319</v>
      </c>
      <c r="N33" s="157">
        <f t="shared" si="23"/>
        <v>963560.83982313622</v>
      </c>
      <c r="O33" s="322">
        <f t="shared" si="24"/>
        <v>964020.84</v>
      </c>
      <c r="P33" s="159">
        <f t="shared" si="25"/>
        <v>-460.00017686374485</v>
      </c>
      <c r="Q33" s="143">
        <f>'11 17'!Q33+'11 13'!Q33</f>
        <v>325032.91631345928</v>
      </c>
      <c r="R33" s="121">
        <f>'11 17'!R33+'11 13'!R33</f>
        <v>279341.92</v>
      </c>
      <c r="S33" s="122">
        <f t="shared" si="11"/>
        <v>45690.996313459298</v>
      </c>
      <c r="T33" s="121">
        <f>'11 17'!T33+'11 13'!T33</f>
        <v>322033.35344460566</v>
      </c>
      <c r="U33" s="121">
        <f>'11 17'!U33+'11 13'!U33</f>
        <v>0</v>
      </c>
      <c r="V33" s="123">
        <f t="shared" si="12"/>
        <v>322033.35344460566</v>
      </c>
      <c r="W33" s="121">
        <f>'11 17'!W33+'11 13'!W33</f>
        <v>305530.01486572484</v>
      </c>
      <c r="X33" s="121">
        <f>'11 17'!X33+'11 13'!X33</f>
        <v>0</v>
      </c>
      <c r="Y33" s="124">
        <f t="shared" si="13"/>
        <v>305530.01486572484</v>
      </c>
      <c r="Z33" s="157">
        <f t="shared" si="26"/>
        <v>952596.28462378983</v>
      </c>
      <c r="AA33" s="322">
        <f t="shared" si="27"/>
        <v>279341.92</v>
      </c>
      <c r="AB33" s="159">
        <f t="shared" si="28"/>
        <v>673254.36462378991</v>
      </c>
      <c r="AC33" s="439">
        <f t="shared" si="29"/>
        <v>1916157.1244469259</v>
      </c>
      <c r="AD33" s="327">
        <f t="shared" si="30"/>
        <v>1243362.76</v>
      </c>
      <c r="AE33" s="168">
        <f t="shared" si="31"/>
        <v>672794.36444692593</v>
      </c>
      <c r="AF33" s="143">
        <f>'11 17'!AF33+'11 13'!AF33</f>
        <v>307356.50748309633</v>
      </c>
      <c r="AG33" s="121">
        <f>'11 17'!AG33+'11 13'!AG33</f>
        <v>0</v>
      </c>
      <c r="AH33" s="122">
        <f t="shared" si="14"/>
        <v>307356.50748309633</v>
      </c>
      <c r="AI33" s="121">
        <f>'11 17'!AI33+'11 13'!AI33</f>
        <v>307434.56898048165</v>
      </c>
      <c r="AJ33" s="121">
        <f>'11 17'!AJ33+'11 13'!AJ33</f>
        <v>0</v>
      </c>
      <c r="AK33" s="122">
        <f t="shared" si="15"/>
        <v>307434.56898048165</v>
      </c>
      <c r="AL33" s="121">
        <f>'11 17'!AL33+'11 13'!AL33</f>
        <v>303293.17947023467</v>
      </c>
      <c r="AM33" s="121">
        <f>'11 17'!AM33+'11 13'!AM33</f>
        <v>0</v>
      </c>
      <c r="AN33" s="124">
        <f t="shared" si="16"/>
        <v>303293.17947023467</v>
      </c>
      <c r="AO33" s="157">
        <f t="shared" si="32"/>
        <v>918084.2559338127</v>
      </c>
      <c r="AP33" s="322">
        <f t="shared" si="33"/>
        <v>0</v>
      </c>
      <c r="AQ33" s="443">
        <f t="shared" si="34"/>
        <v>918084.2559338127</v>
      </c>
      <c r="AR33" s="143">
        <f>'11 17'!AR33+'11 13'!AR33</f>
        <v>298924.00743733713</v>
      </c>
      <c r="AS33" s="121">
        <f>'11 17'!AS33+'11 13'!AS33</f>
        <v>0</v>
      </c>
      <c r="AT33" s="122">
        <f t="shared" si="17"/>
        <v>298924.00743733713</v>
      </c>
      <c r="AU33" s="121">
        <f>'11 17'!AU33+'11 13'!AU33</f>
        <v>283876.01535095496</v>
      </c>
      <c r="AV33" s="121">
        <f>'11 17'!AV33+'11 13'!AV33</f>
        <v>0</v>
      </c>
      <c r="AW33" s="123">
        <f t="shared" si="18"/>
        <v>283876.01535095496</v>
      </c>
      <c r="AX33" s="125">
        <f>'11 17'!AX33+'11 13'!AX33</f>
        <v>280310.34831795748</v>
      </c>
      <c r="AY33" s="121">
        <f>'11 17'!AY33+'11 13'!AY33</f>
        <v>0</v>
      </c>
      <c r="AZ33" s="122">
        <f t="shared" si="19"/>
        <v>280310.34831795748</v>
      </c>
      <c r="BA33" s="157">
        <f t="shared" si="35"/>
        <v>863110.37110624951</v>
      </c>
      <c r="BB33" s="158">
        <f t="shared" si="36"/>
        <v>0</v>
      </c>
      <c r="BC33" s="443">
        <f t="shared" si="37"/>
        <v>863110.37110624951</v>
      </c>
      <c r="BD33" s="166">
        <f t="shared" si="38"/>
        <v>1781194.6270400621</v>
      </c>
      <c r="BE33" s="167">
        <f t="shared" si="39"/>
        <v>0</v>
      </c>
      <c r="BF33" s="444">
        <f t="shared" si="40"/>
        <v>1781194.6270400621</v>
      </c>
      <c r="BG33" s="439">
        <f t="shared" si="41"/>
        <v>3697351.7514869878</v>
      </c>
      <c r="BH33" s="480">
        <f t="shared" si="42"/>
        <v>1243362.76</v>
      </c>
      <c r="BI33" s="444">
        <f t="shared" si="43"/>
        <v>2453988.991486988</v>
      </c>
      <c r="BJ33" s="465"/>
    </row>
    <row r="34" spans="1:62" s="183" customFormat="1" ht="30" customHeight="1" x14ac:dyDescent="0.5">
      <c r="A34" s="184">
        <f t="shared" si="44"/>
        <v>28</v>
      </c>
      <c r="B34" s="222">
        <v>51499</v>
      </c>
      <c r="C34" s="236" t="s">
        <v>23</v>
      </c>
      <c r="D34" s="186" t="s">
        <v>64</v>
      </c>
      <c r="E34" s="143">
        <f>'11 17'!E34+'11 13'!E34</f>
        <v>0</v>
      </c>
      <c r="F34" s="121">
        <f>'11 17'!F34+'11 13'!F34</f>
        <v>0</v>
      </c>
      <c r="G34" s="122">
        <f t="shared" si="22"/>
        <v>0</v>
      </c>
      <c r="H34" s="121">
        <f>'11 17'!H34+'11 13'!H34</f>
        <v>0</v>
      </c>
      <c r="I34" s="121">
        <f>'11 17'!I34+'11 13'!I34</f>
        <v>0</v>
      </c>
      <c r="J34" s="123">
        <f t="shared" si="9"/>
        <v>0</v>
      </c>
      <c r="K34" s="121">
        <f>'11 17'!K34+'11 13'!K34</f>
        <v>0</v>
      </c>
      <c r="L34" s="121">
        <f>'11 17'!L34+'11 13'!L34</f>
        <v>0</v>
      </c>
      <c r="M34" s="124">
        <f t="shared" si="10"/>
        <v>0</v>
      </c>
      <c r="N34" s="157">
        <f t="shared" si="23"/>
        <v>0</v>
      </c>
      <c r="O34" s="322">
        <f t="shared" si="24"/>
        <v>0</v>
      </c>
      <c r="P34" s="159">
        <f t="shared" si="25"/>
        <v>0</v>
      </c>
      <c r="Q34" s="143">
        <f>'11 17'!Q34+'11 13'!Q34</f>
        <v>0</v>
      </c>
      <c r="R34" s="121">
        <f>'11 17'!R34+'11 13'!R34</f>
        <v>0</v>
      </c>
      <c r="S34" s="122">
        <f t="shared" si="11"/>
        <v>0</v>
      </c>
      <c r="T34" s="121">
        <f>'11 17'!T34+'11 13'!T34</f>
        <v>0</v>
      </c>
      <c r="U34" s="121">
        <f>'11 17'!U34+'11 13'!U34</f>
        <v>0</v>
      </c>
      <c r="V34" s="123">
        <f t="shared" si="12"/>
        <v>0</v>
      </c>
      <c r="W34" s="121">
        <f>'11 17'!W34+'11 13'!W34</f>
        <v>0</v>
      </c>
      <c r="X34" s="121">
        <f>'11 17'!X34+'11 13'!X34</f>
        <v>0</v>
      </c>
      <c r="Y34" s="124">
        <f t="shared" si="13"/>
        <v>0</v>
      </c>
      <c r="Z34" s="157">
        <f t="shared" si="26"/>
        <v>0</v>
      </c>
      <c r="AA34" s="322">
        <f t="shared" si="27"/>
        <v>0</v>
      </c>
      <c r="AB34" s="159">
        <f t="shared" si="28"/>
        <v>0</v>
      </c>
      <c r="AC34" s="439">
        <f t="shared" si="29"/>
        <v>0</v>
      </c>
      <c r="AD34" s="327">
        <f t="shared" si="30"/>
        <v>0</v>
      </c>
      <c r="AE34" s="168">
        <f t="shared" si="31"/>
        <v>0</v>
      </c>
      <c r="AF34" s="143">
        <f>'11 17'!AF34+'11 13'!AF34</f>
        <v>0</v>
      </c>
      <c r="AG34" s="121">
        <f>'11 17'!AG34+'11 13'!AG34</f>
        <v>0</v>
      </c>
      <c r="AH34" s="122">
        <f t="shared" si="14"/>
        <v>0</v>
      </c>
      <c r="AI34" s="121">
        <f>'11 17'!AI34+'11 13'!AI34</f>
        <v>0</v>
      </c>
      <c r="AJ34" s="121">
        <f>'11 17'!AJ34+'11 13'!AJ34</f>
        <v>0</v>
      </c>
      <c r="AK34" s="122">
        <f t="shared" si="15"/>
        <v>0</v>
      </c>
      <c r="AL34" s="121">
        <f>'11 17'!AL34+'11 13'!AL34</f>
        <v>0</v>
      </c>
      <c r="AM34" s="121">
        <f>'11 17'!AM34+'11 13'!AM34</f>
        <v>0</v>
      </c>
      <c r="AN34" s="124">
        <f t="shared" si="16"/>
        <v>0</v>
      </c>
      <c r="AO34" s="157">
        <f t="shared" si="32"/>
        <v>0</v>
      </c>
      <c r="AP34" s="322">
        <f t="shared" si="33"/>
        <v>0</v>
      </c>
      <c r="AQ34" s="443">
        <f t="shared" si="34"/>
        <v>0</v>
      </c>
      <c r="AR34" s="143">
        <f>'11 17'!AR34+'11 13'!AR34</f>
        <v>0</v>
      </c>
      <c r="AS34" s="121">
        <f>'11 17'!AS34+'11 13'!AS34</f>
        <v>0</v>
      </c>
      <c r="AT34" s="122">
        <f t="shared" si="17"/>
        <v>0</v>
      </c>
      <c r="AU34" s="121">
        <f>'11 17'!AU34+'11 13'!AU34</f>
        <v>0</v>
      </c>
      <c r="AV34" s="121">
        <f>'11 17'!AV34+'11 13'!AV34</f>
        <v>0</v>
      </c>
      <c r="AW34" s="123">
        <f t="shared" si="18"/>
        <v>0</v>
      </c>
      <c r="AX34" s="125">
        <f>'11 17'!AX34+'11 13'!AX34</f>
        <v>0</v>
      </c>
      <c r="AY34" s="121">
        <f>'11 17'!AY34+'11 13'!AY34</f>
        <v>0</v>
      </c>
      <c r="AZ34" s="122">
        <f t="shared" si="19"/>
        <v>0</v>
      </c>
      <c r="BA34" s="157">
        <f t="shared" si="35"/>
        <v>0</v>
      </c>
      <c r="BB34" s="158">
        <f t="shared" si="36"/>
        <v>0</v>
      </c>
      <c r="BC34" s="443">
        <f t="shared" si="37"/>
        <v>0</v>
      </c>
      <c r="BD34" s="166">
        <f t="shared" si="38"/>
        <v>0</v>
      </c>
      <c r="BE34" s="167">
        <f t="shared" si="39"/>
        <v>0</v>
      </c>
      <c r="BF34" s="444">
        <f t="shared" si="40"/>
        <v>0</v>
      </c>
      <c r="BG34" s="439">
        <f t="shared" si="41"/>
        <v>0</v>
      </c>
      <c r="BH34" s="480">
        <f t="shared" si="42"/>
        <v>0</v>
      </c>
      <c r="BI34" s="444">
        <f t="shared" si="43"/>
        <v>0</v>
      </c>
      <c r="BJ34" s="465"/>
    </row>
    <row r="35" spans="1:62" s="183" customFormat="1" ht="30" customHeight="1" x14ac:dyDescent="0.5">
      <c r="A35" s="184">
        <f t="shared" si="44"/>
        <v>29</v>
      </c>
      <c r="B35" s="222">
        <v>51601</v>
      </c>
      <c r="C35" s="236" t="s">
        <v>24</v>
      </c>
      <c r="D35" s="186" t="s">
        <v>65</v>
      </c>
      <c r="E35" s="143">
        <f>'11 17'!E35+'11 13'!E35</f>
        <v>0</v>
      </c>
      <c r="F35" s="121">
        <f>'11 17'!F35+'11 13'!F35</f>
        <v>0</v>
      </c>
      <c r="G35" s="122">
        <f t="shared" si="22"/>
        <v>0</v>
      </c>
      <c r="H35" s="121">
        <f>'11 17'!H35+'11 13'!H35</f>
        <v>0</v>
      </c>
      <c r="I35" s="121">
        <f>'11 17'!I35+'11 13'!I35</f>
        <v>0</v>
      </c>
      <c r="J35" s="123">
        <f t="shared" si="9"/>
        <v>0</v>
      </c>
      <c r="K35" s="121">
        <f>'11 17'!K35+'11 13'!K35</f>
        <v>0</v>
      </c>
      <c r="L35" s="121">
        <f>'11 17'!L35+'11 13'!L35</f>
        <v>0</v>
      </c>
      <c r="M35" s="124">
        <f t="shared" si="10"/>
        <v>0</v>
      </c>
      <c r="N35" s="157">
        <f t="shared" si="23"/>
        <v>0</v>
      </c>
      <c r="O35" s="322">
        <f t="shared" si="24"/>
        <v>0</v>
      </c>
      <c r="P35" s="159">
        <f t="shared" si="25"/>
        <v>0</v>
      </c>
      <c r="Q35" s="143">
        <f>'11 17'!Q35+'11 13'!Q35</f>
        <v>0</v>
      </c>
      <c r="R35" s="121">
        <f>'11 17'!R35+'11 13'!R35</f>
        <v>0</v>
      </c>
      <c r="S35" s="122">
        <f t="shared" si="11"/>
        <v>0</v>
      </c>
      <c r="T35" s="121">
        <f>'11 17'!T35+'11 13'!T35</f>
        <v>0</v>
      </c>
      <c r="U35" s="121">
        <f>'11 17'!U35+'11 13'!U35</f>
        <v>0</v>
      </c>
      <c r="V35" s="123">
        <f t="shared" si="12"/>
        <v>0</v>
      </c>
      <c r="W35" s="121">
        <f>'11 17'!W35+'11 13'!W35</f>
        <v>0</v>
      </c>
      <c r="X35" s="121">
        <f>'11 17'!X35+'11 13'!X35</f>
        <v>0</v>
      </c>
      <c r="Y35" s="124">
        <f t="shared" si="13"/>
        <v>0</v>
      </c>
      <c r="Z35" s="157">
        <f t="shared" si="26"/>
        <v>0</v>
      </c>
      <c r="AA35" s="322">
        <f t="shared" si="27"/>
        <v>0</v>
      </c>
      <c r="AB35" s="159">
        <f t="shared" si="28"/>
        <v>0</v>
      </c>
      <c r="AC35" s="439">
        <f t="shared" si="29"/>
        <v>0</v>
      </c>
      <c r="AD35" s="327">
        <f t="shared" si="30"/>
        <v>0</v>
      </c>
      <c r="AE35" s="168">
        <f t="shared" si="31"/>
        <v>0</v>
      </c>
      <c r="AF35" s="143">
        <f>'11 17'!AF35+'11 13'!AF35</f>
        <v>0</v>
      </c>
      <c r="AG35" s="121">
        <f>'11 17'!AG35+'11 13'!AG35</f>
        <v>0</v>
      </c>
      <c r="AH35" s="122">
        <f t="shared" si="14"/>
        <v>0</v>
      </c>
      <c r="AI35" s="121">
        <f>'11 17'!AI35+'11 13'!AI35</f>
        <v>0</v>
      </c>
      <c r="AJ35" s="121">
        <f>'11 17'!AJ35+'11 13'!AJ35</f>
        <v>0</v>
      </c>
      <c r="AK35" s="122">
        <f t="shared" si="15"/>
        <v>0</v>
      </c>
      <c r="AL35" s="121">
        <f>'11 17'!AL35+'11 13'!AL35</f>
        <v>0</v>
      </c>
      <c r="AM35" s="121">
        <f>'11 17'!AM35+'11 13'!AM35</f>
        <v>0</v>
      </c>
      <c r="AN35" s="124">
        <f t="shared" si="16"/>
        <v>0</v>
      </c>
      <c r="AO35" s="157">
        <f t="shared" si="32"/>
        <v>0</v>
      </c>
      <c r="AP35" s="322">
        <f t="shared" si="33"/>
        <v>0</v>
      </c>
      <c r="AQ35" s="443">
        <f t="shared" si="34"/>
        <v>0</v>
      </c>
      <c r="AR35" s="143">
        <f>'11 17'!AR35+'11 13'!AR35</f>
        <v>0</v>
      </c>
      <c r="AS35" s="121">
        <f>'11 17'!AS35+'11 13'!AS35</f>
        <v>0</v>
      </c>
      <c r="AT35" s="122">
        <f t="shared" si="17"/>
        <v>0</v>
      </c>
      <c r="AU35" s="121">
        <f>'11 17'!AU35+'11 13'!AU35</f>
        <v>0</v>
      </c>
      <c r="AV35" s="121">
        <f>'11 17'!AV35+'11 13'!AV35</f>
        <v>0</v>
      </c>
      <c r="AW35" s="123">
        <f t="shared" si="18"/>
        <v>0</v>
      </c>
      <c r="AX35" s="125">
        <f>'11 17'!AX35+'11 13'!AX35</f>
        <v>0</v>
      </c>
      <c r="AY35" s="121">
        <f>'11 17'!AY35+'11 13'!AY35</f>
        <v>0</v>
      </c>
      <c r="AZ35" s="122">
        <f t="shared" si="19"/>
        <v>0</v>
      </c>
      <c r="BA35" s="157">
        <f t="shared" si="35"/>
        <v>0</v>
      </c>
      <c r="BB35" s="158">
        <f t="shared" si="36"/>
        <v>0</v>
      </c>
      <c r="BC35" s="443">
        <f t="shared" si="37"/>
        <v>0</v>
      </c>
      <c r="BD35" s="166">
        <f t="shared" si="38"/>
        <v>0</v>
      </c>
      <c r="BE35" s="167">
        <f t="shared" si="39"/>
        <v>0</v>
      </c>
      <c r="BF35" s="444">
        <f t="shared" si="40"/>
        <v>0</v>
      </c>
      <c r="BG35" s="439">
        <f t="shared" si="41"/>
        <v>0</v>
      </c>
      <c r="BH35" s="480">
        <f t="shared" si="42"/>
        <v>0</v>
      </c>
      <c r="BI35" s="444">
        <f t="shared" si="43"/>
        <v>0</v>
      </c>
      <c r="BJ35" s="465"/>
    </row>
    <row r="36" spans="1:62" s="183" customFormat="1" ht="30" customHeight="1" x14ac:dyDescent="0.5">
      <c r="A36" s="184">
        <f t="shared" si="44"/>
        <v>30</v>
      </c>
      <c r="B36" s="222">
        <v>51602</v>
      </c>
      <c r="C36" s="236" t="s">
        <v>25</v>
      </c>
      <c r="D36" s="186" t="s">
        <v>66</v>
      </c>
      <c r="E36" s="143">
        <f>'11 17'!E36+'11 13'!E36</f>
        <v>0</v>
      </c>
      <c r="F36" s="121">
        <f>'11 17'!F36+'11 13'!F36</f>
        <v>0</v>
      </c>
      <c r="G36" s="122">
        <f t="shared" si="22"/>
        <v>0</v>
      </c>
      <c r="H36" s="121">
        <f>'11 17'!H36+'11 13'!H36</f>
        <v>0</v>
      </c>
      <c r="I36" s="121">
        <f>'11 17'!I36+'11 13'!I36</f>
        <v>0</v>
      </c>
      <c r="J36" s="123">
        <f t="shared" si="9"/>
        <v>0</v>
      </c>
      <c r="K36" s="121">
        <f>'11 17'!K36+'11 13'!K36</f>
        <v>0</v>
      </c>
      <c r="L36" s="121">
        <f>'11 17'!L36+'11 13'!L36</f>
        <v>0</v>
      </c>
      <c r="M36" s="124">
        <f t="shared" si="10"/>
        <v>0</v>
      </c>
      <c r="N36" s="157">
        <f t="shared" si="23"/>
        <v>0</v>
      </c>
      <c r="O36" s="322">
        <f t="shared" si="24"/>
        <v>0</v>
      </c>
      <c r="P36" s="159">
        <f t="shared" si="25"/>
        <v>0</v>
      </c>
      <c r="Q36" s="143">
        <f>'11 17'!Q36+'11 13'!Q36</f>
        <v>0</v>
      </c>
      <c r="R36" s="121">
        <f>'11 17'!R36+'11 13'!R36</f>
        <v>0</v>
      </c>
      <c r="S36" s="122">
        <f t="shared" si="11"/>
        <v>0</v>
      </c>
      <c r="T36" s="121">
        <f>'11 17'!T36+'11 13'!T36</f>
        <v>0</v>
      </c>
      <c r="U36" s="121">
        <f>'11 17'!U36+'11 13'!U36</f>
        <v>0</v>
      </c>
      <c r="V36" s="123">
        <f t="shared" si="12"/>
        <v>0</v>
      </c>
      <c r="W36" s="121">
        <f>'11 17'!W36+'11 13'!W36</f>
        <v>0</v>
      </c>
      <c r="X36" s="121">
        <f>'11 17'!X36+'11 13'!X36</f>
        <v>0</v>
      </c>
      <c r="Y36" s="124">
        <f t="shared" si="13"/>
        <v>0</v>
      </c>
      <c r="Z36" s="157">
        <f t="shared" si="26"/>
        <v>0</v>
      </c>
      <c r="AA36" s="322">
        <f t="shared" si="27"/>
        <v>0</v>
      </c>
      <c r="AB36" s="159">
        <f t="shared" si="28"/>
        <v>0</v>
      </c>
      <c r="AC36" s="439">
        <f t="shared" si="29"/>
        <v>0</v>
      </c>
      <c r="AD36" s="327">
        <f t="shared" si="30"/>
        <v>0</v>
      </c>
      <c r="AE36" s="168">
        <f t="shared" si="31"/>
        <v>0</v>
      </c>
      <c r="AF36" s="143">
        <f>'11 17'!AF36+'11 13'!AF36</f>
        <v>0</v>
      </c>
      <c r="AG36" s="121">
        <f>'11 17'!AG36+'11 13'!AG36</f>
        <v>0</v>
      </c>
      <c r="AH36" s="122">
        <f t="shared" si="14"/>
        <v>0</v>
      </c>
      <c r="AI36" s="121">
        <f>'11 17'!AI36+'11 13'!AI36</f>
        <v>0</v>
      </c>
      <c r="AJ36" s="121">
        <f>'11 17'!AJ36+'11 13'!AJ36</f>
        <v>0</v>
      </c>
      <c r="AK36" s="122">
        <f t="shared" si="15"/>
        <v>0</v>
      </c>
      <c r="AL36" s="121">
        <f>'11 17'!AL36+'11 13'!AL36</f>
        <v>0</v>
      </c>
      <c r="AM36" s="121">
        <f>'11 17'!AM36+'11 13'!AM36</f>
        <v>0</v>
      </c>
      <c r="AN36" s="124">
        <f t="shared" si="16"/>
        <v>0</v>
      </c>
      <c r="AO36" s="157">
        <f t="shared" si="32"/>
        <v>0</v>
      </c>
      <c r="AP36" s="322">
        <f t="shared" si="33"/>
        <v>0</v>
      </c>
      <c r="AQ36" s="443">
        <f t="shared" si="34"/>
        <v>0</v>
      </c>
      <c r="AR36" s="143">
        <f>'11 17'!AR36+'11 13'!AR36</f>
        <v>0</v>
      </c>
      <c r="AS36" s="121">
        <f>'11 17'!AS36+'11 13'!AS36</f>
        <v>0</v>
      </c>
      <c r="AT36" s="122">
        <f t="shared" si="17"/>
        <v>0</v>
      </c>
      <c r="AU36" s="121">
        <f>'11 17'!AU36+'11 13'!AU36</f>
        <v>0</v>
      </c>
      <c r="AV36" s="121">
        <f>'11 17'!AV36+'11 13'!AV36</f>
        <v>0</v>
      </c>
      <c r="AW36" s="123">
        <f t="shared" si="18"/>
        <v>0</v>
      </c>
      <c r="AX36" s="125">
        <f>'11 17'!AX36+'11 13'!AX36</f>
        <v>0</v>
      </c>
      <c r="AY36" s="121">
        <f>'11 17'!AY36+'11 13'!AY36</f>
        <v>0</v>
      </c>
      <c r="AZ36" s="122">
        <f t="shared" si="19"/>
        <v>0</v>
      </c>
      <c r="BA36" s="157">
        <f t="shared" si="35"/>
        <v>0</v>
      </c>
      <c r="BB36" s="158">
        <f t="shared" si="36"/>
        <v>0</v>
      </c>
      <c r="BC36" s="443">
        <f t="shared" si="37"/>
        <v>0</v>
      </c>
      <c r="BD36" s="166">
        <f t="shared" si="38"/>
        <v>0</v>
      </c>
      <c r="BE36" s="167">
        <f t="shared" si="39"/>
        <v>0</v>
      </c>
      <c r="BF36" s="444">
        <f t="shared" si="40"/>
        <v>0</v>
      </c>
      <c r="BG36" s="439">
        <f t="shared" si="41"/>
        <v>0</v>
      </c>
      <c r="BH36" s="480">
        <f t="shared" si="42"/>
        <v>0</v>
      </c>
      <c r="BI36" s="444">
        <f t="shared" si="43"/>
        <v>0</v>
      </c>
      <c r="BJ36" s="465"/>
    </row>
    <row r="37" spans="1:62" s="183" customFormat="1" ht="30" customHeight="1" x14ac:dyDescent="0.5">
      <c r="A37" s="184">
        <f t="shared" si="44"/>
        <v>31</v>
      </c>
      <c r="B37" s="222">
        <v>51603</v>
      </c>
      <c r="C37" s="236" t="s">
        <v>26</v>
      </c>
      <c r="D37" s="186" t="s">
        <v>83</v>
      </c>
      <c r="E37" s="143">
        <f>'11 17'!E37+'11 13'!E37</f>
        <v>0</v>
      </c>
      <c r="F37" s="121">
        <f>'11 17'!F37+'11 13'!F37</f>
        <v>0</v>
      </c>
      <c r="G37" s="122">
        <f t="shared" si="22"/>
        <v>0</v>
      </c>
      <c r="H37" s="121">
        <f>'11 17'!H37+'11 13'!H37</f>
        <v>0</v>
      </c>
      <c r="I37" s="121">
        <f>'11 17'!I37+'11 13'!I37</f>
        <v>0</v>
      </c>
      <c r="J37" s="123">
        <f t="shared" si="9"/>
        <v>0</v>
      </c>
      <c r="K37" s="121">
        <f>'11 17'!K37+'11 13'!K37</f>
        <v>0</v>
      </c>
      <c r="L37" s="121">
        <f>'11 17'!L37+'11 13'!L37</f>
        <v>0</v>
      </c>
      <c r="M37" s="124">
        <f t="shared" si="10"/>
        <v>0</v>
      </c>
      <c r="N37" s="157">
        <f t="shared" si="23"/>
        <v>0</v>
      </c>
      <c r="O37" s="322">
        <f t="shared" si="24"/>
        <v>0</v>
      </c>
      <c r="P37" s="159">
        <f t="shared" si="25"/>
        <v>0</v>
      </c>
      <c r="Q37" s="143">
        <f>'11 17'!Q37+'11 13'!Q37</f>
        <v>0</v>
      </c>
      <c r="R37" s="121">
        <f>'11 17'!R37+'11 13'!R37</f>
        <v>0</v>
      </c>
      <c r="S37" s="122">
        <f t="shared" si="11"/>
        <v>0</v>
      </c>
      <c r="T37" s="121">
        <f>'11 17'!T37+'11 13'!T37</f>
        <v>0</v>
      </c>
      <c r="U37" s="121">
        <f>'11 17'!U37+'11 13'!U37</f>
        <v>0</v>
      </c>
      <c r="V37" s="123">
        <f t="shared" si="12"/>
        <v>0</v>
      </c>
      <c r="W37" s="121">
        <f>'11 17'!W37+'11 13'!W37</f>
        <v>0</v>
      </c>
      <c r="X37" s="121">
        <f>'11 17'!X37+'11 13'!X37</f>
        <v>0</v>
      </c>
      <c r="Y37" s="124">
        <f t="shared" si="13"/>
        <v>0</v>
      </c>
      <c r="Z37" s="157">
        <f t="shared" si="26"/>
        <v>0</v>
      </c>
      <c r="AA37" s="322">
        <f t="shared" si="27"/>
        <v>0</v>
      </c>
      <c r="AB37" s="159">
        <f t="shared" si="28"/>
        <v>0</v>
      </c>
      <c r="AC37" s="439">
        <f t="shared" si="29"/>
        <v>0</v>
      </c>
      <c r="AD37" s="327">
        <f t="shared" si="30"/>
        <v>0</v>
      </c>
      <c r="AE37" s="168">
        <f t="shared" si="31"/>
        <v>0</v>
      </c>
      <c r="AF37" s="143">
        <f>'11 17'!AF37+'11 13'!AF37</f>
        <v>0</v>
      </c>
      <c r="AG37" s="121">
        <f>'11 17'!AG37+'11 13'!AG37</f>
        <v>0</v>
      </c>
      <c r="AH37" s="122">
        <f t="shared" si="14"/>
        <v>0</v>
      </c>
      <c r="AI37" s="121">
        <f>'11 17'!AI37+'11 13'!AI37</f>
        <v>0</v>
      </c>
      <c r="AJ37" s="121">
        <f>'11 17'!AJ37+'11 13'!AJ37</f>
        <v>0</v>
      </c>
      <c r="AK37" s="122">
        <f t="shared" si="15"/>
        <v>0</v>
      </c>
      <c r="AL37" s="121">
        <f>'11 17'!AL37+'11 13'!AL37</f>
        <v>0</v>
      </c>
      <c r="AM37" s="121">
        <f>'11 17'!AM37+'11 13'!AM37</f>
        <v>0</v>
      </c>
      <c r="AN37" s="124">
        <f t="shared" si="16"/>
        <v>0</v>
      </c>
      <c r="AO37" s="157">
        <f t="shared" si="32"/>
        <v>0</v>
      </c>
      <c r="AP37" s="322">
        <f t="shared" si="33"/>
        <v>0</v>
      </c>
      <c r="AQ37" s="443">
        <f t="shared" si="34"/>
        <v>0</v>
      </c>
      <c r="AR37" s="143">
        <f>'11 17'!AR37+'11 13'!AR37</f>
        <v>0</v>
      </c>
      <c r="AS37" s="121">
        <f>'11 17'!AS37+'11 13'!AS37</f>
        <v>0</v>
      </c>
      <c r="AT37" s="122">
        <f t="shared" si="17"/>
        <v>0</v>
      </c>
      <c r="AU37" s="121">
        <f>'11 17'!AU37+'11 13'!AU37</f>
        <v>0</v>
      </c>
      <c r="AV37" s="121">
        <f>'11 17'!AV37+'11 13'!AV37</f>
        <v>0</v>
      </c>
      <c r="AW37" s="123">
        <f t="shared" si="18"/>
        <v>0</v>
      </c>
      <c r="AX37" s="125">
        <f>'11 17'!AX37+'11 13'!AX37</f>
        <v>0</v>
      </c>
      <c r="AY37" s="121">
        <f>'11 17'!AY37+'11 13'!AY37</f>
        <v>0</v>
      </c>
      <c r="AZ37" s="122">
        <f t="shared" si="19"/>
        <v>0</v>
      </c>
      <c r="BA37" s="157">
        <f t="shared" si="35"/>
        <v>0</v>
      </c>
      <c r="BB37" s="158">
        <f t="shared" si="36"/>
        <v>0</v>
      </c>
      <c r="BC37" s="443">
        <f t="shared" si="37"/>
        <v>0</v>
      </c>
      <c r="BD37" s="166">
        <f t="shared" si="38"/>
        <v>0</v>
      </c>
      <c r="BE37" s="167">
        <f t="shared" si="39"/>
        <v>0</v>
      </c>
      <c r="BF37" s="444">
        <f t="shared" si="40"/>
        <v>0</v>
      </c>
      <c r="BG37" s="439">
        <f t="shared" si="41"/>
        <v>0</v>
      </c>
      <c r="BH37" s="480">
        <f t="shared" si="42"/>
        <v>0</v>
      </c>
      <c r="BI37" s="444">
        <f t="shared" si="43"/>
        <v>0</v>
      </c>
      <c r="BJ37" s="465"/>
    </row>
    <row r="38" spans="1:62" s="183" customFormat="1" ht="30" customHeight="1" x14ac:dyDescent="0.5">
      <c r="A38" s="184">
        <f t="shared" si="44"/>
        <v>32</v>
      </c>
      <c r="B38" s="222">
        <v>51604</v>
      </c>
      <c r="C38" s="236" t="s">
        <v>27</v>
      </c>
      <c r="D38" s="186" t="s">
        <v>67</v>
      </c>
      <c r="E38" s="143">
        <f>'11 17'!E38+'11 13'!E38</f>
        <v>0</v>
      </c>
      <c r="F38" s="121">
        <f>'11 17'!F38+'11 13'!F38</f>
        <v>0</v>
      </c>
      <c r="G38" s="122">
        <f t="shared" si="22"/>
        <v>0</v>
      </c>
      <c r="H38" s="121">
        <f>'11 17'!H38+'11 13'!H38</f>
        <v>0</v>
      </c>
      <c r="I38" s="121">
        <f>'11 17'!I38+'11 13'!I38</f>
        <v>0</v>
      </c>
      <c r="J38" s="123">
        <f t="shared" si="9"/>
        <v>0</v>
      </c>
      <c r="K38" s="121">
        <f>'11 17'!K38+'11 13'!K38</f>
        <v>0</v>
      </c>
      <c r="L38" s="121">
        <f>'11 17'!L38+'11 13'!L38</f>
        <v>0</v>
      </c>
      <c r="M38" s="124">
        <f t="shared" si="10"/>
        <v>0</v>
      </c>
      <c r="N38" s="157">
        <f t="shared" si="23"/>
        <v>0</v>
      </c>
      <c r="O38" s="322">
        <f t="shared" si="24"/>
        <v>0</v>
      </c>
      <c r="P38" s="159">
        <f t="shared" si="25"/>
        <v>0</v>
      </c>
      <c r="Q38" s="143">
        <f>'11 17'!Q38+'11 13'!Q38</f>
        <v>0</v>
      </c>
      <c r="R38" s="121">
        <f>'11 17'!R38+'11 13'!R38</f>
        <v>0</v>
      </c>
      <c r="S38" s="122">
        <f t="shared" si="11"/>
        <v>0</v>
      </c>
      <c r="T38" s="121">
        <f>'11 17'!T38+'11 13'!T38</f>
        <v>0</v>
      </c>
      <c r="U38" s="121">
        <f>'11 17'!U38+'11 13'!U38</f>
        <v>0</v>
      </c>
      <c r="V38" s="123">
        <f t="shared" si="12"/>
        <v>0</v>
      </c>
      <c r="W38" s="121">
        <f>'11 17'!W38+'11 13'!W38</f>
        <v>0</v>
      </c>
      <c r="X38" s="121">
        <f>'11 17'!X38+'11 13'!X38</f>
        <v>0</v>
      </c>
      <c r="Y38" s="124">
        <f t="shared" si="13"/>
        <v>0</v>
      </c>
      <c r="Z38" s="157">
        <f t="shared" si="26"/>
        <v>0</v>
      </c>
      <c r="AA38" s="322">
        <f t="shared" si="27"/>
        <v>0</v>
      </c>
      <c r="AB38" s="159">
        <f t="shared" si="28"/>
        <v>0</v>
      </c>
      <c r="AC38" s="439">
        <f t="shared" si="29"/>
        <v>0</v>
      </c>
      <c r="AD38" s="327">
        <f t="shared" si="30"/>
        <v>0</v>
      </c>
      <c r="AE38" s="168">
        <f t="shared" si="31"/>
        <v>0</v>
      </c>
      <c r="AF38" s="143">
        <f>'11 17'!AF38+'11 13'!AF38</f>
        <v>0</v>
      </c>
      <c r="AG38" s="121">
        <f>'11 17'!AG38+'11 13'!AG38</f>
        <v>0</v>
      </c>
      <c r="AH38" s="122">
        <f t="shared" si="14"/>
        <v>0</v>
      </c>
      <c r="AI38" s="121">
        <f>'11 17'!AI38+'11 13'!AI38</f>
        <v>0</v>
      </c>
      <c r="AJ38" s="121">
        <f>'11 17'!AJ38+'11 13'!AJ38</f>
        <v>0</v>
      </c>
      <c r="AK38" s="122">
        <f t="shared" si="15"/>
        <v>0</v>
      </c>
      <c r="AL38" s="121">
        <f>'11 17'!AL38+'11 13'!AL38</f>
        <v>0</v>
      </c>
      <c r="AM38" s="121">
        <f>'11 17'!AM38+'11 13'!AM38</f>
        <v>0</v>
      </c>
      <c r="AN38" s="124">
        <f t="shared" si="16"/>
        <v>0</v>
      </c>
      <c r="AO38" s="157">
        <f t="shared" si="32"/>
        <v>0</v>
      </c>
      <c r="AP38" s="322">
        <f t="shared" si="33"/>
        <v>0</v>
      </c>
      <c r="AQ38" s="443">
        <f t="shared" si="34"/>
        <v>0</v>
      </c>
      <c r="AR38" s="143">
        <f>'11 17'!AR38+'11 13'!AR38</f>
        <v>0</v>
      </c>
      <c r="AS38" s="121">
        <f>'11 17'!AS38+'11 13'!AS38</f>
        <v>0</v>
      </c>
      <c r="AT38" s="122">
        <f t="shared" si="17"/>
        <v>0</v>
      </c>
      <c r="AU38" s="121">
        <f>'11 17'!AU38+'11 13'!AU38</f>
        <v>0</v>
      </c>
      <c r="AV38" s="121">
        <f>'11 17'!AV38+'11 13'!AV38</f>
        <v>0</v>
      </c>
      <c r="AW38" s="123">
        <f t="shared" si="18"/>
        <v>0</v>
      </c>
      <c r="AX38" s="125">
        <f>'11 17'!AX38+'11 13'!AX38</f>
        <v>0</v>
      </c>
      <c r="AY38" s="121">
        <f>'11 17'!AY38+'11 13'!AY38</f>
        <v>0</v>
      </c>
      <c r="AZ38" s="122">
        <f t="shared" si="19"/>
        <v>0</v>
      </c>
      <c r="BA38" s="157">
        <f t="shared" si="35"/>
        <v>0</v>
      </c>
      <c r="BB38" s="158">
        <f t="shared" si="36"/>
        <v>0</v>
      </c>
      <c r="BC38" s="443">
        <f t="shared" si="37"/>
        <v>0</v>
      </c>
      <c r="BD38" s="166">
        <f t="shared" si="38"/>
        <v>0</v>
      </c>
      <c r="BE38" s="167">
        <f t="shared" si="39"/>
        <v>0</v>
      </c>
      <c r="BF38" s="444">
        <f t="shared" si="40"/>
        <v>0</v>
      </c>
      <c r="BG38" s="439">
        <f t="shared" si="41"/>
        <v>0</v>
      </c>
      <c r="BH38" s="480">
        <f t="shared" si="42"/>
        <v>0</v>
      </c>
      <c r="BI38" s="444">
        <f t="shared" si="43"/>
        <v>0</v>
      </c>
      <c r="BJ38" s="465"/>
    </row>
    <row r="39" spans="1:62" s="183" customFormat="1" ht="30" customHeight="1" x14ac:dyDescent="0.5">
      <c r="A39" s="184">
        <f t="shared" si="44"/>
        <v>33</v>
      </c>
      <c r="B39" s="222">
        <v>51605</v>
      </c>
      <c r="C39" s="236" t="s">
        <v>28</v>
      </c>
      <c r="D39" s="186" t="s">
        <v>84</v>
      </c>
      <c r="E39" s="143">
        <f>'11 17'!E39+'11 13'!E39</f>
        <v>0</v>
      </c>
      <c r="F39" s="121">
        <f>'11 17'!F39+'11 13'!F39</f>
        <v>0</v>
      </c>
      <c r="G39" s="122">
        <f t="shared" si="22"/>
        <v>0</v>
      </c>
      <c r="H39" s="121">
        <f>'11 17'!H39+'11 13'!H39</f>
        <v>0</v>
      </c>
      <c r="I39" s="121">
        <f>'11 17'!I39+'11 13'!I39</f>
        <v>0</v>
      </c>
      <c r="J39" s="123">
        <f t="shared" si="9"/>
        <v>0</v>
      </c>
      <c r="K39" s="121">
        <f>'11 17'!K39+'11 13'!K39</f>
        <v>0</v>
      </c>
      <c r="L39" s="121">
        <f>'11 17'!L39+'11 13'!L39</f>
        <v>0</v>
      </c>
      <c r="M39" s="124">
        <f t="shared" si="10"/>
        <v>0</v>
      </c>
      <c r="N39" s="157">
        <f t="shared" si="23"/>
        <v>0</v>
      </c>
      <c r="O39" s="322">
        <f t="shared" si="24"/>
        <v>0</v>
      </c>
      <c r="P39" s="159">
        <f t="shared" si="25"/>
        <v>0</v>
      </c>
      <c r="Q39" s="143">
        <f>'11 17'!Q39+'11 13'!Q39</f>
        <v>0</v>
      </c>
      <c r="R39" s="121">
        <f>'11 17'!R39+'11 13'!R39</f>
        <v>0</v>
      </c>
      <c r="S39" s="122">
        <f t="shared" si="11"/>
        <v>0</v>
      </c>
      <c r="T39" s="121">
        <f>'11 17'!T39+'11 13'!T39</f>
        <v>0</v>
      </c>
      <c r="U39" s="121">
        <f>'11 17'!U39+'11 13'!U39</f>
        <v>0</v>
      </c>
      <c r="V39" s="123">
        <f t="shared" si="12"/>
        <v>0</v>
      </c>
      <c r="W39" s="121">
        <f>'11 17'!W39+'11 13'!W39</f>
        <v>0</v>
      </c>
      <c r="X39" s="121">
        <f>'11 17'!X39+'11 13'!X39</f>
        <v>0</v>
      </c>
      <c r="Y39" s="124">
        <f t="shared" si="13"/>
        <v>0</v>
      </c>
      <c r="Z39" s="157">
        <f t="shared" si="26"/>
        <v>0</v>
      </c>
      <c r="AA39" s="322">
        <f t="shared" si="27"/>
        <v>0</v>
      </c>
      <c r="AB39" s="159">
        <f t="shared" si="28"/>
        <v>0</v>
      </c>
      <c r="AC39" s="439">
        <f t="shared" si="29"/>
        <v>0</v>
      </c>
      <c r="AD39" s="327">
        <f t="shared" si="30"/>
        <v>0</v>
      </c>
      <c r="AE39" s="168">
        <f t="shared" si="31"/>
        <v>0</v>
      </c>
      <c r="AF39" s="143">
        <f>'11 17'!AF39+'11 13'!AF39</f>
        <v>0</v>
      </c>
      <c r="AG39" s="121">
        <f>'11 17'!AG39+'11 13'!AG39</f>
        <v>0</v>
      </c>
      <c r="AH39" s="122">
        <f t="shared" si="14"/>
        <v>0</v>
      </c>
      <c r="AI39" s="121">
        <f>'11 17'!AI39+'11 13'!AI39</f>
        <v>0</v>
      </c>
      <c r="AJ39" s="121">
        <f>'11 17'!AJ39+'11 13'!AJ39</f>
        <v>0</v>
      </c>
      <c r="AK39" s="122">
        <f t="shared" si="15"/>
        <v>0</v>
      </c>
      <c r="AL39" s="121">
        <f>'11 17'!AL39+'11 13'!AL39</f>
        <v>0</v>
      </c>
      <c r="AM39" s="121">
        <f>'11 17'!AM39+'11 13'!AM39</f>
        <v>0</v>
      </c>
      <c r="AN39" s="124">
        <f t="shared" si="16"/>
        <v>0</v>
      </c>
      <c r="AO39" s="157">
        <f t="shared" si="32"/>
        <v>0</v>
      </c>
      <c r="AP39" s="322">
        <f t="shared" si="33"/>
        <v>0</v>
      </c>
      <c r="AQ39" s="443">
        <f t="shared" si="34"/>
        <v>0</v>
      </c>
      <c r="AR39" s="143">
        <f>'11 17'!AR39+'11 13'!AR39</f>
        <v>0</v>
      </c>
      <c r="AS39" s="121">
        <f>'11 17'!AS39+'11 13'!AS39</f>
        <v>0</v>
      </c>
      <c r="AT39" s="122">
        <f t="shared" si="17"/>
        <v>0</v>
      </c>
      <c r="AU39" s="121">
        <f>'11 17'!AU39+'11 13'!AU39</f>
        <v>0</v>
      </c>
      <c r="AV39" s="121">
        <f>'11 17'!AV39+'11 13'!AV39</f>
        <v>0</v>
      </c>
      <c r="AW39" s="123">
        <f t="shared" si="18"/>
        <v>0</v>
      </c>
      <c r="AX39" s="125">
        <f>'11 17'!AX39+'11 13'!AX39</f>
        <v>0</v>
      </c>
      <c r="AY39" s="121">
        <f>'11 17'!AY39+'11 13'!AY39</f>
        <v>0</v>
      </c>
      <c r="AZ39" s="122">
        <f t="shared" si="19"/>
        <v>0</v>
      </c>
      <c r="BA39" s="157">
        <f t="shared" si="35"/>
        <v>0</v>
      </c>
      <c r="BB39" s="158">
        <f t="shared" si="36"/>
        <v>0</v>
      </c>
      <c r="BC39" s="443">
        <f t="shared" si="37"/>
        <v>0</v>
      </c>
      <c r="BD39" s="166">
        <f t="shared" si="38"/>
        <v>0</v>
      </c>
      <c r="BE39" s="167">
        <f t="shared" si="39"/>
        <v>0</v>
      </c>
      <c r="BF39" s="444">
        <f t="shared" si="40"/>
        <v>0</v>
      </c>
      <c r="BG39" s="439">
        <f t="shared" si="41"/>
        <v>0</v>
      </c>
      <c r="BH39" s="480">
        <f t="shared" si="42"/>
        <v>0</v>
      </c>
      <c r="BI39" s="444">
        <f t="shared" si="43"/>
        <v>0</v>
      </c>
      <c r="BJ39" s="465"/>
    </row>
    <row r="40" spans="1:62" s="183" customFormat="1" ht="30" customHeight="1" x14ac:dyDescent="0.5">
      <c r="A40" s="184">
        <f t="shared" si="44"/>
        <v>34</v>
      </c>
      <c r="B40" s="222">
        <v>51606</v>
      </c>
      <c r="C40" s="236" t="s">
        <v>29</v>
      </c>
      <c r="D40" s="186" t="s">
        <v>68</v>
      </c>
      <c r="E40" s="143">
        <f>'11 17'!E40+'11 13'!E40</f>
        <v>5209.0422638377195</v>
      </c>
      <c r="F40" s="121">
        <f>'11 17'!F40+'11 13'!F40</f>
        <v>44712.659999999996</v>
      </c>
      <c r="G40" s="122">
        <f t="shared" si="22"/>
        <v>-39503.617736162276</v>
      </c>
      <c r="H40" s="121">
        <f>'11 17'!H40+'11 13'!H40</f>
        <v>2661.2177724714247</v>
      </c>
      <c r="I40" s="121">
        <f>'11 17'!I40+'11 13'!I40</f>
        <v>2530.8900000000003</v>
      </c>
      <c r="J40" s="123">
        <f t="shared" si="9"/>
        <v>130.3277724714244</v>
      </c>
      <c r="K40" s="121">
        <f>'11 17'!K40+'11 13'!K40</f>
        <v>2560.0965346569133</v>
      </c>
      <c r="L40" s="121">
        <f>'11 17'!L40+'11 13'!L40</f>
        <v>2437.8200000000002</v>
      </c>
      <c r="M40" s="124">
        <f t="shared" si="10"/>
        <v>122.2765346569131</v>
      </c>
      <c r="N40" s="157">
        <f t="shared" si="23"/>
        <v>10430.356570966058</v>
      </c>
      <c r="O40" s="322">
        <f t="shared" si="24"/>
        <v>49681.369999999995</v>
      </c>
      <c r="P40" s="159">
        <f t="shared" si="25"/>
        <v>-39251.013429033934</v>
      </c>
      <c r="Q40" s="143">
        <f>'11 17'!Q40+'11 13'!Q40</f>
        <v>2743.7546465886353</v>
      </c>
      <c r="R40" s="121">
        <f>'11 17'!R40+'11 13'!R40</f>
        <v>2687.65</v>
      </c>
      <c r="S40" s="122">
        <f t="shared" si="11"/>
        <v>56.104646588635205</v>
      </c>
      <c r="T40" s="121">
        <f>'11 17'!T40+'11 13'!T40</f>
        <v>2649.413373516265</v>
      </c>
      <c r="U40" s="121">
        <f>'11 17'!U40+'11 13'!U40</f>
        <v>0</v>
      </c>
      <c r="V40" s="123">
        <f t="shared" si="12"/>
        <v>2649.413373516265</v>
      </c>
      <c r="W40" s="121">
        <f>'11 17'!W40+'11 13'!W40</f>
        <v>2547.0809504035697</v>
      </c>
      <c r="X40" s="121">
        <f>'11 17'!X40+'11 13'!X40</f>
        <v>0</v>
      </c>
      <c r="Y40" s="124">
        <f t="shared" si="13"/>
        <v>2547.0809504035697</v>
      </c>
      <c r="Z40" s="157">
        <f t="shared" si="26"/>
        <v>7940.2489705084699</v>
      </c>
      <c r="AA40" s="322">
        <f t="shared" si="27"/>
        <v>2687.65</v>
      </c>
      <c r="AB40" s="159">
        <f t="shared" si="28"/>
        <v>5252.5989705084703</v>
      </c>
      <c r="AC40" s="439">
        <f t="shared" si="29"/>
        <v>18370.605541474528</v>
      </c>
      <c r="AD40" s="327">
        <f t="shared" si="30"/>
        <v>52369.02</v>
      </c>
      <c r="AE40" s="168">
        <f t="shared" si="31"/>
        <v>-33998.414458525469</v>
      </c>
      <c r="AF40" s="143">
        <f>'11 17'!AF40+'11 13'!AF40</f>
        <v>2764.1320683824388</v>
      </c>
      <c r="AG40" s="121">
        <f>'11 17'!AG40+'11 13'!AG40</f>
        <v>0</v>
      </c>
      <c r="AH40" s="122">
        <f t="shared" si="14"/>
        <v>2764.1320683824388</v>
      </c>
      <c r="AI40" s="121">
        <f>'11 17'!AI40+'11 13'!AI40</f>
        <v>2766.6140655409017</v>
      </c>
      <c r="AJ40" s="121">
        <f>'11 17'!AJ40+'11 13'!AJ40</f>
        <v>0</v>
      </c>
      <c r="AK40" s="122">
        <f t="shared" si="15"/>
        <v>2766.6140655409017</v>
      </c>
      <c r="AL40" s="121">
        <f>'11 17'!AL40+'11 13'!AL40</f>
        <v>2766.084437358948</v>
      </c>
      <c r="AM40" s="121">
        <f>'11 17'!AM40+'11 13'!AM40</f>
        <v>0</v>
      </c>
      <c r="AN40" s="124">
        <f t="shared" si="16"/>
        <v>2766.084437358948</v>
      </c>
      <c r="AO40" s="157">
        <f t="shared" si="32"/>
        <v>8296.8305712822876</v>
      </c>
      <c r="AP40" s="322">
        <f t="shared" si="33"/>
        <v>0</v>
      </c>
      <c r="AQ40" s="443">
        <f t="shared" si="34"/>
        <v>8296.8305712822876</v>
      </c>
      <c r="AR40" s="143">
        <f>'11 17'!AR40+'11 13'!AR40</f>
        <v>2773.467933411695</v>
      </c>
      <c r="AS40" s="121">
        <f>'11 17'!AS40+'11 13'!AS40</f>
        <v>0</v>
      </c>
      <c r="AT40" s="122">
        <f t="shared" si="17"/>
        <v>2773.467933411695</v>
      </c>
      <c r="AU40" s="121">
        <f>'11 17'!AU40+'11 13'!AU40</f>
        <v>2771.9336212247963</v>
      </c>
      <c r="AV40" s="121">
        <f>'11 17'!AV40+'11 13'!AV40</f>
        <v>0</v>
      </c>
      <c r="AW40" s="123">
        <f t="shared" si="18"/>
        <v>2771.9336212247963</v>
      </c>
      <c r="AX40" s="125">
        <f>'11 17'!AX40+'11 13'!AX40</f>
        <v>2855.7410587330046</v>
      </c>
      <c r="AY40" s="121">
        <f>'11 17'!AY40+'11 13'!AY40</f>
        <v>0</v>
      </c>
      <c r="AZ40" s="122">
        <f t="shared" si="19"/>
        <v>2855.7410587330046</v>
      </c>
      <c r="BA40" s="157">
        <f t="shared" si="35"/>
        <v>8401.1426133694968</v>
      </c>
      <c r="BB40" s="158">
        <f t="shared" si="36"/>
        <v>0</v>
      </c>
      <c r="BC40" s="443">
        <f t="shared" si="37"/>
        <v>8401.1426133694968</v>
      </c>
      <c r="BD40" s="166">
        <f t="shared" si="38"/>
        <v>16697.973184651783</v>
      </c>
      <c r="BE40" s="167">
        <f t="shared" si="39"/>
        <v>0</v>
      </c>
      <c r="BF40" s="444">
        <f t="shared" si="40"/>
        <v>16697.973184651783</v>
      </c>
      <c r="BG40" s="439">
        <f t="shared" si="41"/>
        <v>35068.57872612631</v>
      </c>
      <c r="BH40" s="480">
        <f t="shared" si="42"/>
        <v>52369.02</v>
      </c>
      <c r="BI40" s="444">
        <f t="shared" si="43"/>
        <v>-17300.441273873686</v>
      </c>
      <c r="BJ40" s="465"/>
    </row>
    <row r="41" spans="1:62" s="183" customFormat="1" ht="30" customHeight="1" x14ac:dyDescent="0.5">
      <c r="A41" s="184">
        <f t="shared" si="44"/>
        <v>35</v>
      </c>
      <c r="B41" s="222">
        <v>51607</v>
      </c>
      <c r="C41" s="236" t="s">
        <v>255</v>
      </c>
      <c r="D41" s="186" t="s">
        <v>69</v>
      </c>
      <c r="E41" s="143">
        <f>'11 17'!E41+'11 13'!E41</f>
        <v>0</v>
      </c>
      <c r="F41" s="121">
        <f>'11 17'!F41+'11 13'!F41</f>
        <v>0</v>
      </c>
      <c r="G41" s="122">
        <f t="shared" si="22"/>
        <v>0</v>
      </c>
      <c r="H41" s="121">
        <f>'11 17'!H41+'11 13'!H41</f>
        <v>0</v>
      </c>
      <c r="I41" s="121">
        <f>'11 17'!I41+'11 13'!I41</f>
        <v>0</v>
      </c>
      <c r="J41" s="123">
        <f t="shared" si="9"/>
        <v>0</v>
      </c>
      <c r="K41" s="121">
        <f>'11 17'!K41+'11 13'!K41</f>
        <v>0</v>
      </c>
      <c r="L41" s="121">
        <f>'11 17'!L41+'11 13'!L41</f>
        <v>0</v>
      </c>
      <c r="M41" s="124">
        <f t="shared" si="10"/>
        <v>0</v>
      </c>
      <c r="N41" s="157">
        <f t="shared" si="23"/>
        <v>0</v>
      </c>
      <c r="O41" s="322">
        <f t="shared" si="24"/>
        <v>0</v>
      </c>
      <c r="P41" s="159">
        <f t="shared" si="25"/>
        <v>0</v>
      </c>
      <c r="Q41" s="143">
        <f>'11 17'!Q41+'11 13'!Q41</f>
        <v>0</v>
      </c>
      <c r="R41" s="121">
        <f>'11 17'!R41+'11 13'!R41</f>
        <v>0</v>
      </c>
      <c r="S41" s="122">
        <f t="shared" si="11"/>
        <v>0</v>
      </c>
      <c r="T41" s="121">
        <f>'11 17'!T41+'11 13'!T41</f>
        <v>0</v>
      </c>
      <c r="U41" s="121">
        <f>'11 17'!U41+'11 13'!U41</f>
        <v>0</v>
      </c>
      <c r="V41" s="123">
        <f t="shared" si="12"/>
        <v>0</v>
      </c>
      <c r="W41" s="121">
        <f>'11 17'!W41+'11 13'!W41</f>
        <v>0</v>
      </c>
      <c r="X41" s="121">
        <f>'11 17'!X41+'11 13'!X41</f>
        <v>0</v>
      </c>
      <c r="Y41" s="124">
        <f t="shared" si="13"/>
        <v>0</v>
      </c>
      <c r="Z41" s="157">
        <f t="shared" si="26"/>
        <v>0</v>
      </c>
      <c r="AA41" s="322">
        <f t="shared" si="27"/>
        <v>0</v>
      </c>
      <c r="AB41" s="159">
        <f t="shared" si="28"/>
        <v>0</v>
      </c>
      <c r="AC41" s="439">
        <f t="shared" si="29"/>
        <v>0</v>
      </c>
      <c r="AD41" s="327">
        <f t="shared" si="30"/>
        <v>0</v>
      </c>
      <c r="AE41" s="168">
        <f t="shared" si="31"/>
        <v>0</v>
      </c>
      <c r="AF41" s="143">
        <f>'11 17'!AF41+'11 13'!AF41</f>
        <v>0</v>
      </c>
      <c r="AG41" s="121">
        <f>'11 17'!AG41+'11 13'!AG41</f>
        <v>0</v>
      </c>
      <c r="AH41" s="122">
        <f t="shared" si="14"/>
        <v>0</v>
      </c>
      <c r="AI41" s="121">
        <f>'11 17'!AI41+'11 13'!AI41</f>
        <v>0</v>
      </c>
      <c r="AJ41" s="121">
        <f>'11 17'!AJ41+'11 13'!AJ41</f>
        <v>0</v>
      </c>
      <c r="AK41" s="122">
        <f t="shared" si="15"/>
        <v>0</v>
      </c>
      <c r="AL41" s="121">
        <f>'11 17'!AL41+'11 13'!AL41</f>
        <v>0</v>
      </c>
      <c r="AM41" s="121">
        <f>'11 17'!AM41+'11 13'!AM41</f>
        <v>0</v>
      </c>
      <c r="AN41" s="124">
        <f t="shared" si="16"/>
        <v>0</v>
      </c>
      <c r="AO41" s="157">
        <f t="shared" si="32"/>
        <v>0</v>
      </c>
      <c r="AP41" s="322">
        <f t="shared" si="33"/>
        <v>0</v>
      </c>
      <c r="AQ41" s="443">
        <f t="shared" si="34"/>
        <v>0</v>
      </c>
      <c r="AR41" s="143">
        <f>'11 17'!AR41+'11 13'!AR41</f>
        <v>0</v>
      </c>
      <c r="AS41" s="121">
        <f>'11 17'!AS41+'11 13'!AS41</f>
        <v>0</v>
      </c>
      <c r="AT41" s="122">
        <f t="shared" si="17"/>
        <v>0</v>
      </c>
      <c r="AU41" s="121">
        <f>'11 17'!AU41+'11 13'!AU41</f>
        <v>0</v>
      </c>
      <c r="AV41" s="121">
        <f>'11 17'!AV41+'11 13'!AV41</f>
        <v>0</v>
      </c>
      <c r="AW41" s="123">
        <f t="shared" si="18"/>
        <v>0</v>
      </c>
      <c r="AX41" s="125">
        <f>'11 17'!AX41+'11 13'!AX41</f>
        <v>0</v>
      </c>
      <c r="AY41" s="121">
        <f>'11 17'!AY41+'11 13'!AY41</f>
        <v>0</v>
      </c>
      <c r="AZ41" s="122">
        <f t="shared" si="19"/>
        <v>0</v>
      </c>
      <c r="BA41" s="157">
        <f t="shared" si="35"/>
        <v>0</v>
      </c>
      <c r="BB41" s="158">
        <f t="shared" si="36"/>
        <v>0</v>
      </c>
      <c r="BC41" s="443">
        <f t="shared" si="37"/>
        <v>0</v>
      </c>
      <c r="BD41" s="166">
        <f t="shared" si="38"/>
        <v>0</v>
      </c>
      <c r="BE41" s="167">
        <f t="shared" si="39"/>
        <v>0</v>
      </c>
      <c r="BF41" s="444">
        <f t="shared" si="40"/>
        <v>0</v>
      </c>
      <c r="BG41" s="439">
        <f t="shared" si="41"/>
        <v>0</v>
      </c>
      <c r="BH41" s="480">
        <f t="shared" si="42"/>
        <v>0</v>
      </c>
      <c r="BI41" s="444">
        <f t="shared" si="43"/>
        <v>0</v>
      </c>
      <c r="BJ41" s="465"/>
    </row>
    <row r="42" spans="1:62" s="183" customFormat="1" ht="30" customHeight="1" x14ac:dyDescent="0.5">
      <c r="A42" s="184">
        <f t="shared" si="44"/>
        <v>36</v>
      </c>
      <c r="B42" s="222">
        <v>51608</v>
      </c>
      <c r="C42" s="236" t="s">
        <v>30</v>
      </c>
      <c r="D42" s="186" t="s">
        <v>70</v>
      </c>
      <c r="E42" s="143">
        <f>'11 17'!E42+'11 13'!E42</f>
        <v>0</v>
      </c>
      <c r="F42" s="121">
        <f>'11 17'!F42+'11 13'!F42</f>
        <v>0</v>
      </c>
      <c r="G42" s="122">
        <f t="shared" si="22"/>
        <v>0</v>
      </c>
      <c r="H42" s="121">
        <f>'11 17'!H42+'11 13'!H42</f>
        <v>0</v>
      </c>
      <c r="I42" s="121">
        <f>'11 17'!I42+'11 13'!I42</f>
        <v>0</v>
      </c>
      <c r="J42" s="123">
        <f t="shared" si="9"/>
        <v>0</v>
      </c>
      <c r="K42" s="121">
        <f>'11 17'!K42+'11 13'!K42</f>
        <v>0</v>
      </c>
      <c r="L42" s="121">
        <f>'11 17'!L42+'11 13'!L42</f>
        <v>0</v>
      </c>
      <c r="M42" s="124">
        <f t="shared" si="10"/>
        <v>0</v>
      </c>
      <c r="N42" s="157">
        <f t="shared" si="23"/>
        <v>0</v>
      </c>
      <c r="O42" s="322">
        <f t="shared" si="24"/>
        <v>0</v>
      </c>
      <c r="P42" s="159">
        <f t="shared" si="25"/>
        <v>0</v>
      </c>
      <c r="Q42" s="143">
        <f>'11 17'!Q42+'11 13'!Q42</f>
        <v>0</v>
      </c>
      <c r="R42" s="121">
        <f>'11 17'!R42+'11 13'!R42</f>
        <v>0</v>
      </c>
      <c r="S42" s="122">
        <f t="shared" si="11"/>
        <v>0</v>
      </c>
      <c r="T42" s="121">
        <f>'11 17'!T42+'11 13'!T42</f>
        <v>0</v>
      </c>
      <c r="U42" s="121">
        <f>'11 17'!U42+'11 13'!U42</f>
        <v>0</v>
      </c>
      <c r="V42" s="123">
        <f t="shared" si="12"/>
        <v>0</v>
      </c>
      <c r="W42" s="121">
        <f>'11 17'!W42+'11 13'!W42</f>
        <v>0</v>
      </c>
      <c r="X42" s="121">
        <f>'11 17'!X42+'11 13'!X42</f>
        <v>0</v>
      </c>
      <c r="Y42" s="124">
        <f t="shared" si="13"/>
        <v>0</v>
      </c>
      <c r="Z42" s="157">
        <f t="shared" si="26"/>
        <v>0</v>
      </c>
      <c r="AA42" s="322">
        <f t="shared" si="27"/>
        <v>0</v>
      </c>
      <c r="AB42" s="159">
        <f t="shared" si="28"/>
        <v>0</v>
      </c>
      <c r="AC42" s="439">
        <f t="shared" si="29"/>
        <v>0</v>
      </c>
      <c r="AD42" s="327">
        <f t="shared" si="30"/>
        <v>0</v>
      </c>
      <c r="AE42" s="168">
        <f t="shared" si="31"/>
        <v>0</v>
      </c>
      <c r="AF42" s="143">
        <f>'11 17'!AF42+'11 13'!AF42</f>
        <v>0</v>
      </c>
      <c r="AG42" s="121">
        <f>'11 17'!AG42+'11 13'!AG42</f>
        <v>0</v>
      </c>
      <c r="AH42" s="122">
        <f t="shared" si="14"/>
        <v>0</v>
      </c>
      <c r="AI42" s="121">
        <f>'11 17'!AI42+'11 13'!AI42</f>
        <v>0</v>
      </c>
      <c r="AJ42" s="121">
        <f>'11 17'!AJ42+'11 13'!AJ42</f>
        <v>0</v>
      </c>
      <c r="AK42" s="122">
        <f t="shared" si="15"/>
        <v>0</v>
      </c>
      <c r="AL42" s="121">
        <f>'11 17'!AL42+'11 13'!AL42</f>
        <v>0</v>
      </c>
      <c r="AM42" s="121">
        <f>'11 17'!AM42+'11 13'!AM42</f>
        <v>0</v>
      </c>
      <c r="AN42" s="124">
        <f t="shared" si="16"/>
        <v>0</v>
      </c>
      <c r="AO42" s="157">
        <f t="shared" si="32"/>
        <v>0</v>
      </c>
      <c r="AP42" s="322">
        <f t="shared" si="33"/>
        <v>0</v>
      </c>
      <c r="AQ42" s="443">
        <f t="shared" si="34"/>
        <v>0</v>
      </c>
      <c r="AR42" s="143">
        <f>'11 17'!AR42+'11 13'!AR42</f>
        <v>0</v>
      </c>
      <c r="AS42" s="121">
        <f>'11 17'!AS42+'11 13'!AS42</f>
        <v>0</v>
      </c>
      <c r="AT42" s="122">
        <f t="shared" si="17"/>
        <v>0</v>
      </c>
      <c r="AU42" s="121">
        <f>'11 17'!AU42+'11 13'!AU42</f>
        <v>0</v>
      </c>
      <c r="AV42" s="121">
        <f>'11 17'!AV42+'11 13'!AV42</f>
        <v>0</v>
      </c>
      <c r="AW42" s="123">
        <f t="shared" si="18"/>
        <v>0</v>
      </c>
      <c r="AX42" s="125">
        <f>'11 17'!AX42+'11 13'!AX42</f>
        <v>0</v>
      </c>
      <c r="AY42" s="121">
        <f>'11 17'!AY42+'11 13'!AY42</f>
        <v>0</v>
      </c>
      <c r="AZ42" s="122">
        <f t="shared" si="19"/>
        <v>0</v>
      </c>
      <c r="BA42" s="157">
        <f t="shared" si="35"/>
        <v>0</v>
      </c>
      <c r="BB42" s="158">
        <f t="shared" si="36"/>
        <v>0</v>
      </c>
      <c r="BC42" s="443">
        <f t="shared" si="37"/>
        <v>0</v>
      </c>
      <c r="BD42" s="166">
        <f t="shared" si="38"/>
        <v>0</v>
      </c>
      <c r="BE42" s="167">
        <f t="shared" si="39"/>
        <v>0</v>
      </c>
      <c r="BF42" s="444">
        <f t="shared" si="40"/>
        <v>0</v>
      </c>
      <c r="BG42" s="439">
        <f t="shared" si="41"/>
        <v>0</v>
      </c>
      <c r="BH42" s="480">
        <f t="shared" si="42"/>
        <v>0</v>
      </c>
      <c r="BI42" s="444">
        <f t="shared" si="43"/>
        <v>0</v>
      </c>
      <c r="BJ42" s="465"/>
    </row>
    <row r="43" spans="1:62" s="183" customFormat="1" ht="30" customHeight="1" x14ac:dyDescent="0.5">
      <c r="A43" s="184">
        <f t="shared" si="44"/>
        <v>37</v>
      </c>
      <c r="B43" s="222">
        <v>51609</v>
      </c>
      <c r="C43" s="236" t="s">
        <v>31</v>
      </c>
      <c r="D43" s="186" t="s">
        <v>71</v>
      </c>
      <c r="E43" s="143">
        <f>'11 17'!E43+'11 13'!E43</f>
        <v>0</v>
      </c>
      <c r="F43" s="121">
        <f>'11 17'!F43+'11 13'!F43</f>
        <v>0</v>
      </c>
      <c r="G43" s="122">
        <f t="shared" si="22"/>
        <v>0</v>
      </c>
      <c r="H43" s="121">
        <f>'11 17'!H43+'11 13'!H43</f>
        <v>0</v>
      </c>
      <c r="I43" s="121">
        <f>'11 17'!I43+'11 13'!I43</f>
        <v>0</v>
      </c>
      <c r="J43" s="123">
        <f t="shared" si="9"/>
        <v>0</v>
      </c>
      <c r="K43" s="121">
        <f>'11 17'!K43+'11 13'!K43</f>
        <v>0</v>
      </c>
      <c r="L43" s="121">
        <f>'11 17'!L43+'11 13'!L43</f>
        <v>0</v>
      </c>
      <c r="M43" s="124">
        <f t="shared" si="10"/>
        <v>0</v>
      </c>
      <c r="N43" s="157">
        <f t="shared" si="23"/>
        <v>0</v>
      </c>
      <c r="O43" s="322">
        <f t="shared" si="24"/>
        <v>0</v>
      </c>
      <c r="P43" s="159">
        <f t="shared" si="25"/>
        <v>0</v>
      </c>
      <c r="Q43" s="143">
        <f>'11 17'!Q43+'11 13'!Q43</f>
        <v>0</v>
      </c>
      <c r="R43" s="121">
        <f>'11 17'!R43+'11 13'!R43</f>
        <v>0</v>
      </c>
      <c r="S43" s="122">
        <f t="shared" si="11"/>
        <v>0</v>
      </c>
      <c r="T43" s="121">
        <f>'11 17'!T43+'11 13'!T43</f>
        <v>0</v>
      </c>
      <c r="U43" s="121">
        <f>'11 17'!U43+'11 13'!U43</f>
        <v>0</v>
      </c>
      <c r="V43" s="123">
        <f t="shared" si="12"/>
        <v>0</v>
      </c>
      <c r="W43" s="121">
        <f>'11 17'!W43+'11 13'!W43</f>
        <v>0</v>
      </c>
      <c r="X43" s="121">
        <f>'11 17'!X43+'11 13'!X43</f>
        <v>0</v>
      </c>
      <c r="Y43" s="124">
        <f t="shared" si="13"/>
        <v>0</v>
      </c>
      <c r="Z43" s="157">
        <f t="shared" si="26"/>
        <v>0</v>
      </c>
      <c r="AA43" s="322">
        <f t="shared" si="27"/>
        <v>0</v>
      </c>
      <c r="AB43" s="159">
        <f t="shared" si="28"/>
        <v>0</v>
      </c>
      <c r="AC43" s="439">
        <f t="shared" si="29"/>
        <v>0</v>
      </c>
      <c r="AD43" s="327">
        <f t="shared" si="30"/>
        <v>0</v>
      </c>
      <c r="AE43" s="168">
        <f t="shared" si="31"/>
        <v>0</v>
      </c>
      <c r="AF43" s="143">
        <f>'11 17'!AF43+'11 13'!AF43</f>
        <v>0</v>
      </c>
      <c r="AG43" s="121">
        <f>'11 17'!AG43+'11 13'!AG43</f>
        <v>0</v>
      </c>
      <c r="AH43" s="122">
        <f t="shared" si="14"/>
        <v>0</v>
      </c>
      <c r="AI43" s="121">
        <f>'11 17'!AI43+'11 13'!AI43</f>
        <v>0</v>
      </c>
      <c r="AJ43" s="121">
        <f>'11 17'!AJ43+'11 13'!AJ43</f>
        <v>0</v>
      </c>
      <c r="AK43" s="122">
        <f t="shared" si="15"/>
        <v>0</v>
      </c>
      <c r="AL43" s="121">
        <f>'11 17'!AL43+'11 13'!AL43</f>
        <v>0</v>
      </c>
      <c r="AM43" s="121">
        <f>'11 17'!AM43+'11 13'!AM43</f>
        <v>0</v>
      </c>
      <c r="AN43" s="124">
        <f t="shared" si="16"/>
        <v>0</v>
      </c>
      <c r="AO43" s="157">
        <f t="shared" si="32"/>
        <v>0</v>
      </c>
      <c r="AP43" s="322">
        <f t="shared" si="33"/>
        <v>0</v>
      </c>
      <c r="AQ43" s="443">
        <f t="shared" si="34"/>
        <v>0</v>
      </c>
      <c r="AR43" s="143">
        <f>'11 17'!AR43+'11 13'!AR43</f>
        <v>0</v>
      </c>
      <c r="AS43" s="121">
        <f>'11 17'!AS43+'11 13'!AS43</f>
        <v>0</v>
      </c>
      <c r="AT43" s="122">
        <f t="shared" si="17"/>
        <v>0</v>
      </c>
      <c r="AU43" s="121">
        <f>'11 17'!AU43+'11 13'!AU43</f>
        <v>0</v>
      </c>
      <c r="AV43" s="121">
        <f>'11 17'!AV43+'11 13'!AV43</f>
        <v>0</v>
      </c>
      <c r="AW43" s="123">
        <f t="shared" si="18"/>
        <v>0</v>
      </c>
      <c r="AX43" s="125">
        <f>'11 17'!AX43+'11 13'!AX43</f>
        <v>0</v>
      </c>
      <c r="AY43" s="121">
        <f>'11 17'!AY43+'11 13'!AY43</f>
        <v>0</v>
      </c>
      <c r="AZ43" s="122">
        <f t="shared" si="19"/>
        <v>0</v>
      </c>
      <c r="BA43" s="157">
        <f t="shared" si="35"/>
        <v>0</v>
      </c>
      <c r="BB43" s="158">
        <f t="shared" si="36"/>
        <v>0</v>
      </c>
      <c r="BC43" s="443">
        <f t="shared" si="37"/>
        <v>0</v>
      </c>
      <c r="BD43" s="166">
        <f t="shared" si="38"/>
        <v>0</v>
      </c>
      <c r="BE43" s="167">
        <f t="shared" si="39"/>
        <v>0</v>
      </c>
      <c r="BF43" s="444">
        <f t="shared" si="40"/>
        <v>0</v>
      </c>
      <c r="BG43" s="439">
        <f t="shared" si="41"/>
        <v>0</v>
      </c>
      <c r="BH43" s="480">
        <f t="shared" si="42"/>
        <v>0</v>
      </c>
      <c r="BI43" s="444">
        <f t="shared" si="43"/>
        <v>0</v>
      </c>
      <c r="BJ43" s="465"/>
    </row>
    <row r="44" spans="1:62" s="183" customFormat="1" ht="30" customHeight="1" x14ac:dyDescent="0.5">
      <c r="A44" s="184">
        <f t="shared" si="44"/>
        <v>38</v>
      </c>
      <c r="B44" s="222">
        <v>51610</v>
      </c>
      <c r="C44" s="236" t="s">
        <v>32</v>
      </c>
      <c r="D44" s="186" t="s">
        <v>72</v>
      </c>
      <c r="E44" s="143">
        <f>'11 17'!E44+'11 13'!E44</f>
        <v>0</v>
      </c>
      <c r="F44" s="121">
        <f>'11 17'!F44+'11 13'!F44</f>
        <v>0</v>
      </c>
      <c r="G44" s="122">
        <f t="shared" si="22"/>
        <v>0</v>
      </c>
      <c r="H44" s="121">
        <f>'11 17'!H44+'11 13'!H44</f>
        <v>0</v>
      </c>
      <c r="I44" s="121">
        <f>'11 17'!I44+'11 13'!I44</f>
        <v>0</v>
      </c>
      <c r="J44" s="123">
        <f t="shared" si="9"/>
        <v>0</v>
      </c>
      <c r="K44" s="121">
        <f>'11 17'!K44+'11 13'!K44</f>
        <v>0</v>
      </c>
      <c r="L44" s="121">
        <f>'11 17'!L44+'11 13'!L44</f>
        <v>0</v>
      </c>
      <c r="M44" s="124">
        <f t="shared" si="10"/>
        <v>0</v>
      </c>
      <c r="N44" s="157">
        <f t="shared" si="23"/>
        <v>0</v>
      </c>
      <c r="O44" s="322">
        <f t="shared" si="24"/>
        <v>0</v>
      </c>
      <c r="P44" s="159">
        <f t="shared" si="25"/>
        <v>0</v>
      </c>
      <c r="Q44" s="143">
        <f>'11 17'!Q44+'11 13'!Q44</f>
        <v>0</v>
      </c>
      <c r="R44" s="121">
        <f>'11 17'!R44+'11 13'!R44</f>
        <v>0</v>
      </c>
      <c r="S44" s="122">
        <f t="shared" si="11"/>
        <v>0</v>
      </c>
      <c r="T44" s="121">
        <f>'11 17'!T44+'11 13'!T44</f>
        <v>0</v>
      </c>
      <c r="U44" s="121">
        <f>'11 17'!U44+'11 13'!U44</f>
        <v>0</v>
      </c>
      <c r="V44" s="123">
        <f t="shared" si="12"/>
        <v>0</v>
      </c>
      <c r="W44" s="121">
        <f>'11 17'!W44+'11 13'!W44</f>
        <v>0</v>
      </c>
      <c r="X44" s="121">
        <f>'11 17'!X44+'11 13'!X44</f>
        <v>0</v>
      </c>
      <c r="Y44" s="124">
        <f t="shared" si="13"/>
        <v>0</v>
      </c>
      <c r="Z44" s="157">
        <f t="shared" si="26"/>
        <v>0</v>
      </c>
      <c r="AA44" s="322">
        <f t="shared" si="27"/>
        <v>0</v>
      </c>
      <c r="AB44" s="159">
        <f t="shared" si="28"/>
        <v>0</v>
      </c>
      <c r="AC44" s="439">
        <f t="shared" si="29"/>
        <v>0</v>
      </c>
      <c r="AD44" s="327">
        <f t="shared" si="30"/>
        <v>0</v>
      </c>
      <c r="AE44" s="168">
        <f t="shared" si="31"/>
        <v>0</v>
      </c>
      <c r="AF44" s="143">
        <f>'11 17'!AF44+'11 13'!AF44</f>
        <v>0</v>
      </c>
      <c r="AG44" s="121">
        <f>'11 17'!AG44+'11 13'!AG44</f>
        <v>0</v>
      </c>
      <c r="AH44" s="122">
        <f t="shared" si="14"/>
        <v>0</v>
      </c>
      <c r="AI44" s="121">
        <f>'11 17'!AI44+'11 13'!AI44</f>
        <v>0</v>
      </c>
      <c r="AJ44" s="121">
        <f>'11 17'!AJ44+'11 13'!AJ44</f>
        <v>0</v>
      </c>
      <c r="AK44" s="122">
        <f t="shared" si="15"/>
        <v>0</v>
      </c>
      <c r="AL44" s="121">
        <f>'11 17'!AL44+'11 13'!AL44</f>
        <v>0</v>
      </c>
      <c r="AM44" s="121">
        <f>'11 17'!AM44+'11 13'!AM44</f>
        <v>0</v>
      </c>
      <c r="AN44" s="124">
        <f t="shared" si="16"/>
        <v>0</v>
      </c>
      <c r="AO44" s="157">
        <f t="shared" si="32"/>
        <v>0</v>
      </c>
      <c r="AP44" s="322">
        <f t="shared" si="33"/>
        <v>0</v>
      </c>
      <c r="AQ44" s="443">
        <f t="shared" si="34"/>
        <v>0</v>
      </c>
      <c r="AR44" s="143">
        <f>'11 17'!AR44+'11 13'!AR44</f>
        <v>0</v>
      </c>
      <c r="AS44" s="121">
        <f>'11 17'!AS44+'11 13'!AS44</f>
        <v>0</v>
      </c>
      <c r="AT44" s="122">
        <f t="shared" si="17"/>
        <v>0</v>
      </c>
      <c r="AU44" s="121">
        <f>'11 17'!AU44+'11 13'!AU44</f>
        <v>0</v>
      </c>
      <c r="AV44" s="121">
        <f>'11 17'!AV44+'11 13'!AV44</f>
        <v>0</v>
      </c>
      <c r="AW44" s="123">
        <f t="shared" si="18"/>
        <v>0</v>
      </c>
      <c r="AX44" s="125">
        <f>'11 17'!AX44+'11 13'!AX44</f>
        <v>0</v>
      </c>
      <c r="AY44" s="121">
        <f>'11 17'!AY44+'11 13'!AY44</f>
        <v>0</v>
      </c>
      <c r="AZ44" s="122">
        <f t="shared" si="19"/>
        <v>0</v>
      </c>
      <c r="BA44" s="157">
        <f t="shared" si="35"/>
        <v>0</v>
      </c>
      <c r="BB44" s="158">
        <f t="shared" si="36"/>
        <v>0</v>
      </c>
      <c r="BC44" s="443">
        <f t="shared" si="37"/>
        <v>0</v>
      </c>
      <c r="BD44" s="166">
        <f t="shared" si="38"/>
        <v>0</v>
      </c>
      <c r="BE44" s="167">
        <f t="shared" si="39"/>
        <v>0</v>
      </c>
      <c r="BF44" s="444">
        <f t="shared" si="40"/>
        <v>0</v>
      </c>
      <c r="BG44" s="439">
        <f t="shared" si="41"/>
        <v>0</v>
      </c>
      <c r="BH44" s="480">
        <f t="shared" si="42"/>
        <v>0</v>
      </c>
      <c r="BI44" s="444">
        <f t="shared" si="43"/>
        <v>0</v>
      </c>
      <c r="BJ44" s="465"/>
    </row>
    <row r="45" spans="1:62" s="183" customFormat="1" ht="30" customHeight="1" x14ac:dyDescent="0.5">
      <c r="A45" s="184">
        <f t="shared" si="44"/>
        <v>39</v>
      </c>
      <c r="B45" s="222">
        <v>51611</v>
      </c>
      <c r="C45" s="236" t="s">
        <v>33</v>
      </c>
      <c r="D45" s="186" t="s">
        <v>73</v>
      </c>
      <c r="E45" s="143">
        <f>'11 17'!E45+'11 13'!E45</f>
        <v>0</v>
      </c>
      <c r="F45" s="121">
        <f>'11 17'!F45+'11 13'!F45</f>
        <v>0</v>
      </c>
      <c r="G45" s="122">
        <f t="shared" si="22"/>
        <v>0</v>
      </c>
      <c r="H45" s="121">
        <f>'11 17'!H45+'11 13'!H45</f>
        <v>0</v>
      </c>
      <c r="I45" s="121">
        <f>'11 17'!I45+'11 13'!I45</f>
        <v>0</v>
      </c>
      <c r="J45" s="123">
        <f t="shared" si="9"/>
        <v>0</v>
      </c>
      <c r="K45" s="121">
        <f>'11 17'!K45+'11 13'!K45</f>
        <v>0</v>
      </c>
      <c r="L45" s="121">
        <f>'11 17'!L45+'11 13'!L45</f>
        <v>0</v>
      </c>
      <c r="M45" s="124">
        <f t="shared" si="10"/>
        <v>0</v>
      </c>
      <c r="N45" s="157">
        <f t="shared" si="23"/>
        <v>0</v>
      </c>
      <c r="O45" s="322">
        <f t="shared" si="24"/>
        <v>0</v>
      </c>
      <c r="P45" s="159">
        <f t="shared" si="25"/>
        <v>0</v>
      </c>
      <c r="Q45" s="143">
        <f>'11 17'!Q45+'11 13'!Q45</f>
        <v>0</v>
      </c>
      <c r="R45" s="121">
        <f>'11 17'!R45+'11 13'!R45</f>
        <v>0</v>
      </c>
      <c r="S45" s="122">
        <f t="shared" si="11"/>
        <v>0</v>
      </c>
      <c r="T45" s="121">
        <f>'11 17'!T45+'11 13'!T45</f>
        <v>0</v>
      </c>
      <c r="U45" s="121">
        <f>'11 17'!U45+'11 13'!U45</f>
        <v>0</v>
      </c>
      <c r="V45" s="123">
        <f t="shared" si="12"/>
        <v>0</v>
      </c>
      <c r="W45" s="121">
        <f>'11 17'!W45+'11 13'!W45</f>
        <v>0</v>
      </c>
      <c r="X45" s="121">
        <f>'11 17'!X45+'11 13'!X45</f>
        <v>0</v>
      </c>
      <c r="Y45" s="124">
        <f t="shared" si="13"/>
        <v>0</v>
      </c>
      <c r="Z45" s="157">
        <f t="shared" si="26"/>
        <v>0</v>
      </c>
      <c r="AA45" s="322">
        <f t="shared" si="27"/>
        <v>0</v>
      </c>
      <c r="AB45" s="159">
        <f t="shared" si="28"/>
        <v>0</v>
      </c>
      <c r="AC45" s="439">
        <f t="shared" si="29"/>
        <v>0</v>
      </c>
      <c r="AD45" s="327">
        <f t="shared" si="30"/>
        <v>0</v>
      </c>
      <c r="AE45" s="168">
        <f t="shared" si="31"/>
        <v>0</v>
      </c>
      <c r="AF45" s="143">
        <f>'11 17'!AF45+'11 13'!AF45</f>
        <v>0</v>
      </c>
      <c r="AG45" s="121">
        <f>'11 17'!AG45+'11 13'!AG45</f>
        <v>0</v>
      </c>
      <c r="AH45" s="122">
        <f t="shared" si="14"/>
        <v>0</v>
      </c>
      <c r="AI45" s="121">
        <f>'11 17'!AI45+'11 13'!AI45</f>
        <v>0</v>
      </c>
      <c r="AJ45" s="121">
        <f>'11 17'!AJ45+'11 13'!AJ45</f>
        <v>0</v>
      </c>
      <c r="AK45" s="122">
        <f t="shared" si="15"/>
        <v>0</v>
      </c>
      <c r="AL45" s="121">
        <f>'11 17'!AL45+'11 13'!AL45</f>
        <v>0</v>
      </c>
      <c r="AM45" s="121">
        <f>'11 17'!AM45+'11 13'!AM45</f>
        <v>0</v>
      </c>
      <c r="AN45" s="124">
        <f t="shared" si="16"/>
        <v>0</v>
      </c>
      <c r="AO45" s="157">
        <f t="shared" si="32"/>
        <v>0</v>
      </c>
      <c r="AP45" s="322">
        <f t="shared" si="33"/>
        <v>0</v>
      </c>
      <c r="AQ45" s="443">
        <f t="shared" si="34"/>
        <v>0</v>
      </c>
      <c r="AR45" s="143">
        <f>'11 17'!AR45+'11 13'!AR45</f>
        <v>0</v>
      </c>
      <c r="AS45" s="121">
        <f>'11 17'!AS45+'11 13'!AS45</f>
        <v>0</v>
      </c>
      <c r="AT45" s="122">
        <f t="shared" si="17"/>
        <v>0</v>
      </c>
      <c r="AU45" s="121">
        <f>'11 17'!AU45+'11 13'!AU45</f>
        <v>0</v>
      </c>
      <c r="AV45" s="121">
        <f>'11 17'!AV45+'11 13'!AV45</f>
        <v>0</v>
      </c>
      <c r="AW45" s="123">
        <f t="shared" si="18"/>
        <v>0</v>
      </c>
      <c r="AX45" s="125">
        <f>'11 17'!AX45+'11 13'!AX45</f>
        <v>0</v>
      </c>
      <c r="AY45" s="121">
        <f>'11 17'!AY45+'11 13'!AY45</f>
        <v>0</v>
      </c>
      <c r="AZ45" s="122">
        <f t="shared" si="19"/>
        <v>0</v>
      </c>
      <c r="BA45" s="157">
        <f t="shared" si="35"/>
        <v>0</v>
      </c>
      <c r="BB45" s="158">
        <f t="shared" si="36"/>
        <v>0</v>
      </c>
      <c r="BC45" s="443">
        <f t="shared" si="37"/>
        <v>0</v>
      </c>
      <c r="BD45" s="166">
        <f t="shared" si="38"/>
        <v>0</v>
      </c>
      <c r="BE45" s="167">
        <f t="shared" si="39"/>
        <v>0</v>
      </c>
      <c r="BF45" s="444">
        <f t="shared" si="40"/>
        <v>0</v>
      </c>
      <c r="BG45" s="439">
        <f t="shared" si="41"/>
        <v>0</v>
      </c>
      <c r="BH45" s="480">
        <f t="shared" si="42"/>
        <v>0</v>
      </c>
      <c r="BI45" s="444">
        <f t="shared" si="43"/>
        <v>0</v>
      </c>
      <c r="BJ45" s="465"/>
    </row>
    <row r="46" spans="1:62" s="183" customFormat="1" ht="30" customHeight="1" x14ac:dyDescent="0.5">
      <c r="A46" s="184">
        <f t="shared" si="44"/>
        <v>40</v>
      </c>
      <c r="B46" s="222">
        <v>51612</v>
      </c>
      <c r="C46" s="236" t="s">
        <v>34</v>
      </c>
      <c r="D46" s="186" t="s">
        <v>85</v>
      </c>
      <c r="E46" s="143">
        <f>'11 17'!E46+'11 13'!E46</f>
        <v>0</v>
      </c>
      <c r="F46" s="121">
        <f>'11 17'!F46+'11 13'!F46</f>
        <v>0</v>
      </c>
      <c r="G46" s="122">
        <f t="shared" si="22"/>
        <v>0</v>
      </c>
      <c r="H46" s="121">
        <f>'11 17'!H46+'11 13'!H46</f>
        <v>0</v>
      </c>
      <c r="I46" s="121">
        <f>'11 17'!I46+'11 13'!I46</f>
        <v>0</v>
      </c>
      <c r="J46" s="123">
        <f t="shared" si="9"/>
        <v>0</v>
      </c>
      <c r="K46" s="121">
        <f>'11 17'!K46+'11 13'!K46</f>
        <v>0</v>
      </c>
      <c r="L46" s="121">
        <f>'11 17'!L46+'11 13'!L46</f>
        <v>0</v>
      </c>
      <c r="M46" s="124">
        <f t="shared" si="10"/>
        <v>0</v>
      </c>
      <c r="N46" s="157">
        <f t="shared" si="23"/>
        <v>0</v>
      </c>
      <c r="O46" s="322">
        <f t="shared" si="24"/>
        <v>0</v>
      </c>
      <c r="P46" s="159">
        <f t="shared" si="25"/>
        <v>0</v>
      </c>
      <c r="Q46" s="143">
        <f>'11 17'!Q46+'11 13'!Q46</f>
        <v>0</v>
      </c>
      <c r="R46" s="121">
        <f>'11 17'!R46+'11 13'!R46</f>
        <v>0</v>
      </c>
      <c r="S46" s="122">
        <f t="shared" si="11"/>
        <v>0</v>
      </c>
      <c r="T46" s="121">
        <f>'11 17'!T46+'11 13'!T46</f>
        <v>0</v>
      </c>
      <c r="U46" s="121">
        <f>'11 17'!U46+'11 13'!U46</f>
        <v>0</v>
      </c>
      <c r="V46" s="123">
        <f t="shared" si="12"/>
        <v>0</v>
      </c>
      <c r="W46" s="121">
        <f>'11 17'!W46+'11 13'!W46</f>
        <v>0</v>
      </c>
      <c r="X46" s="121">
        <f>'11 17'!X46+'11 13'!X46</f>
        <v>0</v>
      </c>
      <c r="Y46" s="124">
        <f t="shared" si="13"/>
        <v>0</v>
      </c>
      <c r="Z46" s="157">
        <f t="shared" si="26"/>
        <v>0</v>
      </c>
      <c r="AA46" s="322">
        <f t="shared" si="27"/>
        <v>0</v>
      </c>
      <c r="AB46" s="159">
        <f t="shared" si="28"/>
        <v>0</v>
      </c>
      <c r="AC46" s="439">
        <f t="shared" si="29"/>
        <v>0</v>
      </c>
      <c r="AD46" s="327">
        <f t="shared" si="30"/>
        <v>0</v>
      </c>
      <c r="AE46" s="168">
        <f t="shared" si="31"/>
        <v>0</v>
      </c>
      <c r="AF46" s="143">
        <f>'11 17'!AF46+'11 13'!AF46</f>
        <v>0</v>
      </c>
      <c r="AG46" s="121">
        <f>'11 17'!AG46+'11 13'!AG46</f>
        <v>0</v>
      </c>
      <c r="AH46" s="122">
        <f t="shared" si="14"/>
        <v>0</v>
      </c>
      <c r="AI46" s="121">
        <f>'11 17'!AI46+'11 13'!AI46</f>
        <v>0</v>
      </c>
      <c r="AJ46" s="121">
        <f>'11 17'!AJ46+'11 13'!AJ46</f>
        <v>0</v>
      </c>
      <c r="AK46" s="122">
        <f t="shared" si="15"/>
        <v>0</v>
      </c>
      <c r="AL46" s="121">
        <f>'11 17'!AL46+'11 13'!AL46</f>
        <v>0</v>
      </c>
      <c r="AM46" s="121">
        <f>'11 17'!AM46+'11 13'!AM46</f>
        <v>0</v>
      </c>
      <c r="AN46" s="124">
        <f t="shared" si="16"/>
        <v>0</v>
      </c>
      <c r="AO46" s="157">
        <f t="shared" si="32"/>
        <v>0</v>
      </c>
      <c r="AP46" s="322">
        <f t="shared" si="33"/>
        <v>0</v>
      </c>
      <c r="AQ46" s="443">
        <f t="shared" si="34"/>
        <v>0</v>
      </c>
      <c r="AR46" s="143">
        <f>'11 17'!AR46+'11 13'!AR46</f>
        <v>0</v>
      </c>
      <c r="AS46" s="121">
        <f>'11 17'!AS46+'11 13'!AS46</f>
        <v>0</v>
      </c>
      <c r="AT46" s="122">
        <f t="shared" si="17"/>
        <v>0</v>
      </c>
      <c r="AU46" s="121">
        <f>'11 17'!AU46+'11 13'!AU46</f>
        <v>0</v>
      </c>
      <c r="AV46" s="121">
        <f>'11 17'!AV46+'11 13'!AV46</f>
        <v>0</v>
      </c>
      <c r="AW46" s="123">
        <f t="shared" si="18"/>
        <v>0</v>
      </c>
      <c r="AX46" s="125">
        <f>'11 17'!AX46+'11 13'!AX46</f>
        <v>0</v>
      </c>
      <c r="AY46" s="121">
        <f>'11 17'!AY46+'11 13'!AY46</f>
        <v>0</v>
      </c>
      <c r="AZ46" s="122">
        <f t="shared" si="19"/>
        <v>0</v>
      </c>
      <c r="BA46" s="157">
        <f t="shared" si="35"/>
        <v>0</v>
      </c>
      <c r="BB46" s="158">
        <f t="shared" si="36"/>
        <v>0</v>
      </c>
      <c r="BC46" s="443">
        <f t="shared" si="37"/>
        <v>0</v>
      </c>
      <c r="BD46" s="166">
        <f t="shared" si="38"/>
        <v>0</v>
      </c>
      <c r="BE46" s="167">
        <f t="shared" si="39"/>
        <v>0</v>
      </c>
      <c r="BF46" s="444">
        <f t="shared" si="40"/>
        <v>0</v>
      </c>
      <c r="BG46" s="439">
        <f t="shared" si="41"/>
        <v>0</v>
      </c>
      <c r="BH46" s="480">
        <f t="shared" si="42"/>
        <v>0</v>
      </c>
      <c r="BI46" s="444">
        <f t="shared" si="43"/>
        <v>0</v>
      </c>
      <c r="BJ46" s="465"/>
    </row>
    <row r="47" spans="1:62" s="183" customFormat="1" ht="30" customHeight="1" x14ac:dyDescent="0.5">
      <c r="A47" s="184">
        <f t="shared" si="44"/>
        <v>41</v>
      </c>
      <c r="B47" s="222">
        <v>51613</v>
      </c>
      <c r="C47" s="236" t="s">
        <v>35</v>
      </c>
      <c r="D47" s="186" t="s">
        <v>74</v>
      </c>
      <c r="E47" s="143">
        <f>'11 17'!E47+'11 13'!E47</f>
        <v>0</v>
      </c>
      <c r="F47" s="121">
        <f>'11 17'!F47+'11 13'!F47</f>
        <v>0</v>
      </c>
      <c r="G47" s="122">
        <f t="shared" si="22"/>
        <v>0</v>
      </c>
      <c r="H47" s="121">
        <f>'11 17'!H47+'11 13'!H47</f>
        <v>0</v>
      </c>
      <c r="I47" s="121">
        <f>'11 17'!I47+'11 13'!I47</f>
        <v>0</v>
      </c>
      <c r="J47" s="123">
        <f t="shared" si="9"/>
        <v>0</v>
      </c>
      <c r="K47" s="121">
        <f>'11 17'!K47+'11 13'!K47</f>
        <v>0</v>
      </c>
      <c r="L47" s="121">
        <f>'11 17'!L47+'11 13'!L47</f>
        <v>0</v>
      </c>
      <c r="M47" s="124">
        <f t="shared" si="10"/>
        <v>0</v>
      </c>
      <c r="N47" s="157">
        <f t="shared" si="23"/>
        <v>0</v>
      </c>
      <c r="O47" s="322">
        <f t="shared" si="24"/>
        <v>0</v>
      </c>
      <c r="P47" s="159">
        <f t="shared" si="25"/>
        <v>0</v>
      </c>
      <c r="Q47" s="143">
        <f>'11 17'!Q47+'11 13'!Q47</f>
        <v>0</v>
      </c>
      <c r="R47" s="121">
        <f>'11 17'!R47+'11 13'!R47</f>
        <v>0</v>
      </c>
      <c r="S47" s="122">
        <f t="shared" si="11"/>
        <v>0</v>
      </c>
      <c r="T47" s="121">
        <f>'11 17'!T47+'11 13'!T47</f>
        <v>0</v>
      </c>
      <c r="U47" s="121">
        <f>'11 17'!U47+'11 13'!U47</f>
        <v>0</v>
      </c>
      <c r="V47" s="123">
        <f t="shared" si="12"/>
        <v>0</v>
      </c>
      <c r="W47" s="121">
        <f>'11 17'!W47+'11 13'!W47</f>
        <v>0</v>
      </c>
      <c r="X47" s="121">
        <f>'11 17'!X47+'11 13'!X47</f>
        <v>0</v>
      </c>
      <c r="Y47" s="124">
        <f t="shared" si="13"/>
        <v>0</v>
      </c>
      <c r="Z47" s="157">
        <f t="shared" si="26"/>
        <v>0</v>
      </c>
      <c r="AA47" s="322">
        <f t="shared" si="27"/>
        <v>0</v>
      </c>
      <c r="AB47" s="159">
        <f t="shared" si="28"/>
        <v>0</v>
      </c>
      <c r="AC47" s="439">
        <f t="shared" si="29"/>
        <v>0</v>
      </c>
      <c r="AD47" s="327">
        <f t="shared" si="30"/>
        <v>0</v>
      </c>
      <c r="AE47" s="168">
        <f t="shared" si="31"/>
        <v>0</v>
      </c>
      <c r="AF47" s="143">
        <f>'11 17'!AF47+'11 13'!AF47</f>
        <v>0</v>
      </c>
      <c r="AG47" s="121">
        <f>'11 17'!AG47+'11 13'!AG47</f>
        <v>0</v>
      </c>
      <c r="AH47" s="122">
        <f t="shared" si="14"/>
        <v>0</v>
      </c>
      <c r="AI47" s="121">
        <f>'11 17'!AI47+'11 13'!AI47</f>
        <v>0</v>
      </c>
      <c r="AJ47" s="121">
        <f>'11 17'!AJ47+'11 13'!AJ47</f>
        <v>0</v>
      </c>
      <c r="AK47" s="122">
        <f t="shared" si="15"/>
        <v>0</v>
      </c>
      <c r="AL47" s="121">
        <f>'11 17'!AL47+'11 13'!AL47</f>
        <v>0</v>
      </c>
      <c r="AM47" s="121">
        <f>'11 17'!AM47+'11 13'!AM47</f>
        <v>0</v>
      </c>
      <c r="AN47" s="124">
        <f t="shared" si="16"/>
        <v>0</v>
      </c>
      <c r="AO47" s="157">
        <f t="shared" si="32"/>
        <v>0</v>
      </c>
      <c r="AP47" s="322">
        <f t="shared" si="33"/>
        <v>0</v>
      </c>
      <c r="AQ47" s="443">
        <f t="shared" si="34"/>
        <v>0</v>
      </c>
      <c r="AR47" s="143">
        <f>'11 17'!AR47+'11 13'!AR47</f>
        <v>0</v>
      </c>
      <c r="AS47" s="121">
        <f>'11 17'!AS47+'11 13'!AS47</f>
        <v>0</v>
      </c>
      <c r="AT47" s="122">
        <f t="shared" si="17"/>
        <v>0</v>
      </c>
      <c r="AU47" s="121">
        <f>'11 17'!AU47+'11 13'!AU47</f>
        <v>0</v>
      </c>
      <c r="AV47" s="121">
        <f>'11 17'!AV47+'11 13'!AV47</f>
        <v>0</v>
      </c>
      <c r="AW47" s="123">
        <f t="shared" si="18"/>
        <v>0</v>
      </c>
      <c r="AX47" s="125">
        <f>'11 17'!AX47+'11 13'!AX47</f>
        <v>0</v>
      </c>
      <c r="AY47" s="121">
        <f>'11 17'!AY47+'11 13'!AY47</f>
        <v>0</v>
      </c>
      <c r="AZ47" s="122">
        <f t="shared" si="19"/>
        <v>0</v>
      </c>
      <c r="BA47" s="157">
        <f t="shared" si="35"/>
        <v>0</v>
      </c>
      <c r="BB47" s="158">
        <f t="shared" si="36"/>
        <v>0</v>
      </c>
      <c r="BC47" s="443">
        <f t="shared" si="37"/>
        <v>0</v>
      </c>
      <c r="BD47" s="166">
        <f t="shared" si="38"/>
        <v>0</v>
      </c>
      <c r="BE47" s="167">
        <f t="shared" si="39"/>
        <v>0</v>
      </c>
      <c r="BF47" s="444">
        <f t="shared" si="40"/>
        <v>0</v>
      </c>
      <c r="BG47" s="439">
        <f t="shared" si="41"/>
        <v>0</v>
      </c>
      <c r="BH47" s="480">
        <f t="shared" si="42"/>
        <v>0</v>
      </c>
      <c r="BI47" s="444">
        <f t="shared" si="43"/>
        <v>0</v>
      </c>
      <c r="BJ47" s="465"/>
    </row>
    <row r="48" spans="1:62" s="183" customFormat="1" ht="30" customHeight="1" x14ac:dyDescent="0.5">
      <c r="A48" s="184">
        <f t="shared" si="44"/>
        <v>42</v>
      </c>
      <c r="B48" s="222">
        <v>51614</v>
      </c>
      <c r="C48" s="236" t="s">
        <v>80</v>
      </c>
      <c r="D48" s="186" t="s">
        <v>75</v>
      </c>
      <c r="E48" s="143">
        <f>'11 17'!E48+'11 13'!E48</f>
        <v>0</v>
      </c>
      <c r="F48" s="121">
        <f>'11 17'!F48+'11 13'!F48</f>
        <v>0</v>
      </c>
      <c r="G48" s="122">
        <f t="shared" si="22"/>
        <v>0</v>
      </c>
      <c r="H48" s="121">
        <f>'11 17'!H48+'11 13'!H48</f>
        <v>0</v>
      </c>
      <c r="I48" s="121">
        <f>'11 17'!I48+'11 13'!I48</f>
        <v>0</v>
      </c>
      <c r="J48" s="123">
        <f t="shared" si="9"/>
        <v>0</v>
      </c>
      <c r="K48" s="121">
        <f>'11 17'!K48+'11 13'!K48</f>
        <v>0</v>
      </c>
      <c r="L48" s="121">
        <f>'11 17'!L48+'11 13'!L48</f>
        <v>0</v>
      </c>
      <c r="M48" s="124">
        <f t="shared" si="10"/>
        <v>0</v>
      </c>
      <c r="N48" s="157">
        <f t="shared" si="23"/>
        <v>0</v>
      </c>
      <c r="O48" s="322">
        <f t="shared" si="24"/>
        <v>0</v>
      </c>
      <c r="P48" s="159">
        <f t="shared" si="25"/>
        <v>0</v>
      </c>
      <c r="Q48" s="143">
        <f>'11 17'!Q48+'11 13'!Q48</f>
        <v>0</v>
      </c>
      <c r="R48" s="121">
        <f>'11 17'!R48+'11 13'!R48</f>
        <v>0</v>
      </c>
      <c r="S48" s="122">
        <f t="shared" si="11"/>
        <v>0</v>
      </c>
      <c r="T48" s="121">
        <f>'11 17'!T48+'11 13'!T48</f>
        <v>0</v>
      </c>
      <c r="U48" s="121">
        <f>'11 17'!U48+'11 13'!U48</f>
        <v>0</v>
      </c>
      <c r="V48" s="123">
        <f t="shared" si="12"/>
        <v>0</v>
      </c>
      <c r="W48" s="121">
        <f>'11 17'!W48+'11 13'!W48</f>
        <v>0</v>
      </c>
      <c r="X48" s="121">
        <f>'11 17'!X48+'11 13'!X48</f>
        <v>0</v>
      </c>
      <c r="Y48" s="124">
        <f t="shared" si="13"/>
        <v>0</v>
      </c>
      <c r="Z48" s="157">
        <f t="shared" si="26"/>
        <v>0</v>
      </c>
      <c r="AA48" s="322">
        <f t="shared" si="27"/>
        <v>0</v>
      </c>
      <c r="AB48" s="159">
        <f t="shared" si="28"/>
        <v>0</v>
      </c>
      <c r="AC48" s="439">
        <f t="shared" si="29"/>
        <v>0</v>
      </c>
      <c r="AD48" s="327">
        <f t="shared" si="30"/>
        <v>0</v>
      </c>
      <c r="AE48" s="168">
        <f t="shared" si="31"/>
        <v>0</v>
      </c>
      <c r="AF48" s="143">
        <f>'11 17'!AF48+'11 13'!AF48</f>
        <v>0</v>
      </c>
      <c r="AG48" s="121">
        <f>'11 17'!AG48+'11 13'!AG48</f>
        <v>0</v>
      </c>
      <c r="AH48" s="122">
        <f t="shared" si="14"/>
        <v>0</v>
      </c>
      <c r="AI48" s="121">
        <f>'11 17'!AI48+'11 13'!AI48</f>
        <v>0</v>
      </c>
      <c r="AJ48" s="121">
        <f>'11 17'!AJ48+'11 13'!AJ48</f>
        <v>0</v>
      </c>
      <c r="AK48" s="122">
        <f t="shared" si="15"/>
        <v>0</v>
      </c>
      <c r="AL48" s="121">
        <f>'11 17'!AL48+'11 13'!AL48</f>
        <v>0</v>
      </c>
      <c r="AM48" s="121">
        <f>'11 17'!AM48+'11 13'!AM48</f>
        <v>0</v>
      </c>
      <c r="AN48" s="124">
        <f t="shared" si="16"/>
        <v>0</v>
      </c>
      <c r="AO48" s="157">
        <f t="shared" si="32"/>
        <v>0</v>
      </c>
      <c r="AP48" s="322">
        <f t="shared" si="33"/>
        <v>0</v>
      </c>
      <c r="AQ48" s="443">
        <f t="shared" si="34"/>
        <v>0</v>
      </c>
      <c r="AR48" s="143">
        <f>'11 17'!AR48+'11 13'!AR48</f>
        <v>0</v>
      </c>
      <c r="AS48" s="121">
        <f>'11 17'!AS48+'11 13'!AS48</f>
        <v>0</v>
      </c>
      <c r="AT48" s="122">
        <f t="shared" si="17"/>
        <v>0</v>
      </c>
      <c r="AU48" s="121">
        <f>'11 17'!AU48+'11 13'!AU48</f>
        <v>0</v>
      </c>
      <c r="AV48" s="121">
        <f>'11 17'!AV48+'11 13'!AV48</f>
        <v>0</v>
      </c>
      <c r="AW48" s="123">
        <f t="shared" si="18"/>
        <v>0</v>
      </c>
      <c r="AX48" s="125">
        <f>'11 17'!AX48+'11 13'!AX48</f>
        <v>0</v>
      </c>
      <c r="AY48" s="121">
        <f>'11 17'!AY48+'11 13'!AY48</f>
        <v>0</v>
      </c>
      <c r="AZ48" s="122">
        <f t="shared" si="19"/>
        <v>0</v>
      </c>
      <c r="BA48" s="157">
        <f t="shared" si="35"/>
        <v>0</v>
      </c>
      <c r="BB48" s="158">
        <f t="shared" si="36"/>
        <v>0</v>
      </c>
      <c r="BC48" s="443">
        <f t="shared" si="37"/>
        <v>0</v>
      </c>
      <c r="BD48" s="166">
        <f t="shared" si="38"/>
        <v>0</v>
      </c>
      <c r="BE48" s="167">
        <f t="shared" si="39"/>
        <v>0</v>
      </c>
      <c r="BF48" s="444">
        <f t="shared" si="40"/>
        <v>0</v>
      </c>
      <c r="BG48" s="439">
        <f t="shared" si="41"/>
        <v>0</v>
      </c>
      <c r="BH48" s="480">
        <f t="shared" si="42"/>
        <v>0</v>
      </c>
      <c r="BI48" s="444">
        <f t="shared" si="43"/>
        <v>0</v>
      </c>
      <c r="BJ48" s="465"/>
    </row>
    <row r="49" spans="1:62" s="183" customFormat="1" ht="30" customHeight="1" x14ac:dyDescent="0.5">
      <c r="A49" s="184">
        <f t="shared" si="44"/>
        <v>43</v>
      </c>
      <c r="B49" s="222">
        <v>51615</v>
      </c>
      <c r="C49" s="236" t="s">
        <v>81</v>
      </c>
      <c r="D49" s="186" t="s">
        <v>86</v>
      </c>
      <c r="E49" s="143">
        <f>'11 17'!E49+'11 13'!E49</f>
        <v>0</v>
      </c>
      <c r="F49" s="121">
        <f>'11 17'!F49+'11 13'!F49</f>
        <v>0</v>
      </c>
      <c r="G49" s="122">
        <f t="shared" si="22"/>
        <v>0</v>
      </c>
      <c r="H49" s="121">
        <f>'11 17'!H49+'11 13'!H49</f>
        <v>0</v>
      </c>
      <c r="I49" s="121">
        <f>'11 17'!I49+'11 13'!I49</f>
        <v>0</v>
      </c>
      <c r="J49" s="123">
        <f t="shared" si="9"/>
        <v>0</v>
      </c>
      <c r="K49" s="121">
        <f>'11 17'!K49+'11 13'!K49</f>
        <v>0</v>
      </c>
      <c r="L49" s="121">
        <f>'11 17'!L49+'11 13'!L49</f>
        <v>0</v>
      </c>
      <c r="M49" s="124">
        <f t="shared" si="10"/>
        <v>0</v>
      </c>
      <c r="N49" s="157">
        <f t="shared" si="23"/>
        <v>0</v>
      </c>
      <c r="O49" s="322">
        <f t="shared" si="24"/>
        <v>0</v>
      </c>
      <c r="P49" s="159">
        <f t="shared" si="25"/>
        <v>0</v>
      </c>
      <c r="Q49" s="143">
        <f>'11 17'!Q49+'11 13'!Q49</f>
        <v>0</v>
      </c>
      <c r="R49" s="121">
        <f>'11 17'!R49+'11 13'!R49</f>
        <v>0</v>
      </c>
      <c r="S49" s="122">
        <f t="shared" si="11"/>
        <v>0</v>
      </c>
      <c r="T49" s="121">
        <f>'11 17'!T49+'11 13'!T49</f>
        <v>0</v>
      </c>
      <c r="U49" s="121">
        <f>'11 17'!U49+'11 13'!U49</f>
        <v>0</v>
      </c>
      <c r="V49" s="123">
        <f t="shared" si="12"/>
        <v>0</v>
      </c>
      <c r="W49" s="121">
        <f>'11 17'!W49+'11 13'!W49</f>
        <v>0</v>
      </c>
      <c r="X49" s="121">
        <f>'11 17'!X49+'11 13'!X49</f>
        <v>0</v>
      </c>
      <c r="Y49" s="124">
        <f t="shared" si="13"/>
        <v>0</v>
      </c>
      <c r="Z49" s="157">
        <f t="shared" si="26"/>
        <v>0</v>
      </c>
      <c r="AA49" s="322">
        <f t="shared" si="27"/>
        <v>0</v>
      </c>
      <c r="AB49" s="159">
        <f t="shared" si="28"/>
        <v>0</v>
      </c>
      <c r="AC49" s="439">
        <f t="shared" si="29"/>
        <v>0</v>
      </c>
      <c r="AD49" s="327">
        <f t="shared" si="30"/>
        <v>0</v>
      </c>
      <c r="AE49" s="168">
        <f t="shared" si="31"/>
        <v>0</v>
      </c>
      <c r="AF49" s="143">
        <f>'11 17'!AF49+'11 13'!AF49</f>
        <v>0</v>
      </c>
      <c r="AG49" s="121">
        <f>'11 17'!AG49+'11 13'!AG49</f>
        <v>0</v>
      </c>
      <c r="AH49" s="122">
        <f t="shared" si="14"/>
        <v>0</v>
      </c>
      <c r="AI49" s="121">
        <f>'11 17'!AI49+'11 13'!AI49</f>
        <v>0</v>
      </c>
      <c r="AJ49" s="121">
        <f>'11 17'!AJ49+'11 13'!AJ49</f>
        <v>0</v>
      </c>
      <c r="AK49" s="122">
        <f t="shared" si="15"/>
        <v>0</v>
      </c>
      <c r="AL49" s="121">
        <f>'11 17'!AL49+'11 13'!AL49</f>
        <v>0</v>
      </c>
      <c r="AM49" s="121">
        <f>'11 17'!AM49+'11 13'!AM49</f>
        <v>0</v>
      </c>
      <c r="AN49" s="124">
        <f t="shared" si="16"/>
        <v>0</v>
      </c>
      <c r="AO49" s="157">
        <f t="shared" si="32"/>
        <v>0</v>
      </c>
      <c r="AP49" s="322">
        <f t="shared" si="33"/>
        <v>0</v>
      </c>
      <c r="AQ49" s="443">
        <f t="shared" si="34"/>
        <v>0</v>
      </c>
      <c r="AR49" s="143">
        <f>'11 17'!AR49+'11 13'!AR49</f>
        <v>0</v>
      </c>
      <c r="AS49" s="121">
        <f>'11 17'!AS49+'11 13'!AS49</f>
        <v>0</v>
      </c>
      <c r="AT49" s="122">
        <f t="shared" si="17"/>
        <v>0</v>
      </c>
      <c r="AU49" s="121">
        <f>'11 17'!AU49+'11 13'!AU49</f>
        <v>0</v>
      </c>
      <c r="AV49" s="121">
        <f>'11 17'!AV49+'11 13'!AV49</f>
        <v>0</v>
      </c>
      <c r="AW49" s="123">
        <f t="shared" si="18"/>
        <v>0</v>
      </c>
      <c r="AX49" s="125">
        <f>'11 17'!AX49+'11 13'!AX49</f>
        <v>0</v>
      </c>
      <c r="AY49" s="121">
        <f>'11 17'!AY49+'11 13'!AY49</f>
        <v>0</v>
      </c>
      <c r="AZ49" s="122">
        <f t="shared" si="19"/>
        <v>0</v>
      </c>
      <c r="BA49" s="157">
        <f t="shared" si="35"/>
        <v>0</v>
      </c>
      <c r="BB49" s="158">
        <f t="shared" si="36"/>
        <v>0</v>
      </c>
      <c r="BC49" s="443">
        <f t="shared" si="37"/>
        <v>0</v>
      </c>
      <c r="BD49" s="166">
        <f t="shared" si="38"/>
        <v>0</v>
      </c>
      <c r="BE49" s="167">
        <f t="shared" si="39"/>
        <v>0</v>
      </c>
      <c r="BF49" s="444">
        <f t="shared" si="40"/>
        <v>0</v>
      </c>
      <c r="BG49" s="439">
        <f t="shared" si="41"/>
        <v>0</v>
      </c>
      <c r="BH49" s="480">
        <f t="shared" si="42"/>
        <v>0</v>
      </c>
      <c r="BI49" s="444">
        <f t="shared" si="43"/>
        <v>0</v>
      </c>
      <c r="BJ49" s="465"/>
    </row>
    <row r="50" spans="1:62" s="183" customFormat="1" ht="30" customHeight="1" x14ac:dyDescent="0.5">
      <c r="A50" s="184">
        <f t="shared" si="44"/>
        <v>44</v>
      </c>
      <c r="B50" s="222">
        <v>51616</v>
      </c>
      <c r="C50" s="236" t="s">
        <v>36</v>
      </c>
      <c r="D50" s="186" t="s">
        <v>76</v>
      </c>
      <c r="E50" s="143">
        <f>'11 17'!E50+'11 13'!E50</f>
        <v>0</v>
      </c>
      <c r="F50" s="121">
        <f>'11 17'!F50+'11 13'!F50</f>
        <v>0</v>
      </c>
      <c r="G50" s="122">
        <f t="shared" si="22"/>
        <v>0</v>
      </c>
      <c r="H50" s="121">
        <f>'11 17'!H50+'11 13'!H50</f>
        <v>0</v>
      </c>
      <c r="I50" s="121">
        <f>'11 17'!I50+'11 13'!I50</f>
        <v>0</v>
      </c>
      <c r="J50" s="123">
        <f t="shared" si="9"/>
        <v>0</v>
      </c>
      <c r="K50" s="121">
        <f>'11 17'!K50+'11 13'!K50</f>
        <v>0</v>
      </c>
      <c r="L50" s="121">
        <f>'11 17'!L50+'11 13'!L50</f>
        <v>0</v>
      </c>
      <c r="M50" s="124">
        <f t="shared" si="10"/>
        <v>0</v>
      </c>
      <c r="N50" s="157">
        <f t="shared" si="23"/>
        <v>0</v>
      </c>
      <c r="O50" s="322">
        <f t="shared" si="24"/>
        <v>0</v>
      </c>
      <c r="P50" s="159">
        <f t="shared" si="25"/>
        <v>0</v>
      </c>
      <c r="Q50" s="143">
        <f>'11 17'!Q50+'11 13'!Q50</f>
        <v>0</v>
      </c>
      <c r="R50" s="121">
        <f>'11 17'!R50+'11 13'!R50</f>
        <v>0</v>
      </c>
      <c r="S50" s="122">
        <f t="shared" si="11"/>
        <v>0</v>
      </c>
      <c r="T50" s="121">
        <f>'11 17'!T50+'11 13'!T50</f>
        <v>0</v>
      </c>
      <c r="U50" s="121">
        <f>'11 17'!U50+'11 13'!U50</f>
        <v>0</v>
      </c>
      <c r="V50" s="123">
        <f t="shared" si="12"/>
        <v>0</v>
      </c>
      <c r="W50" s="121">
        <f>'11 17'!W50+'11 13'!W50</f>
        <v>0</v>
      </c>
      <c r="X50" s="121">
        <f>'11 17'!X50+'11 13'!X50</f>
        <v>0</v>
      </c>
      <c r="Y50" s="124">
        <f t="shared" si="13"/>
        <v>0</v>
      </c>
      <c r="Z50" s="157">
        <f t="shared" si="26"/>
        <v>0</v>
      </c>
      <c r="AA50" s="322">
        <f t="shared" si="27"/>
        <v>0</v>
      </c>
      <c r="AB50" s="159">
        <f t="shared" si="28"/>
        <v>0</v>
      </c>
      <c r="AC50" s="439">
        <f t="shared" si="29"/>
        <v>0</v>
      </c>
      <c r="AD50" s="327">
        <f t="shared" si="30"/>
        <v>0</v>
      </c>
      <c r="AE50" s="168">
        <f t="shared" si="31"/>
        <v>0</v>
      </c>
      <c r="AF50" s="143">
        <f>'11 17'!AF50+'11 13'!AF50</f>
        <v>0</v>
      </c>
      <c r="AG50" s="121">
        <f>'11 17'!AG50+'11 13'!AG50</f>
        <v>0</v>
      </c>
      <c r="AH50" s="122">
        <f t="shared" si="14"/>
        <v>0</v>
      </c>
      <c r="AI50" s="121">
        <f>'11 17'!AI50+'11 13'!AI50</f>
        <v>0</v>
      </c>
      <c r="AJ50" s="121">
        <f>'11 17'!AJ50+'11 13'!AJ50</f>
        <v>0</v>
      </c>
      <c r="AK50" s="122">
        <f t="shared" si="15"/>
        <v>0</v>
      </c>
      <c r="AL50" s="121">
        <f>'11 17'!AL50+'11 13'!AL50</f>
        <v>0</v>
      </c>
      <c r="AM50" s="121">
        <f>'11 17'!AM50+'11 13'!AM50</f>
        <v>0</v>
      </c>
      <c r="AN50" s="124">
        <f t="shared" si="16"/>
        <v>0</v>
      </c>
      <c r="AO50" s="157">
        <f t="shared" si="32"/>
        <v>0</v>
      </c>
      <c r="AP50" s="322">
        <f t="shared" si="33"/>
        <v>0</v>
      </c>
      <c r="AQ50" s="443">
        <f t="shared" si="34"/>
        <v>0</v>
      </c>
      <c r="AR50" s="143">
        <f>'11 17'!AR50+'11 13'!AR50</f>
        <v>0</v>
      </c>
      <c r="AS50" s="121">
        <f>'11 17'!AS50+'11 13'!AS50</f>
        <v>0</v>
      </c>
      <c r="AT50" s="122">
        <f t="shared" si="17"/>
        <v>0</v>
      </c>
      <c r="AU50" s="121">
        <f>'11 17'!AU50+'11 13'!AU50</f>
        <v>0</v>
      </c>
      <c r="AV50" s="121">
        <f>'11 17'!AV50+'11 13'!AV50</f>
        <v>0</v>
      </c>
      <c r="AW50" s="123">
        <f t="shared" si="18"/>
        <v>0</v>
      </c>
      <c r="AX50" s="125">
        <f>'11 17'!AX50+'11 13'!AX50</f>
        <v>0</v>
      </c>
      <c r="AY50" s="121">
        <f>'11 17'!AY50+'11 13'!AY50</f>
        <v>0</v>
      </c>
      <c r="AZ50" s="122">
        <f t="shared" si="19"/>
        <v>0</v>
      </c>
      <c r="BA50" s="157">
        <f t="shared" si="35"/>
        <v>0</v>
      </c>
      <c r="BB50" s="158">
        <f t="shared" si="36"/>
        <v>0</v>
      </c>
      <c r="BC50" s="443">
        <f t="shared" si="37"/>
        <v>0</v>
      </c>
      <c r="BD50" s="166">
        <f t="shared" si="38"/>
        <v>0</v>
      </c>
      <c r="BE50" s="167">
        <f t="shared" si="39"/>
        <v>0</v>
      </c>
      <c r="BF50" s="444">
        <f t="shared" si="40"/>
        <v>0</v>
      </c>
      <c r="BG50" s="439">
        <f t="shared" si="41"/>
        <v>0</v>
      </c>
      <c r="BH50" s="480">
        <f t="shared" si="42"/>
        <v>0</v>
      </c>
      <c r="BI50" s="444">
        <f t="shared" si="43"/>
        <v>0</v>
      </c>
      <c r="BJ50" s="465"/>
    </row>
    <row r="51" spans="1:62" s="183" customFormat="1" ht="30" customHeight="1" x14ac:dyDescent="0.5">
      <c r="A51" s="181">
        <f t="shared" si="44"/>
        <v>45</v>
      </c>
      <c r="B51" s="222">
        <v>51617</v>
      </c>
      <c r="C51" s="236" t="s">
        <v>37</v>
      </c>
      <c r="D51" s="186" t="s">
        <v>77</v>
      </c>
      <c r="E51" s="143">
        <f>'11 17'!E51+'11 13'!E51</f>
        <v>0</v>
      </c>
      <c r="F51" s="121">
        <f>'11 17'!F51+'11 13'!F51</f>
        <v>0</v>
      </c>
      <c r="G51" s="122">
        <f t="shared" si="22"/>
        <v>0</v>
      </c>
      <c r="H51" s="121">
        <f>'11 17'!H51+'11 13'!H51</f>
        <v>0</v>
      </c>
      <c r="I51" s="121">
        <f>'11 17'!I51+'11 13'!I51</f>
        <v>0</v>
      </c>
      <c r="J51" s="123">
        <f t="shared" si="9"/>
        <v>0</v>
      </c>
      <c r="K51" s="121">
        <f>'11 17'!K51+'11 13'!K51</f>
        <v>0</v>
      </c>
      <c r="L51" s="121">
        <f>'11 17'!L51+'11 13'!L51</f>
        <v>0</v>
      </c>
      <c r="M51" s="124">
        <f t="shared" si="10"/>
        <v>0</v>
      </c>
      <c r="N51" s="157">
        <f t="shared" si="23"/>
        <v>0</v>
      </c>
      <c r="O51" s="322">
        <f t="shared" si="24"/>
        <v>0</v>
      </c>
      <c r="P51" s="159">
        <f t="shared" si="25"/>
        <v>0</v>
      </c>
      <c r="Q51" s="143">
        <f>'11 17'!Q51+'11 13'!Q51</f>
        <v>0</v>
      </c>
      <c r="R51" s="121">
        <f>'11 17'!R51+'11 13'!R51</f>
        <v>0</v>
      </c>
      <c r="S51" s="122">
        <f t="shared" si="11"/>
        <v>0</v>
      </c>
      <c r="T51" s="121">
        <f>'11 17'!T51+'11 13'!T51</f>
        <v>0</v>
      </c>
      <c r="U51" s="121">
        <f>'11 17'!U51+'11 13'!U51</f>
        <v>0</v>
      </c>
      <c r="V51" s="123">
        <f t="shared" si="12"/>
        <v>0</v>
      </c>
      <c r="W51" s="121">
        <f>'11 17'!W51+'11 13'!W51</f>
        <v>0</v>
      </c>
      <c r="X51" s="121">
        <f>'11 17'!X51+'11 13'!X51</f>
        <v>0</v>
      </c>
      <c r="Y51" s="124">
        <f t="shared" si="13"/>
        <v>0</v>
      </c>
      <c r="Z51" s="157">
        <f t="shared" si="26"/>
        <v>0</v>
      </c>
      <c r="AA51" s="322">
        <f t="shared" si="27"/>
        <v>0</v>
      </c>
      <c r="AB51" s="159">
        <f t="shared" si="28"/>
        <v>0</v>
      </c>
      <c r="AC51" s="439">
        <f t="shared" si="29"/>
        <v>0</v>
      </c>
      <c r="AD51" s="327">
        <f t="shared" si="30"/>
        <v>0</v>
      </c>
      <c r="AE51" s="168">
        <f t="shared" si="31"/>
        <v>0</v>
      </c>
      <c r="AF51" s="143">
        <f>'11 17'!AF51+'11 13'!AF51</f>
        <v>0</v>
      </c>
      <c r="AG51" s="121">
        <f>'11 17'!AG51+'11 13'!AG51</f>
        <v>0</v>
      </c>
      <c r="AH51" s="122">
        <f t="shared" si="14"/>
        <v>0</v>
      </c>
      <c r="AI51" s="121">
        <f>'11 17'!AI51+'11 13'!AI51</f>
        <v>0</v>
      </c>
      <c r="AJ51" s="121">
        <f>'11 17'!AJ51+'11 13'!AJ51</f>
        <v>0</v>
      </c>
      <c r="AK51" s="122">
        <f t="shared" si="15"/>
        <v>0</v>
      </c>
      <c r="AL51" s="121">
        <f>'11 17'!AL51+'11 13'!AL51</f>
        <v>0</v>
      </c>
      <c r="AM51" s="121">
        <f>'11 17'!AM51+'11 13'!AM51</f>
        <v>0</v>
      </c>
      <c r="AN51" s="124">
        <f t="shared" si="16"/>
        <v>0</v>
      </c>
      <c r="AO51" s="157">
        <f t="shared" si="32"/>
        <v>0</v>
      </c>
      <c r="AP51" s="322">
        <f t="shared" si="33"/>
        <v>0</v>
      </c>
      <c r="AQ51" s="443">
        <f t="shared" si="34"/>
        <v>0</v>
      </c>
      <c r="AR51" s="143">
        <f>'11 17'!AR51+'11 13'!AR51</f>
        <v>0</v>
      </c>
      <c r="AS51" s="121">
        <f>'11 17'!AS51+'11 13'!AS51</f>
        <v>0</v>
      </c>
      <c r="AT51" s="122">
        <f t="shared" si="17"/>
        <v>0</v>
      </c>
      <c r="AU51" s="121">
        <f>'11 17'!AU51+'11 13'!AU51</f>
        <v>0</v>
      </c>
      <c r="AV51" s="121">
        <f>'11 17'!AV51+'11 13'!AV51</f>
        <v>0</v>
      </c>
      <c r="AW51" s="123">
        <f t="shared" si="18"/>
        <v>0</v>
      </c>
      <c r="AX51" s="125">
        <f>'11 17'!AX51+'11 13'!AX51</f>
        <v>0</v>
      </c>
      <c r="AY51" s="121">
        <f>'11 17'!AY51+'11 13'!AY51</f>
        <v>0</v>
      </c>
      <c r="AZ51" s="122">
        <f t="shared" si="19"/>
        <v>0</v>
      </c>
      <c r="BA51" s="157">
        <f t="shared" si="35"/>
        <v>0</v>
      </c>
      <c r="BB51" s="158">
        <f t="shared" si="36"/>
        <v>0</v>
      </c>
      <c r="BC51" s="443">
        <f t="shared" si="37"/>
        <v>0</v>
      </c>
      <c r="BD51" s="166">
        <f t="shared" si="38"/>
        <v>0</v>
      </c>
      <c r="BE51" s="167">
        <f t="shared" si="39"/>
        <v>0</v>
      </c>
      <c r="BF51" s="444">
        <f t="shared" si="40"/>
        <v>0</v>
      </c>
      <c r="BG51" s="439">
        <f t="shared" si="41"/>
        <v>0</v>
      </c>
      <c r="BH51" s="480">
        <f t="shared" si="42"/>
        <v>0</v>
      </c>
      <c r="BI51" s="175">
        <f t="shared" si="43"/>
        <v>0</v>
      </c>
      <c r="BJ51" s="465"/>
    </row>
    <row r="52" spans="1:62" s="183" customFormat="1" ht="30" customHeight="1" x14ac:dyDescent="0.5">
      <c r="A52" s="184">
        <f t="shared" si="44"/>
        <v>46</v>
      </c>
      <c r="B52" s="512">
        <v>51698</v>
      </c>
      <c r="C52" s="514" t="s">
        <v>266</v>
      </c>
      <c r="D52" s="233"/>
      <c r="E52" s="143">
        <f>'11 17'!E52+'11 13'!E52</f>
        <v>0</v>
      </c>
      <c r="F52" s="121">
        <f>'11 17'!F52+'11 13'!F52</f>
        <v>0</v>
      </c>
      <c r="G52" s="122">
        <f t="shared" ref="G52" si="45">E52-F52</f>
        <v>0</v>
      </c>
      <c r="H52" s="121">
        <f>'11 17'!H52+'11 13'!H52</f>
        <v>0</v>
      </c>
      <c r="I52" s="121">
        <f>'11 17'!I52+'11 13'!I52</f>
        <v>0</v>
      </c>
      <c r="J52" s="123">
        <f t="shared" ref="J52" si="46">H52-I52</f>
        <v>0</v>
      </c>
      <c r="K52" s="121">
        <f>'11 17'!K52+'11 13'!K52</f>
        <v>0</v>
      </c>
      <c r="L52" s="121">
        <f>'11 17'!L52+'11 13'!L52</f>
        <v>0</v>
      </c>
      <c r="M52" s="124">
        <f t="shared" ref="M52" si="47">K52-L52</f>
        <v>0</v>
      </c>
      <c r="N52" s="157">
        <f t="shared" ref="N52" si="48">E52+H52+K52</f>
        <v>0</v>
      </c>
      <c r="O52" s="322">
        <f t="shared" ref="O52" si="49">F52+I52+L52</f>
        <v>0</v>
      </c>
      <c r="P52" s="159">
        <f t="shared" ref="P52" si="50">N52-O52</f>
        <v>0</v>
      </c>
      <c r="Q52" s="143">
        <f>'11 17'!Q52+'11 13'!Q52</f>
        <v>0</v>
      </c>
      <c r="R52" s="121">
        <f>'11 17'!R52+'11 13'!R52</f>
        <v>0</v>
      </c>
      <c r="S52" s="122">
        <f t="shared" ref="S52" si="51">Q52-R52</f>
        <v>0</v>
      </c>
      <c r="T52" s="121">
        <f>'11 17'!T52+'11 13'!T52</f>
        <v>0</v>
      </c>
      <c r="U52" s="121">
        <f>'11 17'!U52+'11 13'!U52</f>
        <v>0</v>
      </c>
      <c r="V52" s="123">
        <f t="shared" ref="V52" si="52">T52-U52</f>
        <v>0</v>
      </c>
      <c r="W52" s="121">
        <f>'11 17'!W52+'11 13'!W52</f>
        <v>0</v>
      </c>
      <c r="X52" s="121">
        <f>'11 17'!X52+'11 13'!X52</f>
        <v>0</v>
      </c>
      <c r="Y52" s="124">
        <f t="shared" ref="Y52" si="53">W52-X52</f>
        <v>0</v>
      </c>
      <c r="Z52" s="157">
        <f t="shared" ref="Z52" si="54">Q52+T52+W52</f>
        <v>0</v>
      </c>
      <c r="AA52" s="322">
        <f t="shared" ref="AA52" si="55">R52+U52+X52</f>
        <v>0</v>
      </c>
      <c r="AB52" s="159">
        <f t="shared" ref="AB52" si="56">Z52-AA52</f>
        <v>0</v>
      </c>
      <c r="AC52" s="439">
        <f t="shared" ref="AC52" si="57">E52+H52+K52+Q52+T52+W52</f>
        <v>0</v>
      </c>
      <c r="AD52" s="327">
        <f t="shared" ref="AD52" si="58">F52+I52+L52+R52+U52+X52</f>
        <v>0</v>
      </c>
      <c r="AE52" s="168">
        <f t="shared" ref="AE52" si="59">AC52-AD52</f>
        <v>0</v>
      </c>
      <c r="AF52" s="143">
        <f>'11 17'!AF52+'11 13'!AF52</f>
        <v>0</v>
      </c>
      <c r="AG52" s="121">
        <f>'11 17'!AG52+'11 13'!AG52</f>
        <v>0</v>
      </c>
      <c r="AH52" s="122">
        <f t="shared" ref="AH52" si="60">AF52-AG52</f>
        <v>0</v>
      </c>
      <c r="AI52" s="121">
        <f>'11 17'!AI52+'11 13'!AI52</f>
        <v>0</v>
      </c>
      <c r="AJ52" s="121">
        <f>'11 17'!AJ52+'11 13'!AJ52</f>
        <v>0</v>
      </c>
      <c r="AK52" s="122">
        <f t="shared" ref="AK52" si="61">AI52-AJ52</f>
        <v>0</v>
      </c>
      <c r="AL52" s="121">
        <f>'11 17'!AL52+'11 13'!AL52</f>
        <v>0</v>
      </c>
      <c r="AM52" s="121">
        <f>'11 17'!AM52+'11 13'!AM52</f>
        <v>0</v>
      </c>
      <c r="AN52" s="124">
        <f t="shared" ref="AN52" si="62">AL52-AM52</f>
        <v>0</v>
      </c>
      <c r="AO52" s="157">
        <f t="shared" ref="AO52" si="63">AF52+AI52+AL52</f>
        <v>0</v>
      </c>
      <c r="AP52" s="322">
        <f t="shared" ref="AP52" si="64">AG52+AJ52+AM52</f>
        <v>0</v>
      </c>
      <c r="AQ52" s="443">
        <f t="shared" ref="AQ52" si="65">AO52-AP52</f>
        <v>0</v>
      </c>
      <c r="AR52" s="143">
        <f>'11 17'!AR52+'11 13'!AR52</f>
        <v>0</v>
      </c>
      <c r="AS52" s="121">
        <f>'11 17'!AS52+'11 13'!AS52</f>
        <v>0</v>
      </c>
      <c r="AT52" s="122">
        <f t="shared" ref="AT52" si="66">AR52-AS52</f>
        <v>0</v>
      </c>
      <c r="AU52" s="121">
        <f>'11 17'!AU52+'11 13'!AU52</f>
        <v>0</v>
      </c>
      <c r="AV52" s="121">
        <f>'11 17'!AV52+'11 13'!AV52</f>
        <v>0</v>
      </c>
      <c r="AW52" s="123">
        <f t="shared" ref="AW52" si="67">AU52-AV52</f>
        <v>0</v>
      </c>
      <c r="AX52" s="125">
        <f>'11 17'!AX52+'11 13'!AX52</f>
        <v>0</v>
      </c>
      <c r="AY52" s="121">
        <f>'11 17'!AY52+'11 13'!AY52</f>
        <v>0</v>
      </c>
      <c r="AZ52" s="122">
        <f t="shared" ref="AZ52" si="68">AX52-AY52</f>
        <v>0</v>
      </c>
      <c r="BA52" s="157">
        <f t="shared" ref="BA52" si="69">AR52+AU52+AX52</f>
        <v>0</v>
      </c>
      <c r="BB52" s="158">
        <f t="shared" ref="BB52" si="70">AS52+AV52+AY52</f>
        <v>0</v>
      </c>
      <c r="BC52" s="443">
        <f t="shared" ref="BC52" si="71">BA52-BB52</f>
        <v>0</v>
      </c>
      <c r="BD52" s="166">
        <f t="shared" ref="BD52" si="72">AF52+AI52+AL52+AR52+AU52+AX52</f>
        <v>0</v>
      </c>
      <c r="BE52" s="167">
        <f t="shared" ref="BE52" si="73">AG52+AJ52+AM52+AS52+AV52+AY52</f>
        <v>0</v>
      </c>
      <c r="BF52" s="444">
        <f t="shared" ref="BF52" si="74">BD52-BE52</f>
        <v>0</v>
      </c>
      <c r="BG52" s="439">
        <f t="shared" ref="BG52" si="75">AC52+BD52</f>
        <v>0</v>
      </c>
      <c r="BH52" s="480">
        <f t="shared" ref="BH52" si="76">AD52+BE52</f>
        <v>0</v>
      </c>
      <c r="BI52" s="175">
        <f t="shared" ref="BI52" si="77">BG52-BH52</f>
        <v>0</v>
      </c>
      <c r="BJ52" s="465"/>
    </row>
    <row r="53" spans="1:62" s="183" customFormat="1" ht="30" customHeight="1" thickBot="1" x14ac:dyDescent="0.55000000000000004">
      <c r="A53" s="181">
        <f t="shared" si="44"/>
        <v>47</v>
      </c>
      <c r="B53" s="230">
        <v>51708</v>
      </c>
      <c r="C53" s="238" t="s">
        <v>247</v>
      </c>
      <c r="D53" s="233" t="s">
        <v>250</v>
      </c>
      <c r="E53" s="154">
        <f>'11 17'!E53+'11 13'!E53</f>
        <v>0</v>
      </c>
      <c r="F53" s="130">
        <f>'11 17'!F53+'11 13'!F53</f>
        <v>0</v>
      </c>
      <c r="G53" s="144">
        <f t="shared" si="22"/>
        <v>0</v>
      </c>
      <c r="H53" s="130">
        <f>'11 17'!H53+'11 13'!H53</f>
        <v>0</v>
      </c>
      <c r="I53" s="130">
        <f>'11 17'!I53+'11 13'!I53</f>
        <v>0</v>
      </c>
      <c r="J53" s="145">
        <f t="shared" si="9"/>
        <v>0</v>
      </c>
      <c r="K53" s="130">
        <f>'11 17'!K53+'11 13'!K53</f>
        <v>0</v>
      </c>
      <c r="L53" s="130">
        <f>'11 17'!L53+'11 13'!L53</f>
        <v>0</v>
      </c>
      <c r="M53" s="146">
        <f t="shared" si="10"/>
        <v>0</v>
      </c>
      <c r="N53" s="160">
        <f t="shared" si="23"/>
        <v>0</v>
      </c>
      <c r="O53" s="323">
        <f t="shared" si="24"/>
        <v>0</v>
      </c>
      <c r="P53" s="162">
        <f t="shared" si="25"/>
        <v>0</v>
      </c>
      <c r="Q53" s="154">
        <f>'11 17'!Q53+'11 13'!Q53</f>
        <v>0</v>
      </c>
      <c r="R53" s="130">
        <f>'11 17'!R53+'11 13'!R53</f>
        <v>0</v>
      </c>
      <c r="S53" s="144">
        <f t="shared" si="11"/>
        <v>0</v>
      </c>
      <c r="T53" s="130">
        <f>'11 17'!T53+'11 13'!T53</f>
        <v>0</v>
      </c>
      <c r="U53" s="130">
        <f>'11 17'!U53+'11 13'!U53</f>
        <v>0</v>
      </c>
      <c r="V53" s="145">
        <f t="shared" si="12"/>
        <v>0</v>
      </c>
      <c r="W53" s="130">
        <f>'11 17'!W53+'11 13'!W53</f>
        <v>0</v>
      </c>
      <c r="X53" s="130">
        <f>'11 17'!X53+'11 13'!X53</f>
        <v>0</v>
      </c>
      <c r="Y53" s="146">
        <f t="shared" si="13"/>
        <v>0</v>
      </c>
      <c r="Z53" s="160">
        <f t="shared" si="26"/>
        <v>0</v>
      </c>
      <c r="AA53" s="323">
        <f t="shared" si="27"/>
        <v>0</v>
      </c>
      <c r="AB53" s="162">
        <f t="shared" si="28"/>
        <v>0</v>
      </c>
      <c r="AC53" s="440">
        <f t="shared" si="29"/>
        <v>0</v>
      </c>
      <c r="AD53" s="328">
        <f t="shared" si="30"/>
        <v>0</v>
      </c>
      <c r="AE53" s="171">
        <f t="shared" si="31"/>
        <v>0</v>
      </c>
      <c r="AF53" s="154">
        <f>'11 17'!AF53+'11 13'!AF53</f>
        <v>0</v>
      </c>
      <c r="AG53" s="130">
        <f>'11 17'!AG53+'11 13'!AG53</f>
        <v>0</v>
      </c>
      <c r="AH53" s="144">
        <f t="shared" si="14"/>
        <v>0</v>
      </c>
      <c r="AI53" s="130">
        <f>'11 17'!AI53+'11 13'!AI53</f>
        <v>0</v>
      </c>
      <c r="AJ53" s="130">
        <f>'11 17'!AJ53+'11 13'!AJ53</f>
        <v>0</v>
      </c>
      <c r="AK53" s="144">
        <f t="shared" si="15"/>
        <v>0</v>
      </c>
      <c r="AL53" s="130">
        <f>'11 17'!AL53+'11 13'!AL53</f>
        <v>0</v>
      </c>
      <c r="AM53" s="130">
        <f>'11 17'!AM53+'11 13'!AM53</f>
        <v>0</v>
      </c>
      <c r="AN53" s="146">
        <f t="shared" si="16"/>
        <v>0</v>
      </c>
      <c r="AO53" s="160">
        <f t="shared" si="32"/>
        <v>0</v>
      </c>
      <c r="AP53" s="323">
        <f t="shared" si="33"/>
        <v>0</v>
      </c>
      <c r="AQ53" s="450">
        <f t="shared" si="34"/>
        <v>0</v>
      </c>
      <c r="AR53" s="143">
        <f>'11 17'!AR53+'11 13'!AR53</f>
        <v>0</v>
      </c>
      <c r="AS53" s="126">
        <f>'11 17'!AS53+'11 13'!AS53</f>
        <v>0</v>
      </c>
      <c r="AT53" s="122">
        <f t="shared" si="17"/>
        <v>0</v>
      </c>
      <c r="AU53" s="121">
        <f>'11 17'!AU53+'11 13'!AU53</f>
        <v>0</v>
      </c>
      <c r="AV53" s="126">
        <f>'11 17'!AV53+'11 13'!AV53</f>
        <v>0</v>
      </c>
      <c r="AW53" s="123">
        <f t="shared" si="18"/>
        <v>0</v>
      </c>
      <c r="AX53" s="125">
        <f>'11 17'!AX53+'11 13'!AX53</f>
        <v>0</v>
      </c>
      <c r="AY53" s="126">
        <f>'11 17'!AY53+'11 13'!AY53</f>
        <v>0</v>
      </c>
      <c r="AZ53" s="122">
        <f t="shared" si="19"/>
        <v>0</v>
      </c>
      <c r="BA53" s="160">
        <f t="shared" si="35"/>
        <v>0</v>
      </c>
      <c r="BB53" s="161">
        <f t="shared" si="36"/>
        <v>0</v>
      </c>
      <c r="BC53" s="450">
        <f t="shared" si="37"/>
        <v>0</v>
      </c>
      <c r="BD53" s="169">
        <f t="shared" si="38"/>
        <v>0</v>
      </c>
      <c r="BE53" s="170">
        <f t="shared" si="39"/>
        <v>0</v>
      </c>
      <c r="BF53" s="446">
        <f t="shared" si="40"/>
        <v>0</v>
      </c>
      <c r="BG53" s="440">
        <f t="shared" si="41"/>
        <v>0</v>
      </c>
      <c r="BH53" s="481">
        <f t="shared" si="42"/>
        <v>0</v>
      </c>
      <c r="BI53" s="446">
        <f t="shared" si="43"/>
        <v>0</v>
      </c>
      <c r="BJ53" s="465"/>
    </row>
    <row r="54" spans="1:62" s="114" customFormat="1" ht="33" customHeight="1" thickBot="1" x14ac:dyDescent="0.55000000000000004">
      <c r="A54" s="540" t="s">
        <v>97</v>
      </c>
      <c r="B54" s="541"/>
      <c r="C54" s="549"/>
      <c r="D54" s="113"/>
      <c r="E54" s="155">
        <f t="shared" ref="E54:AJ54" si="78">SUM(E7:E53)</f>
        <v>7434953.5192955704</v>
      </c>
      <c r="F54" s="135">
        <f t="shared" si="78"/>
        <v>5708579.6500000013</v>
      </c>
      <c r="G54" s="136">
        <f t="shared" si="78"/>
        <v>1726373.8692955715</v>
      </c>
      <c r="H54" s="135">
        <f t="shared" si="78"/>
        <v>8029376.2810155675</v>
      </c>
      <c r="I54" s="135">
        <f t="shared" si="78"/>
        <v>8563255.3800000008</v>
      </c>
      <c r="J54" s="137">
        <f t="shared" si="78"/>
        <v>-533879.09898443299</v>
      </c>
      <c r="K54" s="135">
        <f t="shared" si="78"/>
        <v>9036816.1348928083</v>
      </c>
      <c r="L54" s="135">
        <f t="shared" si="78"/>
        <v>9152203.6900000013</v>
      </c>
      <c r="M54" s="139">
        <f t="shared" si="78"/>
        <v>-115387.55510719129</v>
      </c>
      <c r="N54" s="163">
        <f t="shared" si="78"/>
        <v>24501145.935203951</v>
      </c>
      <c r="O54" s="324">
        <f t="shared" si="78"/>
        <v>23424038.720000003</v>
      </c>
      <c r="P54" s="165">
        <f t="shared" si="78"/>
        <v>1077107.2152039472</v>
      </c>
      <c r="Q54" s="155">
        <f t="shared" si="78"/>
        <v>7996255.1402993128</v>
      </c>
      <c r="R54" s="135">
        <f t="shared" si="78"/>
        <v>6204876.5300000003</v>
      </c>
      <c r="S54" s="136">
        <f t="shared" si="78"/>
        <v>1791378.6102993134</v>
      </c>
      <c r="T54" s="135">
        <f t="shared" si="78"/>
        <v>8293402.2522552544</v>
      </c>
      <c r="U54" s="135">
        <f t="shared" si="78"/>
        <v>0</v>
      </c>
      <c r="V54" s="137">
        <f t="shared" si="78"/>
        <v>8293402.2522552544</v>
      </c>
      <c r="W54" s="135">
        <f t="shared" si="78"/>
        <v>8573725.9375017826</v>
      </c>
      <c r="X54" s="135">
        <f t="shared" si="78"/>
        <v>0</v>
      </c>
      <c r="Y54" s="139">
        <f t="shared" si="78"/>
        <v>8573725.9375017826</v>
      </c>
      <c r="Z54" s="163">
        <f t="shared" si="78"/>
        <v>24863383.330056351</v>
      </c>
      <c r="AA54" s="324">
        <f t="shared" si="78"/>
        <v>6204876.5300000003</v>
      </c>
      <c r="AB54" s="165">
        <f t="shared" si="78"/>
        <v>18658506.800056353</v>
      </c>
      <c r="AC54" s="441">
        <f t="shared" si="78"/>
        <v>49364529.265260294</v>
      </c>
      <c r="AD54" s="178">
        <f t="shared" si="78"/>
        <v>29628915.25</v>
      </c>
      <c r="AE54" s="174">
        <f t="shared" si="78"/>
        <v>19735614.015260302</v>
      </c>
      <c r="AF54" s="155">
        <f t="shared" si="78"/>
        <v>8110116.3272098489</v>
      </c>
      <c r="AG54" s="135">
        <f t="shared" si="78"/>
        <v>0</v>
      </c>
      <c r="AH54" s="136">
        <f t="shared" si="78"/>
        <v>8110116.3272098489</v>
      </c>
      <c r="AI54" s="135">
        <f t="shared" si="78"/>
        <v>7846472.2723495085</v>
      </c>
      <c r="AJ54" s="135">
        <f t="shared" si="78"/>
        <v>0</v>
      </c>
      <c r="AK54" s="136">
        <f t="shared" ref="AK54:BI54" si="79">SUM(AK7:AK53)</f>
        <v>7846472.2723495085</v>
      </c>
      <c r="AL54" s="135">
        <f t="shared" si="79"/>
        <v>8608166.750052698</v>
      </c>
      <c r="AM54" s="135">
        <f t="shared" si="79"/>
        <v>0</v>
      </c>
      <c r="AN54" s="139">
        <f t="shared" si="79"/>
        <v>8608166.750052698</v>
      </c>
      <c r="AO54" s="163">
        <f t="shared" si="79"/>
        <v>24564755.349612053</v>
      </c>
      <c r="AP54" s="324">
        <f t="shared" si="79"/>
        <v>0</v>
      </c>
      <c r="AQ54" s="449">
        <f t="shared" si="79"/>
        <v>24564755.349612053</v>
      </c>
      <c r="AR54" s="155">
        <f t="shared" si="79"/>
        <v>8764985.5028653052</v>
      </c>
      <c r="AS54" s="131">
        <f t="shared" si="79"/>
        <v>0</v>
      </c>
      <c r="AT54" s="136">
        <f t="shared" si="79"/>
        <v>8764985.5028653052</v>
      </c>
      <c r="AU54" s="135">
        <f t="shared" si="79"/>
        <v>7965380.7750224639</v>
      </c>
      <c r="AV54" s="131">
        <f t="shared" si="79"/>
        <v>0</v>
      </c>
      <c r="AW54" s="137">
        <f t="shared" si="79"/>
        <v>7965380.7750224639</v>
      </c>
      <c r="AX54" s="138">
        <f t="shared" si="79"/>
        <v>8277963.4286491834</v>
      </c>
      <c r="AY54" s="131">
        <f t="shared" si="79"/>
        <v>0</v>
      </c>
      <c r="AZ54" s="136">
        <f t="shared" si="79"/>
        <v>8277963.4286491834</v>
      </c>
      <c r="BA54" s="163">
        <f t="shared" si="79"/>
        <v>25008329.706536956</v>
      </c>
      <c r="BB54" s="164">
        <f t="shared" si="79"/>
        <v>0</v>
      </c>
      <c r="BC54" s="449">
        <f t="shared" si="79"/>
        <v>25008329.706536956</v>
      </c>
      <c r="BD54" s="172">
        <f t="shared" si="79"/>
        <v>49573085.056148998</v>
      </c>
      <c r="BE54" s="173">
        <f t="shared" si="79"/>
        <v>0</v>
      </c>
      <c r="BF54" s="445">
        <f t="shared" si="79"/>
        <v>49573085.056148998</v>
      </c>
      <c r="BG54" s="441">
        <f t="shared" si="79"/>
        <v>98937614.3214093</v>
      </c>
      <c r="BH54" s="482">
        <f t="shared" si="79"/>
        <v>29628915.25</v>
      </c>
      <c r="BI54" s="445">
        <f t="shared" si="79"/>
        <v>69308699.0714093</v>
      </c>
      <c r="BJ54" s="466"/>
    </row>
    <row r="55" spans="1:62" ht="33" hidden="1" customHeight="1" x14ac:dyDescent="0.25">
      <c r="E55" s="35">
        <f t="shared" ref="E55:AF55" si="80">SUM(E7:E53)-E54</f>
        <v>0</v>
      </c>
      <c r="F55" s="40">
        <f t="shared" si="80"/>
        <v>0</v>
      </c>
      <c r="G55" s="40">
        <f t="shared" si="80"/>
        <v>0</v>
      </c>
      <c r="H55" s="40">
        <f t="shared" si="80"/>
        <v>0</v>
      </c>
      <c r="I55" s="40">
        <f t="shared" si="80"/>
        <v>0</v>
      </c>
      <c r="J55" s="40">
        <f t="shared" si="80"/>
        <v>0</v>
      </c>
      <c r="K55" s="40">
        <f t="shared" si="80"/>
        <v>0</v>
      </c>
      <c r="L55" s="40">
        <f t="shared" si="80"/>
        <v>0</v>
      </c>
      <c r="M55" s="40">
        <f t="shared" si="80"/>
        <v>0</v>
      </c>
      <c r="N55" s="40">
        <f t="shared" si="80"/>
        <v>0</v>
      </c>
      <c r="O55" s="40">
        <f t="shared" si="80"/>
        <v>0</v>
      </c>
      <c r="P55" s="40">
        <f t="shared" si="80"/>
        <v>0</v>
      </c>
      <c r="Q55" s="40">
        <f t="shared" si="80"/>
        <v>0</v>
      </c>
      <c r="R55" s="40">
        <f t="shared" si="80"/>
        <v>0</v>
      </c>
      <c r="S55" s="40">
        <f t="shared" si="80"/>
        <v>0</v>
      </c>
      <c r="T55" s="40">
        <f t="shared" si="80"/>
        <v>0</v>
      </c>
      <c r="U55" s="40">
        <f t="shared" si="80"/>
        <v>0</v>
      </c>
      <c r="V55" s="40">
        <f t="shared" si="80"/>
        <v>0</v>
      </c>
      <c r="W55" s="40">
        <f t="shared" si="80"/>
        <v>0</v>
      </c>
      <c r="X55" s="40">
        <f t="shared" si="80"/>
        <v>0</v>
      </c>
      <c r="Y55" s="40">
        <f t="shared" si="80"/>
        <v>0</v>
      </c>
      <c r="Z55" s="40">
        <f t="shared" si="80"/>
        <v>0</v>
      </c>
      <c r="AA55" s="40">
        <f t="shared" si="80"/>
        <v>0</v>
      </c>
      <c r="AB55" s="40">
        <f t="shared" si="80"/>
        <v>0</v>
      </c>
      <c r="AC55" s="40">
        <f t="shared" si="80"/>
        <v>0</v>
      </c>
      <c r="AD55" s="40">
        <f t="shared" si="80"/>
        <v>0</v>
      </c>
      <c r="AE55" s="40">
        <f t="shared" si="80"/>
        <v>0</v>
      </c>
      <c r="AF55" s="40">
        <f t="shared" si="80"/>
        <v>0</v>
      </c>
      <c r="AG55" s="40"/>
      <c r="AH55" s="40"/>
      <c r="AI55" s="40">
        <f>SUM(AI7:AI53)-AI54</f>
        <v>0</v>
      </c>
      <c r="AJ55" s="40"/>
      <c r="AK55" s="40"/>
      <c r="AL55" s="40">
        <f>SUM(AL7:AL53)-AL54</f>
        <v>0</v>
      </c>
      <c r="AM55" s="40"/>
      <c r="AN55" s="40"/>
      <c r="AO55" s="40">
        <f>SUM(AO7:AO53)-AO54</f>
        <v>0</v>
      </c>
      <c r="AP55" s="40"/>
      <c r="AQ55" s="40"/>
      <c r="AR55" s="40">
        <f>SUM(AR7:AR53)-AR54</f>
        <v>0</v>
      </c>
      <c r="AS55" s="40"/>
      <c r="AT55" s="40"/>
      <c r="AU55" s="40">
        <f>SUM(AU7:AU53)-AU54</f>
        <v>0</v>
      </c>
      <c r="AV55" s="40"/>
      <c r="AW55" s="40"/>
      <c r="AX55" s="40">
        <f>SUM(AX7:AX53)-AX54</f>
        <v>0</v>
      </c>
      <c r="AY55" s="40"/>
      <c r="AZ55" s="40"/>
      <c r="BA55" s="40">
        <f>SUM(BA7:BA53)-BA54</f>
        <v>0</v>
      </c>
      <c r="BB55" s="40"/>
      <c r="BC55" s="40"/>
      <c r="BD55" s="40">
        <f>SUM(BD7:BD53)-BD54</f>
        <v>0</v>
      </c>
      <c r="BE55" s="40"/>
      <c r="BF55" s="40"/>
      <c r="BG55" s="40">
        <f>SUM(BG7:BG53)-BG54</f>
        <v>0</v>
      </c>
      <c r="BH55" s="40"/>
      <c r="BI55" s="40"/>
    </row>
    <row r="56" spans="1:62" ht="33" hidden="1" customHeight="1" thickBot="1" x14ac:dyDescent="0.3">
      <c r="E56" s="30"/>
      <c r="F56" s="30"/>
      <c r="G56" s="30"/>
      <c r="H56" s="30"/>
      <c r="I56" s="30"/>
      <c r="J56" s="30"/>
      <c r="K56" s="30"/>
      <c r="L56" s="30"/>
      <c r="M56" s="30"/>
      <c r="Q56" s="30"/>
      <c r="R56" s="30"/>
      <c r="S56" s="30"/>
      <c r="T56" s="30"/>
      <c r="U56" s="30"/>
      <c r="V56" s="30"/>
      <c r="W56" s="30"/>
      <c r="X56" s="30"/>
      <c r="Y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R56" s="30"/>
      <c r="AS56" s="30"/>
      <c r="AT56" s="30"/>
      <c r="AU56" s="30"/>
      <c r="AV56" s="30"/>
      <c r="AW56" s="30"/>
      <c r="AX56" s="30"/>
      <c r="AY56" s="30"/>
      <c r="AZ56" s="30"/>
      <c r="BD56" s="30"/>
      <c r="BE56" s="30"/>
      <c r="BF56" s="30"/>
      <c r="BG56" s="30"/>
    </row>
    <row r="57" spans="1:62" s="405" customFormat="1" ht="30" hidden="1" customHeight="1" thickBot="1" x14ac:dyDescent="0.55000000000000004">
      <c r="A57" s="388">
        <v>46</v>
      </c>
      <c r="B57" s="389">
        <v>48104</v>
      </c>
      <c r="C57" s="390" t="s">
        <v>239</v>
      </c>
      <c r="D57" s="391"/>
      <c r="E57" s="392">
        <f>'11 17'!E57+'11 13'!E57</f>
        <v>0</v>
      </c>
      <c r="F57" s="393" t="e">
        <f>'11 17'!F57+'11 13'!F57</f>
        <v>#REF!</v>
      </c>
      <c r="G57" s="394" t="e">
        <f>+E57-F57</f>
        <v>#REF!</v>
      </c>
      <c r="H57" s="393">
        <f>'11 17'!H57+'11 13'!H57</f>
        <v>0</v>
      </c>
      <c r="I57" s="393" t="e">
        <f>'11 17'!I57+'11 13'!I57</f>
        <v>#REF!</v>
      </c>
      <c r="J57" s="394" t="e">
        <f>+H57-I57</f>
        <v>#REF!</v>
      </c>
      <c r="K57" s="393">
        <f>'11 17'!K57+'11 13'!K57</f>
        <v>0</v>
      </c>
      <c r="L57" s="393">
        <f>'11 17'!L57+'11 13'!L57</f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392">
        <f>'11 17'!Q57+'11 13'!Q57</f>
        <v>0</v>
      </c>
      <c r="R57" s="393" t="e">
        <f>'11 17'!R57+'11 13'!R57</f>
        <v>#REF!</v>
      </c>
      <c r="S57" s="393" t="e">
        <f>+Q57-R57</f>
        <v>#REF!</v>
      </c>
      <c r="T57" s="393">
        <f>'11 17'!T57+'11 13'!T57</f>
        <v>0</v>
      </c>
      <c r="U57" s="393" t="e">
        <f>'11 17'!U57+'11 13'!U57</f>
        <v>#REF!</v>
      </c>
      <c r="V57" s="393" t="e">
        <f>+T57-U57</f>
        <v>#REF!</v>
      </c>
      <c r="W57" s="398">
        <f>'11 17'!W57+'11 13'!W57</f>
        <v>0</v>
      </c>
      <c r="X57" s="407" t="e">
        <f>'11 17'!X57+'11 13'!X57</f>
        <v>#REF!</v>
      </c>
      <c r="Y57" s="399" t="e">
        <f>+W57-X57</f>
        <v>#REF!</v>
      </c>
      <c r="Z57" s="401">
        <f>+Q57+T57+W57</f>
        <v>0</v>
      </c>
      <c r="AA57" s="402" t="e">
        <f>+R57+U57+X57</f>
        <v>#REF!</v>
      </c>
      <c r="AB57" s="403" t="e">
        <f>+Z57-AA57</f>
        <v>#REF!</v>
      </c>
      <c r="AC57" s="401">
        <f>+E57+H57+K57+Q57+T57+W57</f>
        <v>0</v>
      </c>
      <c r="AD57" s="406" t="e">
        <f>+F57+I57+L57+R57+U57+X57</f>
        <v>#REF!</v>
      </c>
      <c r="AE57" s="396" t="e">
        <f>+AC57-AD57</f>
        <v>#REF!</v>
      </c>
      <c r="AF57" s="392">
        <f>'11 17'!AF57+'11 13'!AF57</f>
        <v>0</v>
      </c>
      <c r="AG57" s="400"/>
      <c r="AH57" s="400"/>
      <c r="AI57" s="397">
        <f>'11 17'!AI57+'11 13'!AI57</f>
        <v>0</v>
      </c>
      <c r="AJ57" s="442"/>
      <c r="AK57" s="442"/>
      <c r="AL57" s="398">
        <f>'11 17'!AL57+'11 13'!AL57</f>
        <v>0</v>
      </c>
      <c r="AM57" s="406"/>
      <c r="AN57" s="406"/>
      <c r="AO57" s="393">
        <f>+AF57+AI57+AL57</f>
        <v>0</v>
      </c>
      <c r="AP57" s="442"/>
      <c r="AQ57" s="442"/>
      <c r="AR57" s="392">
        <f>'11 17'!AR57+'11 13'!AR57</f>
        <v>0</v>
      </c>
      <c r="AS57" s="393"/>
      <c r="AT57" s="393"/>
      <c r="AU57" s="393">
        <f>'11 17'!AU57+'11 13'!AU57</f>
        <v>0</v>
      </c>
      <c r="AV57" s="393"/>
      <c r="AW57" s="393"/>
      <c r="AX57" s="398">
        <f>'11 17'!AX57+'11 13'!AX57</f>
        <v>0</v>
      </c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</row>
    <row r="58" spans="1:62" hidden="1" x14ac:dyDescent="0.25"/>
    <row r="59" spans="1:62" hidden="1" x14ac:dyDescent="0.25"/>
    <row r="60" spans="1:62" hidden="1" x14ac:dyDescent="0.25"/>
    <row r="61" spans="1:62" ht="85.5" hidden="1" customHeight="1" x14ac:dyDescent="0.25">
      <c r="E61" s="140"/>
    </row>
    <row r="62" spans="1:62" hidden="1" x14ac:dyDescent="0.25"/>
    <row r="63" spans="1:62" hidden="1" x14ac:dyDescent="0.25"/>
    <row r="64" spans="1:62" hidden="1" x14ac:dyDescent="0.25"/>
    <row r="65" spans="6:9" hidden="1" x14ac:dyDescent="0.25"/>
    <row r="66" spans="6:9" hidden="1" x14ac:dyDescent="0.25"/>
    <row r="67" spans="6:9" hidden="1" x14ac:dyDescent="0.25"/>
    <row r="68" spans="6:9" hidden="1" x14ac:dyDescent="0.25"/>
    <row r="69" spans="6:9" hidden="1" x14ac:dyDescent="0.25"/>
    <row r="71" spans="6:9" x14ac:dyDescent="0.25">
      <c r="F71" s="488"/>
      <c r="I71" s="488"/>
    </row>
  </sheetData>
  <protectedRanges>
    <protectedRange sqref="Q58:Y188 BJ58:BM65537 A58:M70 Q56:Y56 BJ55:IB56 A55:M56 AC58:AN188 AC56:AN56 AR58:AZ188 AR56:AZ56 BD56:BI56 N55:BI55 BD58:IB188 A72:M188 A71:E71 G71:H71 J71:M71 BJ1:BM3 BJ6:BK56 BL5:BM56" name="ช่วง1"/>
    <protectedRange sqref="N56:P56 N58:P197" name="ช่วง1_1"/>
    <protectedRange sqref="Z56:AB56 Z58:AB197" name="ช่วง1_2"/>
    <protectedRange sqref="AO56:AQ56 AO58:AQ197" name="ช่วง1_3"/>
    <protectedRange sqref="BA56:BC56 BA58:BC197" name="ช่วง1_4"/>
  </protectedRanges>
  <mergeCells count="6">
    <mergeCell ref="E4:M4"/>
    <mergeCell ref="Q4:Y4"/>
    <mergeCell ref="A54:C54"/>
    <mergeCell ref="AF4:AN4"/>
    <mergeCell ref="AR4:AZ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BL75"/>
  <sheetViews>
    <sheetView showGridLines="0" zoomScale="70" zoomScaleNormal="70" workbookViewId="0">
      <pane xSplit="4" ySplit="6" topLeftCell="M38" activePane="bottomRight" state="frozen"/>
      <selection activeCell="I52" sqref="I52"/>
      <selection pane="topRight" activeCell="I52" sqref="I52"/>
      <selection pane="bottomLeft" activeCell="I52" sqref="I52"/>
      <selection pane="bottomRight" activeCell="R40" sqref="R40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6" width="16.7109375" style="33" customWidth="1"/>
    <col min="7" max="7" width="17.140625" style="33" customWidth="1"/>
    <col min="8" max="13" width="16.7109375" style="33" customWidth="1"/>
    <col min="14" max="16" width="17.7109375" style="33" hidden="1" customWidth="1"/>
    <col min="17" max="25" width="16.7109375" style="33" customWidth="1"/>
    <col min="26" max="31" width="17.7109375" style="33" hidden="1" customWidth="1"/>
    <col min="32" max="40" width="16.7109375" style="33" customWidth="1"/>
    <col min="41" max="43" width="16.7109375" style="33" hidden="1" customWidth="1"/>
    <col min="44" max="47" width="16.7109375" style="33" customWidth="1"/>
    <col min="48" max="48" width="17.5703125" style="33" bestFit="1" customWidth="1"/>
    <col min="49" max="50" width="16.7109375" style="33" customWidth="1"/>
    <col min="51" max="51" width="17.5703125" style="33" bestFit="1" customWidth="1"/>
    <col min="52" max="55" width="16.7109375" style="33" customWidth="1"/>
    <col min="56" max="61" width="17.7109375" style="33" customWidth="1"/>
    <col min="62" max="62" width="9.140625" style="33" customWidth="1"/>
    <col min="63" max="63" width="2.140625" style="33" customWidth="1"/>
    <col min="64" max="64" width="20.140625" style="33" hidden="1" customWidth="1"/>
    <col min="65" max="16384" width="9.140625" style="33"/>
  </cols>
  <sheetData>
    <row r="1" spans="1:64" s="109" customFormat="1" ht="33" customHeight="1" x14ac:dyDescent="0.35">
      <c r="A1" s="106" t="s">
        <v>103</v>
      </c>
      <c r="B1" s="107"/>
      <c r="C1" s="108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4" s="109" customFormat="1" ht="33" customHeight="1" x14ac:dyDescent="0.35">
      <c r="A2" s="110" t="s">
        <v>262</v>
      </c>
      <c r="B2" s="111"/>
      <c r="C2" s="111"/>
      <c r="D2" s="111"/>
      <c r="E2" s="118"/>
      <c r="F2" s="11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4" s="109" customFormat="1" ht="33" customHeight="1" thickBot="1" x14ac:dyDescent="0.4">
      <c r="A3" s="110" t="s">
        <v>122</v>
      </c>
      <c r="B3" s="107"/>
      <c r="E3" s="141"/>
      <c r="F3" s="141"/>
      <c r="G3" s="141"/>
      <c r="H3" s="141"/>
      <c r="I3" s="141"/>
      <c r="J3" s="141"/>
      <c r="K3" s="141"/>
      <c r="L3" s="141"/>
      <c r="M3" s="141"/>
      <c r="N3" s="33"/>
      <c r="O3" s="33"/>
      <c r="P3" s="33"/>
      <c r="Q3" s="142">
        <v>118433</v>
      </c>
      <c r="R3" s="142"/>
      <c r="S3" s="142"/>
      <c r="T3" s="142">
        <v>119037</v>
      </c>
      <c r="U3" s="142"/>
      <c r="V3" s="142"/>
      <c r="W3" s="142">
        <v>118537</v>
      </c>
      <c r="X3" s="142"/>
      <c r="Y3" s="142"/>
      <c r="Z3" s="33"/>
      <c r="AA3" s="33"/>
      <c r="AB3" s="33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33"/>
      <c r="AP3" s="33"/>
      <c r="AQ3" s="33"/>
      <c r="AR3" s="141"/>
      <c r="AS3" s="141"/>
      <c r="AT3" s="141"/>
      <c r="AU3" s="141"/>
      <c r="AV3" s="141"/>
      <c r="AW3" s="141"/>
      <c r="AX3" s="141"/>
      <c r="BA3" s="33"/>
      <c r="BB3" s="33"/>
      <c r="BC3" s="33"/>
      <c r="BD3" s="141"/>
      <c r="BE3" s="141"/>
      <c r="BF3" s="141"/>
      <c r="BG3" s="141"/>
      <c r="BH3" s="141"/>
      <c r="BI3" s="141"/>
    </row>
    <row r="4" spans="1:64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4" s="193" customFormat="1" ht="33" customHeight="1" x14ac:dyDescent="0.4">
      <c r="A5" s="194" t="s">
        <v>89</v>
      </c>
      <c r="B5" s="195" t="s">
        <v>40</v>
      </c>
      <c r="C5" s="234" t="s">
        <v>38</v>
      </c>
      <c r="D5" s="197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463"/>
      <c r="BL5" s="454" t="s">
        <v>243</v>
      </c>
    </row>
    <row r="6" spans="1:64" s="216" customFormat="1" ht="33" customHeight="1" x14ac:dyDescent="0.25">
      <c r="A6" s="198"/>
      <c r="B6" s="199"/>
      <c r="C6" s="235"/>
      <c r="D6" s="231"/>
      <c r="E6" s="229" t="s">
        <v>108</v>
      </c>
      <c r="F6" s="203" t="s">
        <v>106</v>
      </c>
      <c r="G6" s="210" t="s">
        <v>107</v>
      </c>
      <c r="H6" s="203" t="s">
        <v>108</v>
      </c>
      <c r="I6" s="203" t="s">
        <v>106</v>
      </c>
      <c r="J6" s="210" t="s">
        <v>107</v>
      </c>
      <c r="K6" s="203" t="s">
        <v>108</v>
      </c>
      <c r="L6" s="203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03" t="s">
        <v>106</v>
      </c>
      <c r="S6" s="210" t="s">
        <v>107</v>
      </c>
      <c r="T6" s="203" t="s">
        <v>108</v>
      </c>
      <c r="U6" s="203" t="s">
        <v>106</v>
      </c>
      <c r="V6" s="210" t="s">
        <v>107</v>
      </c>
      <c r="W6" s="203" t="s">
        <v>108</v>
      </c>
      <c r="X6" s="203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9" t="s">
        <v>108</v>
      </c>
      <c r="AG6" s="203" t="s">
        <v>106</v>
      </c>
      <c r="AH6" s="204" t="s">
        <v>242</v>
      </c>
      <c r="AI6" s="203" t="s">
        <v>108</v>
      </c>
      <c r="AJ6" s="203" t="s">
        <v>106</v>
      </c>
      <c r="AK6" s="204" t="s">
        <v>242</v>
      </c>
      <c r="AL6" s="203" t="s">
        <v>108</v>
      </c>
      <c r="AM6" s="203" t="s">
        <v>106</v>
      </c>
      <c r="AN6" s="206" t="s">
        <v>242</v>
      </c>
      <c r="AO6" s="207" t="s">
        <v>108</v>
      </c>
      <c r="AP6" s="208" t="s">
        <v>106</v>
      </c>
      <c r="AQ6" s="209" t="s">
        <v>242</v>
      </c>
      <c r="AR6" s="229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03" t="s">
        <v>108</v>
      </c>
      <c r="AY6" s="203" t="s">
        <v>106</v>
      </c>
      <c r="AZ6" s="205" t="s">
        <v>242</v>
      </c>
      <c r="BA6" s="207" t="s">
        <v>108</v>
      </c>
      <c r="BB6" s="208" t="s">
        <v>106</v>
      </c>
      <c r="BC6" s="208" t="s">
        <v>242</v>
      </c>
      <c r="BD6" s="212" t="s">
        <v>108</v>
      </c>
      <c r="BE6" s="213" t="s">
        <v>106</v>
      </c>
      <c r="BF6" s="213" t="s">
        <v>242</v>
      </c>
      <c r="BG6" s="438" t="s">
        <v>108</v>
      </c>
      <c r="BH6" s="213" t="s">
        <v>106</v>
      </c>
      <c r="BI6" s="213" t="s">
        <v>242</v>
      </c>
      <c r="BJ6" s="464"/>
    </row>
    <row r="7" spans="1:64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'[2]Stb-Solid'!E9</f>
        <v>6500</v>
      </c>
      <c r="F7" s="121">
        <v>6500</v>
      </c>
      <c r="G7" s="122">
        <f>E7-F7</f>
        <v>0</v>
      </c>
      <c r="H7" s="121">
        <f>'[2]Stb-Solid'!F9</f>
        <v>6400</v>
      </c>
      <c r="I7" s="121">
        <v>6400</v>
      </c>
      <c r="J7" s="122">
        <f>H7-I7</f>
        <v>0</v>
      </c>
      <c r="K7" s="121">
        <f>'[2]Stb-Solid'!G9</f>
        <v>6300</v>
      </c>
      <c r="L7" s="121">
        <v>6300</v>
      </c>
      <c r="M7" s="124">
        <f>K7-L7</f>
        <v>0</v>
      </c>
      <c r="N7" s="157">
        <f>+E7+H7+K7</f>
        <v>19200</v>
      </c>
      <c r="O7" s="322">
        <f>+F7+I7+L7</f>
        <v>19200</v>
      </c>
      <c r="P7" s="159">
        <f>+N7-O7</f>
        <v>0</v>
      </c>
      <c r="Q7" s="143">
        <f>'[2]Stb-Solid'!H9</f>
        <v>6600</v>
      </c>
      <c r="R7" s="121">
        <v>6600</v>
      </c>
      <c r="S7" s="122">
        <f>Q7-R7</f>
        <v>0</v>
      </c>
      <c r="T7" s="121">
        <f>'[2]Stb-Solid'!I9</f>
        <v>6500</v>
      </c>
      <c r="U7" s="121"/>
      <c r="V7" s="122">
        <f>T7-U7</f>
        <v>6500</v>
      </c>
      <c r="W7" s="483">
        <f>'[2]Stb-Solid'!J9</f>
        <v>6400</v>
      </c>
      <c r="X7" s="121"/>
      <c r="Y7" s="124">
        <f>W7-X7</f>
        <v>6400</v>
      </c>
      <c r="Z7" s="157">
        <f>+Q7+T7+W7</f>
        <v>19500</v>
      </c>
      <c r="AA7" s="322">
        <f>+R7+U7+X7</f>
        <v>6600</v>
      </c>
      <c r="AB7" s="159">
        <f>+Z7-AA7</f>
        <v>12900</v>
      </c>
      <c r="AC7" s="439">
        <f>+E7+H7+K7+Q7+T7+W7</f>
        <v>38700</v>
      </c>
      <c r="AD7" s="327">
        <f>+F7+I7+L7+R7+U7+X7</f>
        <v>25800</v>
      </c>
      <c r="AE7" s="168">
        <f>+AC7-AD7</f>
        <v>12900</v>
      </c>
      <c r="AF7" s="143">
        <f>'[2]Stb-Solid'!K9</f>
        <v>6700</v>
      </c>
      <c r="AG7" s="121"/>
      <c r="AH7" s="122">
        <f>AF7-AG7</f>
        <v>6700</v>
      </c>
      <c r="AI7" s="121">
        <f>'[2]Stb-Solid'!L9</f>
        <v>6700</v>
      </c>
      <c r="AJ7" s="121"/>
      <c r="AK7" s="122">
        <f>AI7-AJ7</f>
        <v>6700</v>
      </c>
      <c r="AL7" s="121">
        <f>'[2]Stb-Solid'!M9</f>
        <v>6600</v>
      </c>
      <c r="AM7" s="121"/>
      <c r="AN7" s="124">
        <f>AL7-AM7</f>
        <v>6600</v>
      </c>
      <c r="AO7" s="157">
        <f t="shared" ref="AO7:AP50" si="9">+AF7+AI7+AL7</f>
        <v>20000</v>
      </c>
      <c r="AP7" s="322">
        <f t="shared" si="9"/>
        <v>0</v>
      </c>
      <c r="AQ7" s="159">
        <f t="shared" ref="AQ7:AQ53" si="10">AO7-AP7</f>
        <v>20000</v>
      </c>
      <c r="AR7" s="143">
        <f>'[2]Stb-Solid'!N9</f>
        <v>6700</v>
      </c>
      <c r="AS7" s="121"/>
      <c r="AT7" s="122">
        <f>AR7-AS7</f>
        <v>6700</v>
      </c>
      <c r="AU7" s="121">
        <f>'[2]Stb-Solid'!O9</f>
        <v>6600</v>
      </c>
      <c r="AV7" s="121"/>
      <c r="AW7" s="123">
        <f>AU7-AV7</f>
        <v>6600</v>
      </c>
      <c r="AX7" s="121">
        <f>'[2]Stb-Solid'!P9</f>
        <v>6700</v>
      </c>
      <c r="AY7" s="121"/>
      <c r="AZ7" s="122">
        <f>AX7-AY7</f>
        <v>6700</v>
      </c>
      <c r="BA7" s="157">
        <f>AR7+AU7+AX7</f>
        <v>20000</v>
      </c>
      <c r="BB7" s="158">
        <f>AS7+AV7+AY7</f>
        <v>0</v>
      </c>
      <c r="BC7" s="443">
        <f t="shared" ref="BC7" si="11">BA7-BB7</f>
        <v>20000</v>
      </c>
      <c r="BD7" s="166">
        <f t="shared" ref="BD7" si="12">AF7+AI7+AL7+AR7+AU7+AX7</f>
        <v>40000</v>
      </c>
      <c r="BE7" s="167">
        <f>AG7+AJ7+AM7+AS7+AV7+AY7</f>
        <v>0</v>
      </c>
      <c r="BF7" s="444">
        <f t="shared" ref="BF7" si="13">BD7-BE7</f>
        <v>40000</v>
      </c>
      <c r="BG7" s="439">
        <f>AC7+BD7</f>
        <v>78700</v>
      </c>
      <c r="BH7" s="327">
        <f>AD7+BE7</f>
        <v>25800</v>
      </c>
      <c r="BI7" s="444">
        <f t="shared" ref="BI7" si="14">BG7-BH7</f>
        <v>52900</v>
      </c>
      <c r="BJ7" s="465"/>
      <c r="BL7" s="456">
        <f>VLOOKUP($B7,Test!$A$5:$E$58,3,0)</f>
        <v>8000</v>
      </c>
    </row>
    <row r="8" spans="1:64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'[2]Stb-Solid'!E10</f>
        <v>193788.44805705096</v>
      </c>
      <c r="F8" s="121">
        <v>87880.99</v>
      </c>
      <c r="G8" s="122">
        <f t="shared" ref="G8:G53" si="15">E8-F8</f>
        <v>105907.45805705096</v>
      </c>
      <c r="H8" s="121">
        <f>'[2]Stb-Solid'!F10</f>
        <v>192152.46156048437</v>
      </c>
      <c r="I8" s="121">
        <v>275572.62</v>
      </c>
      <c r="J8" s="122">
        <f t="shared" ref="J8:J53" si="16">H8-I8</f>
        <v>-83420.158439515624</v>
      </c>
      <c r="K8" s="121">
        <f>'[2]Stb-Solid'!G10</f>
        <v>209963.91200031797</v>
      </c>
      <c r="L8" s="121">
        <v>200325.11</v>
      </c>
      <c r="M8" s="124">
        <f t="shared" ref="M8:M53" si="17">K8-L8</f>
        <v>9638.8020003179845</v>
      </c>
      <c r="N8" s="157">
        <f t="shared" ref="N8:O50" si="18">+E8+H8+K8</f>
        <v>595904.82161785325</v>
      </c>
      <c r="O8" s="322">
        <f t="shared" si="18"/>
        <v>563778.72</v>
      </c>
      <c r="P8" s="159">
        <f t="shared" ref="P8:P53" si="19">+N8-O8</f>
        <v>32126.101617853274</v>
      </c>
      <c r="Q8" s="143">
        <f>'[2]Stb-Solid'!H10</f>
        <v>214293.58175938798</v>
      </c>
      <c r="R8" s="121">
        <v>153700.07999999999</v>
      </c>
      <c r="S8" s="122">
        <f t="shared" ref="S8:S53" si="20">Q8-R8</f>
        <v>60593.501759387989</v>
      </c>
      <c r="T8" s="121">
        <f>'[2]Stb-Solid'!I10</f>
        <v>205509.42005783715</v>
      </c>
      <c r="U8" s="121"/>
      <c r="V8" s="122">
        <f t="shared" ref="V8:V53" si="21">T8-U8</f>
        <v>205509.42005783715</v>
      </c>
      <c r="W8" s="483">
        <f>'[2]Stb-Solid'!J10</f>
        <v>189049.28065776959</v>
      </c>
      <c r="X8" s="121"/>
      <c r="Y8" s="124">
        <f t="shared" ref="Y8:Y53" si="22">W8-X8</f>
        <v>189049.28065776959</v>
      </c>
      <c r="Z8" s="157">
        <f t="shared" ref="Z8:AA50" si="23">+Q8+T8+W8</f>
        <v>608852.28247499466</v>
      </c>
      <c r="AA8" s="322">
        <f t="shared" si="23"/>
        <v>153700.07999999999</v>
      </c>
      <c r="AB8" s="159">
        <f t="shared" ref="AB8:AB53" si="24">+Z8-AA8</f>
        <v>455152.2024749947</v>
      </c>
      <c r="AC8" s="439">
        <f t="shared" ref="AC8:AD50" si="25">+E8+H8+K8+Q8+T8+W8</f>
        <v>1204757.104092848</v>
      </c>
      <c r="AD8" s="327">
        <f t="shared" si="25"/>
        <v>717478.79999999993</v>
      </c>
      <c r="AE8" s="168">
        <f t="shared" ref="AE8:AE53" si="26">+AC8-AD8</f>
        <v>487278.30409284809</v>
      </c>
      <c r="AF8" s="143">
        <f>'[2]Stb-Solid'!K10</f>
        <v>193599.58881931342</v>
      </c>
      <c r="AG8" s="121"/>
      <c r="AH8" s="122">
        <f t="shared" ref="AH8:AH53" si="27">AF8-AG8</f>
        <v>193599.58881931342</v>
      </c>
      <c r="AI8" s="121">
        <f>'[2]Stb-Solid'!L10</f>
        <v>196145.18001600794</v>
      </c>
      <c r="AJ8" s="121"/>
      <c r="AK8" s="122">
        <f t="shared" ref="AK8:AK53" si="28">AI8-AJ8</f>
        <v>196145.18001600794</v>
      </c>
      <c r="AL8" s="121">
        <f>'[2]Stb-Solid'!M10</f>
        <v>203241.94949683314</v>
      </c>
      <c r="AM8" s="121"/>
      <c r="AN8" s="124">
        <f t="shared" ref="AN8:AN53" si="29">AL8-AM8</f>
        <v>203241.94949683314</v>
      </c>
      <c r="AO8" s="157">
        <f t="shared" si="9"/>
        <v>592986.71833215444</v>
      </c>
      <c r="AP8" s="322">
        <f t="shared" si="9"/>
        <v>0</v>
      </c>
      <c r="AQ8" s="159">
        <f t="shared" si="10"/>
        <v>592986.71833215444</v>
      </c>
      <c r="AR8" s="143">
        <f>'[2]Stb-Solid'!N10</f>
        <v>201588.7446810609</v>
      </c>
      <c r="AS8" s="121"/>
      <c r="AT8" s="122">
        <f t="shared" ref="AT8:AT53" si="30">AR8-AS8</f>
        <v>201588.7446810609</v>
      </c>
      <c r="AU8" s="121">
        <f>'[2]Stb-Solid'!O10</f>
        <v>204937.95152801377</v>
      </c>
      <c r="AV8" s="121"/>
      <c r="AW8" s="123">
        <f t="shared" ref="AW8:AW53" si="31">AU8-AV8</f>
        <v>204937.95152801377</v>
      </c>
      <c r="AX8" s="121">
        <f>'[2]Stb-Solid'!P10</f>
        <v>205327.34148983401</v>
      </c>
      <c r="AY8" s="121"/>
      <c r="AZ8" s="122">
        <f t="shared" ref="AZ8:AZ53" si="32">AX8-AY8</f>
        <v>205327.34148983401</v>
      </c>
      <c r="BA8" s="157">
        <f t="shared" ref="BA8:BA53" si="33">AR8+AU8+AX8</f>
        <v>611854.03769890871</v>
      </c>
      <c r="BB8" s="158">
        <f t="shared" ref="BB8:BB53" si="34">AS8+AV8+AY8</f>
        <v>0</v>
      </c>
      <c r="BC8" s="443">
        <f t="shared" ref="BC8:BC53" si="35">BA8-BB8</f>
        <v>611854.03769890871</v>
      </c>
      <c r="BD8" s="166">
        <f t="shared" ref="BD8:BD53" si="36">AF8+AI8+AL8+AR8+AU8+AX8</f>
        <v>1204840.7560310632</v>
      </c>
      <c r="BE8" s="167">
        <f t="shared" ref="BE8:BE53" si="37">AG8+AJ8+AM8+AS8+AV8+AY8</f>
        <v>0</v>
      </c>
      <c r="BF8" s="444">
        <f t="shared" ref="BF8:BF53" si="38">BD8-BE8</f>
        <v>1204840.7560310632</v>
      </c>
      <c r="BG8" s="439">
        <f t="shared" ref="BG8:BG53" si="39">AC8+BD8</f>
        <v>2409597.8601239109</v>
      </c>
      <c r="BH8" s="444">
        <f t="shared" ref="BH8:BH53" si="40">AD8+BE8</f>
        <v>717478.79999999993</v>
      </c>
      <c r="BI8" s="444">
        <f t="shared" ref="BI8:BI53" si="41">BG8-BH8</f>
        <v>1692119.0601239111</v>
      </c>
      <c r="BJ8" s="465"/>
      <c r="BL8" s="456">
        <f>VLOOKUP($B8,Test!$A$5:$E$58,3,0)</f>
        <v>294683.40000000002</v>
      </c>
    </row>
    <row r="9" spans="1:64" s="183" customFormat="1" ht="30" customHeight="1" x14ac:dyDescent="0.5">
      <c r="A9" s="184">
        <f t="shared" ref="A9:A53" si="42">A8+1</f>
        <v>3</v>
      </c>
      <c r="B9" s="222">
        <v>51203</v>
      </c>
      <c r="C9" s="236" t="s">
        <v>2</v>
      </c>
      <c r="D9" s="232" t="s">
        <v>43</v>
      </c>
      <c r="E9" s="143">
        <f>'[2]Stb-Solid'!E11</f>
        <v>155604.62336233916</v>
      </c>
      <c r="F9" s="121">
        <v>193564.44</v>
      </c>
      <c r="G9" s="122">
        <f t="shared" si="15"/>
        <v>-37959.816637660842</v>
      </c>
      <c r="H9" s="121">
        <f>'[2]Stb-Solid'!F11</f>
        <v>8634.5402251702799</v>
      </c>
      <c r="I9" s="121">
        <v>10052.450000000001</v>
      </c>
      <c r="J9" s="122">
        <f t="shared" si="16"/>
        <v>-1417.9097748297208</v>
      </c>
      <c r="K9" s="121">
        <f>'[2]Stb-Solid'!G11</f>
        <v>6195.5475561551912</v>
      </c>
      <c r="L9" s="121">
        <v>6888.42</v>
      </c>
      <c r="M9" s="124">
        <f t="shared" si="17"/>
        <v>-692.87244384480891</v>
      </c>
      <c r="N9" s="157">
        <f t="shared" si="18"/>
        <v>170434.71114366464</v>
      </c>
      <c r="O9" s="322">
        <f t="shared" si="18"/>
        <v>210505.31000000003</v>
      </c>
      <c r="P9" s="159">
        <f t="shared" si="19"/>
        <v>-40070.598856335389</v>
      </c>
      <c r="Q9" s="143">
        <f>'[2]Stb-Solid'!H11</f>
        <v>6930.083144749934</v>
      </c>
      <c r="R9" s="121">
        <v>193.33</v>
      </c>
      <c r="S9" s="122">
        <f t="shared" si="20"/>
        <v>6736.7531447499341</v>
      </c>
      <c r="T9" s="121">
        <f>'[2]Stb-Solid'!I11</f>
        <v>6849.3005649237984</v>
      </c>
      <c r="U9" s="121"/>
      <c r="V9" s="122">
        <f t="shared" si="21"/>
        <v>6849.3005649237984</v>
      </c>
      <c r="W9" s="483">
        <f>'[2]Stb-Solid'!J11</f>
        <v>7078.0229600466519</v>
      </c>
      <c r="X9" s="121"/>
      <c r="Y9" s="124">
        <f t="shared" si="22"/>
        <v>7078.0229600466519</v>
      </c>
      <c r="Z9" s="157">
        <f t="shared" si="23"/>
        <v>20857.406669720385</v>
      </c>
      <c r="AA9" s="322">
        <f t="shared" si="23"/>
        <v>193.33</v>
      </c>
      <c r="AB9" s="159">
        <f t="shared" si="24"/>
        <v>20664.076669720384</v>
      </c>
      <c r="AC9" s="439">
        <f t="shared" si="25"/>
        <v>191292.117813385</v>
      </c>
      <c r="AD9" s="327">
        <f t="shared" si="25"/>
        <v>210698.64</v>
      </c>
      <c r="AE9" s="168">
        <f t="shared" si="26"/>
        <v>-19406.52218661501</v>
      </c>
      <c r="AF9" s="143">
        <f>'[2]Stb-Solid'!K11</f>
        <v>7960.0205718070656</v>
      </c>
      <c r="AG9" s="121"/>
      <c r="AH9" s="122">
        <f t="shared" si="27"/>
        <v>7960.0205718070656</v>
      </c>
      <c r="AI9" s="121">
        <f>'[2]Stb-Solid'!L11</f>
        <v>8186.144549452225</v>
      </c>
      <c r="AJ9" s="121"/>
      <c r="AK9" s="122">
        <f t="shared" si="28"/>
        <v>8186.144549452225</v>
      </c>
      <c r="AL9" s="121">
        <f>'[2]Stb-Solid'!M11</f>
        <v>7480.8697771972775</v>
      </c>
      <c r="AM9" s="121"/>
      <c r="AN9" s="124">
        <f t="shared" si="29"/>
        <v>7480.8697771972775</v>
      </c>
      <c r="AO9" s="157">
        <f t="shared" si="9"/>
        <v>23627.034898456568</v>
      </c>
      <c r="AP9" s="322">
        <f t="shared" si="9"/>
        <v>0</v>
      </c>
      <c r="AQ9" s="159">
        <f t="shared" si="10"/>
        <v>23627.034898456568</v>
      </c>
      <c r="AR9" s="143">
        <f>'[2]Stb-Solid'!N11</f>
        <v>6988.14346070582</v>
      </c>
      <c r="AS9" s="121"/>
      <c r="AT9" s="122">
        <f t="shared" si="30"/>
        <v>6988.14346070582</v>
      </c>
      <c r="AU9" s="121">
        <f>'[2]Stb-Solid'!O11</f>
        <v>6728.5548029677911</v>
      </c>
      <c r="AV9" s="121"/>
      <c r="AW9" s="123">
        <f t="shared" si="31"/>
        <v>6728.5548029677911</v>
      </c>
      <c r="AX9" s="121">
        <f>'[2]Stb-Solid'!P11</f>
        <v>5721.6164347839749</v>
      </c>
      <c r="AY9" s="121"/>
      <c r="AZ9" s="122">
        <f t="shared" si="32"/>
        <v>5721.6164347839749</v>
      </c>
      <c r="BA9" s="157">
        <f t="shared" si="33"/>
        <v>19438.314698457587</v>
      </c>
      <c r="BB9" s="158">
        <f t="shared" si="34"/>
        <v>0</v>
      </c>
      <c r="BC9" s="443">
        <f t="shared" si="35"/>
        <v>19438.314698457587</v>
      </c>
      <c r="BD9" s="166">
        <f t="shared" si="36"/>
        <v>43065.349596914151</v>
      </c>
      <c r="BE9" s="167">
        <f t="shared" si="37"/>
        <v>0</v>
      </c>
      <c r="BF9" s="444">
        <f t="shared" si="38"/>
        <v>43065.349596914151</v>
      </c>
      <c r="BG9" s="439">
        <f t="shared" si="39"/>
        <v>234357.46741029917</v>
      </c>
      <c r="BH9" s="444">
        <f t="shared" si="40"/>
        <v>210698.64</v>
      </c>
      <c r="BI9" s="444">
        <f t="shared" si="41"/>
        <v>23658.827410299156</v>
      </c>
      <c r="BJ9" s="465"/>
      <c r="BL9" s="456">
        <f>VLOOKUP($B9,Test!$A$5:$E$58,3,0)</f>
        <v>9244.3700000000008</v>
      </c>
    </row>
    <row r="10" spans="1:64" s="183" customFormat="1" ht="30" customHeight="1" x14ac:dyDescent="0.5">
      <c r="A10" s="184">
        <f t="shared" si="42"/>
        <v>4</v>
      </c>
      <c r="B10" s="222">
        <v>51299</v>
      </c>
      <c r="C10" s="236" t="s">
        <v>3</v>
      </c>
      <c r="D10" s="232" t="s">
        <v>44</v>
      </c>
      <c r="E10" s="143">
        <f>'[2]Stb-Solid'!E12</f>
        <v>6339.4692866754795</v>
      </c>
      <c r="F10" s="121">
        <v>229.08</v>
      </c>
      <c r="G10" s="122">
        <f t="shared" si="15"/>
        <v>6110.3892866754795</v>
      </c>
      <c r="H10" s="121">
        <f>'[2]Stb-Solid'!F12</f>
        <v>5890.6192789791357</v>
      </c>
      <c r="I10" s="121">
        <v>4086.38</v>
      </c>
      <c r="J10" s="122">
        <f t="shared" si="16"/>
        <v>1804.2392789791356</v>
      </c>
      <c r="K10" s="121">
        <f>'[2]Stb-Solid'!G12</f>
        <v>179110.07452482206</v>
      </c>
      <c r="L10" s="121">
        <v>4214.09</v>
      </c>
      <c r="M10" s="124">
        <f t="shared" si="17"/>
        <v>174895.98452482207</v>
      </c>
      <c r="N10" s="157">
        <f t="shared" si="18"/>
        <v>191340.16309047668</v>
      </c>
      <c r="O10" s="322">
        <f t="shared" si="18"/>
        <v>8529.5499999999993</v>
      </c>
      <c r="P10" s="159">
        <f t="shared" si="19"/>
        <v>182810.61309047669</v>
      </c>
      <c r="Q10" s="143">
        <f>'[2]Stb-Solid'!H12</f>
        <v>4727.8118246982012</v>
      </c>
      <c r="R10" s="121">
        <v>19679.29</v>
      </c>
      <c r="S10" s="122">
        <f t="shared" si="20"/>
        <v>-14951.4781753018</v>
      </c>
      <c r="T10" s="121">
        <f>'[2]Stb-Solid'!I12</f>
        <v>4672.7006769451009</v>
      </c>
      <c r="U10" s="121"/>
      <c r="V10" s="122">
        <f t="shared" si="21"/>
        <v>4672.7006769451009</v>
      </c>
      <c r="W10" s="483">
        <f>'[2]Stb-Solid'!J12</f>
        <v>4828.738695775266</v>
      </c>
      <c r="X10" s="121"/>
      <c r="Y10" s="124">
        <f t="shared" si="22"/>
        <v>4828.738695775266</v>
      </c>
      <c r="Z10" s="157">
        <f t="shared" si="23"/>
        <v>14229.251197418567</v>
      </c>
      <c r="AA10" s="322">
        <f t="shared" si="23"/>
        <v>19679.29</v>
      </c>
      <c r="AB10" s="159">
        <f t="shared" si="24"/>
        <v>-5450.0388025814336</v>
      </c>
      <c r="AC10" s="439">
        <f t="shared" si="25"/>
        <v>205569.41428789526</v>
      </c>
      <c r="AD10" s="327">
        <f t="shared" si="25"/>
        <v>28208.84</v>
      </c>
      <c r="AE10" s="168">
        <f t="shared" si="26"/>
        <v>177360.57428789526</v>
      </c>
      <c r="AF10" s="143">
        <f>'[2]Stb-Solid'!K12</f>
        <v>5430.4513521949075</v>
      </c>
      <c r="AG10" s="121"/>
      <c r="AH10" s="122">
        <f t="shared" si="27"/>
        <v>5430.4513521949075</v>
      </c>
      <c r="AI10" s="121">
        <f>'[2]Stb-Solid'!L12</f>
        <v>5584.7166897137622</v>
      </c>
      <c r="AJ10" s="121"/>
      <c r="AK10" s="122">
        <f t="shared" si="28"/>
        <v>5584.7166897137622</v>
      </c>
      <c r="AL10" s="121">
        <f>'[2]Stb-Solid'!M12</f>
        <v>5103.5671366302167</v>
      </c>
      <c r="AM10" s="121"/>
      <c r="AN10" s="124">
        <f t="shared" si="29"/>
        <v>5103.5671366302167</v>
      </c>
      <c r="AO10" s="157">
        <f t="shared" si="9"/>
        <v>16118.735178538886</v>
      </c>
      <c r="AP10" s="322">
        <f t="shared" si="9"/>
        <v>0</v>
      </c>
      <c r="AQ10" s="159">
        <f t="shared" si="10"/>
        <v>16118.735178538886</v>
      </c>
      <c r="AR10" s="143">
        <f>'[2]Stb-Solid'!N12</f>
        <v>75577.968921370673</v>
      </c>
      <c r="AS10" s="121"/>
      <c r="AT10" s="122">
        <f t="shared" si="30"/>
        <v>75577.968921370673</v>
      </c>
      <c r="AU10" s="121">
        <f>'[2]Stb-Solid'!O12</f>
        <v>4590.3260171850234</v>
      </c>
      <c r="AV10" s="121"/>
      <c r="AW10" s="123">
        <f t="shared" si="31"/>
        <v>4590.3260171850234</v>
      </c>
      <c r="AX10" s="121">
        <f>'[2]Stb-Solid'!P12</f>
        <v>468944.83988478687</v>
      </c>
      <c r="AY10" s="121"/>
      <c r="AZ10" s="122">
        <f t="shared" si="32"/>
        <v>468944.83988478687</v>
      </c>
      <c r="BA10" s="157">
        <f t="shared" si="33"/>
        <v>549113.13482334255</v>
      </c>
      <c r="BB10" s="158">
        <f t="shared" si="34"/>
        <v>0</v>
      </c>
      <c r="BC10" s="443">
        <f t="shared" si="35"/>
        <v>549113.13482334255</v>
      </c>
      <c r="BD10" s="166">
        <f t="shared" si="36"/>
        <v>565231.8700018815</v>
      </c>
      <c r="BE10" s="167">
        <f t="shared" si="37"/>
        <v>0</v>
      </c>
      <c r="BF10" s="444">
        <f t="shared" si="38"/>
        <v>565231.8700018815</v>
      </c>
      <c r="BG10" s="439">
        <f t="shared" si="39"/>
        <v>770801.28428977681</v>
      </c>
      <c r="BH10" s="444">
        <f t="shared" si="40"/>
        <v>28208.84</v>
      </c>
      <c r="BI10" s="444">
        <f t="shared" si="41"/>
        <v>742592.44428977685</v>
      </c>
      <c r="BJ10" s="465"/>
      <c r="BL10" s="456">
        <f>VLOOKUP($B10,Test!$A$5:$E$58,3,0)</f>
        <v>7896.98</v>
      </c>
    </row>
    <row r="11" spans="1:64" s="183" customFormat="1" ht="30" customHeight="1" x14ac:dyDescent="0.5">
      <c r="A11" s="184">
        <f t="shared" si="42"/>
        <v>5</v>
      </c>
      <c r="B11" s="222">
        <v>51301</v>
      </c>
      <c r="C11" s="236" t="s">
        <v>4</v>
      </c>
      <c r="D11" s="232" t="s">
        <v>45</v>
      </c>
      <c r="E11" s="143">
        <f>'[2]Stb-Solid'!E13</f>
        <v>147881</v>
      </c>
      <c r="F11" s="121">
        <v>123971.38</v>
      </c>
      <c r="G11" s="122">
        <f t="shared" si="15"/>
        <v>23909.619999999995</v>
      </c>
      <c r="H11" s="121">
        <f>'[2]Stb-Solid'!F13</f>
        <v>147881</v>
      </c>
      <c r="I11" s="121">
        <v>123971.38</v>
      </c>
      <c r="J11" s="122">
        <f t="shared" si="16"/>
        <v>23909.619999999995</v>
      </c>
      <c r="K11" s="121">
        <f>'[2]Stb-Solid'!G13</f>
        <v>147881</v>
      </c>
      <c r="L11" s="121">
        <v>127459.85</v>
      </c>
      <c r="M11" s="124">
        <f t="shared" si="17"/>
        <v>20421.149999999994</v>
      </c>
      <c r="N11" s="157">
        <f t="shared" si="18"/>
        <v>443643</v>
      </c>
      <c r="O11" s="322">
        <f t="shared" si="18"/>
        <v>375402.61</v>
      </c>
      <c r="P11" s="159">
        <f t="shared" si="19"/>
        <v>68240.390000000014</v>
      </c>
      <c r="Q11" s="143">
        <f>'[2]Stb-Solid'!H13</f>
        <v>147881</v>
      </c>
      <c r="R11" s="121">
        <v>185332.93</v>
      </c>
      <c r="S11" s="122">
        <f t="shared" si="20"/>
        <v>-37451.929999999993</v>
      </c>
      <c r="T11" s="121">
        <f>'[2]Stb-Solid'!I13</f>
        <v>147881</v>
      </c>
      <c r="U11" s="121"/>
      <c r="V11" s="122">
        <f t="shared" si="21"/>
        <v>147881</v>
      </c>
      <c r="W11" s="483">
        <f>'[2]Stb-Solid'!J13</f>
        <v>197881</v>
      </c>
      <c r="X11" s="121"/>
      <c r="Y11" s="124">
        <f t="shared" si="22"/>
        <v>197881</v>
      </c>
      <c r="Z11" s="157">
        <f t="shared" si="23"/>
        <v>493643</v>
      </c>
      <c r="AA11" s="322">
        <f t="shared" si="23"/>
        <v>185332.93</v>
      </c>
      <c r="AB11" s="159">
        <f t="shared" si="24"/>
        <v>308310.07</v>
      </c>
      <c r="AC11" s="439">
        <f t="shared" si="25"/>
        <v>937286</v>
      </c>
      <c r="AD11" s="327">
        <f t="shared" si="25"/>
        <v>560735.54</v>
      </c>
      <c r="AE11" s="168">
        <f t="shared" si="26"/>
        <v>376550.45999999996</v>
      </c>
      <c r="AF11" s="143">
        <f>'[2]Stb-Solid'!K13</f>
        <v>147881</v>
      </c>
      <c r="AG11" s="121"/>
      <c r="AH11" s="122">
        <f t="shared" si="27"/>
        <v>147881</v>
      </c>
      <c r="AI11" s="121">
        <f>'[2]Stb-Solid'!L13</f>
        <v>147881</v>
      </c>
      <c r="AJ11" s="121"/>
      <c r="AK11" s="122">
        <f t="shared" si="28"/>
        <v>147881</v>
      </c>
      <c r="AL11" s="121">
        <f>'[2]Stb-Solid'!M13</f>
        <v>147881</v>
      </c>
      <c r="AM11" s="121"/>
      <c r="AN11" s="124">
        <f t="shared" si="29"/>
        <v>147881</v>
      </c>
      <c r="AO11" s="157">
        <f t="shared" si="9"/>
        <v>443643</v>
      </c>
      <c r="AP11" s="322">
        <f t="shared" si="9"/>
        <v>0</v>
      </c>
      <c r="AQ11" s="159">
        <f t="shared" si="10"/>
        <v>443643</v>
      </c>
      <c r="AR11" s="143">
        <f>'[2]Stb-Solid'!N13</f>
        <v>141931</v>
      </c>
      <c r="AS11" s="121"/>
      <c r="AT11" s="122">
        <f t="shared" si="30"/>
        <v>141931</v>
      </c>
      <c r="AU11" s="121">
        <f>'[2]Stb-Solid'!O13</f>
        <v>141931</v>
      </c>
      <c r="AV11" s="121"/>
      <c r="AW11" s="123">
        <f t="shared" si="31"/>
        <v>141931</v>
      </c>
      <c r="AX11" s="121">
        <f>'[2]Stb-Solid'!P13</f>
        <v>169135</v>
      </c>
      <c r="AY11" s="121"/>
      <c r="AZ11" s="122">
        <f t="shared" si="32"/>
        <v>169135</v>
      </c>
      <c r="BA11" s="157">
        <f t="shared" si="33"/>
        <v>452997</v>
      </c>
      <c r="BB11" s="158">
        <f t="shared" si="34"/>
        <v>0</v>
      </c>
      <c r="BC11" s="443">
        <f t="shared" si="35"/>
        <v>452997</v>
      </c>
      <c r="BD11" s="166">
        <f t="shared" si="36"/>
        <v>896640</v>
      </c>
      <c r="BE11" s="167">
        <f t="shared" si="37"/>
        <v>0</v>
      </c>
      <c r="BF11" s="444">
        <f t="shared" si="38"/>
        <v>896640</v>
      </c>
      <c r="BG11" s="439">
        <f t="shared" si="39"/>
        <v>1833926</v>
      </c>
      <c r="BH11" s="444">
        <f t="shared" si="40"/>
        <v>560735.54</v>
      </c>
      <c r="BI11" s="444">
        <f t="shared" si="41"/>
        <v>1273190.46</v>
      </c>
      <c r="BJ11" s="465"/>
      <c r="BL11" s="456">
        <f>VLOOKUP($B11,Test!$A$5:$E$58,3,0)</f>
        <v>108277.49</v>
      </c>
    </row>
    <row r="12" spans="1:64" s="183" customFormat="1" ht="30" customHeight="1" x14ac:dyDescent="0.5">
      <c r="A12" s="184">
        <f t="shared" si="42"/>
        <v>6</v>
      </c>
      <c r="B12" s="222">
        <v>51302</v>
      </c>
      <c r="C12" s="236" t="s">
        <v>5</v>
      </c>
      <c r="D12" s="232" t="s">
        <v>46</v>
      </c>
      <c r="E12" s="143">
        <f>'[2]Stb-Solid'!E14</f>
        <v>44054</v>
      </c>
      <c r="F12" s="121">
        <v>44054</v>
      </c>
      <c r="G12" s="122">
        <f t="shared" si="15"/>
        <v>0</v>
      </c>
      <c r="H12" s="121">
        <f>'[2]Stb-Solid'!F14</f>
        <v>41211.390000000014</v>
      </c>
      <c r="I12" s="121">
        <v>41211.39</v>
      </c>
      <c r="J12" s="122">
        <f t="shared" si="16"/>
        <v>0</v>
      </c>
      <c r="K12" s="121">
        <f>'[2]Stb-Solid'!G14</f>
        <v>44054</v>
      </c>
      <c r="L12" s="121">
        <v>33526.94</v>
      </c>
      <c r="M12" s="124">
        <f t="shared" si="17"/>
        <v>10527.059999999998</v>
      </c>
      <c r="N12" s="157">
        <f t="shared" si="18"/>
        <v>129319.39000000001</v>
      </c>
      <c r="O12" s="322">
        <f t="shared" si="18"/>
        <v>118792.33</v>
      </c>
      <c r="P12" s="159">
        <f t="shared" si="19"/>
        <v>10527.060000000012</v>
      </c>
      <c r="Q12" s="143">
        <f>'[2]Stb-Solid'!H14</f>
        <v>43102</v>
      </c>
      <c r="R12" s="121">
        <v>43102</v>
      </c>
      <c r="S12" s="122">
        <f t="shared" si="20"/>
        <v>0</v>
      </c>
      <c r="T12" s="121">
        <f>'[2]Stb-Solid'!I14</f>
        <v>44538.409999999989</v>
      </c>
      <c r="U12" s="121"/>
      <c r="V12" s="122">
        <f t="shared" si="21"/>
        <v>44538.409999999989</v>
      </c>
      <c r="W12" s="483">
        <f>'[2]Stb-Solid'!J14</f>
        <v>43102</v>
      </c>
      <c r="X12" s="121"/>
      <c r="Y12" s="124">
        <f t="shared" si="22"/>
        <v>43102</v>
      </c>
      <c r="Z12" s="157">
        <f t="shared" si="23"/>
        <v>130742.40999999999</v>
      </c>
      <c r="AA12" s="322">
        <f t="shared" si="23"/>
        <v>43102</v>
      </c>
      <c r="AB12" s="159">
        <f t="shared" si="24"/>
        <v>87640.409999999989</v>
      </c>
      <c r="AC12" s="439">
        <f t="shared" si="25"/>
        <v>260061.8</v>
      </c>
      <c r="AD12" s="327">
        <f t="shared" si="25"/>
        <v>161894.33000000002</v>
      </c>
      <c r="AE12" s="168">
        <f t="shared" si="26"/>
        <v>98167.469999999972</v>
      </c>
      <c r="AF12" s="143">
        <f>'[2]Stb-Solid'!K14</f>
        <v>44059</v>
      </c>
      <c r="AG12" s="121"/>
      <c r="AH12" s="122">
        <f t="shared" si="27"/>
        <v>44059</v>
      </c>
      <c r="AI12" s="121">
        <f>'[2]Stb-Solid'!L14</f>
        <v>44059</v>
      </c>
      <c r="AJ12" s="121"/>
      <c r="AK12" s="122">
        <f t="shared" si="28"/>
        <v>44059</v>
      </c>
      <c r="AL12" s="121">
        <f>'[2]Stb-Solid'!M14</f>
        <v>42637.58</v>
      </c>
      <c r="AM12" s="121"/>
      <c r="AN12" s="124">
        <f t="shared" si="29"/>
        <v>42637.58</v>
      </c>
      <c r="AO12" s="157">
        <f t="shared" si="9"/>
        <v>130755.58</v>
      </c>
      <c r="AP12" s="322">
        <f t="shared" si="9"/>
        <v>0</v>
      </c>
      <c r="AQ12" s="159">
        <f t="shared" si="10"/>
        <v>130755.58</v>
      </c>
      <c r="AR12" s="143">
        <f>'[2]Stb-Solid'!N14</f>
        <v>44059</v>
      </c>
      <c r="AS12" s="121"/>
      <c r="AT12" s="122">
        <f t="shared" si="30"/>
        <v>44059</v>
      </c>
      <c r="AU12" s="121">
        <f>'[2]Stb-Solid'!O14</f>
        <v>42638.380000000034</v>
      </c>
      <c r="AV12" s="121"/>
      <c r="AW12" s="123">
        <f t="shared" si="31"/>
        <v>42638.380000000034</v>
      </c>
      <c r="AX12" s="121">
        <f>'[2]Stb-Solid'!P14</f>
        <v>44059</v>
      </c>
      <c r="AY12" s="121"/>
      <c r="AZ12" s="122">
        <f t="shared" si="32"/>
        <v>44059</v>
      </c>
      <c r="BA12" s="157">
        <f t="shared" si="33"/>
        <v>130756.38000000003</v>
      </c>
      <c r="BB12" s="158">
        <f t="shared" si="34"/>
        <v>0</v>
      </c>
      <c r="BC12" s="443">
        <f t="shared" si="35"/>
        <v>130756.38000000003</v>
      </c>
      <c r="BD12" s="166">
        <f t="shared" si="36"/>
        <v>261511.96000000005</v>
      </c>
      <c r="BE12" s="167">
        <f t="shared" si="37"/>
        <v>0</v>
      </c>
      <c r="BF12" s="444">
        <f t="shared" si="38"/>
        <v>261511.96000000005</v>
      </c>
      <c r="BG12" s="439">
        <f t="shared" si="39"/>
        <v>521573.76</v>
      </c>
      <c r="BH12" s="444">
        <f t="shared" si="40"/>
        <v>161894.33000000002</v>
      </c>
      <c r="BI12" s="444">
        <f t="shared" si="41"/>
        <v>359679.43</v>
      </c>
      <c r="BJ12" s="465"/>
      <c r="BL12" s="456">
        <f>VLOOKUP($B12,Test!$A$5:$E$58,3,0)</f>
        <v>150644</v>
      </c>
    </row>
    <row r="13" spans="1:64" s="183" customFormat="1" ht="30" customHeight="1" x14ac:dyDescent="0.5">
      <c r="A13" s="184">
        <f t="shared" si="42"/>
        <v>7</v>
      </c>
      <c r="B13" s="222">
        <v>51306</v>
      </c>
      <c r="C13" s="236" t="s">
        <v>6</v>
      </c>
      <c r="D13" s="232" t="s">
        <v>47</v>
      </c>
      <c r="E13" s="143">
        <f>'[2]Stb-Solid'!E15</f>
        <v>1047193.3638477788</v>
      </c>
      <c r="F13" s="121">
        <v>786337.18</v>
      </c>
      <c r="G13" s="122">
        <f t="shared" si="15"/>
        <v>260856.18384777871</v>
      </c>
      <c r="H13" s="121">
        <f>'[2]Stb-Solid'!F15</f>
        <v>1004179.02319405</v>
      </c>
      <c r="I13" s="121">
        <v>1160102.5900000001</v>
      </c>
      <c r="J13" s="122">
        <f t="shared" si="16"/>
        <v>-155923.56680595013</v>
      </c>
      <c r="K13" s="121">
        <f>'[2]Stb-Solid'!G15</f>
        <v>1030148.9855268571</v>
      </c>
      <c r="L13" s="121">
        <v>954116.65</v>
      </c>
      <c r="M13" s="124">
        <f t="shared" si="17"/>
        <v>76032.335526857059</v>
      </c>
      <c r="N13" s="157">
        <f t="shared" si="18"/>
        <v>3081521.3725686856</v>
      </c>
      <c r="O13" s="322">
        <f t="shared" si="18"/>
        <v>2900556.42</v>
      </c>
      <c r="P13" s="159">
        <f t="shared" si="19"/>
        <v>180964.95256868564</v>
      </c>
      <c r="Q13" s="143">
        <f>'[2]Stb-Solid'!H15</f>
        <v>1065142.8579486522</v>
      </c>
      <c r="R13" s="121">
        <v>963479.2</v>
      </c>
      <c r="S13" s="122">
        <f t="shared" si="20"/>
        <v>101663.65794865228</v>
      </c>
      <c r="T13" s="121">
        <f>'[2]Stb-Solid'!I15</f>
        <v>1137635.9395396798</v>
      </c>
      <c r="U13" s="121"/>
      <c r="V13" s="122">
        <f t="shared" si="21"/>
        <v>1137635.9395396798</v>
      </c>
      <c r="W13" s="483">
        <f>'[2]Stb-Solid'!J15</f>
        <v>1126465.5586507942</v>
      </c>
      <c r="X13" s="121"/>
      <c r="Y13" s="124">
        <f t="shared" si="22"/>
        <v>1126465.5586507942</v>
      </c>
      <c r="Z13" s="157">
        <f t="shared" si="23"/>
        <v>3329244.3561391262</v>
      </c>
      <c r="AA13" s="322">
        <f t="shared" si="23"/>
        <v>963479.2</v>
      </c>
      <c r="AB13" s="159">
        <f t="shared" si="24"/>
        <v>2365765.156139126</v>
      </c>
      <c r="AC13" s="439">
        <f t="shared" si="25"/>
        <v>6410765.7287078118</v>
      </c>
      <c r="AD13" s="327">
        <f t="shared" si="25"/>
        <v>3864035.62</v>
      </c>
      <c r="AE13" s="168">
        <f t="shared" si="26"/>
        <v>2546730.1087078117</v>
      </c>
      <c r="AF13" s="143">
        <f>'[2]Stb-Solid'!K15</f>
        <v>1192871.6061672713</v>
      </c>
      <c r="AG13" s="121"/>
      <c r="AH13" s="122">
        <f t="shared" si="27"/>
        <v>1192871.6061672713</v>
      </c>
      <c r="AI13" s="121">
        <f>'[2]Stb-Solid'!L15</f>
        <v>1143650.3016019703</v>
      </c>
      <c r="AJ13" s="121"/>
      <c r="AK13" s="122">
        <f t="shared" si="28"/>
        <v>1143650.3016019703</v>
      </c>
      <c r="AL13" s="121">
        <f>'[2]Stb-Solid'!M15</f>
        <v>1195024.6427990925</v>
      </c>
      <c r="AM13" s="121"/>
      <c r="AN13" s="124">
        <f t="shared" si="29"/>
        <v>1195024.6427990925</v>
      </c>
      <c r="AO13" s="157">
        <f t="shared" si="9"/>
        <v>3531546.5505683338</v>
      </c>
      <c r="AP13" s="322">
        <f t="shared" si="9"/>
        <v>0</v>
      </c>
      <c r="AQ13" s="159">
        <f t="shared" si="10"/>
        <v>3531546.5505683338</v>
      </c>
      <c r="AR13" s="143">
        <f>'[2]Stb-Solid'!N15</f>
        <v>1218294.897902899</v>
      </c>
      <c r="AS13" s="121"/>
      <c r="AT13" s="122">
        <f t="shared" si="30"/>
        <v>1218294.897902899</v>
      </c>
      <c r="AU13" s="121">
        <f>'[2]Stb-Solid'!O15</f>
        <v>1119977.6855067632</v>
      </c>
      <c r="AV13" s="121"/>
      <c r="AW13" s="123">
        <f t="shared" si="31"/>
        <v>1119977.6855067632</v>
      </c>
      <c r="AX13" s="121">
        <f>'[2]Stb-Solid'!P15</f>
        <v>1037424.8153485332</v>
      </c>
      <c r="AY13" s="121"/>
      <c r="AZ13" s="122">
        <f t="shared" si="32"/>
        <v>1037424.8153485332</v>
      </c>
      <c r="BA13" s="157">
        <f t="shared" si="33"/>
        <v>3375697.3987581953</v>
      </c>
      <c r="BB13" s="158">
        <f t="shared" si="34"/>
        <v>0</v>
      </c>
      <c r="BC13" s="443">
        <f t="shared" si="35"/>
        <v>3375697.3987581953</v>
      </c>
      <c r="BD13" s="166">
        <f t="shared" si="36"/>
        <v>6907243.9493265292</v>
      </c>
      <c r="BE13" s="167">
        <f t="shared" si="37"/>
        <v>0</v>
      </c>
      <c r="BF13" s="444">
        <f t="shared" si="38"/>
        <v>6907243.9493265292</v>
      </c>
      <c r="BG13" s="439">
        <f t="shared" si="39"/>
        <v>13318009.678034341</v>
      </c>
      <c r="BH13" s="444">
        <f t="shared" si="40"/>
        <v>3864035.62</v>
      </c>
      <c r="BI13" s="444">
        <f t="shared" si="41"/>
        <v>9453974.0580343418</v>
      </c>
      <c r="BJ13" s="465"/>
      <c r="BL13" s="456">
        <f>VLOOKUP($B13,Test!$A$5:$E$58,3,0)</f>
        <v>1057949.68</v>
      </c>
    </row>
    <row r="14" spans="1:64" s="183" customFormat="1" ht="30" customHeight="1" x14ac:dyDescent="0.5">
      <c r="A14" s="184">
        <f t="shared" si="42"/>
        <v>8</v>
      </c>
      <c r="B14" s="222">
        <v>51307</v>
      </c>
      <c r="C14" s="236" t="s">
        <v>7</v>
      </c>
      <c r="D14" s="232" t="s">
        <v>48</v>
      </c>
      <c r="E14" s="143">
        <f>'[2]Stb-Solid'!E16</f>
        <v>786359.19640133192</v>
      </c>
      <c r="F14" s="121">
        <v>498869.86</v>
      </c>
      <c r="G14" s="122">
        <f t="shared" si="15"/>
        <v>287489.33640133194</v>
      </c>
      <c r="H14" s="121">
        <f>'[2]Stb-Solid'!F16</f>
        <v>1089282.9493576372</v>
      </c>
      <c r="I14" s="121">
        <v>1233124.25</v>
      </c>
      <c r="J14" s="122">
        <f t="shared" si="16"/>
        <v>-143841.3006423628</v>
      </c>
      <c r="K14" s="121">
        <f>'[2]Stb-Solid'!G16</f>
        <v>1274818.0507853804</v>
      </c>
      <c r="L14" s="121">
        <v>1491892.4</v>
      </c>
      <c r="M14" s="124">
        <f t="shared" si="17"/>
        <v>-217074.34921461949</v>
      </c>
      <c r="N14" s="157">
        <f t="shared" si="18"/>
        <v>3150460.1965443497</v>
      </c>
      <c r="O14" s="322">
        <f t="shared" si="18"/>
        <v>3223886.51</v>
      </c>
      <c r="P14" s="159">
        <f t="shared" si="19"/>
        <v>-73426.313455650117</v>
      </c>
      <c r="Q14" s="143">
        <f>'[2]Stb-Solid'!H16</f>
        <v>1444822.9951333979</v>
      </c>
      <c r="R14" s="121">
        <v>812030.27</v>
      </c>
      <c r="S14" s="122">
        <f t="shared" si="20"/>
        <v>632792.72513339785</v>
      </c>
      <c r="T14" s="121">
        <f>'[2]Stb-Solid'!I16</f>
        <v>1314989.5606155379</v>
      </c>
      <c r="U14" s="121"/>
      <c r="V14" s="122">
        <f t="shared" si="21"/>
        <v>1314989.5606155379</v>
      </c>
      <c r="W14" s="483">
        <f>'[2]Stb-Solid'!J16</f>
        <v>1268122.8546555198</v>
      </c>
      <c r="X14" s="121"/>
      <c r="Y14" s="124">
        <f t="shared" si="22"/>
        <v>1268122.8546555198</v>
      </c>
      <c r="Z14" s="157">
        <f t="shared" si="23"/>
        <v>4027935.4104044558</v>
      </c>
      <c r="AA14" s="322">
        <f t="shared" si="23"/>
        <v>812030.27</v>
      </c>
      <c r="AB14" s="159">
        <f t="shared" si="24"/>
        <v>3215905.1404044558</v>
      </c>
      <c r="AC14" s="439">
        <f t="shared" si="25"/>
        <v>7178395.606948805</v>
      </c>
      <c r="AD14" s="327">
        <f t="shared" si="25"/>
        <v>4035916.78</v>
      </c>
      <c r="AE14" s="168">
        <f t="shared" si="26"/>
        <v>3142478.8269488052</v>
      </c>
      <c r="AF14" s="143">
        <f>'[2]Stb-Solid'!K16</f>
        <v>1146296.8865520936</v>
      </c>
      <c r="AG14" s="121"/>
      <c r="AH14" s="122">
        <f t="shared" si="27"/>
        <v>1146296.8865520936</v>
      </c>
      <c r="AI14" s="121">
        <f>'[2]Stb-Solid'!L16</f>
        <v>1041782.6256510146</v>
      </c>
      <c r="AJ14" s="121"/>
      <c r="AK14" s="122">
        <f t="shared" si="28"/>
        <v>1041782.6256510146</v>
      </c>
      <c r="AL14" s="121">
        <f>'[2]Stb-Solid'!M16</f>
        <v>1278065.7046514468</v>
      </c>
      <c r="AM14" s="121"/>
      <c r="AN14" s="124">
        <f t="shared" si="29"/>
        <v>1278065.7046514468</v>
      </c>
      <c r="AO14" s="157">
        <f t="shared" si="9"/>
        <v>3466145.2168545546</v>
      </c>
      <c r="AP14" s="322">
        <f t="shared" si="9"/>
        <v>0</v>
      </c>
      <c r="AQ14" s="159">
        <f t="shared" si="10"/>
        <v>3466145.2168545546</v>
      </c>
      <c r="AR14" s="143">
        <f>'[2]Stb-Solid'!N16</f>
        <v>1430866.5990772885</v>
      </c>
      <c r="AS14" s="121"/>
      <c r="AT14" s="122">
        <f t="shared" si="30"/>
        <v>1430866.5990772885</v>
      </c>
      <c r="AU14" s="121">
        <f>'[2]Stb-Solid'!O16</f>
        <v>1115081.8492025963</v>
      </c>
      <c r="AV14" s="121"/>
      <c r="AW14" s="123">
        <f t="shared" si="31"/>
        <v>1115081.8492025963</v>
      </c>
      <c r="AX14" s="121">
        <f>'[2]Stb-Solid'!P16</f>
        <v>1075608.4701512353</v>
      </c>
      <c r="AY14" s="121"/>
      <c r="AZ14" s="122">
        <f t="shared" si="32"/>
        <v>1075608.4701512353</v>
      </c>
      <c r="BA14" s="157">
        <f t="shared" si="33"/>
        <v>3621556.91843112</v>
      </c>
      <c r="BB14" s="158">
        <f t="shared" si="34"/>
        <v>0</v>
      </c>
      <c r="BC14" s="443">
        <f t="shared" si="35"/>
        <v>3621556.91843112</v>
      </c>
      <c r="BD14" s="166">
        <f t="shared" si="36"/>
        <v>7087702.1352856755</v>
      </c>
      <c r="BE14" s="167">
        <f t="shared" si="37"/>
        <v>0</v>
      </c>
      <c r="BF14" s="444">
        <f t="shared" si="38"/>
        <v>7087702.1352856755</v>
      </c>
      <c r="BG14" s="439">
        <f t="shared" si="39"/>
        <v>14266097.74223448</v>
      </c>
      <c r="BH14" s="444">
        <f t="shared" si="40"/>
        <v>4035916.78</v>
      </c>
      <c r="BI14" s="444">
        <f t="shared" si="41"/>
        <v>10230180.96223448</v>
      </c>
      <c r="BJ14" s="465"/>
      <c r="BL14" s="456">
        <f>VLOOKUP($B14,Test!$A$5:$E$58,3,0)</f>
        <v>2018977.69</v>
      </c>
    </row>
    <row r="15" spans="1:64" s="183" customFormat="1" ht="30" customHeight="1" x14ac:dyDescent="0.5">
      <c r="A15" s="184">
        <f t="shared" si="42"/>
        <v>9</v>
      </c>
      <c r="B15" s="222">
        <v>51308</v>
      </c>
      <c r="C15" s="236" t="s">
        <v>8</v>
      </c>
      <c r="D15" s="232" t="s">
        <v>49</v>
      </c>
      <c r="E15" s="143">
        <f>'[2]Stb-Solid'!E17</f>
        <v>1970107.126370162</v>
      </c>
      <c r="F15" s="121">
        <v>2078047.55</v>
      </c>
      <c r="G15" s="122">
        <f t="shared" si="15"/>
        <v>-107940.42362983804</v>
      </c>
      <c r="H15" s="121">
        <f>'[2]Stb-Solid'!F17</f>
        <v>1937294.9366702111</v>
      </c>
      <c r="I15" s="121">
        <v>2094582.92</v>
      </c>
      <c r="J15" s="122">
        <f t="shared" si="16"/>
        <v>-157287.98332978878</v>
      </c>
      <c r="K15" s="121">
        <f>'[2]Stb-Solid'!G17</f>
        <v>1952933.5087742838</v>
      </c>
      <c r="L15" s="121">
        <v>2253574.15</v>
      </c>
      <c r="M15" s="124">
        <f t="shared" si="17"/>
        <v>-300640.6412257161</v>
      </c>
      <c r="N15" s="157">
        <f t="shared" si="18"/>
        <v>5860335.5718146563</v>
      </c>
      <c r="O15" s="322">
        <f t="shared" si="18"/>
        <v>6426204.6199999992</v>
      </c>
      <c r="P15" s="159">
        <f t="shared" si="19"/>
        <v>-565869.04818534292</v>
      </c>
      <c r="Q15" s="143">
        <f>'[2]Stb-Solid'!H17</f>
        <v>1720816.3285246911</v>
      </c>
      <c r="R15" s="121">
        <v>1067584.51</v>
      </c>
      <c r="S15" s="122">
        <f t="shared" si="20"/>
        <v>653231.81852469104</v>
      </c>
      <c r="T15" s="121">
        <f>'[2]Stb-Solid'!I17</f>
        <v>1934701.9644286796</v>
      </c>
      <c r="U15" s="121"/>
      <c r="V15" s="122">
        <f t="shared" si="21"/>
        <v>1934701.9644286796</v>
      </c>
      <c r="W15" s="483">
        <f>'[2]Stb-Solid'!J17</f>
        <v>2069558.1614856415</v>
      </c>
      <c r="X15" s="121"/>
      <c r="Y15" s="124">
        <f t="shared" si="22"/>
        <v>2069558.1614856415</v>
      </c>
      <c r="Z15" s="157">
        <f t="shared" si="23"/>
        <v>5725076.4544390123</v>
      </c>
      <c r="AA15" s="322">
        <f t="shared" si="23"/>
        <v>1067584.51</v>
      </c>
      <c r="AB15" s="159">
        <f t="shared" si="24"/>
        <v>4657491.9444390126</v>
      </c>
      <c r="AC15" s="439">
        <f t="shared" si="25"/>
        <v>11585412.026253669</v>
      </c>
      <c r="AD15" s="327">
        <f t="shared" si="25"/>
        <v>7493789.129999999</v>
      </c>
      <c r="AE15" s="168">
        <f t="shared" si="26"/>
        <v>4091622.8962536696</v>
      </c>
      <c r="AF15" s="143">
        <f>'[2]Stb-Solid'!K17</f>
        <v>2012161.6583991423</v>
      </c>
      <c r="AG15" s="121"/>
      <c r="AH15" s="122">
        <f t="shared" si="27"/>
        <v>2012161.6583991423</v>
      </c>
      <c r="AI15" s="121">
        <f>'[2]Stb-Solid'!L17</f>
        <v>1933384.0249918753</v>
      </c>
      <c r="AJ15" s="121"/>
      <c r="AK15" s="122">
        <f t="shared" si="28"/>
        <v>1933384.0249918753</v>
      </c>
      <c r="AL15" s="121">
        <f>'[2]Stb-Solid'!M17</f>
        <v>2082543.1480525699</v>
      </c>
      <c r="AM15" s="121"/>
      <c r="AN15" s="124">
        <f t="shared" si="29"/>
        <v>2082543.1480525699</v>
      </c>
      <c r="AO15" s="157">
        <f t="shared" si="9"/>
        <v>6028088.8314435873</v>
      </c>
      <c r="AP15" s="322">
        <f t="shared" si="9"/>
        <v>0</v>
      </c>
      <c r="AQ15" s="159">
        <f t="shared" si="10"/>
        <v>6028088.8314435873</v>
      </c>
      <c r="AR15" s="143">
        <f>'[2]Stb-Solid'!N17</f>
        <v>2093262.7872248203</v>
      </c>
      <c r="AS15" s="121"/>
      <c r="AT15" s="122">
        <f t="shared" si="30"/>
        <v>2093262.7872248203</v>
      </c>
      <c r="AU15" s="121">
        <f>'[2]Stb-Solid'!O17</f>
        <v>2110086.5134444074</v>
      </c>
      <c r="AV15" s="121"/>
      <c r="AW15" s="123">
        <f t="shared" si="31"/>
        <v>2110086.5134444074</v>
      </c>
      <c r="AX15" s="121">
        <f>'[2]Stb-Solid'!P17</f>
        <v>1919709.8148754628</v>
      </c>
      <c r="AY15" s="121"/>
      <c r="AZ15" s="122">
        <f t="shared" si="32"/>
        <v>1919709.8148754628</v>
      </c>
      <c r="BA15" s="157">
        <f t="shared" si="33"/>
        <v>6123059.1155446908</v>
      </c>
      <c r="BB15" s="158">
        <f t="shared" si="34"/>
        <v>0</v>
      </c>
      <c r="BC15" s="443">
        <f t="shared" si="35"/>
        <v>6123059.1155446908</v>
      </c>
      <c r="BD15" s="166">
        <f t="shared" si="36"/>
        <v>12151147.946988277</v>
      </c>
      <c r="BE15" s="167">
        <f t="shared" si="37"/>
        <v>0</v>
      </c>
      <c r="BF15" s="444">
        <f t="shared" si="38"/>
        <v>12151147.946988277</v>
      </c>
      <c r="BG15" s="439">
        <f t="shared" si="39"/>
        <v>23736559.973241948</v>
      </c>
      <c r="BH15" s="444">
        <f t="shared" si="40"/>
        <v>7493789.129999999</v>
      </c>
      <c r="BI15" s="444">
        <f t="shared" si="41"/>
        <v>16242770.843241949</v>
      </c>
      <c r="BJ15" s="465"/>
      <c r="BL15" s="456">
        <f>VLOOKUP($B15,Test!$A$5:$E$58,3,0)</f>
        <v>2257012.67</v>
      </c>
    </row>
    <row r="16" spans="1:64" s="183" customFormat="1" ht="30" customHeight="1" x14ac:dyDescent="0.5">
      <c r="A16" s="184">
        <f t="shared" si="42"/>
        <v>10</v>
      </c>
      <c r="B16" s="222">
        <v>51309</v>
      </c>
      <c r="C16" s="236" t="s">
        <v>9</v>
      </c>
      <c r="D16" s="232" t="s">
        <v>87</v>
      </c>
      <c r="E16" s="143">
        <f>'[2]Stb-Solid'!E18</f>
        <v>68228.186790029853</v>
      </c>
      <c r="F16" s="121">
        <v>77643.490000000005</v>
      </c>
      <c r="G16" s="122">
        <f t="shared" si="15"/>
        <v>-9415.3032099701522</v>
      </c>
      <c r="H16" s="121">
        <f>'[2]Stb-Solid'!F18</f>
        <v>83387.468985466534</v>
      </c>
      <c r="I16" s="121">
        <v>87021.28</v>
      </c>
      <c r="J16" s="122">
        <f t="shared" si="16"/>
        <v>-3633.8110145334649</v>
      </c>
      <c r="K16" s="121">
        <f>'[2]Stb-Solid'!G18</f>
        <v>74914.273696361488</v>
      </c>
      <c r="L16" s="121">
        <v>79596.149999999994</v>
      </c>
      <c r="M16" s="124">
        <f t="shared" si="17"/>
        <v>-4681.8763036385062</v>
      </c>
      <c r="N16" s="157">
        <f t="shared" si="18"/>
        <v>226529.92947185787</v>
      </c>
      <c r="O16" s="322">
        <f t="shared" si="18"/>
        <v>244260.92</v>
      </c>
      <c r="P16" s="159">
        <f t="shared" si="19"/>
        <v>-17730.990528142138</v>
      </c>
      <c r="Q16" s="143">
        <f>'[2]Stb-Solid'!H18</f>
        <v>85114.049010929448</v>
      </c>
      <c r="R16" s="121">
        <v>53833.65</v>
      </c>
      <c r="S16" s="122">
        <f t="shared" si="20"/>
        <v>31280.399010929446</v>
      </c>
      <c r="T16" s="121">
        <f>'[2]Stb-Solid'!I18</f>
        <v>68259.559003921619</v>
      </c>
      <c r="U16" s="121"/>
      <c r="V16" s="122">
        <f t="shared" si="21"/>
        <v>68259.559003921619</v>
      </c>
      <c r="W16" s="483">
        <f>'[2]Stb-Solid'!J18</f>
        <v>84689.282404206722</v>
      </c>
      <c r="X16" s="121"/>
      <c r="Y16" s="124">
        <f t="shared" si="22"/>
        <v>84689.282404206722</v>
      </c>
      <c r="Z16" s="157">
        <f t="shared" si="23"/>
        <v>238062.89041905777</v>
      </c>
      <c r="AA16" s="322">
        <f t="shared" si="23"/>
        <v>53833.65</v>
      </c>
      <c r="AB16" s="159">
        <f t="shared" si="24"/>
        <v>184229.24041905778</v>
      </c>
      <c r="AC16" s="439">
        <f t="shared" si="25"/>
        <v>464592.81989091565</v>
      </c>
      <c r="AD16" s="327">
        <f t="shared" si="25"/>
        <v>298094.57</v>
      </c>
      <c r="AE16" s="168">
        <f t="shared" si="26"/>
        <v>166498.24989091564</v>
      </c>
      <c r="AF16" s="143">
        <f>'[2]Stb-Solid'!K18</f>
        <v>84243.805012081808</v>
      </c>
      <c r="AG16" s="121"/>
      <c r="AH16" s="122">
        <f t="shared" si="27"/>
        <v>84243.805012081808</v>
      </c>
      <c r="AI16" s="121">
        <f>'[2]Stb-Solid'!L18</f>
        <v>81138.762765721476</v>
      </c>
      <c r="AJ16" s="121"/>
      <c r="AK16" s="122">
        <f t="shared" si="28"/>
        <v>81138.762765721476</v>
      </c>
      <c r="AL16" s="121">
        <f>'[2]Stb-Solid'!M18</f>
        <v>88283.098456134729</v>
      </c>
      <c r="AM16" s="121"/>
      <c r="AN16" s="124">
        <f t="shared" si="29"/>
        <v>88283.098456134729</v>
      </c>
      <c r="AO16" s="157">
        <f t="shared" si="9"/>
        <v>253665.66623393801</v>
      </c>
      <c r="AP16" s="322">
        <f t="shared" si="9"/>
        <v>0</v>
      </c>
      <c r="AQ16" s="159">
        <f t="shared" si="10"/>
        <v>253665.66623393801</v>
      </c>
      <c r="AR16" s="143">
        <f>'[2]Stb-Solid'!N18</f>
        <v>85350.453525968944</v>
      </c>
      <c r="AS16" s="121"/>
      <c r="AT16" s="122">
        <f t="shared" si="30"/>
        <v>85350.453525968944</v>
      </c>
      <c r="AU16" s="121">
        <f>'[2]Stb-Solid'!O18</f>
        <v>84399.085353652627</v>
      </c>
      <c r="AV16" s="121"/>
      <c r="AW16" s="123">
        <f t="shared" si="31"/>
        <v>84399.085353652627</v>
      </c>
      <c r="AX16" s="121">
        <f>'[2]Stb-Solid'!P18</f>
        <v>87144.533901656672</v>
      </c>
      <c r="AY16" s="121"/>
      <c r="AZ16" s="122">
        <f t="shared" si="32"/>
        <v>87144.533901656672</v>
      </c>
      <c r="BA16" s="157">
        <f t="shared" si="33"/>
        <v>256894.07278127823</v>
      </c>
      <c r="BB16" s="158">
        <f t="shared" si="34"/>
        <v>0</v>
      </c>
      <c r="BC16" s="443">
        <f t="shared" si="35"/>
        <v>256894.07278127823</v>
      </c>
      <c r="BD16" s="166">
        <f t="shared" si="36"/>
        <v>510559.7390152163</v>
      </c>
      <c r="BE16" s="167">
        <f t="shared" si="37"/>
        <v>0</v>
      </c>
      <c r="BF16" s="444">
        <f t="shared" si="38"/>
        <v>510559.7390152163</v>
      </c>
      <c r="BG16" s="439">
        <f t="shared" si="39"/>
        <v>975152.55890613189</v>
      </c>
      <c r="BH16" s="444">
        <f t="shared" si="40"/>
        <v>298094.57</v>
      </c>
      <c r="BI16" s="444">
        <f t="shared" si="41"/>
        <v>677057.98890613182</v>
      </c>
      <c r="BJ16" s="465"/>
      <c r="BL16" s="456">
        <f>VLOOKUP($B16,Test!$A$5:$E$58,3,0)</f>
        <v>85421.33</v>
      </c>
    </row>
    <row r="17" spans="1:64" s="183" customFormat="1" ht="30" customHeight="1" x14ac:dyDescent="0.5">
      <c r="A17" s="184">
        <f t="shared" si="42"/>
        <v>11</v>
      </c>
      <c r="B17" s="222">
        <v>51310</v>
      </c>
      <c r="C17" s="236" t="s">
        <v>10</v>
      </c>
      <c r="D17" s="232" t="s">
        <v>88</v>
      </c>
      <c r="E17" s="143">
        <f>'[2]Stb-Solid'!E19</f>
        <v>0</v>
      </c>
      <c r="F17" s="121"/>
      <c r="G17" s="122">
        <f t="shared" si="15"/>
        <v>0</v>
      </c>
      <c r="H17" s="121">
        <f>'[2]Stb-Solid'!F19</f>
        <v>0</v>
      </c>
      <c r="I17" s="121"/>
      <c r="J17" s="122">
        <f t="shared" si="16"/>
        <v>0</v>
      </c>
      <c r="K17" s="121">
        <f>'[2]Stb-Solid'!G19</f>
        <v>0</v>
      </c>
      <c r="L17" s="121"/>
      <c r="M17" s="124">
        <f t="shared" si="17"/>
        <v>0</v>
      </c>
      <c r="N17" s="157">
        <f t="shared" si="18"/>
        <v>0</v>
      </c>
      <c r="O17" s="322">
        <f t="shared" si="18"/>
        <v>0</v>
      </c>
      <c r="P17" s="159">
        <f t="shared" si="19"/>
        <v>0</v>
      </c>
      <c r="Q17" s="143">
        <f>'[2]Stb-Solid'!H19</f>
        <v>0</v>
      </c>
      <c r="R17" s="121"/>
      <c r="S17" s="122">
        <f t="shared" si="20"/>
        <v>0</v>
      </c>
      <c r="T17" s="121">
        <f>'[2]Stb-Solid'!I19</f>
        <v>0</v>
      </c>
      <c r="U17" s="121"/>
      <c r="V17" s="122">
        <f t="shared" si="21"/>
        <v>0</v>
      </c>
      <c r="W17" s="483">
        <f>'[2]Stb-Solid'!J19</f>
        <v>0</v>
      </c>
      <c r="X17" s="121"/>
      <c r="Y17" s="124">
        <f t="shared" si="22"/>
        <v>0</v>
      </c>
      <c r="Z17" s="157">
        <f t="shared" si="23"/>
        <v>0</v>
      </c>
      <c r="AA17" s="322">
        <f t="shared" si="23"/>
        <v>0</v>
      </c>
      <c r="AB17" s="159">
        <f t="shared" si="24"/>
        <v>0</v>
      </c>
      <c r="AC17" s="439">
        <f t="shared" si="25"/>
        <v>0</v>
      </c>
      <c r="AD17" s="327">
        <f t="shared" si="25"/>
        <v>0</v>
      </c>
      <c r="AE17" s="168">
        <f t="shared" si="26"/>
        <v>0</v>
      </c>
      <c r="AF17" s="143">
        <f>'[2]Stb-Solid'!K19</f>
        <v>0</v>
      </c>
      <c r="AG17" s="121"/>
      <c r="AH17" s="122">
        <f t="shared" si="27"/>
        <v>0</v>
      </c>
      <c r="AI17" s="121">
        <f>'[2]Stb-Solid'!L19</f>
        <v>0</v>
      </c>
      <c r="AJ17" s="121"/>
      <c r="AK17" s="122">
        <f t="shared" si="28"/>
        <v>0</v>
      </c>
      <c r="AL17" s="121">
        <f>'[2]Stb-Solid'!M19</f>
        <v>0</v>
      </c>
      <c r="AM17" s="121"/>
      <c r="AN17" s="124">
        <f t="shared" si="29"/>
        <v>0</v>
      </c>
      <c r="AO17" s="157">
        <f t="shared" si="9"/>
        <v>0</v>
      </c>
      <c r="AP17" s="322">
        <f t="shared" si="9"/>
        <v>0</v>
      </c>
      <c r="AQ17" s="159">
        <f t="shared" si="10"/>
        <v>0</v>
      </c>
      <c r="AR17" s="143">
        <f>'[2]Stb-Solid'!N19</f>
        <v>0</v>
      </c>
      <c r="AS17" s="121"/>
      <c r="AT17" s="122">
        <f t="shared" si="30"/>
        <v>0</v>
      </c>
      <c r="AU17" s="121">
        <f>'[2]Stb-Solid'!O19</f>
        <v>0</v>
      </c>
      <c r="AV17" s="121"/>
      <c r="AW17" s="123">
        <f t="shared" si="31"/>
        <v>0</v>
      </c>
      <c r="AX17" s="121">
        <f>'[2]Stb-Solid'!P19</f>
        <v>0</v>
      </c>
      <c r="AY17" s="121"/>
      <c r="AZ17" s="122">
        <f t="shared" si="32"/>
        <v>0</v>
      </c>
      <c r="BA17" s="157">
        <f t="shared" si="33"/>
        <v>0</v>
      </c>
      <c r="BB17" s="158">
        <f t="shared" si="34"/>
        <v>0</v>
      </c>
      <c r="BC17" s="443">
        <f t="shared" si="35"/>
        <v>0</v>
      </c>
      <c r="BD17" s="166">
        <f t="shared" si="36"/>
        <v>0</v>
      </c>
      <c r="BE17" s="167">
        <f t="shared" si="37"/>
        <v>0</v>
      </c>
      <c r="BF17" s="444">
        <f t="shared" si="38"/>
        <v>0</v>
      </c>
      <c r="BG17" s="439">
        <f t="shared" si="39"/>
        <v>0</v>
      </c>
      <c r="BH17" s="444">
        <f t="shared" si="40"/>
        <v>0</v>
      </c>
      <c r="BI17" s="444">
        <f t="shared" si="41"/>
        <v>0</v>
      </c>
      <c r="BJ17" s="465"/>
      <c r="BL17" s="456">
        <f>VLOOKUP($B17,Test!$A$5:$E$58,3,0)</f>
        <v>0</v>
      </c>
    </row>
    <row r="18" spans="1:64" s="183" customFormat="1" ht="30" customHeight="1" x14ac:dyDescent="0.5">
      <c r="A18" s="184">
        <f t="shared" si="42"/>
        <v>12</v>
      </c>
      <c r="B18" s="222">
        <v>51311</v>
      </c>
      <c r="C18" s="236" t="s">
        <v>78</v>
      </c>
      <c r="D18" s="186" t="s">
        <v>50</v>
      </c>
      <c r="E18" s="143">
        <f>'[2]Stb-Solid'!E20</f>
        <v>0</v>
      </c>
      <c r="F18" s="121"/>
      <c r="G18" s="122">
        <f t="shared" si="15"/>
        <v>0</v>
      </c>
      <c r="H18" s="121">
        <f>'[2]Stb-Solid'!F20</f>
        <v>0</v>
      </c>
      <c r="I18" s="121"/>
      <c r="J18" s="122">
        <f t="shared" si="16"/>
        <v>0</v>
      </c>
      <c r="K18" s="121">
        <f>'[2]Stb-Solid'!G20</f>
        <v>0</v>
      </c>
      <c r="L18" s="121"/>
      <c r="M18" s="124">
        <f t="shared" si="17"/>
        <v>0</v>
      </c>
      <c r="N18" s="157">
        <f t="shared" si="18"/>
        <v>0</v>
      </c>
      <c r="O18" s="322">
        <f t="shared" si="18"/>
        <v>0</v>
      </c>
      <c r="P18" s="159">
        <f t="shared" si="19"/>
        <v>0</v>
      </c>
      <c r="Q18" s="143">
        <f>'[2]Stb-Solid'!H20</f>
        <v>50635</v>
      </c>
      <c r="R18" s="121"/>
      <c r="S18" s="122">
        <f t="shared" si="20"/>
        <v>50635</v>
      </c>
      <c r="T18" s="121">
        <f>'[2]Stb-Solid'!I20</f>
        <v>76000</v>
      </c>
      <c r="U18" s="121"/>
      <c r="V18" s="122">
        <f t="shared" si="21"/>
        <v>76000</v>
      </c>
      <c r="W18" s="483">
        <f>'[2]Stb-Solid'!J20</f>
        <v>76000</v>
      </c>
      <c r="X18" s="121"/>
      <c r="Y18" s="124">
        <f t="shared" si="22"/>
        <v>76000</v>
      </c>
      <c r="Z18" s="157">
        <f t="shared" si="23"/>
        <v>202635</v>
      </c>
      <c r="AA18" s="322">
        <f t="shared" si="23"/>
        <v>0</v>
      </c>
      <c r="AB18" s="159">
        <f t="shared" si="24"/>
        <v>202635</v>
      </c>
      <c r="AC18" s="439">
        <f t="shared" si="25"/>
        <v>202635</v>
      </c>
      <c r="AD18" s="327">
        <f t="shared" si="25"/>
        <v>0</v>
      </c>
      <c r="AE18" s="168">
        <f t="shared" si="26"/>
        <v>202635</v>
      </c>
      <c r="AF18" s="143">
        <f>'[2]Stb-Solid'!K20</f>
        <v>76000</v>
      </c>
      <c r="AG18" s="121"/>
      <c r="AH18" s="122">
        <f t="shared" si="27"/>
        <v>76000</v>
      </c>
      <c r="AI18" s="121">
        <f>'[2]Stb-Solid'!L20</f>
        <v>50635</v>
      </c>
      <c r="AJ18" s="121"/>
      <c r="AK18" s="122">
        <f t="shared" si="28"/>
        <v>50635</v>
      </c>
      <c r="AL18" s="121">
        <f>'[2]Stb-Solid'!M20</f>
        <v>25365</v>
      </c>
      <c r="AM18" s="121"/>
      <c r="AN18" s="124">
        <f t="shared" si="29"/>
        <v>25365</v>
      </c>
      <c r="AO18" s="157">
        <f t="shared" si="9"/>
        <v>152000</v>
      </c>
      <c r="AP18" s="322">
        <f t="shared" si="9"/>
        <v>0</v>
      </c>
      <c r="AQ18" s="159">
        <f t="shared" si="10"/>
        <v>152000</v>
      </c>
      <c r="AR18" s="143">
        <f>'[2]Stb-Solid'!N20</f>
        <v>25365</v>
      </c>
      <c r="AS18" s="121"/>
      <c r="AT18" s="122">
        <f t="shared" si="30"/>
        <v>25365</v>
      </c>
      <c r="AU18" s="121">
        <f>'[2]Stb-Solid'!O20</f>
        <v>25365</v>
      </c>
      <c r="AV18" s="121"/>
      <c r="AW18" s="123">
        <f t="shared" si="31"/>
        <v>25365</v>
      </c>
      <c r="AX18" s="121">
        <f>'[2]Stb-Solid'!P20</f>
        <v>0</v>
      </c>
      <c r="AY18" s="121"/>
      <c r="AZ18" s="122">
        <f t="shared" si="32"/>
        <v>0</v>
      </c>
      <c r="BA18" s="157">
        <f t="shared" si="33"/>
        <v>50730</v>
      </c>
      <c r="BB18" s="158">
        <f t="shared" si="34"/>
        <v>0</v>
      </c>
      <c r="BC18" s="443">
        <f t="shared" si="35"/>
        <v>50730</v>
      </c>
      <c r="BD18" s="166">
        <f t="shared" si="36"/>
        <v>202730</v>
      </c>
      <c r="BE18" s="167">
        <f t="shared" si="37"/>
        <v>0</v>
      </c>
      <c r="BF18" s="444">
        <f t="shared" si="38"/>
        <v>202730</v>
      </c>
      <c r="BG18" s="439">
        <f t="shared" si="39"/>
        <v>405365</v>
      </c>
      <c r="BH18" s="444">
        <f t="shared" si="40"/>
        <v>0</v>
      </c>
      <c r="BI18" s="444">
        <f t="shared" si="41"/>
        <v>405365</v>
      </c>
      <c r="BJ18" s="465"/>
      <c r="BL18" s="456">
        <f>VLOOKUP($B18,Test!$A$5:$E$58,3,0)</f>
        <v>72926.95</v>
      </c>
    </row>
    <row r="19" spans="1:64" s="183" customFormat="1" ht="30" customHeight="1" x14ac:dyDescent="0.5">
      <c r="A19" s="184">
        <f t="shared" si="42"/>
        <v>13</v>
      </c>
      <c r="B19" s="222">
        <v>51312</v>
      </c>
      <c r="C19" s="236" t="s">
        <v>79</v>
      </c>
      <c r="D19" s="186" t="s">
        <v>51</v>
      </c>
      <c r="E19" s="143">
        <f>'[2]Stb-Solid'!E21</f>
        <v>195000</v>
      </c>
      <c r="F19" s="121">
        <v>29776.92</v>
      </c>
      <c r="G19" s="122">
        <f t="shared" si="15"/>
        <v>165223.08000000002</v>
      </c>
      <c r="H19" s="121">
        <f>'[2]Stb-Solid'!F21</f>
        <v>100000</v>
      </c>
      <c r="I19" s="121">
        <v>226341.95</v>
      </c>
      <c r="J19" s="122">
        <f t="shared" si="16"/>
        <v>-126341.95000000001</v>
      </c>
      <c r="K19" s="121">
        <f>'[2]Stb-Solid'!G21</f>
        <v>202000</v>
      </c>
      <c r="L19" s="121">
        <v>201909.07</v>
      </c>
      <c r="M19" s="124">
        <f t="shared" si="17"/>
        <v>90.929999999993015</v>
      </c>
      <c r="N19" s="157">
        <f t="shared" si="18"/>
        <v>497000</v>
      </c>
      <c r="O19" s="322">
        <f t="shared" si="18"/>
        <v>458027.94</v>
      </c>
      <c r="P19" s="159">
        <f t="shared" si="19"/>
        <v>38972.06</v>
      </c>
      <c r="Q19" s="143">
        <f>'[2]Stb-Solid'!H21</f>
        <v>56000</v>
      </c>
      <c r="R19" s="121">
        <v>237530.4</v>
      </c>
      <c r="S19" s="122">
        <f t="shared" si="20"/>
        <v>-181530.4</v>
      </c>
      <c r="T19" s="121">
        <f>'[2]Stb-Solid'!I21</f>
        <v>90000</v>
      </c>
      <c r="U19" s="121"/>
      <c r="V19" s="122">
        <f t="shared" si="21"/>
        <v>90000</v>
      </c>
      <c r="W19" s="483">
        <f>'[2]Stb-Solid'!J21</f>
        <v>100000</v>
      </c>
      <c r="X19" s="121"/>
      <c r="Y19" s="124">
        <f t="shared" si="22"/>
        <v>100000</v>
      </c>
      <c r="Z19" s="157">
        <f t="shared" si="23"/>
        <v>246000</v>
      </c>
      <c r="AA19" s="322">
        <f t="shared" si="23"/>
        <v>237530.4</v>
      </c>
      <c r="AB19" s="159">
        <f t="shared" si="24"/>
        <v>8469.6000000000058</v>
      </c>
      <c r="AC19" s="439">
        <f t="shared" si="25"/>
        <v>743000</v>
      </c>
      <c r="AD19" s="327">
        <f t="shared" si="25"/>
        <v>695558.34</v>
      </c>
      <c r="AE19" s="168">
        <f t="shared" si="26"/>
        <v>47441.660000000033</v>
      </c>
      <c r="AF19" s="143">
        <f>'[2]Stb-Solid'!K21</f>
        <v>66000</v>
      </c>
      <c r="AG19" s="121"/>
      <c r="AH19" s="122">
        <f t="shared" si="27"/>
        <v>66000</v>
      </c>
      <c r="AI19" s="121">
        <f>'[2]Stb-Solid'!L21</f>
        <v>100000</v>
      </c>
      <c r="AJ19" s="121"/>
      <c r="AK19" s="122">
        <f t="shared" si="28"/>
        <v>100000</v>
      </c>
      <c r="AL19" s="121">
        <f>'[2]Stb-Solid'!M21</f>
        <v>90000</v>
      </c>
      <c r="AM19" s="121"/>
      <c r="AN19" s="124">
        <f t="shared" si="29"/>
        <v>90000</v>
      </c>
      <c r="AO19" s="157">
        <f t="shared" si="9"/>
        <v>256000</v>
      </c>
      <c r="AP19" s="322">
        <f t="shared" si="9"/>
        <v>0</v>
      </c>
      <c r="AQ19" s="159">
        <f t="shared" si="10"/>
        <v>256000</v>
      </c>
      <c r="AR19" s="143">
        <f>'[2]Stb-Solid'!N21</f>
        <v>85000</v>
      </c>
      <c r="AS19" s="121"/>
      <c r="AT19" s="122">
        <f t="shared" si="30"/>
        <v>85000</v>
      </c>
      <c r="AU19" s="121">
        <f>'[2]Stb-Solid'!O21</f>
        <v>85000</v>
      </c>
      <c r="AV19" s="121"/>
      <c r="AW19" s="123">
        <f t="shared" si="31"/>
        <v>85000</v>
      </c>
      <c r="AX19" s="121">
        <f>'[2]Stb-Solid'!P21</f>
        <v>40000</v>
      </c>
      <c r="AY19" s="121"/>
      <c r="AZ19" s="122">
        <f t="shared" si="32"/>
        <v>40000</v>
      </c>
      <c r="BA19" s="157">
        <f t="shared" si="33"/>
        <v>210000</v>
      </c>
      <c r="BB19" s="158">
        <f t="shared" si="34"/>
        <v>0</v>
      </c>
      <c r="BC19" s="443">
        <f t="shared" si="35"/>
        <v>210000</v>
      </c>
      <c r="BD19" s="166">
        <f t="shared" si="36"/>
        <v>466000</v>
      </c>
      <c r="BE19" s="167">
        <f t="shared" si="37"/>
        <v>0</v>
      </c>
      <c r="BF19" s="444">
        <f t="shared" si="38"/>
        <v>466000</v>
      </c>
      <c r="BG19" s="439">
        <f t="shared" si="39"/>
        <v>1209000</v>
      </c>
      <c r="BH19" s="444">
        <f t="shared" si="40"/>
        <v>695558.34</v>
      </c>
      <c r="BI19" s="444">
        <f t="shared" si="41"/>
        <v>513441.66000000003</v>
      </c>
      <c r="BJ19" s="465"/>
      <c r="BL19" s="456">
        <f>VLOOKUP($B19,Test!$A$5:$E$58,3,0)</f>
        <v>222271.43</v>
      </c>
    </row>
    <row r="20" spans="1:64" s="183" customFormat="1" ht="30" customHeight="1" x14ac:dyDescent="0.5">
      <c r="A20" s="184">
        <f t="shared" si="42"/>
        <v>14</v>
      </c>
      <c r="B20" s="222">
        <v>51313</v>
      </c>
      <c r="C20" s="236" t="s">
        <v>11</v>
      </c>
      <c r="D20" s="186" t="s">
        <v>52</v>
      </c>
      <c r="E20" s="143">
        <f>'[2]Stb-Solid'!E22</f>
        <v>0</v>
      </c>
      <c r="F20" s="121">
        <v>0</v>
      </c>
      <c r="G20" s="122">
        <f t="shared" si="15"/>
        <v>0</v>
      </c>
      <c r="H20" s="121">
        <f>'[2]Stb-Solid'!F22</f>
        <v>0</v>
      </c>
      <c r="I20" s="121">
        <v>0</v>
      </c>
      <c r="J20" s="122">
        <f t="shared" si="16"/>
        <v>0</v>
      </c>
      <c r="K20" s="121">
        <f>'[2]Stb-Solid'!G22</f>
        <v>0</v>
      </c>
      <c r="L20" s="121">
        <v>0</v>
      </c>
      <c r="M20" s="124">
        <f t="shared" si="17"/>
        <v>0</v>
      </c>
      <c r="N20" s="157">
        <f t="shared" si="18"/>
        <v>0</v>
      </c>
      <c r="O20" s="322">
        <f t="shared" si="18"/>
        <v>0</v>
      </c>
      <c r="P20" s="159">
        <f t="shared" si="19"/>
        <v>0</v>
      </c>
      <c r="Q20" s="143">
        <f>'[2]Stb-Solid'!H22</f>
        <v>0</v>
      </c>
      <c r="R20" s="121">
        <v>0</v>
      </c>
      <c r="S20" s="122">
        <f t="shared" si="20"/>
        <v>0</v>
      </c>
      <c r="T20" s="121">
        <f>'[2]Stb-Solid'!I22</f>
        <v>0</v>
      </c>
      <c r="U20" s="121"/>
      <c r="V20" s="122">
        <f t="shared" si="21"/>
        <v>0</v>
      </c>
      <c r="W20" s="483">
        <f>'[2]Stb-Solid'!J22</f>
        <v>0</v>
      </c>
      <c r="X20" s="121"/>
      <c r="Y20" s="124">
        <f t="shared" si="22"/>
        <v>0</v>
      </c>
      <c r="Z20" s="157">
        <f t="shared" si="23"/>
        <v>0</v>
      </c>
      <c r="AA20" s="322">
        <f t="shared" si="23"/>
        <v>0</v>
      </c>
      <c r="AB20" s="159">
        <f t="shared" si="24"/>
        <v>0</v>
      </c>
      <c r="AC20" s="439">
        <f t="shared" si="25"/>
        <v>0</v>
      </c>
      <c r="AD20" s="327">
        <f t="shared" si="25"/>
        <v>0</v>
      </c>
      <c r="AE20" s="168">
        <f t="shared" si="26"/>
        <v>0</v>
      </c>
      <c r="AF20" s="143">
        <f>'[2]Stb-Solid'!K22</f>
        <v>0</v>
      </c>
      <c r="AG20" s="121"/>
      <c r="AH20" s="122">
        <f t="shared" si="27"/>
        <v>0</v>
      </c>
      <c r="AI20" s="121">
        <f>'[2]Stb-Solid'!L22</f>
        <v>0</v>
      </c>
      <c r="AJ20" s="121"/>
      <c r="AK20" s="122">
        <f t="shared" si="28"/>
        <v>0</v>
      </c>
      <c r="AL20" s="121">
        <f>'[2]Stb-Solid'!M22</f>
        <v>0</v>
      </c>
      <c r="AM20" s="121"/>
      <c r="AN20" s="124">
        <f t="shared" si="29"/>
        <v>0</v>
      </c>
      <c r="AO20" s="157">
        <f t="shared" si="9"/>
        <v>0</v>
      </c>
      <c r="AP20" s="322">
        <f t="shared" si="9"/>
        <v>0</v>
      </c>
      <c r="AQ20" s="159">
        <f t="shared" si="10"/>
        <v>0</v>
      </c>
      <c r="AR20" s="143">
        <f>'[2]Stb-Solid'!N22</f>
        <v>0</v>
      </c>
      <c r="AS20" s="121"/>
      <c r="AT20" s="122">
        <f t="shared" si="30"/>
        <v>0</v>
      </c>
      <c r="AU20" s="121">
        <f>'[2]Stb-Solid'!O22</f>
        <v>0</v>
      </c>
      <c r="AV20" s="121"/>
      <c r="AW20" s="123">
        <f t="shared" si="31"/>
        <v>0</v>
      </c>
      <c r="AX20" s="121">
        <f>'[2]Stb-Solid'!P22</f>
        <v>0</v>
      </c>
      <c r="AY20" s="121"/>
      <c r="AZ20" s="122">
        <f t="shared" si="32"/>
        <v>0</v>
      </c>
      <c r="BA20" s="157">
        <f t="shared" si="33"/>
        <v>0</v>
      </c>
      <c r="BB20" s="158">
        <f t="shared" si="34"/>
        <v>0</v>
      </c>
      <c r="BC20" s="443">
        <f t="shared" si="35"/>
        <v>0</v>
      </c>
      <c r="BD20" s="166">
        <f t="shared" si="36"/>
        <v>0</v>
      </c>
      <c r="BE20" s="167">
        <f t="shared" si="37"/>
        <v>0</v>
      </c>
      <c r="BF20" s="444">
        <f t="shared" si="38"/>
        <v>0</v>
      </c>
      <c r="BG20" s="439">
        <f t="shared" si="39"/>
        <v>0</v>
      </c>
      <c r="BH20" s="444">
        <f t="shared" si="40"/>
        <v>0</v>
      </c>
      <c r="BI20" s="444">
        <f t="shared" si="41"/>
        <v>0</v>
      </c>
      <c r="BJ20" s="465"/>
      <c r="BL20" s="456">
        <f>VLOOKUP($B20,Test!$A$5:$E$58,3,0)</f>
        <v>0</v>
      </c>
    </row>
    <row r="21" spans="1:64" s="183" customFormat="1" ht="30" customHeight="1" x14ac:dyDescent="0.5">
      <c r="A21" s="184">
        <f t="shared" si="42"/>
        <v>15</v>
      </c>
      <c r="B21" s="222">
        <v>51314</v>
      </c>
      <c r="C21" s="236" t="s">
        <v>12</v>
      </c>
      <c r="D21" s="186" t="s">
        <v>53</v>
      </c>
      <c r="E21" s="143">
        <f>'[2]Stb-Solid'!E23</f>
        <v>-21438</v>
      </c>
      <c r="F21" s="121">
        <v>-617705.41</v>
      </c>
      <c r="G21" s="122">
        <f t="shared" si="15"/>
        <v>596267.41</v>
      </c>
      <c r="H21" s="121">
        <f>'[2]Stb-Solid'!F23</f>
        <v>-220937.7</v>
      </c>
      <c r="I21" s="121">
        <v>-225895.87</v>
      </c>
      <c r="J21" s="122">
        <f t="shared" si="16"/>
        <v>4958.1699999999837</v>
      </c>
      <c r="K21" s="121">
        <f>'[2]Stb-Solid'!G23</f>
        <v>-32157.000000000004</v>
      </c>
      <c r="L21" s="121">
        <v>-135865.19</v>
      </c>
      <c r="M21" s="124">
        <f t="shared" si="17"/>
        <v>103708.19</v>
      </c>
      <c r="N21" s="157">
        <f t="shared" si="18"/>
        <v>-274532.7</v>
      </c>
      <c r="O21" s="322">
        <f t="shared" si="18"/>
        <v>-979466.47</v>
      </c>
      <c r="P21" s="159">
        <f t="shared" si="19"/>
        <v>704933.77</v>
      </c>
      <c r="Q21" s="143">
        <f>'[2]Stb-Solid'!H23</f>
        <v>0</v>
      </c>
      <c r="R21" s="121">
        <v>-3695.36</v>
      </c>
      <c r="S21" s="122">
        <f t="shared" si="20"/>
        <v>3695.36</v>
      </c>
      <c r="T21" s="121">
        <f>'[2]Stb-Solid'!I23</f>
        <v>-26569.200000000001</v>
      </c>
      <c r="U21" s="121"/>
      <c r="V21" s="122">
        <f t="shared" si="21"/>
        <v>-26569.200000000001</v>
      </c>
      <c r="W21" s="483">
        <f>'[2]Stb-Solid'!J23</f>
        <v>-180718.2</v>
      </c>
      <c r="X21" s="121"/>
      <c r="Y21" s="124">
        <f t="shared" si="22"/>
        <v>-180718.2</v>
      </c>
      <c r="Z21" s="157">
        <f t="shared" si="23"/>
        <v>-207287.40000000002</v>
      </c>
      <c r="AA21" s="322">
        <f t="shared" si="23"/>
        <v>-3695.36</v>
      </c>
      <c r="AB21" s="159">
        <f t="shared" si="24"/>
        <v>-203592.04000000004</v>
      </c>
      <c r="AC21" s="439">
        <f t="shared" si="25"/>
        <v>-481820.10000000003</v>
      </c>
      <c r="AD21" s="327">
        <f t="shared" si="25"/>
        <v>-983161.83</v>
      </c>
      <c r="AE21" s="168">
        <f t="shared" si="26"/>
        <v>501341.72999999992</v>
      </c>
      <c r="AF21" s="143">
        <f>'[2]Stb-Solid'!K23</f>
        <v>-39853.800000000003</v>
      </c>
      <c r="AG21" s="121"/>
      <c r="AH21" s="122">
        <f t="shared" si="27"/>
        <v>-39853.800000000003</v>
      </c>
      <c r="AI21" s="121">
        <f>'[2]Stb-Solid'!L23</f>
        <v>-161280.90000000002</v>
      </c>
      <c r="AJ21" s="121"/>
      <c r="AK21" s="122">
        <f t="shared" si="28"/>
        <v>-161280.90000000002</v>
      </c>
      <c r="AL21" s="121">
        <f>'[2]Stb-Solid'!M23</f>
        <v>-121896.90000000001</v>
      </c>
      <c r="AM21" s="121"/>
      <c r="AN21" s="124">
        <f t="shared" si="29"/>
        <v>-121896.90000000001</v>
      </c>
      <c r="AO21" s="157">
        <f t="shared" si="9"/>
        <v>-323031.60000000003</v>
      </c>
      <c r="AP21" s="322">
        <f t="shared" si="9"/>
        <v>0</v>
      </c>
      <c r="AQ21" s="159">
        <f t="shared" si="10"/>
        <v>-323031.60000000003</v>
      </c>
      <c r="AR21" s="143">
        <f>'[2]Stb-Solid'!N23</f>
        <v>-48235.500000000007</v>
      </c>
      <c r="AS21" s="121"/>
      <c r="AT21" s="122">
        <f t="shared" si="30"/>
        <v>-48235.500000000007</v>
      </c>
      <c r="AU21" s="121">
        <f>'[2]Stb-Solid'!O23</f>
        <v>-59054.400000000001</v>
      </c>
      <c r="AV21" s="121"/>
      <c r="AW21" s="123">
        <f t="shared" si="31"/>
        <v>-59054.400000000001</v>
      </c>
      <c r="AX21" s="121">
        <f>'[2]Stb-Solid'!P23</f>
        <v>0</v>
      </c>
      <c r="AY21" s="121"/>
      <c r="AZ21" s="122">
        <f t="shared" si="32"/>
        <v>0</v>
      </c>
      <c r="BA21" s="157">
        <f t="shared" si="33"/>
        <v>-107289.90000000001</v>
      </c>
      <c r="BB21" s="158">
        <f t="shared" si="34"/>
        <v>0</v>
      </c>
      <c r="BC21" s="443">
        <f t="shared" si="35"/>
        <v>-107289.90000000001</v>
      </c>
      <c r="BD21" s="166">
        <f t="shared" si="36"/>
        <v>-430321.50000000006</v>
      </c>
      <c r="BE21" s="167">
        <f t="shared" si="37"/>
        <v>0</v>
      </c>
      <c r="BF21" s="444">
        <f t="shared" si="38"/>
        <v>-430321.50000000006</v>
      </c>
      <c r="BG21" s="439">
        <f t="shared" si="39"/>
        <v>-912141.60000000009</v>
      </c>
      <c r="BH21" s="444">
        <f t="shared" si="40"/>
        <v>-983161.83</v>
      </c>
      <c r="BI21" s="444">
        <f t="shared" si="41"/>
        <v>71020.229999999865</v>
      </c>
      <c r="BJ21" s="465"/>
      <c r="BL21" s="456">
        <f>VLOOKUP($B21,Test!$A$5:$E$58,3,0)</f>
        <v>-72824.73</v>
      </c>
    </row>
    <row r="22" spans="1:64" s="183" customFormat="1" ht="30" customHeight="1" x14ac:dyDescent="0.5">
      <c r="A22" s="184">
        <f t="shared" si="42"/>
        <v>16</v>
      </c>
      <c r="B22" s="222">
        <v>51315</v>
      </c>
      <c r="C22" s="236" t="s">
        <v>104</v>
      </c>
      <c r="D22" s="186" t="s">
        <v>105</v>
      </c>
      <c r="E22" s="143">
        <f>'[2]Stb-Solid'!E24</f>
        <v>0</v>
      </c>
      <c r="F22" s="121"/>
      <c r="G22" s="122">
        <f t="shared" si="15"/>
        <v>0</v>
      </c>
      <c r="H22" s="121">
        <f>'[2]Stb-Solid'!F24</f>
        <v>0</v>
      </c>
      <c r="I22" s="121"/>
      <c r="J22" s="122">
        <f t="shared" si="16"/>
        <v>0</v>
      </c>
      <c r="K22" s="121">
        <f>'[2]Stb-Solid'!G24</f>
        <v>0</v>
      </c>
      <c r="L22" s="121"/>
      <c r="M22" s="124">
        <f t="shared" si="17"/>
        <v>0</v>
      </c>
      <c r="N22" s="157">
        <f t="shared" si="18"/>
        <v>0</v>
      </c>
      <c r="O22" s="322">
        <f t="shared" si="18"/>
        <v>0</v>
      </c>
      <c r="P22" s="159">
        <f t="shared" si="19"/>
        <v>0</v>
      </c>
      <c r="Q22" s="143">
        <f>'[2]Stb-Solid'!H24</f>
        <v>0</v>
      </c>
      <c r="R22" s="121"/>
      <c r="S22" s="122">
        <f t="shared" si="20"/>
        <v>0</v>
      </c>
      <c r="T22" s="121">
        <f>'[2]Stb-Solid'!I24</f>
        <v>0</v>
      </c>
      <c r="U22" s="121"/>
      <c r="V22" s="122">
        <f t="shared" si="21"/>
        <v>0</v>
      </c>
      <c r="W22" s="483">
        <f>'[2]Stb-Solid'!J24</f>
        <v>0</v>
      </c>
      <c r="X22" s="121"/>
      <c r="Y22" s="124">
        <f t="shared" si="22"/>
        <v>0</v>
      </c>
      <c r="Z22" s="157">
        <f t="shared" si="23"/>
        <v>0</v>
      </c>
      <c r="AA22" s="322">
        <f t="shared" si="23"/>
        <v>0</v>
      </c>
      <c r="AB22" s="159">
        <f t="shared" si="24"/>
        <v>0</v>
      </c>
      <c r="AC22" s="439">
        <f t="shared" si="25"/>
        <v>0</v>
      </c>
      <c r="AD22" s="327">
        <f t="shared" si="25"/>
        <v>0</v>
      </c>
      <c r="AE22" s="168">
        <f t="shared" si="26"/>
        <v>0</v>
      </c>
      <c r="AF22" s="143">
        <f>'[2]Stb-Solid'!K24</f>
        <v>0</v>
      </c>
      <c r="AG22" s="121"/>
      <c r="AH22" s="122">
        <f t="shared" si="27"/>
        <v>0</v>
      </c>
      <c r="AI22" s="121">
        <f>'[2]Stb-Solid'!L24</f>
        <v>0</v>
      </c>
      <c r="AJ22" s="121"/>
      <c r="AK22" s="122">
        <f t="shared" si="28"/>
        <v>0</v>
      </c>
      <c r="AL22" s="121">
        <f>'[2]Stb-Solid'!M24</f>
        <v>0</v>
      </c>
      <c r="AM22" s="121"/>
      <c r="AN22" s="124">
        <f t="shared" si="29"/>
        <v>0</v>
      </c>
      <c r="AO22" s="157">
        <f t="shared" si="9"/>
        <v>0</v>
      </c>
      <c r="AP22" s="322">
        <f t="shared" si="9"/>
        <v>0</v>
      </c>
      <c r="AQ22" s="159">
        <f t="shared" si="10"/>
        <v>0</v>
      </c>
      <c r="AR22" s="143">
        <f>'[2]Stb-Solid'!N24</f>
        <v>0</v>
      </c>
      <c r="AS22" s="121"/>
      <c r="AT22" s="122">
        <f t="shared" si="30"/>
        <v>0</v>
      </c>
      <c r="AU22" s="121">
        <f>'[2]Stb-Solid'!O24</f>
        <v>0</v>
      </c>
      <c r="AV22" s="121"/>
      <c r="AW22" s="123">
        <f t="shared" si="31"/>
        <v>0</v>
      </c>
      <c r="AX22" s="121">
        <f>'[2]Stb-Solid'!P24</f>
        <v>0</v>
      </c>
      <c r="AY22" s="121"/>
      <c r="AZ22" s="122">
        <f t="shared" si="32"/>
        <v>0</v>
      </c>
      <c r="BA22" s="157">
        <f t="shared" si="33"/>
        <v>0</v>
      </c>
      <c r="BB22" s="158">
        <f t="shared" si="34"/>
        <v>0</v>
      </c>
      <c r="BC22" s="443">
        <f t="shared" si="35"/>
        <v>0</v>
      </c>
      <c r="BD22" s="166">
        <f t="shared" si="36"/>
        <v>0</v>
      </c>
      <c r="BE22" s="167">
        <f t="shared" si="37"/>
        <v>0</v>
      </c>
      <c r="BF22" s="444">
        <f t="shared" si="38"/>
        <v>0</v>
      </c>
      <c r="BG22" s="439">
        <f t="shared" si="39"/>
        <v>0</v>
      </c>
      <c r="BH22" s="444">
        <f t="shared" si="40"/>
        <v>0</v>
      </c>
      <c r="BI22" s="444">
        <f t="shared" si="41"/>
        <v>0</v>
      </c>
      <c r="BJ22" s="465"/>
      <c r="BL22" s="456">
        <f>VLOOKUP($B22,Test!$A$5:$E$58,3,0)</f>
        <v>0</v>
      </c>
    </row>
    <row r="23" spans="1:64" s="183" customFormat="1" ht="30" customHeight="1" x14ac:dyDescent="0.5">
      <c r="A23" s="184">
        <f t="shared" si="42"/>
        <v>17</v>
      </c>
      <c r="B23" s="222">
        <v>51316</v>
      </c>
      <c r="C23" s="236" t="s">
        <v>118</v>
      </c>
      <c r="D23" s="186" t="s">
        <v>251</v>
      </c>
      <c r="E23" s="143">
        <f>'[2]Stb-Solid'!E25</f>
        <v>30000</v>
      </c>
      <c r="F23" s="121">
        <v>19950</v>
      </c>
      <c r="G23" s="122">
        <f t="shared" si="15"/>
        <v>10050</v>
      </c>
      <c r="H23" s="121">
        <f>'[2]Stb-Solid'!F25</f>
        <v>0</v>
      </c>
      <c r="I23" s="121">
        <v>39900</v>
      </c>
      <c r="J23" s="122">
        <f t="shared" si="16"/>
        <v>-39900</v>
      </c>
      <c r="K23" s="121">
        <f>'[2]Stb-Solid'!G25</f>
        <v>32000</v>
      </c>
      <c r="L23" s="121">
        <v>43950</v>
      </c>
      <c r="M23" s="124">
        <f t="shared" si="17"/>
        <v>-11950</v>
      </c>
      <c r="N23" s="157">
        <f t="shared" si="18"/>
        <v>62000</v>
      </c>
      <c r="O23" s="322">
        <f t="shared" si="18"/>
        <v>103800</v>
      </c>
      <c r="P23" s="159">
        <f t="shared" si="19"/>
        <v>-41800</v>
      </c>
      <c r="Q23" s="143">
        <f>'[2]Stb-Solid'!H25</f>
        <v>2000</v>
      </c>
      <c r="R23" s="121"/>
      <c r="S23" s="122">
        <f t="shared" si="20"/>
        <v>2000</v>
      </c>
      <c r="T23" s="121">
        <f>'[2]Stb-Solid'!I25</f>
        <v>30000</v>
      </c>
      <c r="U23" s="121"/>
      <c r="V23" s="122">
        <f t="shared" si="21"/>
        <v>30000</v>
      </c>
      <c r="W23" s="483">
        <f>'[2]Stb-Solid'!J25</f>
        <v>0</v>
      </c>
      <c r="X23" s="121"/>
      <c r="Y23" s="124">
        <f t="shared" si="22"/>
        <v>0</v>
      </c>
      <c r="Z23" s="157">
        <f t="shared" si="23"/>
        <v>32000</v>
      </c>
      <c r="AA23" s="322">
        <f t="shared" si="23"/>
        <v>0</v>
      </c>
      <c r="AB23" s="159">
        <f t="shared" si="24"/>
        <v>32000</v>
      </c>
      <c r="AC23" s="439">
        <f t="shared" si="25"/>
        <v>94000</v>
      </c>
      <c r="AD23" s="327">
        <f t="shared" si="25"/>
        <v>103800</v>
      </c>
      <c r="AE23" s="168">
        <f t="shared" si="26"/>
        <v>-9800</v>
      </c>
      <c r="AF23" s="143">
        <f>'[2]Stb-Solid'!K25</f>
        <v>30000</v>
      </c>
      <c r="AG23" s="121"/>
      <c r="AH23" s="122">
        <f t="shared" si="27"/>
        <v>30000</v>
      </c>
      <c r="AI23" s="121">
        <f>'[2]Stb-Solid'!L25</f>
        <v>2000</v>
      </c>
      <c r="AJ23" s="121"/>
      <c r="AK23" s="122">
        <f t="shared" si="28"/>
        <v>2000</v>
      </c>
      <c r="AL23" s="121">
        <f>'[2]Stb-Solid'!M25</f>
        <v>2000</v>
      </c>
      <c r="AM23" s="121"/>
      <c r="AN23" s="124">
        <f t="shared" si="29"/>
        <v>2000</v>
      </c>
      <c r="AO23" s="157">
        <f t="shared" si="9"/>
        <v>34000</v>
      </c>
      <c r="AP23" s="322">
        <f t="shared" si="9"/>
        <v>0</v>
      </c>
      <c r="AQ23" s="159">
        <f t="shared" si="10"/>
        <v>34000</v>
      </c>
      <c r="AR23" s="143">
        <f>'[2]Stb-Solid'!N25</f>
        <v>30000</v>
      </c>
      <c r="AS23" s="121"/>
      <c r="AT23" s="122">
        <f t="shared" si="30"/>
        <v>30000</v>
      </c>
      <c r="AU23" s="121">
        <f>'[2]Stb-Solid'!O25</f>
        <v>0</v>
      </c>
      <c r="AV23" s="121"/>
      <c r="AW23" s="123">
        <f t="shared" si="31"/>
        <v>0</v>
      </c>
      <c r="AX23" s="121">
        <f>'[2]Stb-Solid'!P25</f>
        <v>0</v>
      </c>
      <c r="AY23" s="121"/>
      <c r="AZ23" s="122">
        <f t="shared" si="32"/>
        <v>0</v>
      </c>
      <c r="BA23" s="157">
        <f t="shared" si="33"/>
        <v>30000</v>
      </c>
      <c r="BB23" s="158">
        <f t="shared" si="34"/>
        <v>0</v>
      </c>
      <c r="BC23" s="443">
        <f t="shared" si="35"/>
        <v>30000</v>
      </c>
      <c r="BD23" s="166">
        <f t="shared" si="36"/>
        <v>64000</v>
      </c>
      <c r="BE23" s="167">
        <f t="shared" si="37"/>
        <v>0</v>
      </c>
      <c r="BF23" s="444">
        <f t="shared" si="38"/>
        <v>64000</v>
      </c>
      <c r="BG23" s="439">
        <f t="shared" si="39"/>
        <v>158000</v>
      </c>
      <c r="BH23" s="444">
        <f t="shared" si="40"/>
        <v>103800</v>
      </c>
      <c r="BI23" s="444">
        <f t="shared" si="41"/>
        <v>54200</v>
      </c>
      <c r="BJ23" s="465"/>
      <c r="BL23" s="456">
        <f>VLOOKUP($B23,Test!$A$5:$E$58,3,0)</f>
        <v>19950</v>
      </c>
    </row>
    <row r="24" spans="1:64" s="183" customFormat="1" ht="30" customHeight="1" x14ac:dyDescent="0.5">
      <c r="A24" s="184">
        <f t="shared" si="42"/>
        <v>18</v>
      </c>
      <c r="B24" s="222">
        <v>51399</v>
      </c>
      <c r="C24" s="236" t="s">
        <v>13</v>
      </c>
      <c r="D24" s="186" t="s">
        <v>54</v>
      </c>
      <c r="E24" s="143">
        <f>'[2]Stb-Solid'!E26</f>
        <v>124787.19373354343</v>
      </c>
      <c r="F24" s="121">
        <v>230099.28</v>
      </c>
      <c r="G24" s="122">
        <f t="shared" si="15"/>
        <v>-105312.08626645656</v>
      </c>
      <c r="H24" s="121">
        <f>'[2]Stb-Solid'!F26</f>
        <v>253057.2600087118</v>
      </c>
      <c r="I24" s="121">
        <v>257597.11</v>
      </c>
      <c r="J24" s="122">
        <f t="shared" si="16"/>
        <v>-4539.8499912881816</v>
      </c>
      <c r="K24" s="121">
        <f>'[2]Stb-Solid'!G26</f>
        <v>275965.85299224622</v>
      </c>
      <c r="L24" s="121">
        <v>296378.7</v>
      </c>
      <c r="M24" s="124">
        <f t="shared" si="17"/>
        <v>-20412.847007753793</v>
      </c>
      <c r="N24" s="157">
        <f t="shared" si="18"/>
        <v>653810.30673450138</v>
      </c>
      <c r="O24" s="322">
        <f t="shared" si="18"/>
        <v>784075.09000000008</v>
      </c>
      <c r="P24" s="159">
        <f t="shared" si="19"/>
        <v>-130264.7832654987</v>
      </c>
      <c r="Q24" s="143">
        <f>'[2]Stb-Solid'!H26</f>
        <v>236679.44214134343</v>
      </c>
      <c r="R24" s="121">
        <v>253732.22</v>
      </c>
      <c r="S24" s="122">
        <f t="shared" si="20"/>
        <v>-17052.777858656569</v>
      </c>
      <c r="T24" s="121">
        <f>'[2]Stb-Solid'!I26</f>
        <v>160200.50214633098</v>
      </c>
      <c r="U24" s="121"/>
      <c r="V24" s="122">
        <f t="shared" si="21"/>
        <v>160200.50214633098</v>
      </c>
      <c r="W24" s="483">
        <f>'[2]Stb-Solid'!J26</f>
        <v>179430.24692242785</v>
      </c>
      <c r="X24" s="121"/>
      <c r="Y24" s="124">
        <f t="shared" si="22"/>
        <v>179430.24692242785</v>
      </c>
      <c r="Z24" s="157">
        <f t="shared" si="23"/>
        <v>576310.19121010229</v>
      </c>
      <c r="AA24" s="322">
        <f t="shared" si="23"/>
        <v>253732.22</v>
      </c>
      <c r="AB24" s="159">
        <f t="shared" si="24"/>
        <v>322577.97121010232</v>
      </c>
      <c r="AC24" s="439">
        <f t="shared" si="25"/>
        <v>1230120.4979446034</v>
      </c>
      <c r="AD24" s="327">
        <f t="shared" si="25"/>
        <v>1037807.31</v>
      </c>
      <c r="AE24" s="168">
        <f t="shared" si="26"/>
        <v>192313.18794460339</v>
      </c>
      <c r="AF24" s="143">
        <f>'[2]Stb-Solid'!K26</f>
        <v>200365.82172970453</v>
      </c>
      <c r="AG24" s="121"/>
      <c r="AH24" s="122">
        <f t="shared" si="27"/>
        <v>200365.82172970453</v>
      </c>
      <c r="AI24" s="121">
        <f>'[2]Stb-Solid'!L26</f>
        <v>165431.77385266218</v>
      </c>
      <c r="AJ24" s="121"/>
      <c r="AK24" s="122">
        <f t="shared" si="28"/>
        <v>165431.77385266218</v>
      </c>
      <c r="AL24" s="121">
        <f>'[2]Stb-Solid'!M26</f>
        <v>192106.33666508546</v>
      </c>
      <c r="AM24" s="121"/>
      <c r="AN24" s="124">
        <f t="shared" si="29"/>
        <v>192106.33666508546</v>
      </c>
      <c r="AO24" s="157">
        <f t="shared" si="9"/>
        <v>557903.93224745221</v>
      </c>
      <c r="AP24" s="322">
        <f t="shared" si="9"/>
        <v>0</v>
      </c>
      <c r="AQ24" s="159">
        <f t="shared" si="10"/>
        <v>557903.93224745221</v>
      </c>
      <c r="AR24" s="143">
        <f>'[2]Stb-Solid'!N26</f>
        <v>191563.80355357772</v>
      </c>
      <c r="AS24" s="121"/>
      <c r="AT24" s="122">
        <f t="shared" si="30"/>
        <v>191563.80355357772</v>
      </c>
      <c r="AU24" s="121">
        <f>'[2]Stb-Solid'!O26</f>
        <v>174333.2167027964</v>
      </c>
      <c r="AV24" s="121"/>
      <c r="AW24" s="123">
        <f t="shared" si="31"/>
        <v>174333.2167027964</v>
      </c>
      <c r="AX24" s="121">
        <f>'[2]Stb-Solid'!P26</f>
        <v>138896.72259858312</v>
      </c>
      <c r="AY24" s="121"/>
      <c r="AZ24" s="122">
        <f t="shared" si="32"/>
        <v>138896.72259858312</v>
      </c>
      <c r="BA24" s="157">
        <f t="shared" si="33"/>
        <v>504793.74285495724</v>
      </c>
      <c r="BB24" s="158">
        <f t="shared" si="34"/>
        <v>0</v>
      </c>
      <c r="BC24" s="443">
        <f t="shared" si="35"/>
        <v>504793.74285495724</v>
      </c>
      <c r="BD24" s="166">
        <f t="shared" si="36"/>
        <v>1062697.6751024094</v>
      </c>
      <c r="BE24" s="167">
        <f t="shared" si="37"/>
        <v>0</v>
      </c>
      <c r="BF24" s="444">
        <f t="shared" si="38"/>
        <v>1062697.6751024094</v>
      </c>
      <c r="BG24" s="439">
        <f t="shared" si="39"/>
        <v>2292818.1730470126</v>
      </c>
      <c r="BH24" s="444">
        <f t="shared" si="40"/>
        <v>1037807.31</v>
      </c>
      <c r="BI24" s="444">
        <f t="shared" si="41"/>
        <v>1255010.8630470126</v>
      </c>
      <c r="BJ24" s="465"/>
      <c r="BL24" s="456">
        <f>VLOOKUP($B24,Test!$A$5:$E$58,3,0)</f>
        <v>361100.38</v>
      </c>
    </row>
    <row r="25" spans="1:64" s="183" customFormat="1" ht="30" customHeight="1" x14ac:dyDescent="0.5">
      <c r="A25" s="184">
        <f t="shared" si="42"/>
        <v>19</v>
      </c>
      <c r="B25" s="222">
        <v>51401</v>
      </c>
      <c r="C25" s="236" t="s">
        <v>14</v>
      </c>
      <c r="D25" s="186" t="s">
        <v>55</v>
      </c>
      <c r="E25" s="143">
        <f>'[2]Stb-Solid'!E27</f>
        <v>0</v>
      </c>
      <c r="F25" s="121"/>
      <c r="G25" s="122">
        <f t="shared" si="15"/>
        <v>0</v>
      </c>
      <c r="H25" s="121">
        <f>'[2]Stb-Solid'!F27</f>
        <v>0</v>
      </c>
      <c r="I25" s="121"/>
      <c r="J25" s="122">
        <f t="shared" si="16"/>
        <v>0</v>
      </c>
      <c r="K25" s="121">
        <f>'[2]Stb-Solid'!G27</f>
        <v>0</v>
      </c>
      <c r="L25" s="121"/>
      <c r="M25" s="124">
        <f t="shared" si="17"/>
        <v>0</v>
      </c>
      <c r="N25" s="157">
        <f t="shared" si="18"/>
        <v>0</v>
      </c>
      <c r="O25" s="322">
        <f t="shared" si="18"/>
        <v>0</v>
      </c>
      <c r="P25" s="159">
        <f t="shared" si="19"/>
        <v>0</v>
      </c>
      <c r="Q25" s="143">
        <f>'[2]Stb-Solid'!H27</f>
        <v>0</v>
      </c>
      <c r="R25" s="121"/>
      <c r="S25" s="122">
        <f t="shared" si="20"/>
        <v>0</v>
      </c>
      <c r="T25" s="121">
        <f>'[2]Stb-Solid'!I27</f>
        <v>0</v>
      </c>
      <c r="U25" s="121"/>
      <c r="V25" s="122">
        <f t="shared" si="21"/>
        <v>0</v>
      </c>
      <c r="W25" s="483">
        <f>'[2]Stb-Solid'!J27</f>
        <v>0</v>
      </c>
      <c r="X25" s="121"/>
      <c r="Y25" s="124">
        <f t="shared" si="22"/>
        <v>0</v>
      </c>
      <c r="Z25" s="157">
        <f t="shared" si="23"/>
        <v>0</v>
      </c>
      <c r="AA25" s="322">
        <f t="shared" si="23"/>
        <v>0</v>
      </c>
      <c r="AB25" s="159">
        <f t="shared" si="24"/>
        <v>0</v>
      </c>
      <c r="AC25" s="439">
        <f t="shared" si="25"/>
        <v>0</v>
      </c>
      <c r="AD25" s="327">
        <f t="shared" si="25"/>
        <v>0</v>
      </c>
      <c r="AE25" s="168">
        <f t="shared" si="26"/>
        <v>0</v>
      </c>
      <c r="AF25" s="143">
        <f>'[2]Stb-Solid'!K27</f>
        <v>0</v>
      </c>
      <c r="AG25" s="121"/>
      <c r="AH25" s="122">
        <f t="shared" si="27"/>
        <v>0</v>
      </c>
      <c r="AI25" s="121">
        <f>'[2]Stb-Solid'!L27</f>
        <v>0</v>
      </c>
      <c r="AJ25" s="121"/>
      <c r="AK25" s="122">
        <f t="shared" si="28"/>
        <v>0</v>
      </c>
      <c r="AL25" s="121">
        <f>'[2]Stb-Solid'!M27</f>
        <v>0</v>
      </c>
      <c r="AM25" s="121"/>
      <c r="AN25" s="124">
        <f t="shared" si="29"/>
        <v>0</v>
      </c>
      <c r="AO25" s="157">
        <f t="shared" si="9"/>
        <v>0</v>
      </c>
      <c r="AP25" s="322">
        <f t="shared" si="9"/>
        <v>0</v>
      </c>
      <c r="AQ25" s="159">
        <f t="shared" si="10"/>
        <v>0</v>
      </c>
      <c r="AR25" s="143">
        <f>'[2]Stb-Solid'!N27</f>
        <v>0</v>
      </c>
      <c r="AS25" s="121"/>
      <c r="AT25" s="122">
        <f t="shared" si="30"/>
        <v>0</v>
      </c>
      <c r="AU25" s="121">
        <f>'[2]Stb-Solid'!O27</f>
        <v>0</v>
      </c>
      <c r="AV25" s="121"/>
      <c r="AW25" s="123">
        <f t="shared" si="31"/>
        <v>0</v>
      </c>
      <c r="AX25" s="121">
        <f>'[2]Stb-Solid'!P27</f>
        <v>0</v>
      </c>
      <c r="AY25" s="121"/>
      <c r="AZ25" s="122">
        <f t="shared" si="32"/>
        <v>0</v>
      </c>
      <c r="BA25" s="157">
        <f t="shared" si="33"/>
        <v>0</v>
      </c>
      <c r="BB25" s="158">
        <f t="shared" si="34"/>
        <v>0</v>
      </c>
      <c r="BC25" s="443">
        <f t="shared" si="35"/>
        <v>0</v>
      </c>
      <c r="BD25" s="166">
        <f t="shared" si="36"/>
        <v>0</v>
      </c>
      <c r="BE25" s="167">
        <f t="shared" si="37"/>
        <v>0</v>
      </c>
      <c r="BF25" s="444">
        <f t="shared" si="38"/>
        <v>0</v>
      </c>
      <c r="BG25" s="439">
        <f t="shared" si="39"/>
        <v>0</v>
      </c>
      <c r="BH25" s="444">
        <f t="shared" si="40"/>
        <v>0</v>
      </c>
      <c r="BI25" s="444">
        <f t="shared" si="41"/>
        <v>0</v>
      </c>
      <c r="BJ25" s="465"/>
      <c r="BL25" s="456">
        <f>VLOOKUP($B25,Test!$A$5:$E$58,3,0)</f>
        <v>0</v>
      </c>
    </row>
    <row r="26" spans="1:64" s="183" customFormat="1" ht="30" customHeight="1" x14ac:dyDescent="0.5">
      <c r="A26" s="184">
        <f t="shared" si="42"/>
        <v>20</v>
      </c>
      <c r="B26" s="222">
        <v>51402</v>
      </c>
      <c r="C26" s="236" t="s">
        <v>15</v>
      </c>
      <c r="D26" s="186" t="s">
        <v>56</v>
      </c>
      <c r="E26" s="143">
        <f>'[2]Stb-Solid'!E28</f>
        <v>0</v>
      </c>
      <c r="F26" s="121"/>
      <c r="G26" s="122">
        <f t="shared" si="15"/>
        <v>0</v>
      </c>
      <c r="H26" s="121">
        <f>'[2]Stb-Solid'!F28</f>
        <v>0</v>
      </c>
      <c r="I26" s="121"/>
      <c r="J26" s="122">
        <f t="shared" si="16"/>
        <v>0</v>
      </c>
      <c r="K26" s="121">
        <f>'[2]Stb-Solid'!G28</f>
        <v>0</v>
      </c>
      <c r="L26" s="121"/>
      <c r="M26" s="124">
        <f t="shared" si="17"/>
        <v>0</v>
      </c>
      <c r="N26" s="157">
        <f t="shared" si="18"/>
        <v>0</v>
      </c>
      <c r="O26" s="322">
        <f t="shared" si="18"/>
        <v>0</v>
      </c>
      <c r="P26" s="159">
        <f t="shared" si="19"/>
        <v>0</v>
      </c>
      <c r="Q26" s="143">
        <f>'[2]Stb-Solid'!H28</f>
        <v>0</v>
      </c>
      <c r="R26" s="121"/>
      <c r="S26" s="122">
        <f t="shared" si="20"/>
        <v>0</v>
      </c>
      <c r="T26" s="121">
        <f>'[2]Stb-Solid'!I28</f>
        <v>0</v>
      </c>
      <c r="U26" s="121"/>
      <c r="V26" s="122">
        <f t="shared" si="21"/>
        <v>0</v>
      </c>
      <c r="W26" s="483">
        <f>'[2]Stb-Solid'!J28</f>
        <v>0</v>
      </c>
      <c r="X26" s="121"/>
      <c r="Y26" s="124">
        <f t="shared" si="22"/>
        <v>0</v>
      </c>
      <c r="Z26" s="157">
        <f t="shared" si="23"/>
        <v>0</v>
      </c>
      <c r="AA26" s="322">
        <f t="shared" si="23"/>
        <v>0</v>
      </c>
      <c r="AB26" s="159">
        <f t="shared" si="24"/>
        <v>0</v>
      </c>
      <c r="AC26" s="439">
        <f t="shared" si="25"/>
        <v>0</v>
      </c>
      <c r="AD26" s="327">
        <f t="shared" si="25"/>
        <v>0</v>
      </c>
      <c r="AE26" s="168">
        <f t="shared" si="26"/>
        <v>0</v>
      </c>
      <c r="AF26" s="143">
        <f>'[2]Stb-Solid'!K28</f>
        <v>0</v>
      </c>
      <c r="AG26" s="121"/>
      <c r="AH26" s="122">
        <f t="shared" si="27"/>
        <v>0</v>
      </c>
      <c r="AI26" s="121">
        <f>'[2]Stb-Solid'!L28</f>
        <v>0</v>
      </c>
      <c r="AJ26" s="121"/>
      <c r="AK26" s="122">
        <f t="shared" si="28"/>
        <v>0</v>
      </c>
      <c r="AL26" s="121">
        <f>'[2]Stb-Solid'!M28</f>
        <v>0</v>
      </c>
      <c r="AM26" s="121"/>
      <c r="AN26" s="124">
        <f t="shared" si="29"/>
        <v>0</v>
      </c>
      <c r="AO26" s="157">
        <f t="shared" si="9"/>
        <v>0</v>
      </c>
      <c r="AP26" s="322">
        <f t="shared" si="9"/>
        <v>0</v>
      </c>
      <c r="AQ26" s="159">
        <f t="shared" si="10"/>
        <v>0</v>
      </c>
      <c r="AR26" s="143">
        <f>'[2]Stb-Solid'!N28</f>
        <v>0</v>
      </c>
      <c r="AS26" s="121"/>
      <c r="AT26" s="122">
        <f t="shared" si="30"/>
        <v>0</v>
      </c>
      <c r="AU26" s="121">
        <f>'[2]Stb-Solid'!O28</f>
        <v>0</v>
      </c>
      <c r="AV26" s="121"/>
      <c r="AW26" s="123">
        <f t="shared" si="31"/>
        <v>0</v>
      </c>
      <c r="AX26" s="121">
        <f>'[2]Stb-Solid'!P28</f>
        <v>0</v>
      </c>
      <c r="AY26" s="121"/>
      <c r="AZ26" s="122">
        <f t="shared" si="32"/>
        <v>0</v>
      </c>
      <c r="BA26" s="157">
        <f t="shared" si="33"/>
        <v>0</v>
      </c>
      <c r="BB26" s="158">
        <f t="shared" si="34"/>
        <v>0</v>
      </c>
      <c r="BC26" s="443">
        <f t="shared" si="35"/>
        <v>0</v>
      </c>
      <c r="BD26" s="166">
        <f t="shared" si="36"/>
        <v>0</v>
      </c>
      <c r="BE26" s="167">
        <f t="shared" si="37"/>
        <v>0</v>
      </c>
      <c r="BF26" s="444">
        <f t="shared" si="38"/>
        <v>0</v>
      </c>
      <c r="BG26" s="439">
        <f t="shared" si="39"/>
        <v>0</v>
      </c>
      <c r="BH26" s="444">
        <f t="shared" si="40"/>
        <v>0</v>
      </c>
      <c r="BI26" s="444">
        <f t="shared" si="41"/>
        <v>0</v>
      </c>
      <c r="BJ26" s="465"/>
      <c r="BL26" s="456">
        <f>VLOOKUP($B26,Test!$A$5:$E$58,3,0)</f>
        <v>0</v>
      </c>
    </row>
    <row r="27" spans="1:64" s="183" customFormat="1" ht="30" customHeight="1" x14ac:dyDescent="0.5">
      <c r="A27" s="184">
        <f t="shared" si="42"/>
        <v>21</v>
      </c>
      <c r="B27" s="222">
        <v>51403</v>
      </c>
      <c r="C27" s="236" t="s">
        <v>16</v>
      </c>
      <c r="D27" s="186" t="s">
        <v>57</v>
      </c>
      <c r="E27" s="143">
        <f>'[2]Stb-Solid'!E29</f>
        <v>0</v>
      </c>
      <c r="F27" s="121"/>
      <c r="G27" s="122">
        <f t="shared" si="15"/>
        <v>0</v>
      </c>
      <c r="H27" s="121">
        <f>'[2]Stb-Solid'!F29</f>
        <v>0</v>
      </c>
      <c r="I27" s="121"/>
      <c r="J27" s="122">
        <f t="shared" si="16"/>
        <v>0</v>
      </c>
      <c r="K27" s="121">
        <f>'[2]Stb-Solid'!G29</f>
        <v>0</v>
      </c>
      <c r="L27" s="121"/>
      <c r="M27" s="124">
        <f t="shared" si="17"/>
        <v>0</v>
      </c>
      <c r="N27" s="157">
        <f t="shared" si="18"/>
        <v>0</v>
      </c>
      <c r="O27" s="322">
        <f t="shared" si="18"/>
        <v>0</v>
      </c>
      <c r="P27" s="159">
        <f t="shared" si="19"/>
        <v>0</v>
      </c>
      <c r="Q27" s="143">
        <f>'[2]Stb-Solid'!H29</f>
        <v>0</v>
      </c>
      <c r="R27" s="121"/>
      <c r="S27" s="122">
        <f t="shared" si="20"/>
        <v>0</v>
      </c>
      <c r="T27" s="121">
        <f>'[2]Stb-Solid'!I29</f>
        <v>0</v>
      </c>
      <c r="U27" s="121"/>
      <c r="V27" s="122">
        <f t="shared" si="21"/>
        <v>0</v>
      </c>
      <c r="W27" s="483">
        <f>'[2]Stb-Solid'!J29</f>
        <v>0</v>
      </c>
      <c r="X27" s="121"/>
      <c r="Y27" s="124">
        <f t="shared" si="22"/>
        <v>0</v>
      </c>
      <c r="Z27" s="157">
        <f t="shared" si="23"/>
        <v>0</v>
      </c>
      <c r="AA27" s="322">
        <f t="shared" si="23"/>
        <v>0</v>
      </c>
      <c r="AB27" s="159">
        <f t="shared" si="24"/>
        <v>0</v>
      </c>
      <c r="AC27" s="439">
        <f t="shared" si="25"/>
        <v>0</v>
      </c>
      <c r="AD27" s="327">
        <f t="shared" si="25"/>
        <v>0</v>
      </c>
      <c r="AE27" s="168">
        <f t="shared" si="26"/>
        <v>0</v>
      </c>
      <c r="AF27" s="143">
        <f>'[2]Stb-Solid'!K29</f>
        <v>0</v>
      </c>
      <c r="AG27" s="121"/>
      <c r="AH27" s="122">
        <f t="shared" si="27"/>
        <v>0</v>
      </c>
      <c r="AI27" s="121">
        <f>'[2]Stb-Solid'!L29</f>
        <v>0</v>
      </c>
      <c r="AJ27" s="121"/>
      <c r="AK27" s="122">
        <f t="shared" si="28"/>
        <v>0</v>
      </c>
      <c r="AL27" s="121">
        <f>'[2]Stb-Solid'!M29</f>
        <v>0</v>
      </c>
      <c r="AM27" s="121"/>
      <c r="AN27" s="124">
        <f t="shared" si="29"/>
        <v>0</v>
      </c>
      <c r="AO27" s="157">
        <f t="shared" si="9"/>
        <v>0</v>
      </c>
      <c r="AP27" s="322">
        <f t="shared" si="9"/>
        <v>0</v>
      </c>
      <c r="AQ27" s="159">
        <f t="shared" si="10"/>
        <v>0</v>
      </c>
      <c r="AR27" s="143">
        <f>'[2]Stb-Solid'!N29</f>
        <v>0</v>
      </c>
      <c r="AS27" s="121"/>
      <c r="AT27" s="122">
        <f t="shared" si="30"/>
        <v>0</v>
      </c>
      <c r="AU27" s="121">
        <f>'[2]Stb-Solid'!O29</f>
        <v>0</v>
      </c>
      <c r="AV27" s="121"/>
      <c r="AW27" s="123">
        <f t="shared" si="31"/>
        <v>0</v>
      </c>
      <c r="AX27" s="121">
        <f>'[2]Stb-Solid'!P29</f>
        <v>0</v>
      </c>
      <c r="AY27" s="121"/>
      <c r="AZ27" s="122">
        <f t="shared" si="32"/>
        <v>0</v>
      </c>
      <c r="BA27" s="157">
        <f t="shared" si="33"/>
        <v>0</v>
      </c>
      <c r="BB27" s="158">
        <f t="shared" si="34"/>
        <v>0</v>
      </c>
      <c r="BC27" s="443">
        <f t="shared" si="35"/>
        <v>0</v>
      </c>
      <c r="BD27" s="166">
        <f t="shared" si="36"/>
        <v>0</v>
      </c>
      <c r="BE27" s="167">
        <f t="shared" si="37"/>
        <v>0</v>
      </c>
      <c r="BF27" s="444">
        <f t="shared" si="38"/>
        <v>0</v>
      </c>
      <c r="BG27" s="439">
        <f t="shared" si="39"/>
        <v>0</v>
      </c>
      <c r="BH27" s="444">
        <f t="shared" si="40"/>
        <v>0</v>
      </c>
      <c r="BI27" s="444">
        <f t="shared" si="41"/>
        <v>0</v>
      </c>
      <c r="BJ27" s="465"/>
      <c r="BL27" s="456">
        <f>VLOOKUP($B27,Test!$A$5:$E$58,3,0)</f>
        <v>0</v>
      </c>
    </row>
    <row r="28" spans="1:64" s="183" customFormat="1" ht="30" customHeight="1" x14ac:dyDescent="0.5">
      <c r="A28" s="184">
        <f t="shared" si="42"/>
        <v>22</v>
      </c>
      <c r="B28" s="222">
        <v>51404</v>
      </c>
      <c r="C28" s="236" t="s">
        <v>17</v>
      </c>
      <c r="D28" s="186" t="s">
        <v>58</v>
      </c>
      <c r="E28" s="143">
        <f>'[2]Stb-Solid'!E30</f>
        <v>0</v>
      </c>
      <c r="F28" s="121"/>
      <c r="G28" s="122">
        <f t="shared" si="15"/>
        <v>0</v>
      </c>
      <c r="H28" s="121">
        <f>'[2]Stb-Solid'!F30</f>
        <v>0</v>
      </c>
      <c r="I28" s="121">
        <v>0</v>
      </c>
      <c r="J28" s="122">
        <f t="shared" si="16"/>
        <v>0</v>
      </c>
      <c r="K28" s="121">
        <f>'[2]Stb-Solid'!G30</f>
        <v>0</v>
      </c>
      <c r="L28" s="121"/>
      <c r="M28" s="124">
        <f t="shared" si="17"/>
        <v>0</v>
      </c>
      <c r="N28" s="157">
        <f t="shared" si="18"/>
        <v>0</v>
      </c>
      <c r="O28" s="322">
        <f t="shared" si="18"/>
        <v>0</v>
      </c>
      <c r="P28" s="159">
        <f t="shared" si="19"/>
        <v>0</v>
      </c>
      <c r="Q28" s="143">
        <f>'[2]Stb-Solid'!H30</f>
        <v>0</v>
      </c>
      <c r="R28" s="121"/>
      <c r="S28" s="122">
        <f t="shared" si="20"/>
        <v>0</v>
      </c>
      <c r="T28" s="121">
        <f>'[2]Stb-Solid'!I30</f>
        <v>0</v>
      </c>
      <c r="U28" s="121"/>
      <c r="V28" s="122">
        <f t="shared" si="21"/>
        <v>0</v>
      </c>
      <c r="W28" s="483">
        <f>'[2]Stb-Solid'!J30</f>
        <v>0</v>
      </c>
      <c r="X28" s="121"/>
      <c r="Y28" s="124">
        <f t="shared" si="22"/>
        <v>0</v>
      </c>
      <c r="Z28" s="157">
        <f t="shared" si="23"/>
        <v>0</v>
      </c>
      <c r="AA28" s="322">
        <f t="shared" si="23"/>
        <v>0</v>
      </c>
      <c r="AB28" s="159">
        <f t="shared" si="24"/>
        <v>0</v>
      </c>
      <c r="AC28" s="439">
        <f t="shared" si="25"/>
        <v>0</v>
      </c>
      <c r="AD28" s="327">
        <f t="shared" si="25"/>
        <v>0</v>
      </c>
      <c r="AE28" s="168">
        <f t="shared" si="26"/>
        <v>0</v>
      </c>
      <c r="AF28" s="143">
        <f>'[2]Stb-Solid'!K30</f>
        <v>0</v>
      </c>
      <c r="AG28" s="121"/>
      <c r="AH28" s="122">
        <f t="shared" si="27"/>
        <v>0</v>
      </c>
      <c r="AI28" s="121">
        <f>'[2]Stb-Solid'!L30</f>
        <v>0</v>
      </c>
      <c r="AJ28" s="121"/>
      <c r="AK28" s="122">
        <f t="shared" si="28"/>
        <v>0</v>
      </c>
      <c r="AL28" s="121">
        <f>'[2]Stb-Solid'!M30</f>
        <v>0</v>
      </c>
      <c r="AM28" s="121"/>
      <c r="AN28" s="124">
        <f t="shared" si="29"/>
        <v>0</v>
      </c>
      <c r="AO28" s="157">
        <f t="shared" si="9"/>
        <v>0</v>
      </c>
      <c r="AP28" s="322">
        <f t="shared" si="9"/>
        <v>0</v>
      </c>
      <c r="AQ28" s="159">
        <f t="shared" si="10"/>
        <v>0</v>
      </c>
      <c r="AR28" s="143">
        <f>'[2]Stb-Solid'!N30</f>
        <v>0</v>
      </c>
      <c r="AS28" s="121"/>
      <c r="AT28" s="122">
        <f t="shared" si="30"/>
        <v>0</v>
      </c>
      <c r="AU28" s="121">
        <f>'[2]Stb-Solid'!O30</f>
        <v>0</v>
      </c>
      <c r="AV28" s="121"/>
      <c r="AW28" s="123">
        <f t="shared" si="31"/>
        <v>0</v>
      </c>
      <c r="AX28" s="121">
        <f>'[2]Stb-Solid'!P30</f>
        <v>0</v>
      </c>
      <c r="AY28" s="121"/>
      <c r="AZ28" s="122">
        <f t="shared" si="32"/>
        <v>0</v>
      </c>
      <c r="BA28" s="157">
        <f t="shared" si="33"/>
        <v>0</v>
      </c>
      <c r="BB28" s="158">
        <f t="shared" si="34"/>
        <v>0</v>
      </c>
      <c r="BC28" s="443">
        <f t="shared" si="35"/>
        <v>0</v>
      </c>
      <c r="BD28" s="166">
        <f t="shared" si="36"/>
        <v>0</v>
      </c>
      <c r="BE28" s="167">
        <f t="shared" si="37"/>
        <v>0</v>
      </c>
      <c r="BF28" s="444">
        <f t="shared" si="38"/>
        <v>0</v>
      </c>
      <c r="BG28" s="439">
        <f t="shared" si="39"/>
        <v>0</v>
      </c>
      <c r="BH28" s="444">
        <f t="shared" si="40"/>
        <v>0</v>
      </c>
      <c r="BI28" s="444">
        <f t="shared" si="41"/>
        <v>0</v>
      </c>
      <c r="BJ28" s="465"/>
      <c r="BL28" s="456">
        <f>VLOOKUP($B28,Test!$A$5:$E$58,3,0)</f>
        <v>0</v>
      </c>
    </row>
    <row r="29" spans="1:64" s="183" customFormat="1" ht="30" customHeight="1" x14ac:dyDescent="0.5">
      <c r="A29" s="184">
        <f t="shared" si="42"/>
        <v>23</v>
      </c>
      <c r="B29" s="222">
        <v>51405</v>
      </c>
      <c r="C29" s="236" t="s">
        <v>18</v>
      </c>
      <c r="D29" s="186" t="s">
        <v>59</v>
      </c>
      <c r="E29" s="143">
        <f>'[2]Stb-Solid'!E31</f>
        <v>143545.18150409905</v>
      </c>
      <c r="F29" s="121">
        <v>124150.29</v>
      </c>
      <c r="G29" s="122">
        <f t="shared" si="15"/>
        <v>19394.891504099054</v>
      </c>
      <c r="H29" s="121">
        <f>'[2]Stb-Solid'!F31</f>
        <v>143518.35810234386</v>
      </c>
      <c r="I29" s="121">
        <v>135403.93</v>
      </c>
      <c r="J29" s="122">
        <f t="shared" si="16"/>
        <v>8114.4281023438671</v>
      </c>
      <c r="K29" s="121">
        <f>'[2]Stb-Solid'!G31</f>
        <v>141894.77367338369</v>
      </c>
      <c r="L29" s="121">
        <v>98191.57</v>
      </c>
      <c r="M29" s="124">
        <f t="shared" si="17"/>
        <v>43703.203673383687</v>
      </c>
      <c r="N29" s="157">
        <f t="shared" si="18"/>
        <v>428958.3132798266</v>
      </c>
      <c r="O29" s="322">
        <f t="shared" si="18"/>
        <v>357745.79</v>
      </c>
      <c r="P29" s="159">
        <f t="shared" si="19"/>
        <v>71212.523279826622</v>
      </c>
      <c r="Q29" s="143">
        <f>'[2]Stb-Solid'!H31</f>
        <v>146189.08192469605</v>
      </c>
      <c r="R29" s="121">
        <v>129451.32</v>
      </c>
      <c r="S29" s="122">
        <f t="shared" si="20"/>
        <v>16737.761924696038</v>
      </c>
      <c r="T29" s="121">
        <f>'[2]Stb-Solid'!I31</f>
        <v>143978.19498545505</v>
      </c>
      <c r="U29" s="121"/>
      <c r="V29" s="122">
        <f t="shared" si="21"/>
        <v>143978.19498545505</v>
      </c>
      <c r="W29" s="483">
        <f>'[2]Stb-Solid'!J31</f>
        <v>142395.31171019175</v>
      </c>
      <c r="X29" s="121"/>
      <c r="Y29" s="124">
        <f t="shared" si="22"/>
        <v>142395.31171019175</v>
      </c>
      <c r="Z29" s="157">
        <f t="shared" si="23"/>
        <v>432562.5886203429</v>
      </c>
      <c r="AA29" s="322">
        <f t="shared" si="23"/>
        <v>129451.32</v>
      </c>
      <c r="AB29" s="159">
        <f t="shared" si="24"/>
        <v>303111.26862034289</v>
      </c>
      <c r="AC29" s="439">
        <f t="shared" si="25"/>
        <v>861520.90190016944</v>
      </c>
      <c r="AD29" s="327">
        <f t="shared" si="25"/>
        <v>487197.11</v>
      </c>
      <c r="AE29" s="168">
        <f t="shared" si="26"/>
        <v>374323.79190016945</v>
      </c>
      <c r="AF29" s="143">
        <f>'[2]Stb-Solid'!K31</f>
        <v>147179.01199077244</v>
      </c>
      <c r="AG29" s="121"/>
      <c r="AH29" s="122">
        <f t="shared" si="27"/>
        <v>147179.01199077244</v>
      </c>
      <c r="AI29" s="121">
        <f>'[2]Stb-Solid'!L31</f>
        <v>146438.43949783384</v>
      </c>
      <c r="AJ29" s="121"/>
      <c r="AK29" s="122">
        <f t="shared" si="28"/>
        <v>146438.43949783384</v>
      </c>
      <c r="AL29" s="121">
        <f>'[2]Stb-Solid'!M31</f>
        <v>146933.81643595107</v>
      </c>
      <c r="AM29" s="121"/>
      <c r="AN29" s="124">
        <f t="shared" si="29"/>
        <v>146933.81643595107</v>
      </c>
      <c r="AO29" s="157">
        <f t="shared" si="9"/>
        <v>440551.26792455732</v>
      </c>
      <c r="AP29" s="322">
        <f t="shared" si="9"/>
        <v>0</v>
      </c>
      <c r="AQ29" s="159">
        <f t="shared" si="10"/>
        <v>440551.26792455732</v>
      </c>
      <c r="AR29" s="143">
        <f>'[2]Stb-Solid'!N31</f>
        <v>147814.03821544434</v>
      </c>
      <c r="AS29" s="121"/>
      <c r="AT29" s="122">
        <f t="shared" si="30"/>
        <v>147814.03821544434</v>
      </c>
      <c r="AU29" s="121">
        <f>'[2]Stb-Solid'!O31</f>
        <v>146630.67636357443</v>
      </c>
      <c r="AV29" s="121"/>
      <c r="AW29" s="123">
        <f t="shared" si="31"/>
        <v>146630.67636357443</v>
      </c>
      <c r="AX29" s="121">
        <f>'[2]Stb-Solid'!P31</f>
        <v>148478.74837083108</v>
      </c>
      <c r="AY29" s="121"/>
      <c r="AZ29" s="122">
        <f t="shared" si="32"/>
        <v>148478.74837083108</v>
      </c>
      <c r="BA29" s="157">
        <f t="shared" si="33"/>
        <v>442923.46294984984</v>
      </c>
      <c r="BB29" s="158">
        <f t="shared" si="34"/>
        <v>0</v>
      </c>
      <c r="BC29" s="443">
        <f t="shared" si="35"/>
        <v>442923.46294984984</v>
      </c>
      <c r="BD29" s="166">
        <f t="shared" si="36"/>
        <v>883474.73087440711</v>
      </c>
      <c r="BE29" s="167">
        <f t="shared" si="37"/>
        <v>0</v>
      </c>
      <c r="BF29" s="444">
        <f t="shared" si="38"/>
        <v>883474.73087440711</v>
      </c>
      <c r="BG29" s="439">
        <f t="shared" si="39"/>
        <v>1744995.6327745765</v>
      </c>
      <c r="BH29" s="444">
        <f t="shared" si="40"/>
        <v>487197.11</v>
      </c>
      <c r="BI29" s="444">
        <f t="shared" si="41"/>
        <v>1257798.5227745767</v>
      </c>
      <c r="BJ29" s="465"/>
      <c r="BL29" s="456">
        <f>VLOOKUP($B29,Test!$A$5:$E$58,3,0)</f>
        <v>143186.29</v>
      </c>
    </row>
    <row r="30" spans="1:64" s="183" customFormat="1" ht="30" customHeight="1" x14ac:dyDescent="0.5">
      <c r="A30" s="184">
        <f t="shared" si="42"/>
        <v>24</v>
      </c>
      <c r="B30" s="222">
        <v>51406</v>
      </c>
      <c r="C30" s="236" t="s">
        <v>19</v>
      </c>
      <c r="D30" s="186" t="s">
        <v>60</v>
      </c>
      <c r="E30" s="143">
        <f>'[2]Stb-Solid'!E32</f>
        <v>0</v>
      </c>
      <c r="F30" s="121"/>
      <c r="G30" s="122">
        <f t="shared" si="15"/>
        <v>0</v>
      </c>
      <c r="H30" s="121">
        <f>'[2]Stb-Solid'!F32</f>
        <v>0</v>
      </c>
      <c r="I30" s="121"/>
      <c r="J30" s="122">
        <f t="shared" si="16"/>
        <v>0</v>
      </c>
      <c r="K30" s="121">
        <f>'[2]Stb-Solid'!G32</f>
        <v>0</v>
      </c>
      <c r="L30" s="121"/>
      <c r="M30" s="124">
        <f t="shared" si="17"/>
        <v>0</v>
      </c>
      <c r="N30" s="157">
        <f t="shared" si="18"/>
        <v>0</v>
      </c>
      <c r="O30" s="322">
        <f t="shared" si="18"/>
        <v>0</v>
      </c>
      <c r="P30" s="159">
        <f t="shared" si="19"/>
        <v>0</v>
      </c>
      <c r="Q30" s="143">
        <f>'[2]Stb-Solid'!H32</f>
        <v>0</v>
      </c>
      <c r="R30" s="121"/>
      <c r="S30" s="122">
        <f t="shared" si="20"/>
        <v>0</v>
      </c>
      <c r="T30" s="121">
        <f>'[2]Stb-Solid'!I32</f>
        <v>0</v>
      </c>
      <c r="U30" s="121"/>
      <c r="V30" s="122">
        <f t="shared" si="21"/>
        <v>0</v>
      </c>
      <c r="W30" s="483">
        <f>'[2]Stb-Solid'!J32</f>
        <v>0</v>
      </c>
      <c r="X30" s="121"/>
      <c r="Y30" s="124">
        <f t="shared" si="22"/>
        <v>0</v>
      </c>
      <c r="Z30" s="157">
        <f t="shared" si="23"/>
        <v>0</v>
      </c>
      <c r="AA30" s="322">
        <f t="shared" si="23"/>
        <v>0</v>
      </c>
      <c r="AB30" s="159">
        <f t="shared" si="24"/>
        <v>0</v>
      </c>
      <c r="AC30" s="439">
        <f t="shared" si="25"/>
        <v>0</v>
      </c>
      <c r="AD30" s="327">
        <f t="shared" si="25"/>
        <v>0</v>
      </c>
      <c r="AE30" s="168">
        <f t="shared" si="26"/>
        <v>0</v>
      </c>
      <c r="AF30" s="143">
        <f>'[2]Stb-Solid'!K32</f>
        <v>0</v>
      </c>
      <c r="AG30" s="121"/>
      <c r="AH30" s="122">
        <f t="shared" si="27"/>
        <v>0</v>
      </c>
      <c r="AI30" s="121">
        <f>'[2]Stb-Solid'!L32</f>
        <v>0</v>
      </c>
      <c r="AJ30" s="121"/>
      <c r="AK30" s="122">
        <f t="shared" si="28"/>
        <v>0</v>
      </c>
      <c r="AL30" s="121">
        <f>'[2]Stb-Solid'!M32</f>
        <v>0</v>
      </c>
      <c r="AM30" s="121"/>
      <c r="AN30" s="124">
        <f t="shared" si="29"/>
        <v>0</v>
      </c>
      <c r="AO30" s="157">
        <f t="shared" si="9"/>
        <v>0</v>
      </c>
      <c r="AP30" s="322">
        <f t="shared" si="9"/>
        <v>0</v>
      </c>
      <c r="AQ30" s="159">
        <f t="shared" si="10"/>
        <v>0</v>
      </c>
      <c r="AR30" s="143">
        <f>'[2]Stb-Solid'!N32</f>
        <v>0</v>
      </c>
      <c r="AS30" s="121"/>
      <c r="AT30" s="122">
        <f t="shared" si="30"/>
        <v>0</v>
      </c>
      <c r="AU30" s="121">
        <f>'[2]Stb-Solid'!O32</f>
        <v>0</v>
      </c>
      <c r="AV30" s="121"/>
      <c r="AW30" s="123">
        <f t="shared" si="31"/>
        <v>0</v>
      </c>
      <c r="AX30" s="121">
        <f>'[2]Stb-Solid'!P32</f>
        <v>0</v>
      </c>
      <c r="AY30" s="121"/>
      <c r="AZ30" s="122">
        <f t="shared" si="32"/>
        <v>0</v>
      </c>
      <c r="BA30" s="157">
        <f t="shared" si="33"/>
        <v>0</v>
      </c>
      <c r="BB30" s="158">
        <f t="shared" si="34"/>
        <v>0</v>
      </c>
      <c r="BC30" s="443">
        <f t="shared" si="35"/>
        <v>0</v>
      </c>
      <c r="BD30" s="166">
        <f t="shared" si="36"/>
        <v>0</v>
      </c>
      <c r="BE30" s="167">
        <f t="shared" si="37"/>
        <v>0</v>
      </c>
      <c r="BF30" s="444">
        <f t="shared" si="38"/>
        <v>0</v>
      </c>
      <c r="BG30" s="439">
        <f t="shared" si="39"/>
        <v>0</v>
      </c>
      <c r="BH30" s="444">
        <f t="shared" si="40"/>
        <v>0</v>
      </c>
      <c r="BI30" s="444">
        <f t="shared" si="41"/>
        <v>0</v>
      </c>
      <c r="BJ30" s="465"/>
      <c r="BL30" s="456">
        <f>VLOOKUP($B30,Test!$A$5:$E$58,3,0)</f>
        <v>0</v>
      </c>
    </row>
    <row r="31" spans="1:64" s="183" customFormat="1" ht="30" customHeight="1" x14ac:dyDescent="0.5">
      <c r="A31" s="184">
        <f t="shared" si="42"/>
        <v>25</v>
      </c>
      <c r="B31" s="222">
        <v>51407</v>
      </c>
      <c r="C31" s="236" t="s">
        <v>20</v>
      </c>
      <c r="D31" s="186" t="s">
        <v>61</v>
      </c>
      <c r="E31" s="143">
        <f>'[2]Stb-Solid'!E33</f>
        <v>0</v>
      </c>
      <c r="F31" s="121"/>
      <c r="G31" s="122">
        <f t="shared" si="15"/>
        <v>0</v>
      </c>
      <c r="H31" s="121">
        <f>'[2]Stb-Solid'!F33</f>
        <v>0</v>
      </c>
      <c r="I31" s="121"/>
      <c r="J31" s="122">
        <f t="shared" si="16"/>
        <v>0</v>
      </c>
      <c r="K31" s="121">
        <f>'[2]Stb-Solid'!G33</f>
        <v>0</v>
      </c>
      <c r="L31" s="121"/>
      <c r="M31" s="124">
        <f t="shared" si="17"/>
        <v>0</v>
      </c>
      <c r="N31" s="157">
        <f t="shared" si="18"/>
        <v>0</v>
      </c>
      <c r="O31" s="322">
        <f t="shared" si="18"/>
        <v>0</v>
      </c>
      <c r="P31" s="159">
        <f t="shared" si="19"/>
        <v>0</v>
      </c>
      <c r="Q31" s="143">
        <f>'[2]Stb-Solid'!H33</f>
        <v>0</v>
      </c>
      <c r="R31" s="121"/>
      <c r="S31" s="122">
        <f t="shared" si="20"/>
        <v>0</v>
      </c>
      <c r="T31" s="121">
        <f>'[2]Stb-Solid'!I33</f>
        <v>0</v>
      </c>
      <c r="U31" s="121"/>
      <c r="V31" s="122">
        <f t="shared" si="21"/>
        <v>0</v>
      </c>
      <c r="W31" s="483">
        <f>'[2]Stb-Solid'!J33</f>
        <v>0</v>
      </c>
      <c r="X31" s="121"/>
      <c r="Y31" s="124">
        <f t="shared" si="22"/>
        <v>0</v>
      </c>
      <c r="Z31" s="157">
        <f t="shared" si="23"/>
        <v>0</v>
      </c>
      <c r="AA31" s="322">
        <f t="shared" si="23"/>
        <v>0</v>
      </c>
      <c r="AB31" s="159">
        <f t="shared" si="24"/>
        <v>0</v>
      </c>
      <c r="AC31" s="439">
        <f t="shared" si="25"/>
        <v>0</v>
      </c>
      <c r="AD31" s="327">
        <f t="shared" si="25"/>
        <v>0</v>
      </c>
      <c r="AE31" s="168">
        <f t="shared" si="26"/>
        <v>0</v>
      </c>
      <c r="AF31" s="143">
        <f>'[2]Stb-Solid'!K33</f>
        <v>0</v>
      </c>
      <c r="AG31" s="121"/>
      <c r="AH31" s="122">
        <f t="shared" si="27"/>
        <v>0</v>
      </c>
      <c r="AI31" s="121">
        <f>'[2]Stb-Solid'!L33</f>
        <v>0</v>
      </c>
      <c r="AJ31" s="121"/>
      <c r="AK31" s="122">
        <f t="shared" si="28"/>
        <v>0</v>
      </c>
      <c r="AL31" s="121">
        <f>'[2]Stb-Solid'!M33</f>
        <v>0</v>
      </c>
      <c r="AM31" s="121"/>
      <c r="AN31" s="124">
        <f t="shared" si="29"/>
        <v>0</v>
      </c>
      <c r="AO31" s="157">
        <f t="shared" si="9"/>
        <v>0</v>
      </c>
      <c r="AP31" s="322">
        <f t="shared" si="9"/>
        <v>0</v>
      </c>
      <c r="AQ31" s="159">
        <f t="shared" si="10"/>
        <v>0</v>
      </c>
      <c r="AR31" s="143">
        <f>'[2]Stb-Solid'!N33</f>
        <v>0</v>
      </c>
      <c r="AS31" s="121"/>
      <c r="AT31" s="122">
        <f t="shared" si="30"/>
        <v>0</v>
      </c>
      <c r="AU31" s="121">
        <f>'[2]Stb-Solid'!O33</f>
        <v>0</v>
      </c>
      <c r="AV31" s="121"/>
      <c r="AW31" s="123">
        <f t="shared" si="31"/>
        <v>0</v>
      </c>
      <c r="AX31" s="121">
        <f>'[2]Stb-Solid'!P33</f>
        <v>0</v>
      </c>
      <c r="AY31" s="121"/>
      <c r="AZ31" s="122">
        <f t="shared" si="32"/>
        <v>0</v>
      </c>
      <c r="BA31" s="157">
        <f t="shared" si="33"/>
        <v>0</v>
      </c>
      <c r="BB31" s="158">
        <f t="shared" si="34"/>
        <v>0</v>
      </c>
      <c r="BC31" s="443">
        <f t="shared" si="35"/>
        <v>0</v>
      </c>
      <c r="BD31" s="166">
        <f t="shared" si="36"/>
        <v>0</v>
      </c>
      <c r="BE31" s="167">
        <f t="shared" si="37"/>
        <v>0</v>
      </c>
      <c r="BF31" s="444">
        <f t="shared" si="38"/>
        <v>0</v>
      </c>
      <c r="BG31" s="439">
        <f t="shared" si="39"/>
        <v>0</v>
      </c>
      <c r="BH31" s="444">
        <f t="shared" si="40"/>
        <v>0</v>
      </c>
      <c r="BI31" s="444">
        <f t="shared" si="41"/>
        <v>0</v>
      </c>
      <c r="BJ31" s="465"/>
      <c r="BL31" s="456">
        <f>VLOOKUP($B31,Test!$A$5:$E$58,3,0)</f>
        <v>0</v>
      </c>
    </row>
    <row r="32" spans="1:64" s="183" customFormat="1" ht="30" customHeight="1" x14ac:dyDescent="0.5">
      <c r="A32" s="184">
        <f t="shared" si="42"/>
        <v>26</v>
      </c>
      <c r="B32" s="222">
        <v>51408</v>
      </c>
      <c r="C32" s="236" t="s">
        <v>21</v>
      </c>
      <c r="D32" s="186" t="s">
        <v>62</v>
      </c>
      <c r="E32" s="143">
        <f>'[2]Stb-Solid'!E34</f>
        <v>393576.66100605216</v>
      </c>
      <c r="F32" s="121">
        <v>309740.46999999997</v>
      </c>
      <c r="G32" s="122">
        <f t="shared" si="15"/>
        <v>83836.191006052191</v>
      </c>
      <c r="H32" s="121">
        <f>'[2]Stb-Solid'!F34</f>
        <v>476973.03388801002</v>
      </c>
      <c r="I32" s="121">
        <v>463545.88</v>
      </c>
      <c r="J32" s="122">
        <f t="shared" si="16"/>
        <v>13427.153888010012</v>
      </c>
      <c r="K32" s="121">
        <f>'[2]Stb-Solid'!G34</f>
        <v>463751.41381835443</v>
      </c>
      <c r="L32" s="121">
        <v>411906.52</v>
      </c>
      <c r="M32" s="124">
        <f t="shared" si="17"/>
        <v>51844.893818354409</v>
      </c>
      <c r="N32" s="157">
        <f t="shared" si="18"/>
        <v>1334301.1087124166</v>
      </c>
      <c r="O32" s="322">
        <f t="shared" si="18"/>
        <v>1185192.8700000001</v>
      </c>
      <c r="P32" s="159">
        <f t="shared" si="19"/>
        <v>149108.2387124165</v>
      </c>
      <c r="Q32" s="143">
        <f>'[2]Stb-Solid'!H34</f>
        <v>395937.9234570252</v>
      </c>
      <c r="R32" s="121">
        <v>203855.74</v>
      </c>
      <c r="S32" s="122">
        <f t="shared" si="20"/>
        <v>192082.18345702521</v>
      </c>
      <c r="T32" s="121">
        <f>'[2]Stb-Solid'!I34</f>
        <v>471707.02380408684</v>
      </c>
      <c r="U32" s="121"/>
      <c r="V32" s="122">
        <f t="shared" si="21"/>
        <v>471707.02380408684</v>
      </c>
      <c r="W32" s="483">
        <f>'[2]Stb-Solid'!J34</f>
        <v>485828.17835127085</v>
      </c>
      <c r="X32" s="121"/>
      <c r="Y32" s="124">
        <f t="shared" si="22"/>
        <v>485828.17835127085</v>
      </c>
      <c r="Z32" s="157">
        <f t="shared" si="23"/>
        <v>1353473.1256123828</v>
      </c>
      <c r="AA32" s="322">
        <f t="shared" si="23"/>
        <v>203855.74</v>
      </c>
      <c r="AB32" s="159">
        <f t="shared" si="24"/>
        <v>1149617.3856123828</v>
      </c>
      <c r="AC32" s="439">
        <f t="shared" si="25"/>
        <v>2687774.2343247994</v>
      </c>
      <c r="AD32" s="327">
        <f t="shared" si="25"/>
        <v>1389048.61</v>
      </c>
      <c r="AE32" s="168">
        <f t="shared" si="26"/>
        <v>1298725.6243247993</v>
      </c>
      <c r="AF32" s="143">
        <f>'[2]Stb-Solid'!K34</f>
        <v>478186.33035831747</v>
      </c>
      <c r="AG32" s="121"/>
      <c r="AH32" s="122">
        <f t="shared" si="27"/>
        <v>478186.33035831747</v>
      </c>
      <c r="AI32" s="121">
        <f>'[2]Stb-Solid'!L34</f>
        <v>506181.88544261461</v>
      </c>
      <c r="AJ32" s="121"/>
      <c r="AK32" s="122">
        <f t="shared" si="28"/>
        <v>506181.88544261461</v>
      </c>
      <c r="AL32" s="121">
        <f>'[2]Stb-Solid'!M34</f>
        <v>500367.5107050254</v>
      </c>
      <c r="AM32" s="121"/>
      <c r="AN32" s="124">
        <f t="shared" si="29"/>
        <v>500367.5107050254</v>
      </c>
      <c r="AO32" s="157">
        <f t="shared" si="9"/>
        <v>1484735.7265059575</v>
      </c>
      <c r="AP32" s="322">
        <f t="shared" si="9"/>
        <v>0</v>
      </c>
      <c r="AQ32" s="159">
        <f t="shared" si="10"/>
        <v>1484735.7265059575</v>
      </c>
      <c r="AR32" s="143">
        <f>'[2]Stb-Solid'!N34</f>
        <v>500823.82199534122</v>
      </c>
      <c r="AS32" s="121"/>
      <c r="AT32" s="122">
        <f t="shared" si="30"/>
        <v>500823.82199534122</v>
      </c>
      <c r="AU32" s="121">
        <f>'[2]Stb-Solid'!O34</f>
        <v>507003.72843313951</v>
      </c>
      <c r="AV32" s="121"/>
      <c r="AW32" s="123">
        <f t="shared" si="31"/>
        <v>507003.72843313951</v>
      </c>
      <c r="AX32" s="121">
        <f>'[2]Stb-Solid'!P34</f>
        <v>432594.12462404399</v>
      </c>
      <c r="AY32" s="121"/>
      <c r="AZ32" s="122">
        <f t="shared" si="32"/>
        <v>432594.12462404399</v>
      </c>
      <c r="BA32" s="157">
        <f t="shared" si="33"/>
        <v>1440421.6750525248</v>
      </c>
      <c r="BB32" s="158">
        <f t="shared" si="34"/>
        <v>0</v>
      </c>
      <c r="BC32" s="443">
        <f t="shared" si="35"/>
        <v>1440421.6750525248</v>
      </c>
      <c r="BD32" s="166">
        <f t="shared" si="36"/>
        <v>2925157.4015584826</v>
      </c>
      <c r="BE32" s="167">
        <f t="shared" si="37"/>
        <v>0</v>
      </c>
      <c r="BF32" s="444">
        <f t="shared" si="38"/>
        <v>2925157.4015584826</v>
      </c>
      <c r="BG32" s="439">
        <f t="shared" si="39"/>
        <v>5612931.6358832819</v>
      </c>
      <c r="BH32" s="444">
        <f t="shared" si="40"/>
        <v>1389048.61</v>
      </c>
      <c r="BI32" s="444">
        <f t="shared" si="41"/>
        <v>4223883.0258832816</v>
      </c>
      <c r="BJ32" s="465"/>
      <c r="BL32" s="456">
        <f>VLOOKUP($B32,Test!$A$5:$E$58,3,0)</f>
        <v>550434.11</v>
      </c>
    </row>
    <row r="33" spans="1:64" s="183" customFormat="1" ht="30" customHeight="1" x14ac:dyDescent="0.5">
      <c r="A33" s="184">
        <f t="shared" si="42"/>
        <v>27</v>
      </c>
      <c r="B33" s="222">
        <v>51409</v>
      </c>
      <c r="C33" s="236" t="s">
        <v>22</v>
      </c>
      <c r="D33" s="186" t="s">
        <v>63</v>
      </c>
      <c r="E33" s="143">
        <f>'[2]Stb-Solid'!E35</f>
        <v>245347.41222427486</v>
      </c>
      <c r="F33" s="121">
        <v>229244.52</v>
      </c>
      <c r="G33" s="122">
        <f t="shared" si="15"/>
        <v>16102.892224274867</v>
      </c>
      <c r="H33" s="121">
        <f>'[2]Stb-Solid'!F35</f>
        <v>243084.69200946801</v>
      </c>
      <c r="I33" s="121">
        <v>238815.35999999999</v>
      </c>
      <c r="J33" s="122">
        <f t="shared" si="16"/>
        <v>4269.3320094680239</v>
      </c>
      <c r="K33" s="121">
        <f>'[2]Stb-Solid'!G35</f>
        <v>240449.0245575452</v>
      </c>
      <c r="L33" s="121">
        <v>251769</v>
      </c>
      <c r="M33" s="124">
        <f t="shared" si="17"/>
        <v>-11319.975442454801</v>
      </c>
      <c r="N33" s="157">
        <f t="shared" si="18"/>
        <v>728881.12879128801</v>
      </c>
      <c r="O33" s="322">
        <f t="shared" si="18"/>
        <v>719828.88</v>
      </c>
      <c r="P33" s="159">
        <f t="shared" si="19"/>
        <v>9052.2487912880024</v>
      </c>
      <c r="Q33" s="143">
        <f>'[2]Stb-Solid'!H35</f>
        <v>248365.54135241522</v>
      </c>
      <c r="R33" s="121">
        <v>202119.46</v>
      </c>
      <c r="S33" s="122">
        <f t="shared" si="20"/>
        <v>46246.081352415233</v>
      </c>
      <c r="T33" s="121">
        <f>'[2]Stb-Solid'!I35</f>
        <v>244748.64492439147</v>
      </c>
      <c r="U33" s="121"/>
      <c r="V33" s="122">
        <f t="shared" si="21"/>
        <v>244748.64492439147</v>
      </c>
      <c r="W33" s="483">
        <f>'[2]Stb-Solid'!J35</f>
        <v>238343.2161553491</v>
      </c>
      <c r="X33" s="121"/>
      <c r="Y33" s="124">
        <f t="shared" si="22"/>
        <v>238343.2161553491</v>
      </c>
      <c r="Z33" s="157">
        <f t="shared" si="23"/>
        <v>731457.4024321558</v>
      </c>
      <c r="AA33" s="322">
        <f t="shared" si="23"/>
        <v>202119.46</v>
      </c>
      <c r="AB33" s="159">
        <f t="shared" si="24"/>
        <v>529337.94243215583</v>
      </c>
      <c r="AC33" s="439">
        <f t="shared" si="25"/>
        <v>1460338.5312234438</v>
      </c>
      <c r="AD33" s="327">
        <f t="shared" si="25"/>
        <v>921948.34</v>
      </c>
      <c r="AE33" s="168">
        <f t="shared" si="26"/>
        <v>538390.19122344384</v>
      </c>
      <c r="AF33" s="143">
        <f>'[2]Stb-Solid'!K35</f>
        <v>246883.27407856935</v>
      </c>
      <c r="AG33" s="121"/>
      <c r="AH33" s="122">
        <f t="shared" si="27"/>
        <v>246883.27407856935</v>
      </c>
      <c r="AI33" s="121">
        <f>'[2]Stb-Solid'!L35</f>
        <v>248547.70306951774</v>
      </c>
      <c r="AJ33" s="121"/>
      <c r="AK33" s="122">
        <f t="shared" si="28"/>
        <v>248547.70306951774</v>
      </c>
      <c r="AL33" s="121">
        <f>'[2]Stb-Solid'!M35</f>
        <v>243165.71999926877</v>
      </c>
      <c r="AM33" s="121"/>
      <c r="AN33" s="124">
        <f t="shared" si="29"/>
        <v>243165.71999926877</v>
      </c>
      <c r="AO33" s="157">
        <f t="shared" si="9"/>
        <v>738596.69714735588</v>
      </c>
      <c r="AP33" s="322">
        <f t="shared" si="9"/>
        <v>0</v>
      </c>
      <c r="AQ33" s="159">
        <f t="shared" si="10"/>
        <v>738596.69714735588</v>
      </c>
      <c r="AR33" s="143">
        <f>'[2]Stb-Solid'!N35</f>
        <v>242780.48481035061</v>
      </c>
      <c r="AS33" s="121"/>
      <c r="AT33" s="122">
        <f t="shared" si="30"/>
        <v>242780.48481035061</v>
      </c>
      <c r="AU33" s="121">
        <f>'[2]Stb-Solid'!O35</f>
        <v>241213.37365750715</v>
      </c>
      <c r="AV33" s="121"/>
      <c r="AW33" s="123">
        <f t="shared" si="31"/>
        <v>241213.37365750715</v>
      </c>
      <c r="AX33" s="121">
        <f>'[2]Stb-Solid'!P35</f>
        <v>239053.27805997967</v>
      </c>
      <c r="AY33" s="121"/>
      <c r="AZ33" s="122">
        <f t="shared" si="32"/>
        <v>239053.27805997967</v>
      </c>
      <c r="BA33" s="157">
        <f t="shared" si="33"/>
        <v>723047.13652783749</v>
      </c>
      <c r="BB33" s="158">
        <f t="shared" si="34"/>
        <v>0</v>
      </c>
      <c r="BC33" s="443">
        <f t="shared" si="35"/>
        <v>723047.13652783749</v>
      </c>
      <c r="BD33" s="166">
        <f t="shared" si="36"/>
        <v>1461643.8336751934</v>
      </c>
      <c r="BE33" s="167">
        <f t="shared" si="37"/>
        <v>0</v>
      </c>
      <c r="BF33" s="444">
        <f t="shared" si="38"/>
        <v>1461643.8336751934</v>
      </c>
      <c r="BG33" s="439">
        <f t="shared" si="39"/>
        <v>2921982.3648986369</v>
      </c>
      <c r="BH33" s="444">
        <f t="shared" si="40"/>
        <v>921948.34</v>
      </c>
      <c r="BI33" s="444">
        <f t="shared" si="41"/>
        <v>2000034.0248986371</v>
      </c>
      <c r="BJ33" s="465"/>
      <c r="BL33" s="456">
        <f>VLOOKUP($B33,Test!$A$5:$E$58,3,0)</f>
        <v>290633.25</v>
      </c>
    </row>
    <row r="34" spans="1:64" s="183" customFormat="1" ht="30" customHeight="1" x14ac:dyDescent="0.5">
      <c r="A34" s="184">
        <f t="shared" si="42"/>
        <v>28</v>
      </c>
      <c r="B34" s="222">
        <v>51499</v>
      </c>
      <c r="C34" s="236" t="s">
        <v>23</v>
      </c>
      <c r="D34" s="186" t="s">
        <v>64</v>
      </c>
      <c r="E34" s="143">
        <f>'[2]Stb-Solid'!E36</f>
        <v>0</v>
      </c>
      <c r="F34" s="121"/>
      <c r="G34" s="122">
        <f t="shared" si="15"/>
        <v>0</v>
      </c>
      <c r="H34" s="121">
        <f>'[2]Stb-Solid'!F36</f>
        <v>0</v>
      </c>
      <c r="I34" s="121"/>
      <c r="J34" s="122">
        <f t="shared" si="16"/>
        <v>0</v>
      </c>
      <c r="K34" s="121">
        <f>'[2]Stb-Solid'!G36</f>
        <v>0</v>
      </c>
      <c r="L34" s="121"/>
      <c r="M34" s="124">
        <f t="shared" si="17"/>
        <v>0</v>
      </c>
      <c r="N34" s="157">
        <f t="shared" si="18"/>
        <v>0</v>
      </c>
      <c r="O34" s="322">
        <f t="shared" si="18"/>
        <v>0</v>
      </c>
      <c r="P34" s="159">
        <f t="shared" si="19"/>
        <v>0</v>
      </c>
      <c r="Q34" s="143">
        <f>'[2]Stb-Solid'!H36</f>
        <v>0</v>
      </c>
      <c r="R34" s="121"/>
      <c r="S34" s="122">
        <f t="shared" si="20"/>
        <v>0</v>
      </c>
      <c r="T34" s="121">
        <f>'[2]Stb-Solid'!I36</f>
        <v>0</v>
      </c>
      <c r="U34" s="121"/>
      <c r="V34" s="122">
        <f t="shared" si="21"/>
        <v>0</v>
      </c>
      <c r="W34" s="483">
        <f>'[2]Stb-Solid'!J36</f>
        <v>0</v>
      </c>
      <c r="X34" s="121"/>
      <c r="Y34" s="124">
        <f t="shared" si="22"/>
        <v>0</v>
      </c>
      <c r="Z34" s="157">
        <f t="shared" si="23"/>
        <v>0</v>
      </c>
      <c r="AA34" s="322">
        <f t="shared" si="23"/>
        <v>0</v>
      </c>
      <c r="AB34" s="159">
        <f t="shared" si="24"/>
        <v>0</v>
      </c>
      <c r="AC34" s="439">
        <f t="shared" si="25"/>
        <v>0</v>
      </c>
      <c r="AD34" s="327">
        <f t="shared" si="25"/>
        <v>0</v>
      </c>
      <c r="AE34" s="168">
        <f t="shared" si="26"/>
        <v>0</v>
      </c>
      <c r="AF34" s="143">
        <f>'[2]Stb-Solid'!K36</f>
        <v>0</v>
      </c>
      <c r="AG34" s="121"/>
      <c r="AH34" s="122">
        <f t="shared" si="27"/>
        <v>0</v>
      </c>
      <c r="AI34" s="121">
        <f>'[2]Stb-Solid'!L36</f>
        <v>0</v>
      </c>
      <c r="AJ34" s="121"/>
      <c r="AK34" s="122">
        <f t="shared" si="28"/>
        <v>0</v>
      </c>
      <c r="AL34" s="121">
        <f>'[2]Stb-Solid'!M36</f>
        <v>0</v>
      </c>
      <c r="AM34" s="121"/>
      <c r="AN34" s="124">
        <f t="shared" si="29"/>
        <v>0</v>
      </c>
      <c r="AO34" s="157">
        <f t="shared" si="9"/>
        <v>0</v>
      </c>
      <c r="AP34" s="322">
        <f t="shared" si="9"/>
        <v>0</v>
      </c>
      <c r="AQ34" s="159">
        <f t="shared" si="10"/>
        <v>0</v>
      </c>
      <c r="AR34" s="143">
        <f>'[2]Stb-Solid'!N36</f>
        <v>0</v>
      </c>
      <c r="AS34" s="121"/>
      <c r="AT34" s="122">
        <f t="shared" si="30"/>
        <v>0</v>
      </c>
      <c r="AU34" s="121">
        <f>'[2]Stb-Solid'!O36</f>
        <v>0</v>
      </c>
      <c r="AV34" s="121"/>
      <c r="AW34" s="123">
        <f t="shared" si="31"/>
        <v>0</v>
      </c>
      <c r="AX34" s="121">
        <f>'[2]Stb-Solid'!P36</f>
        <v>0</v>
      </c>
      <c r="AY34" s="121"/>
      <c r="AZ34" s="122">
        <f t="shared" si="32"/>
        <v>0</v>
      </c>
      <c r="BA34" s="157">
        <f t="shared" si="33"/>
        <v>0</v>
      </c>
      <c r="BB34" s="158">
        <f t="shared" si="34"/>
        <v>0</v>
      </c>
      <c r="BC34" s="443">
        <f t="shared" si="35"/>
        <v>0</v>
      </c>
      <c r="BD34" s="166">
        <f t="shared" si="36"/>
        <v>0</v>
      </c>
      <c r="BE34" s="167">
        <f t="shared" si="37"/>
        <v>0</v>
      </c>
      <c r="BF34" s="444">
        <f t="shared" si="38"/>
        <v>0</v>
      </c>
      <c r="BG34" s="439">
        <f t="shared" si="39"/>
        <v>0</v>
      </c>
      <c r="BH34" s="444">
        <f t="shared" si="40"/>
        <v>0</v>
      </c>
      <c r="BI34" s="444">
        <f t="shared" si="41"/>
        <v>0</v>
      </c>
      <c r="BJ34" s="465"/>
      <c r="BL34" s="456">
        <f>VLOOKUP($B34,Test!$A$5:$E$58,3,0)</f>
        <v>0</v>
      </c>
    </row>
    <row r="35" spans="1:64" s="183" customFormat="1" ht="30" customHeight="1" x14ac:dyDescent="0.5">
      <c r="A35" s="184">
        <f t="shared" si="42"/>
        <v>29</v>
      </c>
      <c r="B35" s="222">
        <v>51601</v>
      </c>
      <c r="C35" s="236" t="s">
        <v>24</v>
      </c>
      <c r="D35" s="186" t="s">
        <v>65</v>
      </c>
      <c r="E35" s="143">
        <f>'[2]Stb-Solid'!E37</f>
        <v>0</v>
      </c>
      <c r="F35" s="121"/>
      <c r="G35" s="122">
        <f t="shared" si="15"/>
        <v>0</v>
      </c>
      <c r="H35" s="121">
        <f>'[2]Stb-Solid'!F37</f>
        <v>0</v>
      </c>
      <c r="I35" s="121"/>
      <c r="J35" s="122">
        <f t="shared" si="16"/>
        <v>0</v>
      </c>
      <c r="K35" s="121">
        <f>'[2]Stb-Solid'!G37</f>
        <v>0</v>
      </c>
      <c r="L35" s="121"/>
      <c r="M35" s="124">
        <f t="shared" si="17"/>
        <v>0</v>
      </c>
      <c r="N35" s="157">
        <f t="shared" si="18"/>
        <v>0</v>
      </c>
      <c r="O35" s="322">
        <f t="shared" si="18"/>
        <v>0</v>
      </c>
      <c r="P35" s="159">
        <f t="shared" si="19"/>
        <v>0</v>
      </c>
      <c r="Q35" s="143">
        <f>'[2]Stb-Solid'!H37</f>
        <v>0</v>
      </c>
      <c r="R35" s="121"/>
      <c r="S35" s="122">
        <f t="shared" si="20"/>
        <v>0</v>
      </c>
      <c r="T35" s="121">
        <f>'[2]Stb-Solid'!I37</f>
        <v>0</v>
      </c>
      <c r="U35" s="121"/>
      <c r="V35" s="122">
        <f t="shared" si="21"/>
        <v>0</v>
      </c>
      <c r="W35" s="483">
        <f>'[2]Stb-Solid'!J37</f>
        <v>0</v>
      </c>
      <c r="X35" s="121"/>
      <c r="Y35" s="124">
        <f t="shared" si="22"/>
        <v>0</v>
      </c>
      <c r="Z35" s="157">
        <f t="shared" si="23"/>
        <v>0</v>
      </c>
      <c r="AA35" s="322">
        <f t="shared" si="23"/>
        <v>0</v>
      </c>
      <c r="AB35" s="159">
        <f t="shared" si="24"/>
        <v>0</v>
      </c>
      <c r="AC35" s="439">
        <f t="shared" si="25"/>
        <v>0</v>
      </c>
      <c r="AD35" s="327">
        <f t="shared" si="25"/>
        <v>0</v>
      </c>
      <c r="AE35" s="168">
        <f t="shared" si="26"/>
        <v>0</v>
      </c>
      <c r="AF35" s="143">
        <f>'[2]Stb-Solid'!K37</f>
        <v>0</v>
      </c>
      <c r="AG35" s="121"/>
      <c r="AH35" s="122">
        <f t="shared" si="27"/>
        <v>0</v>
      </c>
      <c r="AI35" s="121">
        <f>'[2]Stb-Solid'!L37</f>
        <v>0</v>
      </c>
      <c r="AJ35" s="121"/>
      <c r="AK35" s="122">
        <f t="shared" si="28"/>
        <v>0</v>
      </c>
      <c r="AL35" s="121">
        <f>'[2]Stb-Solid'!M37</f>
        <v>0</v>
      </c>
      <c r="AM35" s="121"/>
      <c r="AN35" s="124">
        <f t="shared" si="29"/>
        <v>0</v>
      </c>
      <c r="AO35" s="157">
        <f t="shared" si="9"/>
        <v>0</v>
      </c>
      <c r="AP35" s="322">
        <f t="shared" si="9"/>
        <v>0</v>
      </c>
      <c r="AQ35" s="159">
        <f t="shared" si="10"/>
        <v>0</v>
      </c>
      <c r="AR35" s="143">
        <f>'[2]Stb-Solid'!N37</f>
        <v>0</v>
      </c>
      <c r="AS35" s="121"/>
      <c r="AT35" s="122">
        <f t="shared" si="30"/>
        <v>0</v>
      </c>
      <c r="AU35" s="121">
        <f>'[2]Stb-Solid'!O37</f>
        <v>0</v>
      </c>
      <c r="AV35" s="121"/>
      <c r="AW35" s="123">
        <f t="shared" si="31"/>
        <v>0</v>
      </c>
      <c r="AX35" s="121">
        <f>'[2]Stb-Solid'!P37</f>
        <v>0</v>
      </c>
      <c r="AY35" s="121"/>
      <c r="AZ35" s="122">
        <f t="shared" si="32"/>
        <v>0</v>
      </c>
      <c r="BA35" s="157">
        <f t="shared" si="33"/>
        <v>0</v>
      </c>
      <c r="BB35" s="158">
        <f t="shared" si="34"/>
        <v>0</v>
      </c>
      <c r="BC35" s="443">
        <f t="shared" si="35"/>
        <v>0</v>
      </c>
      <c r="BD35" s="166">
        <f t="shared" si="36"/>
        <v>0</v>
      </c>
      <c r="BE35" s="167">
        <f t="shared" si="37"/>
        <v>0</v>
      </c>
      <c r="BF35" s="444">
        <f t="shared" si="38"/>
        <v>0</v>
      </c>
      <c r="BG35" s="439">
        <f t="shared" si="39"/>
        <v>0</v>
      </c>
      <c r="BH35" s="444">
        <f t="shared" si="40"/>
        <v>0</v>
      </c>
      <c r="BI35" s="444">
        <f t="shared" si="41"/>
        <v>0</v>
      </c>
      <c r="BJ35" s="465"/>
      <c r="BL35" s="456">
        <f>VLOOKUP($B35,Test!$A$5:$E$58,3,0)</f>
        <v>0</v>
      </c>
    </row>
    <row r="36" spans="1:64" s="183" customFormat="1" ht="30" customHeight="1" x14ac:dyDescent="0.5">
      <c r="A36" s="184">
        <f t="shared" si="42"/>
        <v>30</v>
      </c>
      <c r="B36" s="222">
        <v>51602</v>
      </c>
      <c r="C36" s="236" t="s">
        <v>25</v>
      </c>
      <c r="D36" s="186" t="s">
        <v>66</v>
      </c>
      <c r="E36" s="143">
        <f>'[2]Stb-Solid'!E38</f>
        <v>0</v>
      </c>
      <c r="F36" s="121"/>
      <c r="G36" s="122">
        <f t="shared" si="15"/>
        <v>0</v>
      </c>
      <c r="H36" s="121">
        <f>'[2]Stb-Solid'!F38</f>
        <v>0</v>
      </c>
      <c r="I36" s="121"/>
      <c r="J36" s="122">
        <f t="shared" si="16"/>
        <v>0</v>
      </c>
      <c r="K36" s="121">
        <f>'[2]Stb-Solid'!G38</f>
        <v>0</v>
      </c>
      <c r="L36" s="121"/>
      <c r="M36" s="124">
        <f t="shared" si="17"/>
        <v>0</v>
      </c>
      <c r="N36" s="157">
        <f t="shared" si="18"/>
        <v>0</v>
      </c>
      <c r="O36" s="322">
        <f t="shared" si="18"/>
        <v>0</v>
      </c>
      <c r="P36" s="159">
        <f t="shared" si="19"/>
        <v>0</v>
      </c>
      <c r="Q36" s="143">
        <f>'[2]Stb-Solid'!H38</f>
        <v>0</v>
      </c>
      <c r="R36" s="121"/>
      <c r="S36" s="122">
        <f t="shared" si="20"/>
        <v>0</v>
      </c>
      <c r="T36" s="121">
        <f>'[2]Stb-Solid'!I38</f>
        <v>0</v>
      </c>
      <c r="U36" s="121"/>
      <c r="V36" s="122">
        <f t="shared" si="21"/>
        <v>0</v>
      </c>
      <c r="W36" s="483">
        <f>'[2]Stb-Solid'!J38</f>
        <v>0</v>
      </c>
      <c r="X36" s="121"/>
      <c r="Y36" s="124">
        <f t="shared" si="22"/>
        <v>0</v>
      </c>
      <c r="Z36" s="157">
        <f t="shared" si="23"/>
        <v>0</v>
      </c>
      <c r="AA36" s="322">
        <f t="shared" si="23"/>
        <v>0</v>
      </c>
      <c r="AB36" s="159">
        <f t="shared" si="24"/>
        <v>0</v>
      </c>
      <c r="AC36" s="439">
        <f t="shared" si="25"/>
        <v>0</v>
      </c>
      <c r="AD36" s="327">
        <f t="shared" si="25"/>
        <v>0</v>
      </c>
      <c r="AE36" s="168">
        <f t="shared" si="26"/>
        <v>0</v>
      </c>
      <c r="AF36" s="143">
        <f>'[2]Stb-Solid'!K38</f>
        <v>0</v>
      </c>
      <c r="AG36" s="121"/>
      <c r="AH36" s="122">
        <f t="shared" si="27"/>
        <v>0</v>
      </c>
      <c r="AI36" s="121">
        <f>'[2]Stb-Solid'!L38</f>
        <v>0</v>
      </c>
      <c r="AJ36" s="121"/>
      <c r="AK36" s="122">
        <f t="shared" si="28"/>
        <v>0</v>
      </c>
      <c r="AL36" s="121">
        <f>'[2]Stb-Solid'!M38</f>
        <v>0</v>
      </c>
      <c r="AM36" s="121"/>
      <c r="AN36" s="124">
        <f t="shared" si="29"/>
        <v>0</v>
      </c>
      <c r="AO36" s="157">
        <f t="shared" si="9"/>
        <v>0</v>
      </c>
      <c r="AP36" s="322">
        <f t="shared" si="9"/>
        <v>0</v>
      </c>
      <c r="AQ36" s="159">
        <f t="shared" si="10"/>
        <v>0</v>
      </c>
      <c r="AR36" s="143">
        <f>'[2]Stb-Solid'!N38</f>
        <v>0</v>
      </c>
      <c r="AS36" s="121"/>
      <c r="AT36" s="122">
        <f t="shared" si="30"/>
        <v>0</v>
      </c>
      <c r="AU36" s="121">
        <f>'[2]Stb-Solid'!O38</f>
        <v>0</v>
      </c>
      <c r="AV36" s="121"/>
      <c r="AW36" s="123">
        <f t="shared" si="31"/>
        <v>0</v>
      </c>
      <c r="AX36" s="121">
        <f>'[2]Stb-Solid'!P38</f>
        <v>0</v>
      </c>
      <c r="AY36" s="121"/>
      <c r="AZ36" s="122">
        <f t="shared" si="32"/>
        <v>0</v>
      </c>
      <c r="BA36" s="157">
        <f t="shared" si="33"/>
        <v>0</v>
      </c>
      <c r="BB36" s="158">
        <f t="shared" si="34"/>
        <v>0</v>
      </c>
      <c r="BC36" s="443">
        <f t="shared" si="35"/>
        <v>0</v>
      </c>
      <c r="BD36" s="166">
        <f t="shared" si="36"/>
        <v>0</v>
      </c>
      <c r="BE36" s="167">
        <f t="shared" si="37"/>
        <v>0</v>
      </c>
      <c r="BF36" s="444">
        <f t="shared" si="38"/>
        <v>0</v>
      </c>
      <c r="BG36" s="439">
        <f t="shared" si="39"/>
        <v>0</v>
      </c>
      <c r="BH36" s="444">
        <f t="shared" si="40"/>
        <v>0</v>
      </c>
      <c r="BI36" s="444">
        <f t="shared" si="41"/>
        <v>0</v>
      </c>
      <c r="BJ36" s="465"/>
      <c r="BL36" s="456">
        <f>VLOOKUP($B36,Test!$A$5:$E$58,3,0)</f>
        <v>0</v>
      </c>
    </row>
    <row r="37" spans="1:64" s="183" customFormat="1" ht="30" customHeight="1" x14ac:dyDescent="0.5">
      <c r="A37" s="184">
        <f t="shared" si="42"/>
        <v>31</v>
      </c>
      <c r="B37" s="222">
        <v>51603</v>
      </c>
      <c r="C37" s="236" t="s">
        <v>26</v>
      </c>
      <c r="D37" s="186" t="s">
        <v>83</v>
      </c>
      <c r="E37" s="143">
        <f>'[2]Stb-Solid'!E39</f>
        <v>0</v>
      </c>
      <c r="F37" s="121"/>
      <c r="G37" s="122">
        <f t="shared" si="15"/>
        <v>0</v>
      </c>
      <c r="H37" s="121">
        <f>'[2]Stb-Solid'!F39</f>
        <v>0</v>
      </c>
      <c r="I37" s="121"/>
      <c r="J37" s="122">
        <f t="shared" si="16"/>
        <v>0</v>
      </c>
      <c r="K37" s="121">
        <f>'[2]Stb-Solid'!G39</f>
        <v>0</v>
      </c>
      <c r="L37" s="121"/>
      <c r="M37" s="124">
        <f t="shared" si="17"/>
        <v>0</v>
      </c>
      <c r="N37" s="157">
        <f t="shared" si="18"/>
        <v>0</v>
      </c>
      <c r="O37" s="322">
        <f t="shared" si="18"/>
        <v>0</v>
      </c>
      <c r="P37" s="159">
        <f t="shared" si="19"/>
        <v>0</v>
      </c>
      <c r="Q37" s="143">
        <f>'[2]Stb-Solid'!H39</f>
        <v>0</v>
      </c>
      <c r="R37" s="121"/>
      <c r="S37" s="122">
        <f t="shared" si="20"/>
        <v>0</v>
      </c>
      <c r="T37" s="121">
        <f>'[2]Stb-Solid'!I39</f>
        <v>0</v>
      </c>
      <c r="U37" s="121"/>
      <c r="V37" s="122">
        <f t="shared" si="21"/>
        <v>0</v>
      </c>
      <c r="W37" s="483">
        <f>'[2]Stb-Solid'!J39</f>
        <v>0</v>
      </c>
      <c r="X37" s="121"/>
      <c r="Y37" s="124">
        <f t="shared" si="22"/>
        <v>0</v>
      </c>
      <c r="Z37" s="157">
        <f t="shared" si="23"/>
        <v>0</v>
      </c>
      <c r="AA37" s="322">
        <f t="shared" si="23"/>
        <v>0</v>
      </c>
      <c r="AB37" s="159">
        <f t="shared" si="24"/>
        <v>0</v>
      </c>
      <c r="AC37" s="439">
        <f t="shared" si="25"/>
        <v>0</v>
      </c>
      <c r="AD37" s="327">
        <f t="shared" si="25"/>
        <v>0</v>
      </c>
      <c r="AE37" s="168">
        <f t="shared" si="26"/>
        <v>0</v>
      </c>
      <c r="AF37" s="143">
        <f>'[2]Stb-Solid'!K39</f>
        <v>0</v>
      </c>
      <c r="AG37" s="121"/>
      <c r="AH37" s="122">
        <f t="shared" si="27"/>
        <v>0</v>
      </c>
      <c r="AI37" s="121">
        <f>'[2]Stb-Solid'!L39</f>
        <v>0</v>
      </c>
      <c r="AJ37" s="121"/>
      <c r="AK37" s="122">
        <f t="shared" si="28"/>
        <v>0</v>
      </c>
      <c r="AL37" s="121">
        <f>'[2]Stb-Solid'!M39</f>
        <v>0</v>
      </c>
      <c r="AM37" s="121"/>
      <c r="AN37" s="124">
        <f t="shared" si="29"/>
        <v>0</v>
      </c>
      <c r="AO37" s="157">
        <f t="shared" si="9"/>
        <v>0</v>
      </c>
      <c r="AP37" s="322">
        <f t="shared" si="9"/>
        <v>0</v>
      </c>
      <c r="AQ37" s="159">
        <f t="shared" si="10"/>
        <v>0</v>
      </c>
      <c r="AR37" s="143">
        <f>'[2]Stb-Solid'!N39</f>
        <v>0</v>
      </c>
      <c r="AS37" s="121"/>
      <c r="AT37" s="122">
        <f t="shared" si="30"/>
        <v>0</v>
      </c>
      <c r="AU37" s="121">
        <f>'[2]Stb-Solid'!O39</f>
        <v>0</v>
      </c>
      <c r="AV37" s="121"/>
      <c r="AW37" s="123">
        <f t="shared" si="31"/>
        <v>0</v>
      </c>
      <c r="AX37" s="121">
        <f>'[2]Stb-Solid'!P39</f>
        <v>0</v>
      </c>
      <c r="AY37" s="121"/>
      <c r="AZ37" s="122">
        <f t="shared" si="32"/>
        <v>0</v>
      </c>
      <c r="BA37" s="157">
        <f t="shared" si="33"/>
        <v>0</v>
      </c>
      <c r="BB37" s="158">
        <f t="shared" si="34"/>
        <v>0</v>
      </c>
      <c r="BC37" s="443">
        <f t="shared" si="35"/>
        <v>0</v>
      </c>
      <c r="BD37" s="166">
        <f t="shared" si="36"/>
        <v>0</v>
      </c>
      <c r="BE37" s="167">
        <f t="shared" si="37"/>
        <v>0</v>
      </c>
      <c r="BF37" s="444">
        <f t="shared" si="38"/>
        <v>0</v>
      </c>
      <c r="BG37" s="439">
        <f t="shared" si="39"/>
        <v>0</v>
      </c>
      <c r="BH37" s="444">
        <f t="shared" si="40"/>
        <v>0</v>
      </c>
      <c r="BI37" s="444">
        <f t="shared" si="41"/>
        <v>0</v>
      </c>
      <c r="BJ37" s="465"/>
      <c r="BL37" s="456">
        <f>VLOOKUP($B37,Test!$A$5:$E$58,3,0)</f>
        <v>0</v>
      </c>
    </row>
    <row r="38" spans="1:64" s="183" customFormat="1" ht="30" customHeight="1" x14ac:dyDescent="0.5">
      <c r="A38" s="184">
        <f t="shared" si="42"/>
        <v>32</v>
      </c>
      <c r="B38" s="222">
        <v>51604</v>
      </c>
      <c r="C38" s="236" t="s">
        <v>27</v>
      </c>
      <c r="D38" s="186" t="s">
        <v>67</v>
      </c>
      <c r="E38" s="143">
        <f>'[2]Stb-Solid'!E40</f>
        <v>0</v>
      </c>
      <c r="F38" s="121"/>
      <c r="G38" s="122">
        <f t="shared" si="15"/>
        <v>0</v>
      </c>
      <c r="H38" s="121">
        <f>'[2]Stb-Solid'!F40</f>
        <v>0</v>
      </c>
      <c r="I38" s="121"/>
      <c r="J38" s="122">
        <f t="shared" si="16"/>
        <v>0</v>
      </c>
      <c r="K38" s="121">
        <f>'[2]Stb-Solid'!G40</f>
        <v>0</v>
      </c>
      <c r="L38" s="121"/>
      <c r="M38" s="124">
        <f t="shared" si="17"/>
        <v>0</v>
      </c>
      <c r="N38" s="157">
        <f t="shared" si="18"/>
        <v>0</v>
      </c>
      <c r="O38" s="322">
        <f t="shared" si="18"/>
        <v>0</v>
      </c>
      <c r="P38" s="159">
        <f t="shared" si="19"/>
        <v>0</v>
      </c>
      <c r="Q38" s="143">
        <f>'[2]Stb-Solid'!H40</f>
        <v>0</v>
      </c>
      <c r="R38" s="121"/>
      <c r="S38" s="122">
        <f t="shared" si="20"/>
        <v>0</v>
      </c>
      <c r="T38" s="121">
        <f>'[2]Stb-Solid'!I40</f>
        <v>0</v>
      </c>
      <c r="U38" s="121"/>
      <c r="V38" s="122">
        <f t="shared" si="21"/>
        <v>0</v>
      </c>
      <c r="W38" s="483">
        <f>'[2]Stb-Solid'!J40</f>
        <v>0</v>
      </c>
      <c r="X38" s="121"/>
      <c r="Y38" s="124">
        <f t="shared" si="22"/>
        <v>0</v>
      </c>
      <c r="Z38" s="157">
        <f t="shared" si="23"/>
        <v>0</v>
      </c>
      <c r="AA38" s="322">
        <f t="shared" si="23"/>
        <v>0</v>
      </c>
      <c r="AB38" s="159">
        <f t="shared" si="24"/>
        <v>0</v>
      </c>
      <c r="AC38" s="439">
        <f t="shared" si="25"/>
        <v>0</v>
      </c>
      <c r="AD38" s="327">
        <f t="shared" si="25"/>
        <v>0</v>
      </c>
      <c r="AE38" s="168">
        <f t="shared" si="26"/>
        <v>0</v>
      </c>
      <c r="AF38" s="143">
        <f>'[2]Stb-Solid'!K40</f>
        <v>0</v>
      </c>
      <c r="AG38" s="121"/>
      <c r="AH38" s="122">
        <f t="shared" si="27"/>
        <v>0</v>
      </c>
      <c r="AI38" s="121">
        <f>'[2]Stb-Solid'!L40</f>
        <v>0</v>
      </c>
      <c r="AJ38" s="121"/>
      <c r="AK38" s="122">
        <f t="shared" si="28"/>
        <v>0</v>
      </c>
      <c r="AL38" s="121">
        <f>'[2]Stb-Solid'!M40</f>
        <v>0</v>
      </c>
      <c r="AM38" s="121"/>
      <c r="AN38" s="124">
        <f t="shared" si="29"/>
        <v>0</v>
      </c>
      <c r="AO38" s="157">
        <f t="shared" si="9"/>
        <v>0</v>
      </c>
      <c r="AP38" s="322">
        <f t="shared" si="9"/>
        <v>0</v>
      </c>
      <c r="AQ38" s="159">
        <f t="shared" si="10"/>
        <v>0</v>
      </c>
      <c r="AR38" s="143">
        <f>'[2]Stb-Solid'!N40</f>
        <v>0</v>
      </c>
      <c r="AS38" s="121"/>
      <c r="AT38" s="122">
        <f t="shared" si="30"/>
        <v>0</v>
      </c>
      <c r="AU38" s="121">
        <f>'[2]Stb-Solid'!O40</f>
        <v>0</v>
      </c>
      <c r="AV38" s="121"/>
      <c r="AW38" s="123">
        <f t="shared" si="31"/>
        <v>0</v>
      </c>
      <c r="AX38" s="121">
        <f>'[2]Stb-Solid'!P40</f>
        <v>0</v>
      </c>
      <c r="AY38" s="121"/>
      <c r="AZ38" s="122">
        <f t="shared" si="32"/>
        <v>0</v>
      </c>
      <c r="BA38" s="157">
        <f t="shared" si="33"/>
        <v>0</v>
      </c>
      <c r="BB38" s="158">
        <f t="shared" si="34"/>
        <v>0</v>
      </c>
      <c r="BC38" s="443">
        <f t="shared" si="35"/>
        <v>0</v>
      </c>
      <c r="BD38" s="166">
        <f t="shared" si="36"/>
        <v>0</v>
      </c>
      <c r="BE38" s="167">
        <f t="shared" si="37"/>
        <v>0</v>
      </c>
      <c r="BF38" s="444">
        <f t="shared" si="38"/>
        <v>0</v>
      </c>
      <c r="BG38" s="439">
        <f t="shared" si="39"/>
        <v>0</v>
      </c>
      <c r="BH38" s="444">
        <f t="shared" si="40"/>
        <v>0</v>
      </c>
      <c r="BI38" s="444">
        <f t="shared" si="41"/>
        <v>0</v>
      </c>
      <c r="BJ38" s="465"/>
      <c r="BL38" s="456">
        <f>VLOOKUP($B38,Test!$A$5:$E$58,3,0)</f>
        <v>0</v>
      </c>
    </row>
    <row r="39" spans="1:64" s="183" customFormat="1" ht="30" customHeight="1" x14ac:dyDescent="0.5">
      <c r="A39" s="184">
        <f t="shared" si="42"/>
        <v>33</v>
      </c>
      <c r="B39" s="222">
        <v>51605</v>
      </c>
      <c r="C39" s="236" t="s">
        <v>28</v>
      </c>
      <c r="D39" s="186" t="s">
        <v>84</v>
      </c>
      <c r="E39" s="143">
        <f>'[2]Stb-Solid'!E41</f>
        <v>0</v>
      </c>
      <c r="F39" s="121"/>
      <c r="G39" s="122">
        <f t="shared" si="15"/>
        <v>0</v>
      </c>
      <c r="H39" s="121">
        <f>'[2]Stb-Solid'!F41</f>
        <v>0</v>
      </c>
      <c r="I39" s="121"/>
      <c r="J39" s="122">
        <f t="shared" si="16"/>
        <v>0</v>
      </c>
      <c r="K39" s="121">
        <f>'[2]Stb-Solid'!G41</f>
        <v>0</v>
      </c>
      <c r="L39" s="121"/>
      <c r="M39" s="124">
        <f t="shared" si="17"/>
        <v>0</v>
      </c>
      <c r="N39" s="157">
        <f t="shared" si="18"/>
        <v>0</v>
      </c>
      <c r="O39" s="322">
        <f t="shared" si="18"/>
        <v>0</v>
      </c>
      <c r="P39" s="159">
        <f t="shared" si="19"/>
        <v>0</v>
      </c>
      <c r="Q39" s="143">
        <f>'[2]Stb-Solid'!H41</f>
        <v>0</v>
      </c>
      <c r="R39" s="121"/>
      <c r="S39" s="122">
        <f t="shared" si="20"/>
        <v>0</v>
      </c>
      <c r="T39" s="121">
        <f>'[2]Stb-Solid'!I41</f>
        <v>0</v>
      </c>
      <c r="U39" s="121"/>
      <c r="V39" s="122">
        <f t="shared" si="21"/>
        <v>0</v>
      </c>
      <c r="W39" s="483">
        <f>'[2]Stb-Solid'!J41</f>
        <v>0</v>
      </c>
      <c r="X39" s="121"/>
      <c r="Y39" s="124">
        <f t="shared" si="22"/>
        <v>0</v>
      </c>
      <c r="Z39" s="157">
        <f t="shared" si="23"/>
        <v>0</v>
      </c>
      <c r="AA39" s="322">
        <f t="shared" si="23"/>
        <v>0</v>
      </c>
      <c r="AB39" s="159">
        <f t="shared" si="24"/>
        <v>0</v>
      </c>
      <c r="AC39" s="439">
        <f t="shared" si="25"/>
        <v>0</v>
      </c>
      <c r="AD39" s="327">
        <f t="shared" si="25"/>
        <v>0</v>
      </c>
      <c r="AE39" s="168">
        <f t="shared" si="26"/>
        <v>0</v>
      </c>
      <c r="AF39" s="143">
        <f>'[2]Stb-Solid'!K41</f>
        <v>0</v>
      </c>
      <c r="AG39" s="121"/>
      <c r="AH39" s="122">
        <f t="shared" si="27"/>
        <v>0</v>
      </c>
      <c r="AI39" s="121">
        <f>'[2]Stb-Solid'!L41</f>
        <v>0</v>
      </c>
      <c r="AJ39" s="121"/>
      <c r="AK39" s="122">
        <f t="shared" si="28"/>
        <v>0</v>
      </c>
      <c r="AL39" s="121">
        <f>'[2]Stb-Solid'!M41</f>
        <v>0</v>
      </c>
      <c r="AM39" s="121"/>
      <c r="AN39" s="124">
        <f t="shared" si="29"/>
        <v>0</v>
      </c>
      <c r="AO39" s="157">
        <f t="shared" si="9"/>
        <v>0</v>
      </c>
      <c r="AP39" s="322">
        <f t="shared" si="9"/>
        <v>0</v>
      </c>
      <c r="AQ39" s="159">
        <f t="shared" si="10"/>
        <v>0</v>
      </c>
      <c r="AR39" s="143">
        <f>'[2]Stb-Solid'!N41</f>
        <v>0</v>
      </c>
      <c r="AS39" s="121"/>
      <c r="AT39" s="122">
        <f t="shared" si="30"/>
        <v>0</v>
      </c>
      <c r="AU39" s="121">
        <f>'[2]Stb-Solid'!O41</f>
        <v>0</v>
      </c>
      <c r="AV39" s="121"/>
      <c r="AW39" s="123">
        <f t="shared" si="31"/>
        <v>0</v>
      </c>
      <c r="AX39" s="121">
        <f>'[2]Stb-Solid'!P41</f>
        <v>0</v>
      </c>
      <c r="AY39" s="121"/>
      <c r="AZ39" s="122">
        <f t="shared" si="32"/>
        <v>0</v>
      </c>
      <c r="BA39" s="157">
        <f t="shared" si="33"/>
        <v>0</v>
      </c>
      <c r="BB39" s="158">
        <f t="shared" si="34"/>
        <v>0</v>
      </c>
      <c r="BC39" s="443">
        <f t="shared" si="35"/>
        <v>0</v>
      </c>
      <c r="BD39" s="166">
        <f t="shared" si="36"/>
        <v>0</v>
      </c>
      <c r="BE39" s="167">
        <f t="shared" si="37"/>
        <v>0</v>
      </c>
      <c r="BF39" s="444">
        <f t="shared" si="38"/>
        <v>0</v>
      </c>
      <c r="BG39" s="439">
        <f t="shared" si="39"/>
        <v>0</v>
      </c>
      <c r="BH39" s="444">
        <f t="shared" si="40"/>
        <v>0</v>
      </c>
      <c r="BI39" s="444">
        <f t="shared" si="41"/>
        <v>0</v>
      </c>
      <c r="BJ39" s="465"/>
      <c r="BL39" s="456">
        <f>VLOOKUP($B39,Test!$A$5:$E$58,3,0)</f>
        <v>0</v>
      </c>
    </row>
    <row r="40" spans="1:64" s="183" customFormat="1" ht="30" customHeight="1" x14ac:dyDescent="0.5">
      <c r="A40" s="184">
        <f t="shared" si="42"/>
        <v>34</v>
      </c>
      <c r="B40" s="222">
        <v>51606</v>
      </c>
      <c r="C40" s="236" t="s">
        <v>29</v>
      </c>
      <c r="D40" s="186" t="s">
        <v>68</v>
      </c>
      <c r="E40" s="143">
        <f>'[2]Stb-Solid'!E42</f>
        <v>3791.5507751017817</v>
      </c>
      <c r="F40" s="121">
        <v>43634.46</v>
      </c>
      <c r="G40" s="122">
        <f t="shared" si="15"/>
        <v>-39842.90922489822</v>
      </c>
      <c r="H40" s="121">
        <f>'[2]Stb-Solid'!F42</f>
        <v>1894.6208652371815</v>
      </c>
      <c r="I40" s="121">
        <v>1860.67</v>
      </c>
      <c r="J40" s="122">
        <f t="shared" si="16"/>
        <v>33.950865237181461</v>
      </c>
      <c r="K40" s="121">
        <f>'[2]Stb-Solid'!G42</f>
        <v>1824.7391824985809</v>
      </c>
      <c r="L40" s="121">
        <v>1859.16</v>
      </c>
      <c r="M40" s="124">
        <f t="shared" si="17"/>
        <v>-34.420817501419151</v>
      </c>
      <c r="N40" s="157">
        <f t="shared" si="18"/>
        <v>7510.9108228375444</v>
      </c>
      <c r="O40" s="322">
        <f t="shared" si="18"/>
        <v>47354.29</v>
      </c>
      <c r="P40" s="159">
        <f t="shared" si="19"/>
        <v>-39843.379177162453</v>
      </c>
      <c r="Q40" s="143">
        <f>'[2]Stb-Solid'!H42</f>
        <v>2009.5731101016941</v>
      </c>
      <c r="R40" s="121">
        <v>1861.72</v>
      </c>
      <c r="S40" s="122">
        <f t="shared" si="20"/>
        <v>147.85311010169403</v>
      </c>
      <c r="T40" s="121">
        <f>'[2]Stb-Solid'!I42</f>
        <v>1914.4129835920392</v>
      </c>
      <c r="U40" s="121"/>
      <c r="V40" s="122">
        <f t="shared" si="21"/>
        <v>1914.4129835920392</v>
      </c>
      <c r="W40" s="483">
        <f>'[2]Stb-Solid'!J42</f>
        <v>1846.2831439106924</v>
      </c>
      <c r="X40" s="121"/>
      <c r="Y40" s="124">
        <f t="shared" si="22"/>
        <v>1846.2831439106924</v>
      </c>
      <c r="Z40" s="157">
        <f t="shared" si="23"/>
        <v>5770.2692376044251</v>
      </c>
      <c r="AA40" s="322">
        <f t="shared" si="23"/>
        <v>1861.72</v>
      </c>
      <c r="AB40" s="159">
        <f t="shared" si="24"/>
        <v>3908.5492376044249</v>
      </c>
      <c r="AC40" s="439">
        <f t="shared" si="25"/>
        <v>13281.18006044197</v>
      </c>
      <c r="AD40" s="327">
        <f t="shared" si="25"/>
        <v>49216.01</v>
      </c>
      <c r="AE40" s="168">
        <f t="shared" si="26"/>
        <v>-35934.829939558032</v>
      </c>
      <c r="AF40" s="143">
        <f>'[2]Stb-Solid'!K42</f>
        <v>2052.1812908510369</v>
      </c>
      <c r="AG40" s="121"/>
      <c r="AH40" s="122">
        <f t="shared" si="27"/>
        <v>2052.1812908510369</v>
      </c>
      <c r="AI40" s="121">
        <f>'[2]Stb-Solid'!L42</f>
        <v>2020.3058607389025</v>
      </c>
      <c r="AJ40" s="121"/>
      <c r="AK40" s="122">
        <f t="shared" si="28"/>
        <v>2020.3058607389025</v>
      </c>
      <c r="AL40" s="121">
        <f>'[2]Stb-Solid'!M42</f>
        <v>2041.6276801700603</v>
      </c>
      <c r="AM40" s="121"/>
      <c r="AN40" s="124">
        <f t="shared" si="29"/>
        <v>2041.6276801700603</v>
      </c>
      <c r="AO40" s="157">
        <f t="shared" si="9"/>
        <v>6114.11483176</v>
      </c>
      <c r="AP40" s="322">
        <f t="shared" si="9"/>
        <v>0</v>
      </c>
      <c r="AQ40" s="159">
        <f t="shared" si="10"/>
        <v>6114.11483176</v>
      </c>
      <c r="AR40" s="143">
        <f>'[2]Stb-Solid'!N42</f>
        <v>2079.5138399760835</v>
      </c>
      <c r="AS40" s="121"/>
      <c r="AT40" s="122">
        <f t="shared" si="30"/>
        <v>2079.5138399760835</v>
      </c>
      <c r="AU40" s="121">
        <f>'[2]Stb-Solid'!O42</f>
        <v>2028.5800443432324</v>
      </c>
      <c r="AV40" s="121"/>
      <c r="AW40" s="123">
        <f t="shared" si="31"/>
        <v>2028.5800443432324</v>
      </c>
      <c r="AX40" s="121">
        <f>'[2]Stb-Solid'!P42</f>
        <v>2108.1240331778076</v>
      </c>
      <c r="AY40" s="121"/>
      <c r="AZ40" s="122">
        <f t="shared" si="32"/>
        <v>2108.1240331778076</v>
      </c>
      <c r="BA40" s="157">
        <f t="shared" si="33"/>
        <v>6216.2179174971243</v>
      </c>
      <c r="BB40" s="158">
        <f t="shared" si="34"/>
        <v>0</v>
      </c>
      <c r="BC40" s="443">
        <f t="shared" si="35"/>
        <v>6216.2179174971243</v>
      </c>
      <c r="BD40" s="166">
        <f t="shared" si="36"/>
        <v>12330.332749257124</v>
      </c>
      <c r="BE40" s="167">
        <f t="shared" si="37"/>
        <v>0</v>
      </c>
      <c r="BF40" s="444">
        <f t="shared" si="38"/>
        <v>12330.332749257124</v>
      </c>
      <c r="BG40" s="439">
        <f t="shared" si="39"/>
        <v>25611.512809699096</v>
      </c>
      <c r="BH40" s="444">
        <f t="shared" si="40"/>
        <v>49216.01</v>
      </c>
      <c r="BI40" s="444">
        <f t="shared" si="41"/>
        <v>-23604.497190300906</v>
      </c>
      <c r="BJ40" s="465"/>
      <c r="BL40" s="456">
        <f>VLOOKUP($B40,Test!$A$5:$E$58,3,0)</f>
        <v>6731.99</v>
      </c>
    </row>
    <row r="41" spans="1:64" s="183" customFormat="1" ht="30" customHeight="1" x14ac:dyDescent="0.5">
      <c r="A41" s="184">
        <f t="shared" si="42"/>
        <v>35</v>
      </c>
      <c r="B41" s="222">
        <v>51607</v>
      </c>
      <c r="C41" s="236" t="s">
        <v>255</v>
      </c>
      <c r="D41" s="186" t="s">
        <v>69</v>
      </c>
      <c r="E41" s="143">
        <f>'[2]Stb-Solid'!E43</f>
        <v>0</v>
      </c>
      <c r="F41" s="121"/>
      <c r="G41" s="122">
        <f t="shared" si="15"/>
        <v>0</v>
      </c>
      <c r="H41" s="121">
        <f>'[2]Stb-Solid'!F43</f>
        <v>0</v>
      </c>
      <c r="I41" s="121"/>
      <c r="J41" s="122">
        <f t="shared" si="16"/>
        <v>0</v>
      </c>
      <c r="K41" s="121">
        <f>'[2]Stb-Solid'!G43</f>
        <v>0</v>
      </c>
      <c r="L41" s="121"/>
      <c r="M41" s="124">
        <f t="shared" si="17"/>
        <v>0</v>
      </c>
      <c r="N41" s="157">
        <f t="shared" si="18"/>
        <v>0</v>
      </c>
      <c r="O41" s="322">
        <f t="shared" si="18"/>
        <v>0</v>
      </c>
      <c r="P41" s="159">
        <f t="shared" si="19"/>
        <v>0</v>
      </c>
      <c r="Q41" s="143">
        <f>'[2]Stb-Solid'!H43</f>
        <v>0</v>
      </c>
      <c r="R41" s="121"/>
      <c r="S41" s="122">
        <f t="shared" si="20"/>
        <v>0</v>
      </c>
      <c r="T41" s="121">
        <f>'[2]Stb-Solid'!I43</f>
        <v>0</v>
      </c>
      <c r="U41" s="121"/>
      <c r="V41" s="122">
        <f t="shared" si="21"/>
        <v>0</v>
      </c>
      <c r="W41" s="483">
        <f>'[2]Stb-Solid'!J43</f>
        <v>0</v>
      </c>
      <c r="X41" s="121"/>
      <c r="Y41" s="124">
        <f t="shared" si="22"/>
        <v>0</v>
      </c>
      <c r="Z41" s="157">
        <f t="shared" si="23"/>
        <v>0</v>
      </c>
      <c r="AA41" s="322">
        <f t="shared" si="23"/>
        <v>0</v>
      </c>
      <c r="AB41" s="159">
        <f t="shared" si="24"/>
        <v>0</v>
      </c>
      <c r="AC41" s="439">
        <f t="shared" si="25"/>
        <v>0</v>
      </c>
      <c r="AD41" s="327">
        <f t="shared" si="25"/>
        <v>0</v>
      </c>
      <c r="AE41" s="168">
        <f t="shared" si="26"/>
        <v>0</v>
      </c>
      <c r="AF41" s="143">
        <f>'[2]Stb-Solid'!K43</f>
        <v>0</v>
      </c>
      <c r="AG41" s="121"/>
      <c r="AH41" s="122">
        <f t="shared" si="27"/>
        <v>0</v>
      </c>
      <c r="AI41" s="121">
        <f>'[2]Stb-Solid'!L43</f>
        <v>0</v>
      </c>
      <c r="AJ41" s="121"/>
      <c r="AK41" s="122">
        <f t="shared" si="28"/>
        <v>0</v>
      </c>
      <c r="AL41" s="121">
        <f>'[2]Stb-Solid'!M43</f>
        <v>0</v>
      </c>
      <c r="AM41" s="121"/>
      <c r="AN41" s="124">
        <f t="shared" si="29"/>
        <v>0</v>
      </c>
      <c r="AO41" s="157">
        <f t="shared" si="9"/>
        <v>0</v>
      </c>
      <c r="AP41" s="322">
        <f t="shared" si="9"/>
        <v>0</v>
      </c>
      <c r="AQ41" s="159">
        <f t="shared" si="10"/>
        <v>0</v>
      </c>
      <c r="AR41" s="143">
        <f>'[2]Stb-Solid'!N43</f>
        <v>0</v>
      </c>
      <c r="AS41" s="121"/>
      <c r="AT41" s="122">
        <f t="shared" si="30"/>
        <v>0</v>
      </c>
      <c r="AU41" s="121">
        <f>'[2]Stb-Solid'!O43</f>
        <v>0</v>
      </c>
      <c r="AV41" s="121"/>
      <c r="AW41" s="123">
        <f t="shared" si="31"/>
        <v>0</v>
      </c>
      <c r="AX41" s="121">
        <f>'[2]Stb-Solid'!P43</f>
        <v>0</v>
      </c>
      <c r="AY41" s="121"/>
      <c r="AZ41" s="122">
        <f t="shared" si="32"/>
        <v>0</v>
      </c>
      <c r="BA41" s="157">
        <f t="shared" si="33"/>
        <v>0</v>
      </c>
      <c r="BB41" s="158">
        <f t="shared" si="34"/>
        <v>0</v>
      </c>
      <c r="BC41" s="443">
        <f t="shared" si="35"/>
        <v>0</v>
      </c>
      <c r="BD41" s="166">
        <f t="shared" si="36"/>
        <v>0</v>
      </c>
      <c r="BE41" s="167">
        <f t="shared" si="37"/>
        <v>0</v>
      </c>
      <c r="BF41" s="444">
        <f t="shared" si="38"/>
        <v>0</v>
      </c>
      <c r="BG41" s="439">
        <f t="shared" si="39"/>
        <v>0</v>
      </c>
      <c r="BH41" s="444">
        <f t="shared" si="40"/>
        <v>0</v>
      </c>
      <c r="BI41" s="444">
        <f t="shared" si="41"/>
        <v>0</v>
      </c>
      <c r="BJ41" s="465"/>
      <c r="BL41" s="456">
        <f>VLOOKUP($B41,Test!$A$5:$E$58,3,0)</f>
        <v>0</v>
      </c>
    </row>
    <row r="42" spans="1:64" s="183" customFormat="1" ht="30" customHeight="1" x14ac:dyDescent="0.5">
      <c r="A42" s="184">
        <f t="shared" si="42"/>
        <v>36</v>
      </c>
      <c r="B42" s="222">
        <v>51608</v>
      </c>
      <c r="C42" s="236" t="s">
        <v>30</v>
      </c>
      <c r="D42" s="186" t="s">
        <v>70</v>
      </c>
      <c r="E42" s="143">
        <f>'[2]Stb-Solid'!E44</f>
        <v>0</v>
      </c>
      <c r="F42" s="121"/>
      <c r="G42" s="122">
        <f t="shared" si="15"/>
        <v>0</v>
      </c>
      <c r="H42" s="121">
        <f>'[2]Stb-Solid'!F44</f>
        <v>0</v>
      </c>
      <c r="I42" s="121"/>
      <c r="J42" s="122">
        <f t="shared" si="16"/>
        <v>0</v>
      </c>
      <c r="K42" s="121">
        <f>'[2]Stb-Solid'!G44</f>
        <v>0</v>
      </c>
      <c r="L42" s="121"/>
      <c r="M42" s="124">
        <f t="shared" si="17"/>
        <v>0</v>
      </c>
      <c r="N42" s="157">
        <f t="shared" si="18"/>
        <v>0</v>
      </c>
      <c r="O42" s="322">
        <f t="shared" si="18"/>
        <v>0</v>
      </c>
      <c r="P42" s="159">
        <f t="shared" si="19"/>
        <v>0</v>
      </c>
      <c r="Q42" s="143">
        <f>'[2]Stb-Solid'!H44</f>
        <v>0</v>
      </c>
      <c r="R42" s="121"/>
      <c r="S42" s="122">
        <f t="shared" si="20"/>
        <v>0</v>
      </c>
      <c r="T42" s="121">
        <f>'[2]Stb-Solid'!I44</f>
        <v>0</v>
      </c>
      <c r="U42" s="121"/>
      <c r="V42" s="122">
        <f t="shared" si="21"/>
        <v>0</v>
      </c>
      <c r="W42" s="483">
        <f>'[2]Stb-Solid'!J44</f>
        <v>0</v>
      </c>
      <c r="X42" s="121"/>
      <c r="Y42" s="124">
        <f t="shared" si="22"/>
        <v>0</v>
      </c>
      <c r="Z42" s="157">
        <f t="shared" si="23"/>
        <v>0</v>
      </c>
      <c r="AA42" s="322">
        <f t="shared" si="23"/>
        <v>0</v>
      </c>
      <c r="AB42" s="159">
        <f t="shared" si="24"/>
        <v>0</v>
      </c>
      <c r="AC42" s="439">
        <f t="shared" si="25"/>
        <v>0</v>
      </c>
      <c r="AD42" s="327">
        <f t="shared" si="25"/>
        <v>0</v>
      </c>
      <c r="AE42" s="168">
        <f t="shared" si="26"/>
        <v>0</v>
      </c>
      <c r="AF42" s="143">
        <f>'[2]Stb-Solid'!K44</f>
        <v>0</v>
      </c>
      <c r="AG42" s="121"/>
      <c r="AH42" s="122">
        <f t="shared" si="27"/>
        <v>0</v>
      </c>
      <c r="AI42" s="121">
        <f>'[2]Stb-Solid'!L44</f>
        <v>0</v>
      </c>
      <c r="AJ42" s="121"/>
      <c r="AK42" s="122">
        <f t="shared" si="28"/>
        <v>0</v>
      </c>
      <c r="AL42" s="121">
        <f>'[2]Stb-Solid'!M44</f>
        <v>0</v>
      </c>
      <c r="AM42" s="121"/>
      <c r="AN42" s="124">
        <f t="shared" si="29"/>
        <v>0</v>
      </c>
      <c r="AO42" s="157">
        <f t="shared" si="9"/>
        <v>0</v>
      </c>
      <c r="AP42" s="322">
        <f t="shared" si="9"/>
        <v>0</v>
      </c>
      <c r="AQ42" s="159">
        <f t="shared" si="10"/>
        <v>0</v>
      </c>
      <c r="AR42" s="143">
        <f>'[2]Stb-Solid'!N44</f>
        <v>0</v>
      </c>
      <c r="AS42" s="121"/>
      <c r="AT42" s="122">
        <f t="shared" si="30"/>
        <v>0</v>
      </c>
      <c r="AU42" s="121">
        <f>'[2]Stb-Solid'!O44</f>
        <v>0</v>
      </c>
      <c r="AV42" s="121"/>
      <c r="AW42" s="123">
        <f t="shared" si="31"/>
        <v>0</v>
      </c>
      <c r="AX42" s="121">
        <f>'[2]Stb-Solid'!P44</f>
        <v>0</v>
      </c>
      <c r="AY42" s="121"/>
      <c r="AZ42" s="122">
        <f t="shared" si="32"/>
        <v>0</v>
      </c>
      <c r="BA42" s="157">
        <f t="shared" si="33"/>
        <v>0</v>
      </c>
      <c r="BB42" s="158">
        <f t="shared" si="34"/>
        <v>0</v>
      </c>
      <c r="BC42" s="443">
        <f t="shared" si="35"/>
        <v>0</v>
      </c>
      <c r="BD42" s="166">
        <f t="shared" si="36"/>
        <v>0</v>
      </c>
      <c r="BE42" s="167">
        <f t="shared" si="37"/>
        <v>0</v>
      </c>
      <c r="BF42" s="444">
        <f t="shared" si="38"/>
        <v>0</v>
      </c>
      <c r="BG42" s="439">
        <f t="shared" si="39"/>
        <v>0</v>
      </c>
      <c r="BH42" s="444">
        <f t="shared" si="40"/>
        <v>0</v>
      </c>
      <c r="BI42" s="444">
        <f t="shared" si="41"/>
        <v>0</v>
      </c>
      <c r="BJ42" s="465"/>
      <c r="BL42" s="456">
        <f>VLOOKUP($B42,Test!$A$5:$E$58,3,0)</f>
        <v>0</v>
      </c>
    </row>
    <row r="43" spans="1:64" s="183" customFormat="1" ht="30" customHeight="1" x14ac:dyDescent="0.5">
      <c r="A43" s="184">
        <f t="shared" si="42"/>
        <v>37</v>
      </c>
      <c r="B43" s="222">
        <v>51609</v>
      </c>
      <c r="C43" s="236" t="s">
        <v>31</v>
      </c>
      <c r="D43" s="186" t="s">
        <v>71</v>
      </c>
      <c r="E43" s="143">
        <f>'[2]Stb-Solid'!E45</f>
        <v>0</v>
      </c>
      <c r="F43" s="121"/>
      <c r="G43" s="122">
        <f t="shared" si="15"/>
        <v>0</v>
      </c>
      <c r="H43" s="121">
        <f>'[2]Stb-Solid'!F45</f>
        <v>0</v>
      </c>
      <c r="I43" s="121"/>
      <c r="J43" s="122">
        <f t="shared" si="16"/>
        <v>0</v>
      </c>
      <c r="K43" s="121">
        <f>'[2]Stb-Solid'!G45</f>
        <v>0</v>
      </c>
      <c r="L43" s="121"/>
      <c r="M43" s="124">
        <f t="shared" si="17"/>
        <v>0</v>
      </c>
      <c r="N43" s="157">
        <f t="shared" si="18"/>
        <v>0</v>
      </c>
      <c r="O43" s="322">
        <f t="shared" si="18"/>
        <v>0</v>
      </c>
      <c r="P43" s="159">
        <f t="shared" si="19"/>
        <v>0</v>
      </c>
      <c r="Q43" s="143">
        <f>'[2]Stb-Solid'!H45</f>
        <v>0</v>
      </c>
      <c r="R43" s="121"/>
      <c r="S43" s="122">
        <f t="shared" si="20"/>
        <v>0</v>
      </c>
      <c r="T43" s="121">
        <f>'[2]Stb-Solid'!I45</f>
        <v>0</v>
      </c>
      <c r="U43" s="121"/>
      <c r="V43" s="122">
        <f t="shared" si="21"/>
        <v>0</v>
      </c>
      <c r="W43" s="483">
        <f>'[2]Stb-Solid'!J45</f>
        <v>0</v>
      </c>
      <c r="X43" s="121"/>
      <c r="Y43" s="124">
        <f t="shared" si="22"/>
        <v>0</v>
      </c>
      <c r="Z43" s="157">
        <f t="shared" si="23"/>
        <v>0</v>
      </c>
      <c r="AA43" s="322">
        <f t="shared" si="23"/>
        <v>0</v>
      </c>
      <c r="AB43" s="159">
        <f t="shared" si="24"/>
        <v>0</v>
      </c>
      <c r="AC43" s="439">
        <f t="shared" si="25"/>
        <v>0</v>
      </c>
      <c r="AD43" s="327">
        <f t="shared" si="25"/>
        <v>0</v>
      </c>
      <c r="AE43" s="168">
        <f t="shared" si="26"/>
        <v>0</v>
      </c>
      <c r="AF43" s="143">
        <f>'[2]Stb-Solid'!K45</f>
        <v>0</v>
      </c>
      <c r="AG43" s="121"/>
      <c r="AH43" s="122">
        <f t="shared" si="27"/>
        <v>0</v>
      </c>
      <c r="AI43" s="121">
        <f>'[2]Stb-Solid'!L45</f>
        <v>0</v>
      </c>
      <c r="AJ43" s="121"/>
      <c r="AK43" s="122">
        <f t="shared" si="28"/>
        <v>0</v>
      </c>
      <c r="AL43" s="121">
        <f>'[2]Stb-Solid'!M45</f>
        <v>0</v>
      </c>
      <c r="AM43" s="121"/>
      <c r="AN43" s="124">
        <f t="shared" si="29"/>
        <v>0</v>
      </c>
      <c r="AO43" s="157">
        <f t="shared" si="9"/>
        <v>0</v>
      </c>
      <c r="AP43" s="322">
        <f t="shared" si="9"/>
        <v>0</v>
      </c>
      <c r="AQ43" s="159">
        <f t="shared" si="10"/>
        <v>0</v>
      </c>
      <c r="AR43" s="143">
        <f>'[2]Stb-Solid'!N45</f>
        <v>0</v>
      </c>
      <c r="AS43" s="121"/>
      <c r="AT43" s="122">
        <f t="shared" si="30"/>
        <v>0</v>
      </c>
      <c r="AU43" s="121">
        <f>'[2]Stb-Solid'!O45</f>
        <v>0</v>
      </c>
      <c r="AV43" s="121"/>
      <c r="AW43" s="123">
        <f t="shared" si="31"/>
        <v>0</v>
      </c>
      <c r="AX43" s="121">
        <f>'[2]Stb-Solid'!P45</f>
        <v>0</v>
      </c>
      <c r="AY43" s="121"/>
      <c r="AZ43" s="122">
        <f t="shared" si="32"/>
        <v>0</v>
      </c>
      <c r="BA43" s="157">
        <f t="shared" si="33"/>
        <v>0</v>
      </c>
      <c r="BB43" s="158">
        <f t="shared" si="34"/>
        <v>0</v>
      </c>
      <c r="BC43" s="443">
        <f t="shared" si="35"/>
        <v>0</v>
      </c>
      <c r="BD43" s="166">
        <f t="shared" si="36"/>
        <v>0</v>
      </c>
      <c r="BE43" s="167">
        <f t="shared" si="37"/>
        <v>0</v>
      </c>
      <c r="BF43" s="444">
        <f t="shared" si="38"/>
        <v>0</v>
      </c>
      <c r="BG43" s="439">
        <f t="shared" si="39"/>
        <v>0</v>
      </c>
      <c r="BH43" s="444">
        <f t="shared" si="40"/>
        <v>0</v>
      </c>
      <c r="BI43" s="444">
        <f t="shared" si="41"/>
        <v>0</v>
      </c>
      <c r="BJ43" s="465"/>
      <c r="BL43" s="456">
        <f>VLOOKUP($B43,Test!$A$5:$E$58,3,0)</f>
        <v>0</v>
      </c>
    </row>
    <row r="44" spans="1:64" s="183" customFormat="1" ht="30" customHeight="1" x14ac:dyDescent="0.5">
      <c r="A44" s="184">
        <f t="shared" si="42"/>
        <v>38</v>
      </c>
      <c r="B44" s="222">
        <v>51610</v>
      </c>
      <c r="C44" s="236" t="s">
        <v>32</v>
      </c>
      <c r="D44" s="186" t="s">
        <v>72</v>
      </c>
      <c r="E44" s="143">
        <f>'[2]Stb-Solid'!E46</f>
        <v>0</v>
      </c>
      <c r="F44" s="121"/>
      <c r="G44" s="122">
        <f t="shared" si="15"/>
        <v>0</v>
      </c>
      <c r="H44" s="121">
        <f>'[2]Stb-Solid'!F46</f>
        <v>0</v>
      </c>
      <c r="I44" s="121"/>
      <c r="J44" s="122">
        <f t="shared" si="16"/>
        <v>0</v>
      </c>
      <c r="K44" s="121">
        <f>'[2]Stb-Solid'!G46</f>
        <v>0</v>
      </c>
      <c r="L44" s="121"/>
      <c r="M44" s="124">
        <f t="shared" si="17"/>
        <v>0</v>
      </c>
      <c r="N44" s="157">
        <f t="shared" si="18"/>
        <v>0</v>
      </c>
      <c r="O44" s="322">
        <f t="shared" si="18"/>
        <v>0</v>
      </c>
      <c r="P44" s="159">
        <f t="shared" si="19"/>
        <v>0</v>
      </c>
      <c r="Q44" s="143">
        <f>'[2]Stb-Solid'!H46</f>
        <v>0</v>
      </c>
      <c r="R44" s="121"/>
      <c r="S44" s="122">
        <f t="shared" si="20"/>
        <v>0</v>
      </c>
      <c r="T44" s="121">
        <f>'[2]Stb-Solid'!I46</f>
        <v>0</v>
      </c>
      <c r="U44" s="121"/>
      <c r="V44" s="122">
        <f t="shared" si="21"/>
        <v>0</v>
      </c>
      <c r="W44" s="483">
        <f>'[2]Stb-Solid'!J46</f>
        <v>0</v>
      </c>
      <c r="X44" s="121"/>
      <c r="Y44" s="124">
        <f t="shared" si="22"/>
        <v>0</v>
      </c>
      <c r="Z44" s="157">
        <f t="shared" si="23"/>
        <v>0</v>
      </c>
      <c r="AA44" s="322">
        <f t="shared" si="23"/>
        <v>0</v>
      </c>
      <c r="AB44" s="159">
        <f t="shared" si="24"/>
        <v>0</v>
      </c>
      <c r="AC44" s="439">
        <f t="shared" si="25"/>
        <v>0</v>
      </c>
      <c r="AD44" s="327">
        <f t="shared" si="25"/>
        <v>0</v>
      </c>
      <c r="AE44" s="168">
        <f t="shared" si="26"/>
        <v>0</v>
      </c>
      <c r="AF44" s="143">
        <f>'[2]Stb-Solid'!K46</f>
        <v>0</v>
      </c>
      <c r="AG44" s="121"/>
      <c r="AH44" s="122">
        <f t="shared" si="27"/>
        <v>0</v>
      </c>
      <c r="AI44" s="121">
        <f>'[2]Stb-Solid'!L46</f>
        <v>0</v>
      </c>
      <c r="AJ44" s="121"/>
      <c r="AK44" s="122">
        <f t="shared" si="28"/>
        <v>0</v>
      </c>
      <c r="AL44" s="121">
        <f>'[2]Stb-Solid'!M46</f>
        <v>0</v>
      </c>
      <c r="AM44" s="121"/>
      <c r="AN44" s="124">
        <f t="shared" si="29"/>
        <v>0</v>
      </c>
      <c r="AO44" s="157">
        <f t="shared" si="9"/>
        <v>0</v>
      </c>
      <c r="AP44" s="322">
        <f t="shared" si="9"/>
        <v>0</v>
      </c>
      <c r="AQ44" s="159">
        <f t="shared" si="10"/>
        <v>0</v>
      </c>
      <c r="AR44" s="143">
        <f>'[2]Stb-Solid'!N46</f>
        <v>0</v>
      </c>
      <c r="AS44" s="121"/>
      <c r="AT44" s="122">
        <f t="shared" si="30"/>
        <v>0</v>
      </c>
      <c r="AU44" s="121">
        <f>'[2]Stb-Solid'!O46</f>
        <v>0</v>
      </c>
      <c r="AV44" s="121"/>
      <c r="AW44" s="123">
        <f t="shared" si="31"/>
        <v>0</v>
      </c>
      <c r="AX44" s="121">
        <f>'[2]Stb-Solid'!P46</f>
        <v>0</v>
      </c>
      <c r="AY44" s="121"/>
      <c r="AZ44" s="122">
        <f t="shared" si="32"/>
        <v>0</v>
      </c>
      <c r="BA44" s="157">
        <f t="shared" si="33"/>
        <v>0</v>
      </c>
      <c r="BB44" s="158">
        <f t="shared" si="34"/>
        <v>0</v>
      </c>
      <c r="BC44" s="443">
        <f t="shared" si="35"/>
        <v>0</v>
      </c>
      <c r="BD44" s="166">
        <f t="shared" si="36"/>
        <v>0</v>
      </c>
      <c r="BE44" s="167">
        <f t="shared" si="37"/>
        <v>0</v>
      </c>
      <c r="BF44" s="444">
        <f t="shared" si="38"/>
        <v>0</v>
      </c>
      <c r="BG44" s="439">
        <f t="shared" si="39"/>
        <v>0</v>
      </c>
      <c r="BH44" s="444">
        <f t="shared" si="40"/>
        <v>0</v>
      </c>
      <c r="BI44" s="444">
        <f t="shared" si="41"/>
        <v>0</v>
      </c>
      <c r="BJ44" s="465"/>
      <c r="BL44" s="456">
        <f>VLOOKUP($B44,Test!$A$5:$E$58,3,0)</f>
        <v>0</v>
      </c>
    </row>
    <row r="45" spans="1:64" s="183" customFormat="1" ht="30" customHeight="1" x14ac:dyDescent="0.5">
      <c r="A45" s="184">
        <f t="shared" si="42"/>
        <v>39</v>
      </c>
      <c r="B45" s="222">
        <v>51611</v>
      </c>
      <c r="C45" s="236" t="s">
        <v>33</v>
      </c>
      <c r="D45" s="186" t="s">
        <v>73</v>
      </c>
      <c r="E45" s="143">
        <f>'[2]Stb-Solid'!E47</f>
        <v>0</v>
      </c>
      <c r="F45" s="121"/>
      <c r="G45" s="122">
        <f t="shared" si="15"/>
        <v>0</v>
      </c>
      <c r="H45" s="121">
        <f>'[2]Stb-Solid'!F47</f>
        <v>0</v>
      </c>
      <c r="I45" s="121"/>
      <c r="J45" s="122">
        <f t="shared" si="16"/>
        <v>0</v>
      </c>
      <c r="K45" s="121">
        <f>'[2]Stb-Solid'!G47</f>
        <v>0</v>
      </c>
      <c r="L45" s="121"/>
      <c r="M45" s="124">
        <f t="shared" si="17"/>
        <v>0</v>
      </c>
      <c r="N45" s="157">
        <f t="shared" si="18"/>
        <v>0</v>
      </c>
      <c r="O45" s="322">
        <f t="shared" si="18"/>
        <v>0</v>
      </c>
      <c r="P45" s="159">
        <f t="shared" si="19"/>
        <v>0</v>
      </c>
      <c r="Q45" s="143">
        <f>'[2]Stb-Solid'!H47</f>
        <v>0</v>
      </c>
      <c r="R45" s="121"/>
      <c r="S45" s="122">
        <f t="shared" si="20"/>
        <v>0</v>
      </c>
      <c r="T45" s="121">
        <f>'[2]Stb-Solid'!I47</f>
        <v>0</v>
      </c>
      <c r="U45" s="121"/>
      <c r="V45" s="122">
        <f t="shared" si="21"/>
        <v>0</v>
      </c>
      <c r="W45" s="483">
        <f>'[2]Stb-Solid'!J47</f>
        <v>0</v>
      </c>
      <c r="X45" s="121"/>
      <c r="Y45" s="124">
        <f t="shared" si="22"/>
        <v>0</v>
      </c>
      <c r="Z45" s="157">
        <f t="shared" si="23"/>
        <v>0</v>
      </c>
      <c r="AA45" s="322">
        <f t="shared" si="23"/>
        <v>0</v>
      </c>
      <c r="AB45" s="159">
        <f t="shared" si="24"/>
        <v>0</v>
      </c>
      <c r="AC45" s="439">
        <f t="shared" si="25"/>
        <v>0</v>
      </c>
      <c r="AD45" s="327">
        <f t="shared" si="25"/>
        <v>0</v>
      </c>
      <c r="AE45" s="168">
        <f t="shared" si="26"/>
        <v>0</v>
      </c>
      <c r="AF45" s="143">
        <f>'[2]Stb-Solid'!K47</f>
        <v>0</v>
      </c>
      <c r="AG45" s="121"/>
      <c r="AH45" s="122">
        <f t="shared" si="27"/>
        <v>0</v>
      </c>
      <c r="AI45" s="121">
        <f>'[2]Stb-Solid'!L47</f>
        <v>0</v>
      </c>
      <c r="AJ45" s="121"/>
      <c r="AK45" s="122">
        <f t="shared" si="28"/>
        <v>0</v>
      </c>
      <c r="AL45" s="121">
        <f>'[2]Stb-Solid'!M47</f>
        <v>0</v>
      </c>
      <c r="AM45" s="121"/>
      <c r="AN45" s="124">
        <f t="shared" si="29"/>
        <v>0</v>
      </c>
      <c r="AO45" s="157">
        <f t="shared" si="9"/>
        <v>0</v>
      </c>
      <c r="AP45" s="322">
        <f t="shared" si="9"/>
        <v>0</v>
      </c>
      <c r="AQ45" s="159">
        <f t="shared" si="10"/>
        <v>0</v>
      </c>
      <c r="AR45" s="143">
        <f>'[2]Stb-Solid'!N47</f>
        <v>0</v>
      </c>
      <c r="AS45" s="121"/>
      <c r="AT45" s="122">
        <f t="shared" si="30"/>
        <v>0</v>
      </c>
      <c r="AU45" s="121">
        <f>'[2]Stb-Solid'!O47</f>
        <v>0</v>
      </c>
      <c r="AV45" s="121"/>
      <c r="AW45" s="123">
        <f t="shared" si="31"/>
        <v>0</v>
      </c>
      <c r="AX45" s="121">
        <f>'[2]Stb-Solid'!P47</f>
        <v>0</v>
      </c>
      <c r="AY45" s="121"/>
      <c r="AZ45" s="122">
        <f t="shared" si="32"/>
        <v>0</v>
      </c>
      <c r="BA45" s="157">
        <f t="shared" si="33"/>
        <v>0</v>
      </c>
      <c r="BB45" s="158">
        <f t="shared" si="34"/>
        <v>0</v>
      </c>
      <c r="BC45" s="443">
        <f t="shared" si="35"/>
        <v>0</v>
      </c>
      <c r="BD45" s="166">
        <f t="shared" si="36"/>
        <v>0</v>
      </c>
      <c r="BE45" s="167">
        <f t="shared" si="37"/>
        <v>0</v>
      </c>
      <c r="BF45" s="444">
        <f t="shared" si="38"/>
        <v>0</v>
      </c>
      <c r="BG45" s="439">
        <f t="shared" si="39"/>
        <v>0</v>
      </c>
      <c r="BH45" s="444">
        <f t="shared" si="40"/>
        <v>0</v>
      </c>
      <c r="BI45" s="444">
        <f t="shared" si="41"/>
        <v>0</v>
      </c>
      <c r="BJ45" s="465"/>
      <c r="BL45" s="456">
        <f>VLOOKUP($B45,Test!$A$5:$E$58,3,0)</f>
        <v>0</v>
      </c>
    </row>
    <row r="46" spans="1:64" s="183" customFormat="1" ht="30" customHeight="1" x14ac:dyDescent="0.5">
      <c r="A46" s="184">
        <f t="shared" si="42"/>
        <v>40</v>
      </c>
      <c r="B46" s="222">
        <v>51612</v>
      </c>
      <c r="C46" s="236" t="s">
        <v>34</v>
      </c>
      <c r="D46" s="186" t="s">
        <v>85</v>
      </c>
      <c r="E46" s="143">
        <f>'[2]Stb-Solid'!E48</f>
        <v>0</v>
      </c>
      <c r="F46" s="121"/>
      <c r="G46" s="122">
        <f t="shared" si="15"/>
        <v>0</v>
      </c>
      <c r="H46" s="121">
        <f>'[2]Stb-Solid'!F48</f>
        <v>0</v>
      </c>
      <c r="I46" s="121"/>
      <c r="J46" s="122">
        <f t="shared" si="16"/>
        <v>0</v>
      </c>
      <c r="K46" s="121">
        <f>'[2]Stb-Solid'!G48</f>
        <v>0</v>
      </c>
      <c r="L46" s="121"/>
      <c r="M46" s="124">
        <f t="shared" si="17"/>
        <v>0</v>
      </c>
      <c r="N46" s="157">
        <f t="shared" si="18"/>
        <v>0</v>
      </c>
      <c r="O46" s="322">
        <f t="shared" si="18"/>
        <v>0</v>
      </c>
      <c r="P46" s="159">
        <f t="shared" si="19"/>
        <v>0</v>
      </c>
      <c r="Q46" s="143">
        <f>'[2]Stb-Solid'!H48</f>
        <v>0</v>
      </c>
      <c r="R46" s="121"/>
      <c r="S46" s="122">
        <f t="shared" si="20"/>
        <v>0</v>
      </c>
      <c r="T46" s="121">
        <f>'[2]Stb-Solid'!I48</f>
        <v>0</v>
      </c>
      <c r="U46" s="121"/>
      <c r="V46" s="122">
        <f t="shared" si="21"/>
        <v>0</v>
      </c>
      <c r="W46" s="483">
        <f>'[2]Stb-Solid'!J48</f>
        <v>0</v>
      </c>
      <c r="X46" s="121"/>
      <c r="Y46" s="124">
        <f t="shared" si="22"/>
        <v>0</v>
      </c>
      <c r="Z46" s="157">
        <f t="shared" si="23"/>
        <v>0</v>
      </c>
      <c r="AA46" s="322">
        <f t="shared" si="23"/>
        <v>0</v>
      </c>
      <c r="AB46" s="159">
        <f t="shared" si="24"/>
        <v>0</v>
      </c>
      <c r="AC46" s="439">
        <f t="shared" si="25"/>
        <v>0</v>
      </c>
      <c r="AD46" s="327">
        <f t="shared" si="25"/>
        <v>0</v>
      </c>
      <c r="AE46" s="168">
        <f t="shared" si="26"/>
        <v>0</v>
      </c>
      <c r="AF46" s="143">
        <f>'[2]Stb-Solid'!K48</f>
        <v>0</v>
      </c>
      <c r="AG46" s="121"/>
      <c r="AH46" s="122">
        <f t="shared" si="27"/>
        <v>0</v>
      </c>
      <c r="AI46" s="121">
        <f>'[2]Stb-Solid'!L48</f>
        <v>0</v>
      </c>
      <c r="AJ46" s="121"/>
      <c r="AK46" s="122">
        <f t="shared" si="28"/>
        <v>0</v>
      </c>
      <c r="AL46" s="121">
        <f>'[2]Stb-Solid'!M48</f>
        <v>0</v>
      </c>
      <c r="AM46" s="121"/>
      <c r="AN46" s="124">
        <f t="shared" si="29"/>
        <v>0</v>
      </c>
      <c r="AO46" s="157">
        <f t="shared" si="9"/>
        <v>0</v>
      </c>
      <c r="AP46" s="322">
        <f t="shared" si="9"/>
        <v>0</v>
      </c>
      <c r="AQ46" s="159">
        <f t="shared" si="10"/>
        <v>0</v>
      </c>
      <c r="AR46" s="143">
        <f>'[2]Stb-Solid'!N48</f>
        <v>0</v>
      </c>
      <c r="AS46" s="121"/>
      <c r="AT46" s="122">
        <f t="shared" si="30"/>
        <v>0</v>
      </c>
      <c r="AU46" s="121">
        <f>'[2]Stb-Solid'!O48</f>
        <v>0</v>
      </c>
      <c r="AV46" s="121"/>
      <c r="AW46" s="123">
        <f t="shared" si="31"/>
        <v>0</v>
      </c>
      <c r="AX46" s="121">
        <f>'[2]Stb-Solid'!P48</f>
        <v>0</v>
      </c>
      <c r="AY46" s="121"/>
      <c r="AZ46" s="122">
        <f t="shared" si="32"/>
        <v>0</v>
      </c>
      <c r="BA46" s="157">
        <f t="shared" si="33"/>
        <v>0</v>
      </c>
      <c r="BB46" s="158">
        <f t="shared" si="34"/>
        <v>0</v>
      </c>
      <c r="BC46" s="443">
        <f t="shared" si="35"/>
        <v>0</v>
      </c>
      <c r="BD46" s="166">
        <f t="shared" si="36"/>
        <v>0</v>
      </c>
      <c r="BE46" s="167">
        <f t="shared" si="37"/>
        <v>0</v>
      </c>
      <c r="BF46" s="444">
        <f t="shared" si="38"/>
        <v>0</v>
      </c>
      <c r="BG46" s="439">
        <f t="shared" si="39"/>
        <v>0</v>
      </c>
      <c r="BH46" s="444">
        <f t="shared" si="40"/>
        <v>0</v>
      </c>
      <c r="BI46" s="444">
        <f t="shared" si="41"/>
        <v>0</v>
      </c>
      <c r="BJ46" s="465"/>
      <c r="BL46" s="456">
        <f>VLOOKUP($B46,Test!$A$5:$E$58,3,0)</f>
        <v>0</v>
      </c>
    </row>
    <row r="47" spans="1:64" s="183" customFormat="1" ht="30" customHeight="1" x14ac:dyDescent="0.5">
      <c r="A47" s="184">
        <f t="shared" si="42"/>
        <v>41</v>
      </c>
      <c r="B47" s="222">
        <v>51613</v>
      </c>
      <c r="C47" s="236" t="s">
        <v>35</v>
      </c>
      <c r="D47" s="186" t="s">
        <v>74</v>
      </c>
      <c r="E47" s="143">
        <f>'[2]Stb-Solid'!E49</f>
        <v>0</v>
      </c>
      <c r="F47" s="121"/>
      <c r="G47" s="122">
        <f t="shared" si="15"/>
        <v>0</v>
      </c>
      <c r="H47" s="121">
        <f>'[2]Stb-Solid'!F49</f>
        <v>0</v>
      </c>
      <c r="I47" s="121"/>
      <c r="J47" s="122">
        <f t="shared" si="16"/>
        <v>0</v>
      </c>
      <c r="K47" s="121">
        <f>'[2]Stb-Solid'!G49</f>
        <v>0</v>
      </c>
      <c r="L47" s="121"/>
      <c r="M47" s="124">
        <f t="shared" si="17"/>
        <v>0</v>
      </c>
      <c r="N47" s="157">
        <f t="shared" si="18"/>
        <v>0</v>
      </c>
      <c r="O47" s="322">
        <f t="shared" si="18"/>
        <v>0</v>
      </c>
      <c r="P47" s="159">
        <f t="shared" si="19"/>
        <v>0</v>
      </c>
      <c r="Q47" s="143">
        <f>'[2]Stb-Solid'!H49</f>
        <v>0</v>
      </c>
      <c r="R47" s="121"/>
      <c r="S47" s="122">
        <f t="shared" si="20"/>
        <v>0</v>
      </c>
      <c r="T47" s="121">
        <f>'[2]Stb-Solid'!I49</f>
        <v>0</v>
      </c>
      <c r="U47" s="121"/>
      <c r="V47" s="122">
        <f t="shared" si="21"/>
        <v>0</v>
      </c>
      <c r="W47" s="483">
        <f>'[2]Stb-Solid'!J49</f>
        <v>0</v>
      </c>
      <c r="X47" s="121"/>
      <c r="Y47" s="124">
        <f t="shared" si="22"/>
        <v>0</v>
      </c>
      <c r="Z47" s="157">
        <f t="shared" si="23"/>
        <v>0</v>
      </c>
      <c r="AA47" s="322">
        <f t="shared" si="23"/>
        <v>0</v>
      </c>
      <c r="AB47" s="159">
        <f t="shared" si="24"/>
        <v>0</v>
      </c>
      <c r="AC47" s="439">
        <f t="shared" si="25"/>
        <v>0</v>
      </c>
      <c r="AD47" s="327">
        <f t="shared" si="25"/>
        <v>0</v>
      </c>
      <c r="AE47" s="168">
        <f t="shared" si="26"/>
        <v>0</v>
      </c>
      <c r="AF47" s="143">
        <f>'[2]Stb-Solid'!K49</f>
        <v>0</v>
      </c>
      <c r="AG47" s="121"/>
      <c r="AH47" s="122">
        <f t="shared" si="27"/>
        <v>0</v>
      </c>
      <c r="AI47" s="121">
        <f>'[2]Stb-Solid'!L49</f>
        <v>0</v>
      </c>
      <c r="AJ47" s="121"/>
      <c r="AK47" s="122">
        <f t="shared" si="28"/>
        <v>0</v>
      </c>
      <c r="AL47" s="121">
        <f>'[2]Stb-Solid'!M49</f>
        <v>0</v>
      </c>
      <c r="AM47" s="121"/>
      <c r="AN47" s="124">
        <f t="shared" si="29"/>
        <v>0</v>
      </c>
      <c r="AO47" s="157">
        <f t="shared" si="9"/>
        <v>0</v>
      </c>
      <c r="AP47" s="322">
        <f t="shared" si="9"/>
        <v>0</v>
      </c>
      <c r="AQ47" s="159">
        <f t="shared" si="10"/>
        <v>0</v>
      </c>
      <c r="AR47" s="143">
        <f>'[2]Stb-Solid'!N49</f>
        <v>0</v>
      </c>
      <c r="AS47" s="121"/>
      <c r="AT47" s="122">
        <f t="shared" si="30"/>
        <v>0</v>
      </c>
      <c r="AU47" s="121">
        <f>'[2]Stb-Solid'!O49</f>
        <v>0</v>
      </c>
      <c r="AV47" s="121"/>
      <c r="AW47" s="123">
        <f t="shared" si="31"/>
        <v>0</v>
      </c>
      <c r="AX47" s="121">
        <f>'[2]Stb-Solid'!P49</f>
        <v>0</v>
      </c>
      <c r="AY47" s="121"/>
      <c r="AZ47" s="122">
        <f t="shared" si="32"/>
        <v>0</v>
      </c>
      <c r="BA47" s="157">
        <f t="shared" si="33"/>
        <v>0</v>
      </c>
      <c r="BB47" s="158">
        <f t="shared" si="34"/>
        <v>0</v>
      </c>
      <c r="BC47" s="443">
        <f t="shared" si="35"/>
        <v>0</v>
      </c>
      <c r="BD47" s="166">
        <f t="shared" si="36"/>
        <v>0</v>
      </c>
      <c r="BE47" s="167">
        <f t="shared" si="37"/>
        <v>0</v>
      </c>
      <c r="BF47" s="444">
        <f t="shared" si="38"/>
        <v>0</v>
      </c>
      <c r="BG47" s="439">
        <f t="shared" si="39"/>
        <v>0</v>
      </c>
      <c r="BH47" s="444">
        <f t="shared" si="40"/>
        <v>0</v>
      </c>
      <c r="BI47" s="444">
        <f t="shared" si="41"/>
        <v>0</v>
      </c>
      <c r="BJ47" s="465"/>
      <c r="BL47" s="456">
        <f>VLOOKUP($B47,Test!$A$5:$E$58,3,0)</f>
        <v>0</v>
      </c>
    </row>
    <row r="48" spans="1:64" s="183" customFormat="1" ht="30" customHeight="1" x14ac:dyDescent="0.5">
      <c r="A48" s="184">
        <f t="shared" si="42"/>
        <v>42</v>
      </c>
      <c r="B48" s="222">
        <v>51614</v>
      </c>
      <c r="C48" s="236" t="s">
        <v>80</v>
      </c>
      <c r="D48" s="186" t="s">
        <v>75</v>
      </c>
      <c r="E48" s="143">
        <f>'[2]Stb-Solid'!E50</f>
        <v>0</v>
      </c>
      <c r="F48" s="121"/>
      <c r="G48" s="122">
        <f t="shared" si="15"/>
        <v>0</v>
      </c>
      <c r="H48" s="121">
        <f>'[2]Stb-Solid'!F50</f>
        <v>0</v>
      </c>
      <c r="I48" s="121"/>
      <c r="J48" s="122">
        <f t="shared" si="16"/>
        <v>0</v>
      </c>
      <c r="K48" s="121">
        <f>'[2]Stb-Solid'!G50</f>
        <v>0</v>
      </c>
      <c r="L48" s="121"/>
      <c r="M48" s="124">
        <f t="shared" si="17"/>
        <v>0</v>
      </c>
      <c r="N48" s="157">
        <f t="shared" si="18"/>
        <v>0</v>
      </c>
      <c r="O48" s="322">
        <f t="shared" si="18"/>
        <v>0</v>
      </c>
      <c r="P48" s="159">
        <f t="shared" si="19"/>
        <v>0</v>
      </c>
      <c r="Q48" s="143">
        <f>'[2]Stb-Solid'!H50</f>
        <v>0</v>
      </c>
      <c r="R48" s="121"/>
      <c r="S48" s="122">
        <f t="shared" si="20"/>
        <v>0</v>
      </c>
      <c r="T48" s="121">
        <f>'[2]Stb-Solid'!I50</f>
        <v>0</v>
      </c>
      <c r="U48" s="121"/>
      <c r="V48" s="122">
        <f t="shared" si="21"/>
        <v>0</v>
      </c>
      <c r="W48" s="483">
        <f>'[2]Stb-Solid'!J50</f>
        <v>0</v>
      </c>
      <c r="X48" s="121"/>
      <c r="Y48" s="124">
        <f t="shared" si="22"/>
        <v>0</v>
      </c>
      <c r="Z48" s="157">
        <f t="shared" si="23"/>
        <v>0</v>
      </c>
      <c r="AA48" s="322">
        <f t="shared" si="23"/>
        <v>0</v>
      </c>
      <c r="AB48" s="159">
        <f t="shared" si="24"/>
        <v>0</v>
      </c>
      <c r="AC48" s="439">
        <f t="shared" si="25"/>
        <v>0</v>
      </c>
      <c r="AD48" s="327">
        <f t="shared" si="25"/>
        <v>0</v>
      </c>
      <c r="AE48" s="168">
        <f t="shared" si="26"/>
        <v>0</v>
      </c>
      <c r="AF48" s="143">
        <f>'[2]Stb-Solid'!K50</f>
        <v>0</v>
      </c>
      <c r="AG48" s="121"/>
      <c r="AH48" s="122">
        <f t="shared" si="27"/>
        <v>0</v>
      </c>
      <c r="AI48" s="121">
        <f>'[2]Stb-Solid'!L50</f>
        <v>0</v>
      </c>
      <c r="AJ48" s="121"/>
      <c r="AK48" s="122">
        <f t="shared" si="28"/>
        <v>0</v>
      </c>
      <c r="AL48" s="121">
        <f>'[2]Stb-Solid'!M50</f>
        <v>0</v>
      </c>
      <c r="AM48" s="121"/>
      <c r="AN48" s="124">
        <f t="shared" si="29"/>
        <v>0</v>
      </c>
      <c r="AO48" s="157">
        <f t="shared" si="9"/>
        <v>0</v>
      </c>
      <c r="AP48" s="322">
        <f t="shared" si="9"/>
        <v>0</v>
      </c>
      <c r="AQ48" s="159">
        <f t="shared" si="10"/>
        <v>0</v>
      </c>
      <c r="AR48" s="143">
        <f>'[2]Stb-Solid'!N50</f>
        <v>0</v>
      </c>
      <c r="AS48" s="121"/>
      <c r="AT48" s="122">
        <f t="shared" si="30"/>
        <v>0</v>
      </c>
      <c r="AU48" s="121">
        <f>'[2]Stb-Solid'!O50</f>
        <v>0</v>
      </c>
      <c r="AV48" s="121"/>
      <c r="AW48" s="123">
        <f t="shared" si="31"/>
        <v>0</v>
      </c>
      <c r="AX48" s="121">
        <f>'[2]Stb-Solid'!P50</f>
        <v>0</v>
      </c>
      <c r="AY48" s="121"/>
      <c r="AZ48" s="122">
        <f t="shared" si="32"/>
        <v>0</v>
      </c>
      <c r="BA48" s="157">
        <f t="shared" si="33"/>
        <v>0</v>
      </c>
      <c r="BB48" s="158">
        <f t="shared" si="34"/>
        <v>0</v>
      </c>
      <c r="BC48" s="443">
        <f t="shared" si="35"/>
        <v>0</v>
      </c>
      <c r="BD48" s="166">
        <f t="shared" si="36"/>
        <v>0</v>
      </c>
      <c r="BE48" s="167">
        <f t="shared" si="37"/>
        <v>0</v>
      </c>
      <c r="BF48" s="444">
        <f t="shared" si="38"/>
        <v>0</v>
      </c>
      <c r="BG48" s="439">
        <f t="shared" si="39"/>
        <v>0</v>
      </c>
      <c r="BH48" s="444">
        <f t="shared" si="40"/>
        <v>0</v>
      </c>
      <c r="BI48" s="444">
        <f t="shared" si="41"/>
        <v>0</v>
      </c>
      <c r="BJ48" s="465"/>
      <c r="BL48" s="456">
        <f>VLOOKUP($B48,Test!$A$5:$E$58,3,0)</f>
        <v>0</v>
      </c>
    </row>
    <row r="49" spans="1:64" s="183" customFormat="1" ht="30" customHeight="1" x14ac:dyDescent="0.5">
      <c r="A49" s="184">
        <f t="shared" si="42"/>
        <v>43</v>
      </c>
      <c r="B49" s="222">
        <v>51615</v>
      </c>
      <c r="C49" s="236" t="s">
        <v>81</v>
      </c>
      <c r="D49" s="186" t="s">
        <v>86</v>
      </c>
      <c r="E49" s="143">
        <f>'[2]Stb-Solid'!E51</f>
        <v>0</v>
      </c>
      <c r="F49" s="121"/>
      <c r="G49" s="122">
        <f t="shared" si="15"/>
        <v>0</v>
      </c>
      <c r="H49" s="121">
        <f>'[2]Stb-Solid'!F51</f>
        <v>0</v>
      </c>
      <c r="I49" s="121"/>
      <c r="J49" s="122">
        <f t="shared" si="16"/>
        <v>0</v>
      </c>
      <c r="K49" s="121">
        <f>'[2]Stb-Solid'!G51</f>
        <v>0</v>
      </c>
      <c r="L49" s="121"/>
      <c r="M49" s="124">
        <f t="shared" si="17"/>
        <v>0</v>
      </c>
      <c r="N49" s="157">
        <f t="shared" si="18"/>
        <v>0</v>
      </c>
      <c r="O49" s="322">
        <f t="shared" si="18"/>
        <v>0</v>
      </c>
      <c r="P49" s="159">
        <f t="shared" si="19"/>
        <v>0</v>
      </c>
      <c r="Q49" s="143">
        <f>'[2]Stb-Solid'!H51</f>
        <v>0</v>
      </c>
      <c r="R49" s="121"/>
      <c r="S49" s="122">
        <f t="shared" si="20"/>
        <v>0</v>
      </c>
      <c r="T49" s="121">
        <f>'[2]Stb-Solid'!I51</f>
        <v>0</v>
      </c>
      <c r="U49" s="121"/>
      <c r="V49" s="122">
        <f t="shared" si="21"/>
        <v>0</v>
      </c>
      <c r="W49" s="483">
        <f>'[2]Stb-Solid'!J51</f>
        <v>0</v>
      </c>
      <c r="X49" s="121"/>
      <c r="Y49" s="124">
        <f t="shared" si="22"/>
        <v>0</v>
      </c>
      <c r="Z49" s="157">
        <f t="shared" si="23"/>
        <v>0</v>
      </c>
      <c r="AA49" s="322">
        <f t="shared" si="23"/>
        <v>0</v>
      </c>
      <c r="AB49" s="159">
        <f t="shared" si="24"/>
        <v>0</v>
      </c>
      <c r="AC49" s="439">
        <f t="shared" si="25"/>
        <v>0</v>
      </c>
      <c r="AD49" s="327">
        <f t="shared" si="25"/>
        <v>0</v>
      </c>
      <c r="AE49" s="168">
        <f t="shared" si="26"/>
        <v>0</v>
      </c>
      <c r="AF49" s="143">
        <f>'[2]Stb-Solid'!K51</f>
        <v>0</v>
      </c>
      <c r="AG49" s="121"/>
      <c r="AH49" s="122">
        <f t="shared" si="27"/>
        <v>0</v>
      </c>
      <c r="AI49" s="121">
        <f>'[2]Stb-Solid'!L51</f>
        <v>0</v>
      </c>
      <c r="AJ49" s="121"/>
      <c r="AK49" s="122">
        <f t="shared" si="28"/>
        <v>0</v>
      </c>
      <c r="AL49" s="121">
        <f>'[2]Stb-Solid'!M51</f>
        <v>0</v>
      </c>
      <c r="AM49" s="121"/>
      <c r="AN49" s="124">
        <f t="shared" si="29"/>
        <v>0</v>
      </c>
      <c r="AO49" s="157">
        <f t="shared" si="9"/>
        <v>0</v>
      </c>
      <c r="AP49" s="322">
        <f t="shared" si="9"/>
        <v>0</v>
      </c>
      <c r="AQ49" s="159">
        <f t="shared" si="10"/>
        <v>0</v>
      </c>
      <c r="AR49" s="143">
        <f>'[2]Stb-Solid'!N51</f>
        <v>0</v>
      </c>
      <c r="AS49" s="121"/>
      <c r="AT49" s="122">
        <f t="shared" si="30"/>
        <v>0</v>
      </c>
      <c r="AU49" s="121">
        <f>'[2]Stb-Solid'!O51</f>
        <v>0</v>
      </c>
      <c r="AV49" s="121"/>
      <c r="AW49" s="123">
        <f t="shared" si="31"/>
        <v>0</v>
      </c>
      <c r="AX49" s="121">
        <f>'[2]Stb-Solid'!P51</f>
        <v>0</v>
      </c>
      <c r="AY49" s="121"/>
      <c r="AZ49" s="122">
        <f t="shared" si="32"/>
        <v>0</v>
      </c>
      <c r="BA49" s="157">
        <f t="shared" si="33"/>
        <v>0</v>
      </c>
      <c r="BB49" s="158">
        <f t="shared" si="34"/>
        <v>0</v>
      </c>
      <c r="BC49" s="443">
        <f t="shared" si="35"/>
        <v>0</v>
      </c>
      <c r="BD49" s="166">
        <f t="shared" si="36"/>
        <v>0</v>
      </c>
      <c r="BE49" s="167">
        <f t="shared" si="37"/>
        <v>0</v>
      </c>
      <c r="BF49" s="444">
        <f t="shared" si="38"/>
        <v>0</v>
      </c>
      <c r="BG49" s="439">
        <f t="shared" si="39"/>
        <v>0</v>
      </c>
      <c r="BH49" s="444">
        <f t="shared" si="40"/>
        <v>0</v>
      </c>
      <c r="BI49" s="444">
        <f t="shared" si="41"/>
        <v>0</v>
      </c>
      <c r="BJ49" s="465"/>
      <c r="BL49" s="456">
        <f>VLOOKUP($B49,Test!$A$5:$E$58,3,0)</f>
        <v>0</v>
      </c>
    </row>
    <row r="50" spans="1:64" s="183" customFormat="1" ht="30" customHeight="1" x14ac:dyDescent="0.5">
      <c r="A50" s="184">
        <f t="shared" si="42"/>
        <v>44</v>
      </c>
      <c r="B50" s="222">
        <v>51616</v>
      </c>
      <c r="C50" s="236" t="s">
        <v>36</v>
      </c>
      <c r="D50" s="186" t="s">
        <v>76</v>
      </c>
      <c r="E50" s="143">
        <f>'[2]Stb-Solid'!E52</f>
        <v>0</v>
      </c>
      <c r="F50" s="121"/>
      <c r="G50" s="122">
        <f t="shared" si="15"/>
        <v>0</v>
      </c>
      <c r="H50" s="121">
        <f>'[2]Stb-Solid'!F52</f>
        <v>0</v>
      </c>
      <c r="I50" s="121"/>
      <c r="J50" s="122">
        <f t="shared" si="16"/>
        <v>0</v>
      </c>
      <c r="K50" s="121">
        <f>'[2]Stb-Solid'!G52</f>
        <v>0</v>
      </c>
      <c r="L50" s="121"/>
      <c r="M50" s="124">
        <f t="shared" si="17"/>
        <v>0</v>
      </c>
      <c r="N50" s="157">
        <f t="shared" si="18"/>
        <v>0</v>
      </c>
      <c r="O50" s="322">
        <f t="shared" si="18"/>
        <v>0</v>
      </c>
      <c r="P50" s="159">
        <f t="shared" si="19"/>
        <v>0</v>
      </c>
      <c r="Q50" s="143">
        <f>'[2]Stb-Solid'!H52</f>
        <v>0</v>
      </c>
      <c r="R50" s="121"/>
      <c r="S50" s="122">
        <f t="shared" si="20"/>
        <v>0</v>
      </c>
      <c r="T50" s="121">
        <f>'[2]Stb-Solid'!I52</f>
        <v>0</v>
      </c>
      <c r="U50" s="121"/>
      <c r="V50" s="122">
        <f t="shared" si="21"/>
        <v>0</v>
      </c>
      <c r="W50" s="483">
        <f>'[2]Stb-Solid'!J52</f>
        <v>0</v>
      </c>
      <c r="X50" s="121"/>
      <c r="Y50" s="124">
        <f t="shared" si="22"/>
        <v>0</v>
      </c>
      <c r="Z50" s="157">
        <f t="shared" si="23"/>
        <v>0</v>
      </c>
      <c r="AA50" s="322">
        <f t="shared" si="23"/>
        <v>0</v>
      </c>
      <c r="AB50" s="159">
        <f t="shared" si="24"/>
        <v>0</v>
      </c>
      <c r="AC50" s="439">
        <f t="shared" si="25"/>
        <v>0</v>
      </c>
      <c r="AD50" s="327">
        <f t="shared" si="25"/>
        <v>0</v>
      </c>
      <c r="AE50" s="168">
        <f t="shared" si="26"/>
        <v>0</v>
      </c>
      <c r="AF50" s="143">
        <f>'[2]Stb-Solid'!K52</f>
        <v>0</v>
      </c>
      <c r="AG50" s="121"/>
      <c r="AH50" s="122">
        <f t="shared" si="27"/>
        <v>0</v>
      </c>
      <c r="AI50" s="121">
        <f>'[2]Stb-Solid'!L52</f>
        <v>0</v>
      </c>
      <c r="AJ50" s="121"/>
      <c r="AK50" s="122">
        <f t="shared" si="28"/>
        <v>0</v>
      </c>
      <c r="AL50" s="121">
        <f>'[2]Stb-Solid'!M52</f>
        <v>0</v>
      </c>
      <c r="AM50" s="121"/>
      <c r="AN50" s="124">
        <f t="shared" si="29"/>
        <v>0</v>
      </c>
      <c r="AO50" s="157">
        <f t="shared" si="9"/>
        <v>0</v>
      </c>
      <c r="AP50" s="322">
        <f t="shared" si="9"/>
        <v>0</v>
      </c>
      <c r="AQ50" s="159">
        <f t="shared" si="10"/>
        <v>0</v>
      </c>
      <c r="AR50" s="143">
        <f>'[2]Stb-Solid'!N52</f>
        <v>0</v>
      </c>
      <c r="AS50" s="121"/>
      <c r="AT50" s="122">
        <f t="shared" si="30"/>
        <v>0</v>
      </c>
      <c r="AU50" s="121">
        <f>'[2]Stb-Solid'!O52</f>
        <v>0</v>
      </c>
      <c r="AV50" s="121"/>
      <c r="AW50" s="123">
        <f t="shared" si="31"/>
        <v>0</v>
      </c>
      <c r="AX50" s="121">
        <f>'[2]Stb-Solid'!P52</f>
        <v>0</v>
      </c>
      <c r="AY50" s="121"/>
      <c r="AZ50" s="122">
        <f t="shared" si="32"/>
        <v>0</v>
      </c>
      <c r="BA50" s="157">
        <f t="shared" si="33"/>
        <v>0</v>
      </c>
      <c r="BB50" s="158">
        <f t="shared" si="34"/>
        <v>0</v>
      </c>
      <c r="BC50" s="443">
        <f t="shared" si="35"/>
        <v>0</v>
      </c>
      <c r="BD50" s="166">
        <f t="shared" si="36"/>
        <v>0</v>
      </c>
      <c r="BE50" s="167">
        <f t="shared" si="37"/>
        <v>0</v>
      </c>
      <c r="BF50" s="444">
        <f t="shared" si="38"/>
        <v>0</v>
      </c>
      <c r="BG50" s="439">
        <f t="shared" si="39"/>
        <v>0</v>
      </c>
      <c r="BH50" s="444">
        <f t="shared" si="40"/>
        <v>0</v>
      </c>
      <c r="BI50" s="444">
        <f t="shared" si="41"/>
        <v>0</v>
      </c>
      <c r="BJ50" s="465"/>
      <c r="BL50" s="456">
        <f>VLOOKUP($B50,Test!$A$5:$E$58,3,0)</f>
        <v>0</v>
      </c>
    </row>
    <row r="51" spans="1:64" s="183" customFormat="1" ht="30" customHeight="1" x14ac:dyDescent="0.5">
      <c r="A51" s="181">
        <f t="shared" si="42"/>
        <v>45</v>
      </c>
      <c r="B51" s="222">
        <v>51617</v>
      </c>
      <c r="C51" s="236" t="s">
        <v>37</v>
      </c>
      <c r="D51" s="186" t="s">
        <v>77</v>
      </c>
      <c r="E51" s="143">
        <f>'[2]Stb-Solid'!E53</f>
        <v>0</v>
      </c>
      <c r="F51" s="121"/>
      <c r="G51" s="122">
        <f t="shared" si="15"/>
        <v>0</v>
      </c>
      <c r="H51" s="121">
        <f>'[2]Stb-Solid'!F53</f>
        <v>0</v>
      </c>
      <c r="I51" s="121"/>
      <c r="J51" s="122">
        <f t="shared" si="16"/>
        <v>0</v>
      </c>
      <c r="K51" s="121">
        <f>'[2]Stb-Solid'!G53</f>
        <v>0</v>
      </c>
      <c r="L51" s="121"/>
      <c r="M51" s="124">
        <f t="shared" si="17"/>
        <v>0</v>
      </c>
      <c r="N51" s="157">
        <f t="shared" ref="N51:O53" si="43">+E51+H51+K51</f>
        <v>0</v>
      </c>
      <c r="O51" s="322">
        <f t="shared" si="43"/>
        <v>0</v>
      </c>
      <c r="P51" s="159">
        <f t="shared" si="19"/>
        <v>0</v>
      </c>
      <c r="Q51" s="143">
        <f>'[2]Stb-Solid'!H53</f>
        <v>0</v>
      </c>
      <c r="R51" s="121"/>
      <c r="S51" s="122">
        <f t="shared" si="20"/>
        <v>0</v>
      </c>
      <c r="T51" s="121">
        <f>'[2]Stb-Solid'!I53</f>
        <v>0</v>
      </c>
      <c r="U51" s="121"/>
      <c r="V51" s="122">
        <f t="shared" si="21"/>
        <v>0</v>
      </c>
      <c r="W51" s="483">
        <f>'[2]Stb-Solid'!J53</f>
        <v>0</v>
      </c>
      <c r="X51" s="121"/>
      <c r="Y51" s="124">
        <f t="shared" si="22"/>
        <v>0</v>
      </c>
      <c r="Z51" s="157">
        <f t="shared" ref="Z51:AA53" si="44">+Q51+T51+W51</f>
        <v>0</v>
      </c>
      <c r="AA51" s="322">
        <f t="shared" si="44"/>
        <v>0</v>
      </c>
      <c r="AB51" s="159">
        <f t="shared" si="24"/>
        <v>0</v>
      </c>
      <c r="AC51" s="439">
        <f t="shared" ref="AC51:AD53" si="45">+E51+H51+K51+Q51+T51+W51</f>
        <v>0</v>
      </c>
      <c r="AD51" s="327">
        <f t="shared" si="45"/>
        <v>0</v>
      </c>
      <c r="AE51" s="168">
        <f t="shared" si="26"/>
        <v>0</v>
      </c>
      <c r="AF51" s="143">
        <f>'[2]Stb-Solid'!K53</f>
        <v>0</v>
      </c>
      <c r="AG51" s="121"/>
      <c r="AH51" s="122">
        <f t="shared" si="27"/>
        <v>0</v>
      </c>
      <c r="AI51" s="121">
        <f>'[2]Stb-Solid'!L53</f>
        <v>0</v>
      </c>
      <c r="AJ51" s="121"/>
      <c r="AK51" s="122">
        <f t="shared" si="28"/>
        <v>0</v>
      </c>
      <c r="AL51" s="121">
        <f>'[2]Stb-Solid'!M53</f>
        <v>0</v>
      </c>
      <c r="AM51" s="121"/>
      <c r="AN51" s="124">
        <f t="shared" si="29"/>
        <v>0</v>
      </c>
      <c r="AO51" s="157">
        <f t="shared" ref="AO51:AP53" si="46">+AF51+AI51+AL51</f>
        <v>0</v>
      </c>
      <c r="AP51" s="322">
        <f t="shared" si="46"/>
        <v>0</v>
      </c>
      <c r="AQ51" s="159">
        <f t="shared" si="10"/>
        <v>0</v>
      </c>
      <c r="AR51" s="143">
        <f>'[2]Stb-Solid'!N53</f>
        <v>0</v>
      </c>
      <c r="AS51" s="121"/>
      <c r="AT51" s="122">
        <f t="shared" si="30"/>
        <v>0</v>
      </c>
      <c r="AU51" s="121">
        <f>'[2]Stb-Solid'!O53</f>
        <v>0</v>
      </c>
      <c r="AV51" s="121"/>
      <c r="AW51" s="123">
        <f t="shared" si="31"/>
        <v>0</v>
      </c>
      <c r="AX51" s="121">
        <f>'[2]Stb-Solid'!P53</f>
        <v>0</v>
      </c>
      <c r="AY51" s="121"/>
      <c r="AZ51" s="122">
        <f t="shared" si="32"/>
        <v>0</v>
      </c>
      <c r="BA51" s="157">
        <f t="shared" si="33"/>
        <v>0</v>
      </c>
      <c r="BB51" s="158">
        <f t="shared" si="34"/>
        <v>0</v>
      </c>
      <c r="BC51" s="443">
        <f t="shared" si="35"/>
        <v>0</v>
      </c>
      <c r="BD51" s="166">
        <f t="shared" si="36"/>
        <v>0</v>
      </c>
      <c r="BE51" s="167">
        <f t="shared" si="37"/>
        <v>0</v>
      </c>
      <c r="BF51" s="444">
        <f t="shared" si="38"/>
        <v>0</v>
      </c>
      <c r="BG51" s="439">
        <f t="shared" si="39"/>
        <v>0</v>
      </c>
      <c r="BH51" s="444">
        <f t="shared" si="40"/>
        <v>0</v>
      </c>
      <c r="BI51" s="175">
        <f t="shared" si="41"/>
        <v>0</v>
      </c>
      <c r="BJ51" s="465"/>
      <c r="BL51" s="456">
        <f>VLOOKUP($B51,Test!$A$5:$E$58,3,0)</f>
        <v>0</v>
      </c>
    </row>
    <row r="52" spans="1:64" s="183" customFormat="1" ht="30" customHeight="1" x14ac:dyDescent="0.5">
      <c r="A52" s="184">
        <f t="shared" si="42"/>
        <v>46</v>
      </c>
      <c r="B52" s="512">
        <v>51698</v>
      </c>
      <c r="C52" s="514" t="s">
        <v>266</v>
      </c>
      <c r="D52" s="233"/>
      <c r="E52" s="143"/>
      <c r="F52" s="121"/>
      <c r="G52" s="122">
        <f t="shared" ref="G52" si="47">E52-F52</f>
        <v>0</v>
      </c>
      <c r="H52" s="121"/>
      <c r="I52" s="121"/>
      <c r="J52" s="122">
        <f t="shared" ref="J52" si="48">H52-I52</f>
        <v>0</v>
      </c>
      <c r="K52" s="121"/>
      <c r="L52" s="121"/>
      <c r="M52" s="124">
        <f t="shared" ref="M52" si="49">K52-L52</f>
        <v>0</v>
      </c>
      <c r="N52" s="157">
        <f t="shared" ref="N52" si="50">+E52+H52+K52</f>
        <v>0</v>
      </c>
      <c r="O52" s="322">
        <f t="shared" ref="O52" si="51">+F52+I52+L52</f>
        <v>0</v>
      </c>
      <c r="P52" s="159">
        <f t="shared" ref="P52" si="52">+N52-O52</f>
        <v>0</v>
      </c>
      <c r="Q52" s="143"/>
      <c r="R52" s="121"/>
      <c r="S52" s="122">
        <f t="shared" ref="S52" si="53">Q52-R52</f>
        <v>0</v>
      </c>
      <c r="T52" s="121"/>
      <c r="U52" s="121"/>
      <c r="V52" s="122">
        <f t="shared" ref="V52" si="54">T52-U52</f>
        <v>0</v>
      </c>
      <c r="W52" s="483"/>
      <c r="X52" s="121"/>
      <c r="Y52" s="124">
        <f t="shared" ref="Y52" si="55">W52-X52</f>
        <v>0</v>
      </c>
      <c r="Z52" s="157">
        <f t="shared" ref="Z52" si="56">+Q52+T52+W52</f>
        <v>0</v>
      </c>
      <c r="AA52" s="322">
        <f t="shared" ref="AA52" si="57">+R52+U52+X52</f>
        <v>0</v>
      </c>
      <c r="AB52" s="159">
        <f t="shared" ref="AB52" si="58">+Z52-AA52</f>
        <v>0</v>
      </c>
      <c r="AC52" s="439">
        <f t="shared" ref="AC52" si="59">+E52+H52+K52+Q52+T52+W52</f>
        <v>0</v>
      </c>
      <c r="AD52" s="327">
        <f t="shared" ref="AD52" si="60">+F52+I52+L52+R52+U52+X52</f>
        <v>0</v>
      </c>
      <c r="AE52" s="168">
        <f t="shared" ref="AE52" si="61">+AC52-AD52</f>
        <v>0</v>
      </c>
      <c r="AF52" s="143"/>
      <c r="AG52" s="121"/>
      <c r="AH52" s="122">
        <f t="shared" ref="AH52" si="62">AF52-AG52</f>
        <v>0</v>
      </c>
      <c r="AI52" s="121"/>
      <c r="AJ52" s="121"/>
      <c r="AK52" s="122">
        <f t="shared" ref="AK52" si="63">AI52-AJ52</f>
        <v>0</v>
      </c>
      <c r="AL52" s="121"/>
      <c r="AM52" s="121"/>
      <c r="AN52" s="124">
        <f t="shared" ref="AN52" si="64">AL52-AM52</f>
        <v>0</v>
      </c>
      <c r="AO52" s="157">
        <f t="shared" ref="AO52" si="65">+AF52+AI52+AL52</f>
        <v>0</v>
      </c>
      <c r="AP52" s="322">
        <f t="shared" ref="AP52" si="66">+AG52+AJ52+AM52</f>
        <v>0</v>
      </c>
      <c r="AQ52" s="159">
        <f t="shared" ref="AQ52" si="67">AO52-AP52</f>
        <v>0</v>
      </c>
      <c r="AR52" s="143"/>
      <c r="AS52" s="121"/>
      <c r="AT52" s="122">
        <f t="shared" ref="AT52" si="68">AR52-AS52</f>
        <v>0</v>
      </c>
      <c r="AU52" s="121"/>
      <c r="AV52" s="121"/>
      <c r="AW52" s="123">
        <f t="shared" ref="AW52" si="69">AU52-AV52</f>
        <v>0</v>
      </c>
      <c r="AX52" s="121"/>
      <c r="AY52" s="121"/>
      <c r="AZ52" s="122">
        <f t="shared" ref="AZ52" si="70">AX52-AY52</f>
        <v>0</v>
      </c>
      <c r="BA52" s="157">
        <f t="shared" ref="BA52" si="71">AR52+AU52+AX52</f>
        <v>0</v>
      </c>
      <c r="BB52" s="158">
        <f t="shared" ref="BB52" si="72">AS52+AV52+AY52</f>
        <v>0</v>
      </c>
      <c r="BC52" s="443">
        <f t="shared" ref="BC52" si="73">BA52-BB52</f>
        <v>0</v>
      </c>
      <c r="BD52" s="166">
        <f t="shared" ref="BD52" si="74">AF52+AI52+AL52+AR52+AU52+AX52</f>
        <v>0</v>
      </c>
      <c r="BE52" s="167">
        <f t="shared" ref="BE52" si="75">AG52+AJ52+AM52+AS52+AV52+AY52</f>
        <v>0</v>
      </c>
      <c r="BF52" s="444">
        <f t="shared" ref="BF52" si="76">BD52-BE52</f>
        <v>0</v>
      </c>
      <c r="BG52" s="439">
        <f t="shared" ref="BG52" si="77">AC52+BD52</f>
        <v>0</v>
      </c>
      <c r="BH52" s="444">
        <f t="shared" ref="BH52" si="78">AD52+BE52</f>
        <v>0</v>
      </c>
      <c r="BI52" s="175">
        <f t="shared" ref="BI52" si="79">BG52-BH52</f>
        <v>0</v>
      </c>
      <c r="BJ52" s="465"/>
      <c r="BL52" s="456"/>
    </row>
    <row r="53" spans="1:64" s="183" customFormat="1" ht="30" customHeight="1" thickBot="1" x14ac:dyDescent="0.55000000000000004">
      <c r="A53" s="181">
        <f t="shared" si="42"/>
        <v>47</v>
      </c>
      <c r="B53" s="230">
        <v>51708</v>
      </c>
      <c r="C53" s="238" t="s">
        <v>247</v>
      </c>
      <c r="D53" s="233" t="s">
        <v>250</v>
      </c>
      <c r="E53" s="143">
        <f>'[2]Stb-Solid'!E54</f>
        <v>0</v>
      </c>
      <c r="F53" s="126"/>
      <c r="G53" s="144">
        <f t="shared" si="15"/>
        <v>0</v>
      </c>
      <c r="H53" s="126">
        <f>'[2]Stb-Solid'!F54</f>
        <v>0</v>
      </c>
      <c r="I53" s="126"/>
      <c r="J53" s="144">
        <f t="shared" si="16"/>
        <v>0</v>
      </c>
      <c r="K53" s="126">
        <f>'[2]Stb-Solid'!G54</f>
        <v>0</v>
      </c>
      <c r="L53" s="126"/>
      <c r="M53" s="146">
        <f t="shared" si="17"/>
        <v>0</v>
      </c>
      <c r="N53" s="160">
        <f t="shared" si="43"/>
        <v>0</v>
      </c>
      <c r="O53" s="323">
        <f t="shared" si="43"/>
        <v>0</v>
      </c>
      <c r="P53" s="162">
        <f t="shared" si="19"/>
        <v>0</v>
      </c>
      <c r="Q53" s="461">
        <f>'[2]Stb-Solid'!H54</f>
        <v>0</v>
      </c>
      <c r="R53" s="126"/>
      <c r="S53" s="144">
        <f t="shared" si="20"/>
        <v>0</v>
      </c>
      <c r="T53" s="126">
        <f>'[2]Stb-Solid'!I54</f>
        <v>0</v>
      </c>
      <c r="U53" s="126"/>
      <c r="V53" s="144">
        <f t="shared" si="21"/>
        <v>0</v>
      </c>
      <c r="W53" s="483">
        <f>'[2]Stb-Solid'!J54</f>
        <v>0</v>
      </c>
      <c r="X53" s="126"/>
      <c r="Y53" s="146">
        <f t="shared" si="22"/>
        <v>0</v>
      </c>
      <c r="Z53" s="160">
        <f t="shared" si="44"/>
        <v>0</v>
      </c>
      <c r="AA53" s="323">
        <f t="shared" si="44"/>
        <v>0</v>
      </c>
      <c r="AB53" s="162">
        <f t="shared" si="24"/>
        <v>0</v>
      </c>
      <c r="AC53" s="440">
        <f t="shared" si="45"/>
        <v>0</v>
      </c>
      <c r="AD53" s="328">
        <f t="shared" si="45"/>
        <v>0</v>
      </c>
      <c r="AE53" s="171">
        <f t="shared" si="26"/>
        <v>0</v>
      </c>
      <c r="AF53" s="461">
        <f>'[2]Stb-Solid'!K54</f>
        <v>0</v>
      </c>
      <c r="AG53" s="126"/>
      <c r="AH53" s="144">
        <f t="shared" si="27"/>
        <v>0</v>
      </c>
      <c r="AI53" s="126">
        <f>'[2]Stb-Solid'!L54</f>
        <v>0</v>
      </c>
      <c r="AJ53" s="126"/>
      <c r="AK53" s="144">
        <f t="shared" si="28"/>
        <v>0</v>
      </c>
      <c r="AL53" s="126">
        <f>'[2]Stb-Solid'!M54</f>
        <v>0</v>
      </c>
      <c r="AM53" s="126"/>
      <c r="AN53" s="146">
        <f t="shared" si="29"/>
        <v>0</v>
      </c>
      <c r="AO53" s="160">
        <f t="shared" si="46"/>
        <v>0</v>
      </c>
      <c r="AP53" s="323">
        <f t="shared" si="46"/>
        <v>0</v>
      </c>
      <c r="AQ53" s="475">
        <f t="shared" si="10"/>
        <v>0</v>
      </c>
      <c r="AR53" s="461">
        <f>'[2]Stb-Solid'!N54</f>
        <v>0</v>
      </c>
      <c r="AS53" s="126"/>
      <c r="AT53" s="122">
        <f t="shared" si="30"/>
        <v>0</v>
      </c>
      <c r="AU53" s="126">
        <f>'[2]Stb-Solid'!O54</f>
        <v>0</v>
      </c>
      <c r="AV53" s="126"/>
      <c r="AW53" s="123">
        <f t="shared" si="31"/>
        <v>0</v>
      </c>
      <c r="AX53" s="126">
        <f>'[2]Stb-Solid'!P54</f>
        <v>0</v>
      </c>
      <c r="AY53" s="126"/>
      <c r="AZ53" s="122">
        <f t="shared" si="32"/>
        <v>0</v>
      </c>
      <c r="BA53" s="160">
        <f t="shared" si="33"/>
        <v>0</v>
      </c>
      <c r="BB53" s="161">
        <f t="shared" si="34"/>
        <v>0</v>
      </c>
      <c r="BC53" s="450">
        <f t="shared" si="35"/>
        <v>0</v>
      </c>
      <c r="BD53" s="169">
        <f t="shared" si="36"/>
        <v>0</v>
      </c>
      <c r="BE53" s="170">
        <f t="shared" si="37"/>
        <v>0</v>
      </c>
      <c r="BF53" s="446">
        <f t="shared" si="38"/>
        <v>0</v>
      </c>
      <c r="BG53" s="440">
        <f t="shared" si="39"/>
        <v>0</v>
      </c>
      <c r="BH53" s="446">
        <f t="shared" si="40"/>
        <v>0</v>
      </c>
      <c r="BI53" s="446">
        <f t="shared" si="41"/>
        <v>0</v>
      </c>
      <c r="BJ53" s="465"/>
      <c r="BL53" s="458">
        <f>VLOOKUP($B53,Test!$A$5:$E$58,3,0)</f>
        <v>0</v>
      </c>
    </row>
    <row r="54" spans="1:64" s="114" customFormat="1" ht="33" customHeight="1" thickBot="1" x14ac:dyDescent="0.55000000000000004">
      <c r="A54" s="540" t="s">
        <v>97</v>
      </c>
      <c r="B54" s="541"/>
      <c r="C54" s="549"/>
      <c r="D54" s="113"/>
      <c r="E54" s="155">
        <f t="shared" ref="E54:AJ54" si="80">SUM(E7:E53)</f>
        <v>5540665.4133584388</v>
      </c>
      <c r="F54" s="131">
        <f t="shared" si="80"/>
        <v>4265988.5</v>
      </c>
      <c r="G54" s="136">
        <f t="shared" si="80"/>
        <v>1274676.9133584392</v>
      </c>
      <c r="H54" s="135">
        <f t="shared" si="80"/>
        <v>5513904.6541457688</v>
      </c>
      <c r="I54" s="135">
        <f t="shared" si="80"/>
        <v>6173694.290000001</v>
      </c>
      <c r="J54" s="136">
        <f t="shared" si="80"/>
        <v>-659789.63585423061</v>
      </c>
      <c r="K54" s="135">
        <f t="shared" si="80"/>
        <v>6252048.1570882052</v>
      </c>
      <c r="L54" s="135">
        <f t="shared" si="80"/>
        <v>6327992.5899999999</v>
      </c>
      <c r="M54" s="139">
        <f t="shared" si="80"/>
        <v>-75944.432911793745</v>
      </c>
      <c r="N54" s="163">
        <f t="shared" si="80"/>
        <v>17306618.224592414</v>
      </c>
      <c r="O54" s="324">
        <f t="shared" si="80"/>
        <v>16767675.379999997</v>
      </c>
      <c r="P54" s="165">
        <f t="shared" si="80"/>
        <v>538942.84459241515</v>
      </c>
      <c r="Q54" s="155">
        <f t="shared" si="80"/>
        <v>5877247.2693320904</v>
      </c>
      <c r="R54" s="135">
        <f t="shared" si="80"/>
        <v>4330390.76</v>
      </c>
      <c r="S54" s="136">
        <f t="shared" si="80"/>
        <v>1546856.5093320888</v>
      </c>
      <c r="T54" s="135">
        <f t="shared" si="80"/>
        <v>6063517.4337313799</v>
      </c>
      <c r="U54" s="135">
        <f t="shared" si="80"/>
        <v>0</v>
      </c>
      <c r="V54" s="136">
        <f t="shared" si="80"/>
        <v>6063517.4337313799</v>
      </c>
      <c r="W54" s="135">
        <f t="shared" si="80"/>
        <v>6040299.9357929043</v>
      </c>
      <c r="X54" s="135">
        <f t="shared" si="80"/>
        <v>0</v>
      </c>
      <c r="Y54" s="139">
        <f t="shared" si="80"/>
        <v>6040299.9357929043</v>
      </c>
      <c r="Z54" s="163">
        <f t="shared" si="80"/>
        <v>17981064.63885637</v>
      </c>
      <c r="AA54" s="324">
        <f t="shared" si="80"/>
        <v>4330390.76</v>
      </c>
      <c r="AB54" s="165">
        <f t="shared" si="80"/>
        <v>13650673.878856376</v>
      </c>
      <c r="AC54" s="441">
        <f t="shared" si="80"/>
        <v>35287682.863448784</v>
      </c>
      <c r="AD54" s="178">
        <f t="shared" si="80"/>
        <v>21098066.140000001</v>
      </c>
      <c r="AE54" s="174">
        <f t="shared" si="80"/>
        <v>14189616.723448791</v>
      </c>
      <c r="AF54" s="155">
        <f t="shared" si="80"/>
        <v>6048016.8363221195</v>
      </c>
      <c r="AG54" s="135">
        <f t="shared" si="80"/>
        <v>0</v>
      </c>
      <c r="AH54" s="136">
        <f t="shared" si="80"/>
        <v>6048016.8363221195</v>
      </c>
      <c r="AI54" s="135">
        <f t="shared" si="80"/>
        <v>5668485.9639891228</v>
      </c>
      <c r="AJ54" s="135">
        <f t="shared" si="80"/>
        <v>0</v>
      </c>
      <c r="AK54" s="136">
        <f t="shared" ref="AK54:BI54" si="81">SUM(AK7:AK53)</f>
        <v>5668485.9639891228</v>
      </c>
      <c r="AL54" s="135">
        <f t="shared" si="81"/>
        <v>6136944.6718554059</v>
      </c>
      <c r="AM54" s="131">
        <f t="shared" si="81"/>
        <v>0</v>
      </c>
      <c r="AN54" s="139">
        <f t="shared" si="81"/>
        <v>6136944.6718554059</v>
      </c>
      <c r="AO54" s="163">
        <f t="shared" si="81"/>
        <v>17853447.472166646</v>
      </c>
      <c r="AP54" s="324">
        <f t="shared" si="81"/>
        <v>0</v>
      </c>
      <c r="AQ54" s="476">
        <f t="shared" si="81"/>
        <v>17853447.472166646</v>
      </c>
      <c r="AR54" s="155">
        <f t="shared" si="81"/>
        <v>6481810.7572088037</v>
      </c>
      <c r="AS54" s="131">
        <f t="shared" si="81"/>
        <v>0</v>
      </c>
      <c r="AT54" s="136">
        <f t="shared" si="81"/>
        <v>6481810.7572088037</v>
      </c>
      <c r="AU54" s="135">
        <f t="shared" si="81"/>
        <v>5959491.5210569473</v>
      </c>
      <c r="AV54" s="131">
        <f t="shared" si="81"/>
        <v>0</v>
      </c>
      <c r="AW54" s="137">
        <f t="shared" si="81"/>
        <v>5959491.5210569473</v>
      </c>
      <c r="AX54" s="135">
        <f t="shared" si="81"/>
        <v>6020906.4297729097</v>
      </c>
      <c r="AY54" s="131">
        <f t="shared" si="81"/>
        <v>0</v>
      </c>
      <c r="AZ54" s="136">
        <f t="shared" si="81"/>
        <v>6020906.4297729097</v>
      </c>
      <c r="BA54" s="163">
        <f t="shared" si="81"/>
        <v>18462208.708038658</v>
      </c>
      <c r="BB54" s="164">
        <f t="shared" si="81"/>
        <v>0</v>
      </c>
      <c r="BC54" s="449">
        <f t="shared" si="81"/>
        <v>18462208.708038658</v>
      </c>
      <c r="BD54" s="172">
        <f t="shared" si="81"/>
        <v>36315656.180205308</v>
      </c>
      <c r="BE54" s="173">
        <f t="shared" si="81"/>
        <v>0</v>
      </c>
      <c r="BF54" s="445">
        <f t="shared" si="81"/>
        <v>36315656.180205308</v>
      </c>
      <c r="BG54" s="441">
        <f t="shared" si="81"/>
        <v>71603339.043654084</v>
      </c>
      <c r="BH54" s="445">
        <f t="shared" si="81"/>
        <v>21098066.140000001</v>
      </c>
      <c r="BI54" s="445">
        <f t="shared" si="81"/>
        <v>50505272.903654091</v>
      </c>
      <c r="BJ54" s="466"/>
      <c r="BL54" s="457">
        <f>SUM(BL7:BL53)</f>
        <v>7592517.2799999993</v>
      </c>
    </row>
    <row r="55" spans="1:64" s="40" customFormat="1" ht="33" hidden="1" customHeight="1" x14ac:dyDescent="0.25">
      <c r="A55" s="38"/>
      <c r="B55" s="39"/>
      <c r="C55" s="38"/>
      <c r="E55" s="40">
        <f t="shared" ref="E55:AF55" si="82">SUM(E7:E53)-E54</f>
        <v>0</v>
      </c>
      <c r="F55" s="40">
        <f t="shared" si="82"/>
        <v>0</v>
      </c>
      <c r="G55" s="40">
        <f t="shared" si="82"/>
        <v>0</v>
      </c>
      <c r="H55" s="40">
        <f t="shared" si="82"/>
        <v>0</v>
      </c>
      <c r="I55" s="40">
        <f t="shared" si="82"/>
        <v>0</v>
      </c>
      <c r="J55" s="40">
        <f t="shared" si="82"/>
        <v>0</v>
      </c>
      <c r="K55" s="40">
        <f t="shared" si="82"/>
        <v>0</v>
      </c>
      <c r="L55" s="40">
        <f t="shared" si="82"/>
        <v>0</v>
      </c>
      <c r="M55" s="40">
        <f t="shared" si="82"/>
        <v>0</v>
      </c>
      <c r="N55" s="40">
        <f t="shared" si="82"/>
        <v>0</v>
      </c>
      <c r="O55" s="40">
        <f t="shared" si="82"/>
        <v>0</v>
      </c>
      <c r="P55" s="40">
        <f t="shared" si="82"/>
        <v>0</v>
      </c>
      <c r="Q55" s="40">
        <f t="shared" si="82"/>
        <v>0</v>
      </c>
      <c r="R55" s="40">
        <f t="shared" si="82"/>
        <v>0</v>
      </c>
      <c r="S55" s="40">
        <f t="shared" si="82"/>
        <v>0</v>
      </c>
      <c r="T55" s="40">
        <f t="shared" si="82"/>
        <v>0</v>
      </c>
      <c r="U55" s="40">
        <f t="shared" si="82"/>
        <v>0</v>
      </c>
      <c r="V55" s="40">
        <f t="shared" si="82"/>
        <v>0</v>
      </c>
      <c r="W55" s="40">
        <f t="shared" si="82"/>
        <v>0</v>
      </c>
      <c r="X55" s="40">
        <f t="shared" si="82"/>
        <v>0</v>
      </c>
      <c r="Y55" s="40">
        <f t="shared" si="82"/>
        <v>0</v>
      </c>
      <c r="Z55" s="40">
        <f t="shared" si="82"/>
        <v>0</v>
      </c>
      <c r="AA55" s="40">
        <f t="shared" si="82"/>
        <v>0</v>
      </c>
      <c r="AB55" s="40">
        <f t="shared" si="82"/>
        <v>0</v>
      </c>
      <c r="AC55" s="40">
        <f t="shared" si="82"/>
        <v>0</v>
      </c>
      <c r="AD55" s="40">
        <f t="shared" si="82"/>
        <v>0</v>
      </c>
      <c r="AE55" s="40">
        <f t="shared" si="82"/>
        <v>0</v>
      </c>
      <c r="AF55" s="40">
        <f t="shared" si="82"/>
        <v>0</v>
      </c>
      <c r="AI55" s="40">
        <f>SUM(AI7:AI53)-AI54</f>
        <v>0</v>
      </c>
      <c r="AL55" s="40">
        <f>SUM(AL7:AL53)-AL54</f>
        <v>0</v>
      </c>
      <c r="AO55" s="40">
        <f>SUM(AO7:AO53)-AO54</f>
        <v>0</v>
      </c>
      <c r="AR55" s="40">
        <v>0</v>
      </c>
      <c r="AU55" s="40">
        <v>0</v>
      </c>
      <c r="AX55" s="40">
        <f>SUM(AX7:AX53)-AX54</f>
        <v>0</v>
      </c>
      <c r="BA55" s="40">
        <f>SUM(BA7:BA53)-BA54</f>
        <v>0</v>
      </c>
      <c r="BD55" s="40">
        <f>SUM(BD7:BD53)-BD54</f>
        <v>0</v>
      </c>
      <c r="BG55" s="40">
        <f>SUM(BG7:BG53)-BG54</f>
        <v>0</v>
      </c>
    </row>
    <row r="56" spans="1:64" s="40" customFormat="1" ht="33" hidden="1" customHeight="1" thickBot="1" x14ac:dyDescent="0.3">
      <c r="A56" s="38"/>
      <c r="B56" s="39"/>
      <c r="C56" s="38"/>
      <c r="AR56" s="40">
        <v>0</v>
      </c>
      <c r="AU56" s="40">
        <v>0</v>
      </c>
    </row>
    <row r="57" spans="1:64" s="405" customFormat="1" ht="30" hidden="1" customHeight="1" thickBot="1" x14ac:dyDescent="0.55000000000000004">
      <c r="A57" s="388">
        <v>46</v>
      </c>
      <c r="B57" s="389">
        <v>48104</v>
      </c>
      <c r="C57" s="390" t="s">
        <v>239</v>
      </c>
      <c r="D57" s="391"/>
      <c r="E57" s="408"/>
      <c r="F57" s="409" t="e">
        <f>+'43 92'!F60+'Total Factory'!#REF!</f>
        <v>#REF!</v>
      </c>
      <c r="G57" s="409" t="e">
        <f>+E57-F57</f>
        <v>#REF!</v>
      </c>
      <c r="H57" s="409"/>
      <c r="I57" s="409" t="e">
        <f>+'43 92'!I60+'Total Factory'!#REF!</f>
        <v>#REF!</v>
      </c>
      <c r="J57" s="409" t="e">
        <f>+H57-I57</f>
        <v>#REF!</v>
      </c>
      <c r="K57" s="409"/>
      <c r="L57" s="393"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408"/>
      <c r="R57" s="409" t="e">
        <f>+'43 92'!R60+'Total Factory'!#REF!</f>
        <v>#REF!</v>
      </c>
      <c r="S57" s="409" t="e">
        <f>+'43 92'!S60+'Total Factory'!#REF!</f>
        <v>#REF!</v>
      </c>
      <c r="T57" s="409"/>
      <c r="U57" s="409" t="e">
        <f>+'43 92'!U60+'Total Factory'!#REF!</f>
        <v>#REF!</v>
      </c>
      <c r="V57" s="409" t="e">
        <f>+'43 92'!V60+'Total Factory'!#REF!</f>
        <v>#REF!</v>
      </c>
      <c r="W57" s="410"/>
      <c r="X57" s="407" t="e">
        <f>+F57+I57+L57+O57+R57+U57</f>
        <v>#REF!</v>
      </c>
      <c r="Y57" s="399" t="e">
        <f>+W57-X57</f>
        <v>#REF!</v>
      </c>
      <c r="Z57" s="401">
        <f>+Q57+T57+W57</f>
        <v>0</v>
      </c>
      <c r="AA57" s="402">
        <v>0</v>
      </c>
      <c r="AB57" s="403">
        <f>+Z57-AA57</f>
        <v>0</v>
      </c>
      <c r="AC57" s="401">
        <f>+E57+H57+K57+Q57+T57+W57</f>
        <v>0</v>
      </c>
      <c r="AD57" s="406">
        <v>0</v>
      </c>
      <c r="AE57" s="396">
        <f>+AC57-AD57</f>
        <v>0</v>
      </c>
      <c r="AF57" s="408"/>
      <c r="AG57" s="409"/>
      <c r="AH57" s="409"/>
      <c r="AI57" s="411"/>
      <c r="AJ57" s="412"/>
      <c r="AK57" s="412"/>
      <c r="AL57" s="410"/>
      <c r="AM57" s="406"/>
      <c r="AN57" s="406"/>
      <c r="AO57" s="393">
        <f>+AF57+AI57+AL57</f>
        <v>0</v>
      </c>
      <c r="AP57" s="442"/>
      <c r="AQ57" s="442"/>
      <c r="AR57" s="408"/>
      <c r="AS57" s="409"/>
      <c r="AT57" s="409"/>
      <c r="AU57" s="409"/>
      <c r="AV57" s="409"/>
      <c r="AW57" s="409"/>
      <c r="AX57" s="410"/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</row>
    <row r="58" spans="1:64" s="40" customFormat="1" ht="33" hidden="1" customHeight="1" x14ac:dyDescent="0.25">
      <c r="A58" s="38"/>
      <c r="B58" s="39"/>
      <c r="C58" s="38"/>
    </row>
    <row r="59" spans="1:64" s="356" customFormat="1" ht="21" hidden="1" x14ac:dyDescent="0.45">
      <c r="A59" s="363" t="s">
        <v>227</v>
      </c>
      <c r="B59" s="364"/>
      <c r="C59" s="365"/>
      <c r="D59" s="352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4"/>
      <c r="BH59" s="355"/>
      <c r="BI59" s="355"/>
    </row>
    <row r="60" spans="1:64" s="356" customFormat="1" ht="18.75" hidden="1" x14ac:dyDescent="0.45">
      <c r="A60" s="366"/>
      <c r="B60" s="367" t="s">
        <v>228</v>
      </c>
      <c r="C60" s="368"/>
      <c r="D60" s="357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8"/>
      <c r="AB60" s="358"/>
      <c r="AC60" s="358"/>
      <c r="AD60" s="358"/>
      <c r="AE60" s="358"/>
      <c r="AF60" s="358"/>
      <c r="AG60" s="358"/>
      <c r="AH60" s="358"/>
      <c r="AI60" s="358"/>
      <c r="AJ60" s="358"/>
      <c r="AK60" s="358"/>
      <c r="AL60" s="358"/>
      <c r="AM60" s="358"/>
      <c r="AN60" s="358"/>
      <c r="AO60" s="358"/>
      <c r="AP60" s="358"/>
      <c r="AQ60" s="358"/>
      <c r="AR60" s="358"/>
      <c r="AS60" s="358"/>
      <c r="AT60" s="358"/>
      <c r="AU60" s="358"/>
      <c r="AV60" s="358"/>
      <c r="AW60" s="358"/>
      <c r="AX60" s="358"/>
      <c r="AY60" s="358"/>
      <c r="AZ60" s="358"/>
      <c r="BA60" s="358"/>
      <c r="BB60" s="358"/>
      <c r="BC60" s="358"/>
      <c r="BD60" s="358"/>
      <c r="BE60" s="358"/>
      <c r="BF60" s="358"/>
      <c r="BG60" s="359"/>
      <c r="BH60" s="355"/>
      <c r="BI60" s="355"/>
    </row>
    <row r="61" spans="1:64" s="356" customFormat="1" ht="18.75" hidden="1" x14ac:dyDescent="0.45">
      <c r="A61" s="366"/>
      <c r="B61" s="367" t="s">
        <v>229</v>
      </c>
      <c r="C61" s="368"/>
      <c r="D61" s="357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8"/>
      <c r="AI61" s="358"/>
      <c r="AJ61" s="358"/>
      <c r="AK61" s="358"/>
      <c r="AL61" s="358"/>
      <c r="AM61" s="358"/>
      <c r="AN61" s="358"/>
      <c r="AO61" s="358"/>
      <c r="AP61" s="358"/>
      <c r="AQ61" s="358"/>
      <c r="AR61" s="358"/>
      <c r="AS61" s="358"/>
      <c r="AT61" s="358"/>
      <c r="AU61" s="358"/>
      <c r="AV61" s="358"/>
      <c r="AW61" s="358"/>
      <c r="AX61" s="358"/>
      <c r="AY61" s="358"/>
      <c r="AZ61" s="358"/>
      <c r="BA61" s="358"/>
      <c r="BB61" s="358"/>
      <c r="BC61" s="358"/>
      <c r="BD61" s="358"/>
      <c r="BE61" s="358"/>
      <c r="BF61" s="358"/>
      <c r="BG61" s="359"/>
      <c r="BH61" s="355"/>
      <c r="BI61" s="355"/>
    </row>
    <row r="62" spans="1:64" s="356" customFormat="1" ht="18.75" hidden="1" x14ac:dyDescent="0.45">
      <c r="A62" s="366"/>
      <c r="B62" s="367" t="s">
        <v>230</v>
      </c>
      <c r="C62" s="368"/>
      <c r="D62" s="357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8"/>
      <c r="AG62" s="358"/>
      <c r="AH62" s="358"/>
      <c r="AI62" s="358"/>
      <c r="AJ62" s="358"/>
      <c r="AK62" s="358"/>
      <c r="AL62" s="358"/>
      <c r="AM62" s="358"/>
      <c r="AN62" s="358"/>
      <c r="AO62" s="358"/>
      <c r="AP62" s="358"/>
      <c r="AQ62" s="358"/>
      <c r="AR62" s="358"/>
      <c r="AS62" s="358"/>
      <c r="AT62" s="358"/>
      <c r="AU62" s="358"/>
      <c r="AV62" s="358"/>
      <c r="AW62" s="358"/>
      <c r="AX62" s="358"/>
      <c r="AY62" s="358"/>
      <c r="AZ62" s="358"/>
      <c r="BA62" s="358"/>
      <c r="BB62" s="358"/>
      <c r="BC62" s="358"/>
      <c r="BD62" s="358"/>
      <c r="BE62" s="358"/>
      <c r="BF62" s="358"/>
      <c r="BG62" s="359"/>
      <c r="BH62" s="355"/>
      <c r="BI62" s="355"/>
    </row>
    <row r="63" spans="1:64" s="356" customFormat="1" ht="18.75" hidden="1" x14ac:dyDescent="0.45">
      <c r="A63" s="366"/>
      <c r="B63" s="367" t="s">
        <v>231</v>
      </c>
      <c r="C63" s="368"/>
      <c r="D63" s="357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8"/>
      <c r="AK63" s="358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8"/>
      <c r="AX63" s="358"/>
      <c r="AY63" s="358"/>
      <c r="AZ63" s="358"/>
      <c r="BA63" s="358"/>
      <c r="BB63" s="358"/>
      <c r="BC63" s="358"/>
      <c r="BD63" s="358"/>
      <c r="BE63" s="358"/>
      <c r="BF63" s="358"/>
      <c r="BG63" s="359"/>
      <c r="BH63" s="355"/>
      <c r="BI63" s="355"/>
    </row>
    <row r="64" spans="1:64" s="356" customFormat="1" ht="18.75" hidden="1" x14ac:dyDescent="0.45">
      <c r="A64" s="366"/>
      <c r="B64" s="369" t="s">
        <v>232</v>
      </c>
      <c r="C64" s="368"/>
      <c r="D64" s="357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/>
      <c r="AG64" s="358"/>
      <c r="AH64" s="358"/>
      <c r="AI64" s="358"/>
      <c r="AJ64" s="358"/>
      <c r="AK64" s="358"/>
      <c r="AL64" s="358"/>
      <c r="AM64" s="358"/>
      <c r="AN64" s="358"/>
      <c r="AO64" s="358"/>
      <c r="AP64" s="358"/>
      <c r="AQ64" s="358"/>
      <c r="AR64" s="358"/>
      <c r="AS64" s="358"/>
      <c r="AT64" s="358"/>
      <c r="AU64" s="358"/>
      <c r="AV64" s="358"/>
      <c r="AW64" s="358"/>
      <c r="AX64" s="358"/>
      <c r="AY64" s="358"/>
      <c r="AZ64" s="358"/>
      <c r="BA64" s="358"/>
      <c r="BB64" s="358"/>
      <c r="BC64" s="358"/>
      <c r="BD64" s="358"/>
      <c r="BE64" s="358"/>
      <c r="BF64" s="358"/>
      <c r="BG64" s="359"/>
      <c r="BH64" s="355"/>
      <c r="BI64" s="355"/>
    </row>
    <row r="65" spans="1:61" s="356" customFormat="1" ht="18.75" hidden="1" x14ac:dyDescent="0.45">
      <c r="A65" s="366"/>
      <c r="B65" s="367" t="s">
        <v>233</v>
      </c>
      <c r="C65" s="367"/>
      <c r="D65" s="357"/>
      <c r="E65" s="358"/>
      <c r="F65" s="358" t="s">
        <v>234</v>
      </c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58"/>
      <c r="AB65" s="358"/>
      <c r="AC65" s="358"/>
      <c r="AD65" s="358"/>
      <c r="AE65" s="358"/>
      <c r="AF65" s="358"/>
      <c r="AG65" s="358"/>
      <c r="AH65" s="358"/>
      <c r="AI65" s="358"/>
      <c r="AJ65" s="358"/>
      <c r="AK65" s="358"/>
      <c r="AL65" s="358"/>
      <c r="AM65" s="358"/>
      <c r="AN65" s="358"/>
      <c r="AO65" s="358"/>
      <c r="AP65" s="358"/>
      <c r="AQ65" s="358"/>
      <c r="AR65" s="358"/>
      <c r="AS65" s="358"/>
      <c r="AT65" s="358"/>
      <c r="AU65" s="358"/>
      <c r="AV65" s="358"/>
      <c r="AW65" s="358"/>
      <c r="AX65" s="358"/>
      <c r="AY65" s="358"/>
      <c r="AZ65" s="358"/>
      <c r="BA65" s="358"/>
      <c r="BB65" s="358"/>
      <c r="BC65" s="358"/>
      <c r="BD65" s="358"/>
      <c r="BE65" s="358"/>
      <c r="BF65" s="358"/>
      <c r="BG65" s="359"/>
      <c r="BH65" s="355"/>
      <c r="BI65" s="355"/>
    </row>
    <row r="66" spans="1:61" s="356" customFormat="1" ht="18.75" hidden="1" x14ac:dyDescent="0.45">
      <c r="A66" s="366"/>
      <c r="B66" s="367" t="s">
        <v>235</v>
      </c>
      <c r="C66" s="367"/>
      <c r="D66" s="357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58"/>
      <c r="AH66" s="358"/>
      <c r="AI66" s="358"/>
      <c r="AJ66" s="358"/>
      <c r="AK66" s="358"/>
      <c r="AL66" s="358"/>
      <c r="AM66" s="358"/>
      <c r="AN66" s="358"/>
      <c r="AO66" s="358"/>
      <c r="AP66" s="358"/>
      <c r="AQ66" s="358"/>
      <c r="AR66" s="358"/>
      <c r="AS66" s="358"/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58"/>
      <c r="BF66" s="358"/>
      <c r="BG66" s="359"/>
      <c r="BH66" s="355"/>
      <c r="BI66" s="355"/>
    </row>
    <row r="67" spans="1:61" s="356" customFormat="1" ht="18.75" hidden="1" x14ac:dyDescent="0.45">
      <c r="A67" s="366"/>
      <c r="B67" s="367" t="s">
        <v>236</v>
      </c>
      <c r="C67" s="36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7"/>
      <c r="V67" s="357"/>
      <c r="W67" s="357"/>
      <c r="X67" s="357"/>
      <c r="Y67" s="357"/>
      <c r="Z67" s="357"/>
      <c r="AA67" s="357"/>
      <c r="AB67" s="357"/>
      <c r="AC67" s="357"/>
      <c r="AD67" s="357"/>
      <c r="AE67" s="357"/>
      <c r="AF67" s="357"/>
      <c r="AG67" s="357"/>
      <c r="AH67" s="357"/>
      <c r="AI67" s="357"/>
      <c r="AJ67" s="357"/>
      <c r="AK67" s="357"/>
      <c r="AL67" s="357"/>
      <c r="AM67" s="357"/>
      <c r="AN67" s="357"/>
      <c r="AO67" s="357"/>
      <c r="AP67" s="357"/>
      <c r="AQ67" s="357"/>
      <c r="AR67" s="357"/>
      <c r="AS67" s="357"/>
      <c r="AT67" s="357"/>
      <c r="AU67" s="357"/>
      <c r="AV67" s="357"/>
      <c r="AW67" s="357"/>
      <c r="AX67" s="357"/>
      <c r="AY67" s="357"/>
      <c r="AZ67" s="357"/>
      <c r="BA67" s="357"/>
      <c r="BB67" s="357"/>
      <c r="BC67" s="357"/>
      <c r="BD67" s="357"/>
      <c r="BE67" s="357"/>
      <c r="BF67" s="357"/>
      <c r="BG67" s="360"/>
    </row>
    <row r="68" spans="1:61" s="356" customFormat="1" ht="18.75" hidden="1" x14ac:dyDescent="0.45">
      <c r="A68" s="366"/>
      <c r="B68" s="367" t="s">
        <v>237</v>
      </c>
      <c r="C68" s="36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7"/>
      <c r="V68" s="357"/>
      <c r="W68" s="357"/>
      <c r="X68" s="357"/>
      <c r="Y68" s="357"/>
      <c r="Z68" s="357"/>
      <c r="AA68" s="357"/>
      <c r="AB68" s="357"/>
      <c r="AC68" s="357"/>
      <c r="AD68" s="357"/>
      <c r="AE68" s="357"/>
      <c r="AF68" s="357"/>
      <c r="AG68" s="357"/>
      <c r="AH68" s="357"/>
      <c r="AI68" s="357"/>
      <c r="AJ68" s="357"/>
      <c r="AK68" s="357"/>
      <c r="AL68" s="357"/>
      <c r="AM68" s="357"/>
      <c r="AN68" s="357"/>
      <c r="AO68" s="357"/>
      <c r="AP68" s="357"/>
      <c r="AQ68" s="357"/>
      <c r="AR68" s="357"/>
      <c r="AS68" s="357"/>
      <c r="AT68" s="357"/>
      <c r="AU68" s="357"/>
      <c r="AV68" s="357"/>
      <c r="AW68" s="357"/>
      <c r="AX68" s="357"/>
      <c r="AY68" s="357"/>
      <c r="AZ68" s="357"/>
      <c r="BA68" s="357"/>
      <c r="BB68" s="357"/>
      <c r="BC68" s="357"/>
      <c r="BD68" s="357"/>
      <c r="BE68" s="357"/>
      <c r="BF68" s="357"/>
      <c r="BG68" s="360"/>
    </row>
    <row r="69" spans="1:61" s="356" customFormat="1" ht="18.75" hidden="1" x14ac:dyDescent="0.45">
      <c r="A69" s="370"/>
      <c r="B69" s="371" t="s">
        <v>238</v>
      </c>
      <c r="C69" s="37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361"/>
      <c r="AD69" s="361"/>
      <c r="AE69" s="361"/>
      <c r="AF69" s="361"/>
      <c r="AG69" s="361"/>
      <c r="AH69" s="361"/>
      <c r="AI69" s="361"/>
      <c r="AJ69" s="361"/>
      <c r="AK69" s="361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1"/>
      <c r="AX69" s="361"/>
      <c r="AY69" s="361"/>
      <c r="AZ69" s="361"/>
      <c r="BA69" s="361"/>
      <c r="BB69" s="361"/>
      <c r="BC69" s="361"/>
      <c r="BD69" s="361"/>
      <c r="BE69" s="361"/>
      <c r="BF69" s="361"/>
      <c r="BG69" s="362"/>
    </row>
    <row r="70" spans="1:61" ht="33" customHeight="1" x14ac:dyDescent="0.25">
      <c r="E70" s="30"/>
      <c r="F70" s="30"/>
      <c r="G70" s="30"/>
      <c r="H70" s="30"/>
      <c r="I70" s="30"/>
      <c r="J70" s="30"/>
      <c r="K70" s="30"/>
      <c r="L70" s="30"/>
      <c r="M70" s="30"/>
      <c r="Q70" s="30"/>
      <c r="R70" s="30"/>
      <c r="S70" s="30"/>
      <c r="T70" s="30"/>
      <c r="U70" s="30"/>
      <c r="V70" s="30"/>
      <c r="W70" s="30"/>
      <c r="X70" s="30"/>
      <c r="Y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R70" s="30"/>
      <c r="AS70" s="30"/>
      <c r="AT70" s="30"/>
      <c r="AU70" s="30"/>
      <c r="AV70" s="30"/>
      <c r="AW70" s="30"/>
      <c r="AX70" s="30"/>
      <c r="AY70" s="30"/>
      <c r="AZ70" s="30"/>
      <c r="BD70" s="30"/>
      <c r="BE70" s="30"/>
      <c r="BF70" s="30"/>
      <c r="BG70" s="30"/>
    </row>
    <row r="71" spans="1:61" ht="33" customHeight="1" x14ac:dyDescent="0.25">
      <c r="F71" s="488"/>
      <c r="I71" s="488"/>
    </row>
    <row r="75" spans="1:61" ht="85.5" customHeight="1" x14ac:dyDescent="0.25">
      <c r="E75" s="140"/>
    </row>
  </sheetData>
  <protectedRanges>
    <protectedRange sqref="N70:P211" name="ช่วง1"/>
    <protectedRange sqref="Z70:AB211" name="ช่วง1_1"/>
    <protectedRange sqref="AO70:AQ211" name="ช่วง1_2"/>
    <protectedRange sqref="BA70:BC211" name="ช่วง1_3"/>
  </protectedRanges>
  <mergeCells count="6">
    <mergeCell ref="A54:C54"/>
    <mergeCell ref="AF4:AN4"/>
    <mergeCell ref="AR4:AZ4"/>
    <mergeCell ref="E4:M4"/>
    <mergeCell ref="Q4:Y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BL75"/>
  <sheetViews>
    <sheetView showGridLines="0" zoomScale="70" zoomScaleNormal="70" workbookViewId="0">
      <pane xSplit="4" ySplit="6" topLeftCell="M38" activePane="bottomRight" state="frozen"/>
      <selection activeCell="I52" sqref="I52"/>
      <selection pane="topRight" activeCell="I52" sqref="I52"/>
      <selection pane="bottomLeft" activeCell="I52" sqref="I52"/>
      <selection pane="bottomRight" activeCell="R40" sqref="R40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6" width="16.7109375" style="33" customWidth="1"/>
    <col min="7" max="7" width="17.140625" style="33" customWidth="1"/>
    <col min="8" max="13" width="16.7109375" style="33" customWidth="1"/>
    <col min="14" max="16" width="17.7109375" style="33" hidden="1" customWidth="1"/>
    <col min="17" max="25" width="16.7109375" style="33" customWidth="1"/>
    <col min="26" max="31" width="17.7109375" style="33" hidden="1" customWidth="1"/>
    <col min="32" max="40" width="16.7109375" style="33" customWidth="1"/>
    <col min="41" max="43" width="16.7109375" style="33" hidden="1" customWidth="1"/>
    <col min="44" max="47" width="16.7109375" style="33" customWidth="1"/>
    <col min="48" max="48" width="15" style="33" customWidth="1"/>
    <col min="49" max="50" width="16.7109375" style="33" customWidth="1"/>
    <col min="51" max="51" width="13.140625" style="33" customWidth="1"/>
    <col min="52" max="55" width="16.7109375" style="33" customWidth="1"/>
    <col min="56" max="61" width="17.7109375" style="33" customWidth="1"/>
    <col min="62" max="62" width="9.140625" style="33" customWidth="1"/>
    <col min="63" max="63" width="5.28515625" style="33" customWidth="1"/>
    <col min="64" max="64" width="20.140625" style="33" hidden="1" customWidth="1"/>
    <col min="65" max="16384" width="9.140625" style="33"/>
  </cols>
  <sheetData>
    <row r="1" spans="1:64" s="109" customFormat="1" ht="33" customHeight="1" x14ac:dyDescent="0.35">
      <c r="A1" s="106" t="s">
        <v>103</v>
      </c>
      <c r="B1" s="107"/>
      <c r="C1" s="108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4" s="109" customFormat="1" ht="33" customHeight="1" x14ac:dyDescent="0.35">
      <c r="A2" s="110" t="s">
        <v>262</v>
      </c>
      <c r="B2" s="111"/>
      <c r="C2" s="111"/>
      <c r="D2" s="111"/>
      <c r="E2" s="118"/>
      <c r="F2" s="11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4" s="109" customFormat="1" ht="33" customHeight="1" thickBot="1" x14ac:dyDescent="0.4">
      <c r="A3" s="110" t="s">
        <v>121</v>
      </c>
      <c r="B3" s="107"/>
      <c r="E3" s="141"/>
      <c r="F3" s="141"/>
      <c r="G3" s="141"/>
      <c r="H3" s="141"/>
      <c r="I3" s="141"/>
      <c r="J3" s="141"/>
      <c r="K3" s="141"/>
      <c r="L3" s="141"/>
      <c r="M3" s="141"/>
      <c r="N3" s="33"/>
      <c r="O3" s="33"/>
      <c r="P3" s="33"/>
      <c r="Q3" s="142">
        <v>118433</v>
      </c>
      <c r="R3" s="142"/>
      <c r="S3" s="142"/>
      <c r="T3" s="142">
        <v>119037</v>
      </c>
      <c r="U3" s="142"/>
      <c r="V3" s="142"/>
      <c r="W3" s="142">
        <v>118537</v>
      </c>
      <c r="X3" s="142"/>
      <c r="Y3" s="142"/>
      <c r="Z3" s="33"/>
      <c r="AA3" s="33"/>
      <c r="AB3" s="33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33"/>
      <c r="AP3" s="33"/>
      <c r="AQ3" s="33"/>
      <c r="AR3" s="141"/>
      <c r="AS3" s="141"/>
      <c r="AT3" s="141"/>
      <c r="AU3" s="141"/>
      <c r="AV3" s="141"/>
      <c r="AW3" s="141"/>
      <c r="AX3" s="141"/>
      <c r="BA3" s="33"/>
      <c r="BB3" s="33"/>
      <c r="BC3" s="33"/>
      <c r="BD3" s="141"/>
      <c r="BE3" s="141"/>
      <c r="BF3" s="141"/>
      <c r="BG3" s="141"/>
      <c r="BH3" s="141"/>
      <c r="BI3" s="141"/>
    </row>
    <row r="4" spans="1:64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4" s="193" customFormat="1" ht="33" customHeight="1" x14ac:dyDescent="0.4">
      <c r="A5" s="194" t="s">
        <v>89</v>
      </c>
      <c r="B5" s="195" t="s">
        <v>40</v>
      </c>
      <c r="C5" s="234" t="s">
        <v>38</v>
      </c>
      <c r="D5" s="197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463"/>
      <c r="BL5" s="454" t="s">
        <v>243</v>
      </c>
    </row>
    <row r="6" spans="1:64" s="216" customFormat="1" ht="33" customHeight="1" x14ac:dyDescent="0.25">
      <c r="A6" s="198"/>
      <c r="B6" s="199"/>
      <c r="C6" s="235"/>
      <c r="D6" s="231"/>
      <c r="E6" s="229" t="s">
        <v>108</v>
      </c>
      <c r="F6" s="203" t="s">
        <v>106</v>
      </c>
      <c r="G6" s="210" t="s">
        <v>107</v>
      </c>
      <c r="H6" s="203" t="s">
        <v>108</v>
      </c>
      <c r="I6" s="203" t="s">
        <v>106</v>
      </c>
      <c r="J6" s="210" t="s">
        <v>107</v>
      </c>
      <c r="K6" s="203" t="s">
        <v>108</v>
      </c>
      <c r="L6" s="203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03" t="s">
        <v>106</v>
      </c>
      <c r="S6" s="210" t="s">
        <v>107</v>
      </c>
      <c r="T6" s="203" t="s">
        <v>108</v>
      </c>
      <c r="U6" s="203" t="s">
        <v>106</v>
      </c>
      <c r="V6" s="210" t="s">
        <v>107</v>
      </c>
      <c r="W6" s="203" t="s">
        <v>108</v>
      </c>
      <c r="X6" s="203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9" t="s">
        <v>108</v>
      </c>
      <c r="AG6" s="203" t="s">
        <v>106</v>
      </c>
      <c r="AH6" s="204" t="s">
        <v>242</v>
      </c>
      <c r="AI6" s="203" t="s">
        <v>108</v>
      </c>
      <c r="AJ6" s="203" t="s">
        <v>106</v>
      </c>
      <c r="AK6" s="204" t="s">
        <v>242</v>
      </c>
      <c r="AL6" s="203" t="s">
        <v>108</v>
      </c>
      <c r="AM6" s="203" t="s">
        <v>106</v>
      </c>
      <c r="AN6" s="206" t="s">
        <v>242</v>
      </c>
      <c r="AO6" s="207" t="s">
        <v>108</v>
      </c>
      <c r="AP6" s="208" t="s">
        <v>106</v>
      </c>
      <c r="AQ6" s="209" t="s">
        <v>242</v>
      </c>
      <c r="AR6" s="229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03" t="s">
        <v>108</v>
      </c>
      <c r="AY6" s="203" t="s">
        <v>106</v>
      </c>
      <c r="AZ6" s="205" t="s">
        <v>242</v>
      </c>
      <c r="BA6" s="207" t="s">
        <v>108</v>
      </c>
      <c r="BB6" s="208" t="s">
        <v>106</v>
      </c>
      <c r="BC6" s="208" t="s">
        <v>242</v>
      </c>
      <c r="BD6" s="212" t="s">
        <v>108</v>
      </c>
      <c r="BE6" s="213" t="s">
        <v>106</v>
      </c>
      <c r="BF6" s="213" t="s">
        <v>242</v>
      </c>
      <c r="BG6" s="438" t="s">
        <v>108</v>
      </c>
      <c r="BH6" s="213" t="s">
        <v>106</v>
      </c>
      <c r="BI6" s="213" t="s">
        <v>242</v>
      </c>
      <c r="BJ6" s="464"/>
    </row>
    <row r="7" spans="1:64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'[2]Stb-Pipe'!E9</f>
        <v>2400</v>
      </c>
      <c r="F7" s="121">
        <v>2400</v>
      </c>
      <c r="G7" s="122">
        <f>E7-F7</f>
        <v>0</v>
      </c>
      <c r="H7" s="121">
        <f>'[2]Stb-Pipe'!F9</f>
        <v>2500</v>
      </c>
      <c r="I7" s="121">
        <v>2500</v>
      </c>
      <c r="J7" s="122">
        <f>H7-I7</f>
        <v>0</v>
      </c>
      <c r="K7" s="121">
        <f>'[2]Stb-Pipe'!G9</f>
        <v>2400</v>
      </c>
      <c r="L7" s="121">
        <v>2400</v>
      </c>
      <c r="M7" s="124">
        <f>K7-L7</f>
        <v>0</v>
      </c>
      <c r="N7" s="157">
        <f>+E7+H7+K7</f>
        <v>7300</v>
      </c>
      <c r="O7" s="322">
        <f>+F7+I7+L7</f>
        <v>7300</v>
      </c>
      <c r="P7" s="159">
        <f>+N7-O7</f>
        <v>0</v>
      </c>
      <c r="Q7" s="143">
        <f>'[2]Stb-Pipe'!H9</f>
        <v>2400</v>
      </c>
      <c r="R7" s="121">
        <v>2400</v>
      </c>
      <c r="S7" s="122">
        <f>Q7-R7</f>
        <v>0</v>
      </c>
      <c r="T7" s="121">
        <f>'[2]Stb-Pipe'!I9</f>
        <v>2400</v>
      </c>
      <c r="U7" s="121"/>
      <c r="V7" s="122">
        <f>T7-U7</f>
        <v>2400</v>
      </c>
      <c r="W7" s="483">
        <f>'[2]Stb-Pipe'!J9</f>
        <v>2400</v>
      </c>
      <c r="X7" s="121"/>
      <c r="Y7" s="124">
        <f>W7-X7</f>
        <v>2400</v>
      </c>
      <c r="Z7" s="157">
        <f>+Q7+T7+W7</f>
        <v>7200</v>
      </c>
      <c r="AA7" s="322">
        <f>+R7+U7+X7</f>
        <v>2400</v>
      </c>
      <c r="AB7" s="159">
        <f>+Z7-AA7</f>
        <v>4800</v>
      </c>
      <c r="AC7" s="439">
        <f>+E7+H7+K7+Q7+T7+W7</f>
        <v>14500</v>
      </c>
      <c r="AD7" s="327">
        <f>+F7+I7+L7+R7+U7+X7</f>
        <v>9700</v>
      </c>
      <c r="AE7" s="168">
        <f>+AC7-AD7</f>
        <v>4800</v>
      </c>
      <c r="AF7" s="143">
        <f>'[2]Stb-Pipe'!K9</f>
        <v>2300</v>
      </c>
      <c r="AG7" s="121"/>
      <c r="AH7" s="122">
        <f>AF7-AG7</f>
        <v>2300</v>
      </c>
      <c r="AI7" s="121">
        <f>'[2]Stb-Pipe'!L9</f>
        <v>2300</v>
      </c>
      <c r="AJ7" s="121"/>
      <c r="AK7" s="122">
        <f>AI7-AJ7</f>
        <v>2300</v>
      </c>
      <c r="AL7" s="121">
        <f>'[2]Stb-Pipe'!M9</f>
        <v>2300</v>
      </c>
      <c r="AM7" s="121"/>
      <c r="AN7" s="124">
        <f>AL7-AM7</f>
        <v>2300</v>
      </c>
      <c r="AO7" s="157">
        <f t="shared" ref="AO7:AP50" si="9">+AF7+AI7+AL7</f>
        <v>6900</v>
      </c>
      <c r="AP7" s="322">
        <f t="shared" si="9"/>
        <v>0</v>
      </c>
      <c r="AQ7" s="159">
        <f t="shared" ref="AQ7:AQ53" si="10">AO7-AP7</f>
        <v>6900</v>
      </c>
      <c r="AR7" s="143">
        <f>'[2]Stb-Pipe'!N9</f>
        <v>2300</v>
      </c>
      <c r="AS7" s="121"/>
      <c r="AT7" s="122">
        <f>AR7-AS7</f>
        <v>2300</v>
      </c>
      <c r="AU7" s="121">
        <f>'[2]Stb-Pipe'!O9</f>
        <v>2300</v>
      </c>
      <c r="AV7" s="121"/>
      <c r="AW7" s="123">
        <f>AU7-AV7</f>
        <v>2300</v>
      </c>
      <c r="AX7" s="121">
        <f>'[2]Stb-Pipe'!P9</f>
        <v>2400</v>
      </c>
      <c r="AY7" s="121"/>
      <c r="AZ7" s="122">
        <f>AX7-AY7</f>
        <v>2400</v>
      </c>
      <c r="BA7" s="157">
        <f>AR7+AU7+AX7</f>
        <v>7000</v>
      </c>
      <c r="BB7" s="158">
        <f>AS7+AV7+AY7</f>
        <v>0</v>
      </c>
      <c r="BC7" s="443">
        <f t="shared" ref="BC7" si="11">BA7-BB7</f>
        <v>7000</v>
      </c>
      <c r="BD7" s="166">
        <f t="shared" ref="BD7" si="12">AF7+AI7+AL7+AR7+AU7+AX7</f>
        <v>13900</v>
      </c>
      <c r="BE7" s="167">
        <f>AG7+AJ7+AM7+AS7+AV7+AY7</f>
        <v>0</v>
      </c>
      <c r="BF7" s="444">
        <f t="shared" ref="BF7" si="13">BD7-BE7</f>
        <v>13900</v>
      </c>
      <c r="BG7" s="439">
        <f>AC7+BD7</f>
        <v>28400</v>
      </c>
      <c r="BH7" s="327">
        <f>AD7+BE7</f>
        <v>9700</v>
      </c>
      <c r="BI7" s="444">
        <f t="shared" ref="BI7" si="14">BG7-BH7</f>
        <v>18700</v>
      </c>
      <c r="BJ7" s="465"/>
      <c r="BL7" s="456">
        <f>VLOOKUP($B7,Test!$A$5:$E$58,4,0)</f>
        <v>1500</v>
      </c>
    </row>
    <row r="8" spans="1:64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'[2]Stb-Pipe'!E10</f>
        <v>71876.952953820277</v>
      </c>
      <c r="F8" s="121">
        <v>23998.34</v>
      </c>
      <c r="G8" s="122">
        <f t="shared" ref="G8:G53" si="15">E8-F8</f>
        <v>47878.61295382028</v>
      </c>
      <c r="H8" s="121">
        <f>'[2]Stb-Pipe'!F10</f>
        <v>76722.570981702826</v>
      </c>
      <c r="I8" s="121">
        <v>73398.509999999995</v>
      </c>
      <c r="J8" s="122">
        <f t="shared" ref="J8:J53" si="16">H8-I8</f>
        <v>3324.0609817028308</v>
      </c>
      <c r="K8" s="121">
        <f>'[2]Stb-Pipe'!G10</f>
        <v>84434.740993813175</v>
      </c>
      <c r="L8" s="121">
        <v>43860.56</v>
      </c>
      <c r="M8" s="124">
        <f t="shared" ref="M8:M53" si="17">K8-L8</f>
        <v>40574.180993813177</v>
      </c>
      <c r="N8" s="157">
        <f t="shared" ref="N8:O50" si="18">+E8+H8+K8</f>
        <v>233034.26492933629</v>
      </c>
      <c r="O8" s="322">
        <f t="shared" si="18"/>
        <v>141257.40999999997</v>
      </c>
      <c r="P8" s="159">
        <f t="shared" ref="P8:P53" si="19">+N8-O8</f>
        <v>91776.854929336318</v>
      </c>
      <c r="Q8" s="143">
        <f>'[2]Stb-Pipe'!H10</f>
        <v>81295.451403528306</v>
      </c>
      <c r="R8" s="121">
        <v>62097.62</v>
      </c>
      <c r="S8" s="122">
        <f t="shared" ref="S8:S53" si="20">Q8-R8</f>
        <v>19197.831403528304</v>
      </c>
      <c r="T8" s="121">
        <f>'[2]Stb-Pipe'!I10</f>
        <v>81294.33604069383</v>
      </c>
      <c r="U8" s="121"/>
      <c r="V8" s="122">
        <f t="shared" ref="V8:V53" si="21">T8-U8</f>
        <v>81294.33604069383</v>
      </c>
      <c r="W8" s="483">
        <f>'[2]Stb-Pipe'!J10</f>
        <v>65984.726525378457</v>
      </c>
      <c r="X8" s="121"/>
      <c r="Y8" s="124">
        <f t="shared" ref="Y8:Y53" si="22">W8-X8</f>
        <v>65984.726525378457</v>
      </c>
      <c r="Z8" s="157">
        <f t="shared" ref="Z8:AA50" si="23">+Q8+T8+W8</f>
        <v>228574.51396960061</v>
      </c>
      <c r="AA8" s="322">
        <f t="shared" si="23"/>
        <v>62097.62</v>
      </c>
      <c r="AB8" s="159">
        <f t="shared" ref="AB8:AB53" si="24">+Z8-AA8</f>
        <v>166476.89396960061</v>
      </c>
      <c r="AC8" s="439">
        <f t="shared" ref="AC8:AD50" si="25">+E8+H8+K8+Q8+T8+W8</f>
        <v>461608.77889893687</v>
      </c>
      <c r="AD8" s="327">
        <f t="shared" si="25"/>
        <v>203355.02999999997</v>
      </c>
      <c r="AE8" s="168">
        <f t="shared" ref="AE8:AE53" si="26">+AC8-AD8</f>
        <v>258253.7488989369</v>
      </c>
      <c r="AF8" s="143">
        <f>'[2]Stb-Pipe'!K10</f>
        <v>65104.634528894909</v>
      </c>
      <c r="AG8" s="121"/>
      <c r="AH8" s="122">
        <f t="shared" ref="AH8:AH53" si="27">AF8-AG8</f>
        <v>65104.634528894909</v>
      </c>
      <c r="AI8" s="121">
        <f>'[2]Stb-Pipe'!L10</f>
        <v>64658.716967573258</v>
      </c>
      <c r="AJ8" s="121"/>
      <c r="AK8" s="122">
        <f t="shared" ref="AK8:AK53" si="28">AI8-AJ8</f>
        <v>64658.716967573258</v>
      </c>
      <c r="AL8" s="121">
        <f>'[2]Stb-Pipe'!M10</f>
        <v>67694.838218634381</v>
      </c>
      <c r="AM8" s="121"/>
      <c r="AN8" s="124">
        <f t="shared" ref="AN8:AN53" si="29">AL8-AM8</f>
        <v>67694.838218634381</v>
      </c>
      <c r="AO8" s="157">
        <f t="shared" si="9"/>
        <v>197458.18971510255</v>
      </c>
      <c r="AP8" s="322">
        <f t="shared" si="9"/>
        <v>0</v>
      </c>
      <c r="AQ8" s="159">
        <f t="shared" si="10"/>
        <v>197458.18971510255</v>
      </c>
      <c r="AR8" s="143">
        <f>'[2]Stb-Pipe'!N10</f>
        <v>67527.018766739144</v>
      </c>
      <c r="AS8" s="121"/>
      <c r="AT8" s="122">
        <f t="shared" ref="AT8:AT53" si="30">AR8-AS8</f>
        <v>67527.018766739144</v>
      </c>
      <c r="AU8" s="121">
        <f>'[2]Stb-Pipe'!O10</f>
        <v>70223.185503492743</v>
      </c>
      <c r="AV8" s="121"/>
      <c r="AW8" s="123">
        <f t="shared" ref="AW8:AW53" si="31">AU8-AV8</f>
        <v>70223.185503492743</v>
      </c>
      <c r="AX8" s="121">
        <f>'[2]Stb-Pipe'!P10</f>
        <v>72200.923973136669</v>
      </c>
      <c r="AY8" s="121"/>
      <c r="AZ8" s="122">
        <f t="shared" ref="AZ8:AZ53" si="32">AX8-AY8</f>
        <v>72200.923973136669</v>
      </c>
      <c r="BA8" s="157">
        <f t="shared" ref="BA8:BA53" si="33">AR8+AU8+AX8</f>
        <v>209951.12824336856</v>
      </c>
      <c r="BB8" s="158">
        <f t="shared" ref="BB8:BB53" si="34">AS8+AV8+AY8</f>
        <v>0</v>
      </c>
      <c r="BC8" s="443">
        <f t="shared" ref="BC8:BC53" si="35">BA8-BB8</f>
        <v>209951.12824336856</v>
      </c>
      <c r="BD8" s="166">
        <f t="shared" ref="BD8:BD53" si="36">AF8+AI8+AL8+AR8+AU8+AX8</f>
        <v>407409.31795847113</v>
      </c>
      <c r="BE8" s="167">
        <f t="shared" ref="BE8:BE53" si="37">AG8+AJ8+AM8+AS8+AV8+AY8</f>
        <v>0</v>
      </c>
      <c r="BF8" s="444">
        <f t="shared" ref="BF8:BF53" si="38">BD8-BE8</f>
        <v>407409.31795847113</v>
      </c>
      <c r="BG8" s="439">
        <f t="shared" ref="BG8:BG53" si="39">AC8+BD8</f>
        <v>869018.09685740806</v>
      </c>
      <c r="BH8" s="444">
        <f t="shared" ref="BH8:BH53" si="40">AD8+BE8</f>
        <v>203355.02999999997</v>
      </c>
      <c r="BI8" s="444">
        <f t="shared" ref="BI8:BI53" si="41">BG8-BH8</f>
        <v>665663.06685740803</v>
      </c>
      <c r="BJ8" s="465"/>
      <c r="BL8" s="456">
        <f>VLOOKUP($B8,Test!$A$5:$E$58,4,0)</f>
        <v>45968.21</v>
      </c>
    </row>
    <row r="9" spans="1:64" s="183" customFormat="1" ht="30" customHeight="1" x14ac:dyDescent="0.5">
      <c r="A9" s="184">
        <f t="shared" ref="A9:A53" si="42">A8+1</f>
        <v>3</v>
      </c>
      <c r="B9" s="222">
        <v>51203</v>
      </c>
      <c r="C9" s="236" t="s">
        <v>2</v>
      </c>
      <c r="D9" s="232" t="s">
        <v>43</v>
      </c>
      <c r="E9" s="143">
        <f>'[2]Stb-Pipe'!E11</f>
        <v>54454.337625436172</v>
      </c>
      <c r="F9" s="121">
        <v>52691.34</v>
      </c>
      <c r="G9" s="122">
        <f t="shared" si="15"/>
        <v>1762.9976254361754</v>
      </c>
      <c r="H9" s="121">
        <f>'[2]Stb-Pipe'!F11</f>
        <v>3497.3044600994203</v>
      </c>
      <c r="I9" s="121">
        <v>2109.0700000000002</v>
      </c>
      <c r="J9" s="122">
        <f t="shared" si="16"/>
        <v>1388.2344600994202</v>
      </c>
      <c r="K9" s="121">
        <f>'[2]Stb-Pipe'!G11</f>
        <v>2502.2791436372963</v>
      </c>
      <c r="L9" s="121">
        <v>1157.18</v>
      </c>
      <c r="M9" s="124">
        <f t="shared" si="17"/>
        <v>1345.0991436372963</v>
      </c>
      <c r="N9" s="157">
        <f t="shared" si="18"/>
        <v>60453.921229172884</v>
      </c>
      <c r="O9" s="322">
        <f t="shared" si="18"/>
        <v>55957.59</v>
      </c>
      <c r="P9" s="159">
        <f t="shared" si="19"/>
        <v>4496.3312291728871</v>
      </c>
      <c r="Q9" s="143">
        <f>'[2]Stb-Pipe'!H11</f>
        <v>2538.6979366181263</v>
      </c>
      <c r="R9" s="121">
        <v>75.239999999999995</v>
      </c>
      <c r="S9" s="122">
        <f t="shared" si="20"/>
        <v>2463.4579366181265</v>
      </c>
      <c r="T9" s="121">
        <f>'[2]Stb-Pipe'!I11</f>
        <v>2640.1399987882442</v>
      </c>
      <c r="U9" s="121"/>
      <c r="V9" s="122">
        <f t="shared" si="21"/>
        <v>2640.1399987882442</v>
      </c>
      <c r="W9" s="483">
        <f>'[2]Stb-Pipe'!J11</f>
        <v>2690.462954506062</v>
      </c>
      <c r="X9" s="121"/>
      <c r="Y9" s="124">
        <f t="shared" si="22"/>
        <v>2690.462954506062</v>
      </c>
      <c r="Z9" s="157">
        <f t="shared" si="23"/>
        <v>7869.3008899124325</v>
      </c>
      <c r="AA9" s="322">
        <f t="shared" si="23"/>
        <v>75.239999999999995</v>
      </c>
      <c r="AB9" s="159">
        <f t="shared" si="24"/>
        <v>7794.0608899124327</v>
      </c>
      <c r="AC9" s="439">
        <f t="shared" si="25"/>
        <v>68323.222119085316</v>
      </c>
      <c r="AD9" s="327">
        <f t="shared" si="25"/>
        <v>56032.829999999994</v>
      </c>
      <c r="AE9" s="168">
        <f t="shared" si="26"/>
        <v>12290.392119085322</v>
      </c>
      <c r="AF9" s="143">
        <f>'[2]Stb-Pipe'!K11</f>
        <v>2766.7078897509905</v>
      </c>
      <c r="AG9" s="121"/>
      <c r="AH9" s="122">
        <f t="shared" si="27"/>
        <v>2766.7078897509905</v>
      </c>
      <c r="AI9" s="121">
        <f>'[2]Stb-Pipe'!L11</f>
        <v>3031.2220419479945</v>
      </c>
      <c r="AJ9" s="121"/>
      <c r="AK9" s="122">
        <f t="shared" si="28"/>
        <v>3031.2220419479945</v>
      </c>
      <c r="AL9" s="121">
        <f>'[2]Stb-Pipe'!M11</f>
        <v>2658.7582395720228</v>
      </c>
      <c r="AM9" s="121"/>
      <c r="AN9" s="124">
        <f t="shared" si="29"/>
        <v>2658.7582395720228</v>
      </c>
      <c r="AO9" s="157">
        <f t="shared" si="9"/>
        <v>8456.6881712710092</v>
      </c>
      <c r="AP9" s="322">
        <f t="shared" si="9"/>
        <v>0</v>
      </c>
      <c r="AQ9" s="159">
        <f t="shared" si="10"/>
        <v>8456.6881712710092</v>
      </c>
      <c r="AR9" s="143">
        <f>'[2]Stb-Pipe'!N11</f>
        <v>2334.9301193608053</v>
      </c>
      <c r="AS9" s="121"/>
      <c r="AT9" s="122">
        <f t="shared" si="30"/>
        <v>2334.9301193608053</v>
      </c>
      <c r="AU9" s="121">
        <f>'[2]Stb-Pipe'!O11</f>
        <v>2468.2251537282827</v>
      </c>
      <c r="AV9" s="121"/>
      <c r="AW9" s="123">
        <f t="shared" si="31"/>
        <v>2468.2251537282827</v>
      </c>
      <c r="AX9" s="121">
        <f>'[2]Stb-Pipe'!P11</f>
        <v>2031.0490631488426</v>
      </c>
      <c r="AY9" s="121"/>
      <c r="AZ9" s="122">
        <f t="shared" si="32"/>
        <v>2031.0490631488426</v>
      </c>
      <c r="BA9" s="157">
        <f t="shared" si="33"/>
        <v>6834.2043362379309</v>
      </c>
      <c r="BB9" s="158">
        <f t="shared" si="34"/>
        <v>0</v>
      </c>
      <c r="BC9" s="443">
        <f t="shared" si="35"/>
        <v>6834.2043362379309</v>
      </c>
      <c r="BD9" s="166">
        <f t="shared" si="36"/>
        <v>15290.892507508939</v>
      </c>
      <c r="BE9" s="167">
        <f t="shared" si="37"/>
        <v>0</v>
      </c>
      <c r="BF9" s="444">
        <f t="shared" si="38"/>
        <v>15290.892507508939</v>
      </c>
      <c r="BG9" s="439">
        <f t="shared" si="39"/>
        <v>83614.114626594252</v>
      </c>
      <c r="BH9" s="444">
        <f t="shared" si="40"/>
        <v>56032.829999999994</v>
      </c>
      <c r="BI9" s="444">
        <f t="shared" si="41"/>
        <v>27581.284626594257</v>
      </c>
      <c r="BJ9" s="465"/>
      <c r="BL9" s="456">
        <f>VLOOKUP($B9,Test!$A$5:$E$58,4,0)</f>
        <v>5174.75</v>
      </c>
    </row>
    <row r="10" spans="1:64" s="183" customFormat="1" ht="30" customHeight="1" x14ac:dyDescent="0.5">
      <c r="A10" s="184">
        <f t="shared" si="42"/>
        <v>4</v>
      </c>
      <c r="B10" s="222">
        <v>51299</v>
      </c>
      <c r="C10" s="236" t="s">
        <v>3</v>
      </c>
      <c r="D10" s="232" t="s">
        <v>44</v>
      </c>
      <c r="E10" s="143">
        <f>'[2]Stb-Pipe'!E12</f>
        <v>2372.5250681039388</v>
      </c>
      <c r="F10" s="121">
        <v>27010.78</v>
      </c>
      <c r="G10" s="122">
        <f t="shared" si="15"/>
        <v>-24638.254931896059</v>
      </c>
      <c r="H10" s="121">
        <f>'[2]Stb-Pipe'!F12</f>
        <v>2385.9161622835695</v>
      </c>
      <c r="I10" s="121">
        <v>1073.6199999999999</v>
      </c>
      <c r="J10" s="122">
        <f t="shared" si="16"/>
        <v>1312.2961622835696</v>
      </c>
      <c r="K10" s="121">
        <f>'[2]Stb-Pipe'!G12</f>
        <v>73525.952147432268</v>
      </c>
      <c r="L10" s="121">
        <v>1311.63</v>
      </c>
      <c r="M10" s="124">
        <f t="shared" si="17"/>
        <v>72214.322147432264</v>
      </c>
      <c r="N10" s="157">
        <f t="shared" si="18"/>
        <v>78284.393377819782</v>
      </c>
      <c r="O10" s="322">
        <f t="shared" si="18"/>
        <v>29396.03</v>
      </c>
      <c r="P10" s="159">
        <f t="shared" si="19"/>
        <v>48888.363377819784</v>
      </c>
      <c r="Q10" s="143">
        <f>'[2]Stb-Pipe'!H12</f>
        <v>1731.9397002001263</v>
      </c>
      <c r="R10" s="121">
        <v>7954.88</v>
      </c>
      <c r="S10" s="122">
        <f t="shared" si="20"/>
        <v>-6222.9402997998741</v>
      </c>
      <c r="T10" s="121">
        <f>'[2]Stb-Pipe'!I12</f>
        <v>1801.1450720596201</v>
      </c>
      <c r="U10" s="121"/>
      <c r="V10" s="122">
        <f t="shared" si="21"/>
        <v>1801.1450720596201</v>
      </c>
      <c r="W10" s="483">
        <f>'[2]Stb-Pipe'!J12</f>
        <v>1835.4761847067582</v>
      </c>
      <c r="X10" s="121"/>
      <c r="Y10" s="124">
        <f t="shared" si="22"/>
        <v>1835.4761847067582</v>
      </c>
      <c r="Z10" s="157">
        <f t="shared" si="23"/>
        <v>5368.5609569665048</v>
      </c>
      <c r="AA10" s="322">
        <f t="shared" si="23"/>
        <v>7954.88</v>
      </c>
      <c r="AB10" s="159">
        <f t="shared" si="24"/>
        <v>-2586.3190430334953</v>
      </c>
      <c r="AC10" s="439">
        <f t="shared" si="25"/>
        <v>83652.954334786278</v>
      </c>
      <c r="AD10" s="327">
        <f t="shared" si="25"/>
        <v>37350.909999999996</v>
      </c>
      <c r="AE10" s="168">
        <f t="shared" si="26"/>
        <v>46302.044334786282</v>
      </c>
      <c r="AF10" s="143">
        <f>'[2]Stb-Pipe'!K12</f>
        <v>1887.4916798884265</v>
      </c>
      <c r="AG10" s="121"/>
      <c r="AH10" s="122">
        <f t="shared" si="27"/>
        <v>1887.4916798884265</v>
      </c>
      <c r="AI10" s="121">
        <f>'[2]Stb-Pipe'!L12</f>
        <v>2067.9473988799705</v>
      </c>
      <c r="AJ10" s="121"/>
      <c r="AK10" s="122">
        <f t="shared" si="28"/>
        <v>2067.9473988799705</v>
      </c>
      <c r="AL10" s="121">
        <f>'[2]Stb-Pipe'!M12</f>
        <v>1813.8467290374756</v>
      </c>
      <c r="AM10" s="121"/>
      <c r="AN10" s="124">
        <f t="shared" si="29"/>
        <v>1813.8467290374756</v>
      </c>
      <c r="AO10" s="157">
        <f t="shared" si="9"/>
        <v>5769.2858078058725</v>
      </c>
      <c r="AP10" s="322">
        <f t="shared" si="9"/>
        <v>0</v>
      </c>
      <c r="AQ10" s="159">
        <f t="shared" si="10"/>
        <v>5769.2858078058725</v>
      </c>
      <c r="AR10" s="143">
        <f>'[2]Stb-Pipe'!N12</f>
        <v>23371.862024770791</v>
      </c>
      <c r="AS10" s="121"/>
      <c r="AT10" s="122">
        <f t="shared" si="30"/>
        <v>23371.862024770791</v>
      </c>
      <c r="AU10" s="121">
        <f>'[2]Stb-Pipe'!O12</f>
        <v>1683.8620582286294</v>
      </c>
      <c r="AV10" s="121"/>
      <c r="AW10" s="123">
        <f t="shared" si="31"/>
        <v>1683.8620582286294</v>
      </c>
      <c r="AX10" s="121">
        <f>'[2]Stb-Pipe'!P12</f>
        <v>144159.30847502046</v>
      </c>
      <c r="AY10" s="121"/>
      <c r="AZ10" s="122">
        <f t="shared" si="32"/>
        <v>144159.30847502046</v>
      </c>
      <c r="BA10" s="157">
        <f t="shared" si="33"/>
        <v>169215.03255801988</v>
      </c>
      <c r="BB10" s="158">
        <f t="shared" si="34"/>
        <v>0</v>
      </c>
      <c r="BC10" s="443">
        <f t="shared" si="35"/>
        <v>169215.03255801988</v>
      </c>
      <c r="BD10" s="166">
        <f t="shared" si="36"/>
        <v>174984.31836582575</v>
      </c>
      <c r="BE10" s="167">
        <f t="shared" si="37"/>
        <v>0</v>
      </c>
      <c r="BF10" s="444">
        <f t="shared" si="38"/>
        <v>174984.31836582575</v>
      </c>
      <c r="BG10" s="439">
        <f t="shared" si="39"/>
        <v>258637.27270061203</v>
      </c>
      <c r="BH10" s="444">
        <f t="shared" si="40"/>
        <v>37350.909999999996</v>
      </c>
      <c r="BI10" s="444">
        <f t="shared" si="41"/>
        <v>221286.36270061202</v>
      </c>
      <c r="BJ10" s="465"/>
      <c r="BL10" s="456">
        <f>VLOOKUP($B10,Test!$A$5:$E$58,4,0)</f>
        <v>893.27</v>
      </c>
    </row>
    <row r="11" spans="1:64" s="183" customFormat="1" ht="30" customHeight="1" x14ac:dyDescent="0.5">
      <c r="A11" s="184">
        <f t="shared" si="42"/>
        <v>5</v>
      </c>
      <c r="B11" s="222">
        <v>51301</v>
      </c>
      <c r="C11" s="236" t="s">
        <v>4</v>
      </c>
      <c r="D11" s="232" t="s">
        <v>45</v>
      </c>
      <c r="E11" s="143">
        <f>'[2]Stb-Pipe'!E13</f>
        <v>94961</v>
      </c>
      <c r="F11" s="121">
        <v>100364.08</v>
      </c>
      <c r="G11" s="122">
        <f t="shared" si="15"/>
        <v>-5403.0800000000017</v>
      </c>
      <c r="H11" s="121">
        <f>'[2]Stb-Pipe'!F13</f>
        <v>94961</v>
      </c>
      <c r="I11" s="121">
        <v>113822.02</v>
      </c>
      <c r="J11" s="122">
        <f t="shared" si="16"/>
        <v>-18861.020000000004</v>
      </c>
      <c r="K11" s="121">
        <f>'[2]Stb-Pipe'!G13</f>
        <v>179961</v>
      </c>
      <c r="L11" s="121">
        <v>100364.08</v>
      </c>
      <c r="M11" s="124">
        <f t="shared" si="17"/>
        <v>79596.92</v>
      </c>
      <c r="N11" s="157">
        <f t="shared" si="18"/>
        <v>369883</v>
      </c>
      <c r="O11" s="322">
        <f t="shared" si="18"/>
        <v>314550.18</v>
      </c>
      <c r="P11" s="159">
        <f t="shared" si="19"/>
        <v>55332.820000000007</v>
      </c>
      <c r="Q11" s="143">
        <f>'[2]Stb-Pipe'!H13</f>
        <v>94961</v>
      </c>
      <c r="R11" s="121">
        <v>123512.26</v>
      </c>
      <c r="S11" s="122">
        <f t="shared" si="20"/>
        <v>-28551.259999999995</v>
      </c>
      <c r="T11" s="121">
        <f>'[2]Stb-Pipe'!I13</f>
        <v>94961</v>
      </c>
      <c r="U11" s="121"/>
      <c r="V11" s="122">
        <f t="shared" si="21"/>
        <v>94961</v>
      </c>
      <c r="W11" s="483">
        <f>'[2]Stb-Pipe'!J13</f>
        <v>144961</v>
      </c>
      <c r="X11" s="121"/>
      <c r="Y11" s="124">
        <f t="shared" si="22"/>
        <v>144961</v>
      </c>
      <c r="Z11" s="157">
        <f t="shared" si="23"/>
        <v>334883</v>
      </c>
      <c r="AA11" s="322">
        <f t="shared" si="23"/>
        <v>123512.26</v>
      </c>
      <c r="AB11" s="159">
        <f t="shared" si="24"/>
        <v>211370.74</v>
      </c>
      <c r="AC11" s="439">
        <f t="shared" si="25"/>
        <v>704766</v>
      </c>
      <c r="AD11" s="327">
        <f t="shared" si="25"/>
        <v>438062.44</v>
      </c>
      <c r="AE11" s="168">
        <f t="shared" si="26"/>
        <v>266703.56</v>
      </c>
      <c r="AF11" s="143">
        <f>'[2]Stb-Pipe'!K13</f>
        <v>94961</v>
      </c>
      <c r="AG11" s="121"/>
      <c r="AH11" s="122">
        <f t="shared" si="27"/>
        <v>94961</v>
      </c>
      <c r="AI11" s="121">
        <f>'[2]Stb-Pipe'!L13</f>
        <v>94961</v>
      </c>
      <c r="AJ11" s="121"/>
      <c r="AK11" s="122">
        <f t="shared" si="28"/>
        <v>94961</v>
      </c>
      <c r="AL11" s="121">
        <f>'[2]Stb-Pipe'!M13</f>
        <v>94961</v>
      </c>
      <c r="AM11" s="121"/>
      <c r="AN11" s="124">
        <f t="shared" si="29"/>
        <v>94961</v>
      </c>
      <c r="AO11" s="157">
        <f t="shared" si="9"/>
        <v>284883</v>
      </c>
      <c r="AP11" s="322">
        <f t="shared" si="9"/>
        <v>0</v>
      </c>
      <c r="AQ11" s="159">
        <f t="shared" si="10"/>
        <v>284883</v>
      </c>
      <c r="AR11" s="143">
        <f>'[2]Stb-Pipe'!N13</f>
        <v>86532</v>
      </c>
      <c r="AS11" s="121"/>
      <c r="AT11" s="122">
        <f t="shared" si="30"/>
        <v>86532</v>
      </c>
      <c r="AU11" s="121">
        <f>'[2]Stb-Pipe'!O13</f>
        <v>86532</v>
      </c>
      <c r="AV11" s="121"/>
      <c r="AW11" s="123">
        <f t="shared" si="31"/>
        <v>86532</v>
      </c>
      <c r="AX11" s="121">
        <f>'[2]Stb-Pipe'!P13</f>
        <v>86532</v>
      </c>
      <c r="AY11" s="121"/>
      <c r="AZ11" s="122">
        <f t="shared" si="32"/>
        <v>86532</v>
      </c>
      <c r="BA11" s="157">
        <f t="shared" si="33"/>
        <v>259596</v>
      </c>
      <c r="BB11" s="158">
        <f t="shared" si="34"/>
        <v>0</v>
      </c>
      <c r="BC11" s="443">
        <f t="shared" si="35"/>
        <v>259596</v>
      </c>
      <c r="BD11" s="166">
        <f t="shared" si="36"/>
        <v>544479</v>
      </c>
      <c r="BE11" s="167">
        <f t="shared" si="37"/>
        <v>0</v>
      </c>
      <c r="BF11" s="444">
        <f t="shared" si="38"/>
        <v>544479</v>
      </c>
      <c r="BG11" s="439">
        <f t="shared" si="39"/>
        <v>1249245</v>
      </c>
      <c r="BH11" s="444">
        <f t="shared" si="40"/>
        <v>438062.44</v>
      </c>
      <c r="BI11" s="444">
        <f t="shared" si="41"/>
        <v>811182.56</v>
      </c>
      <c r="BJ11" s="465"/>
      <c r="BL11" s="456">
        <f>VLOOKUP($B11,Test!$A$5:$E$58,4,0)</f>
        <v>110065.69</v>
      </c>
    </row>
    <row r="12" spans="1:64" s="183" customFormat="1" ht="30" customHeight="1" x14ac:dyDescent="0.5">
      <c r="A12" s="184">
        <f t="shared" si="42"/>
        <v>6</v>
      </c>
      <c r="B12" s="222">
        <v>51302</v>
      </c>
      <c r="C12" s="236" t="s">
        <v>5</v>
      </c>
      <c r="D12" s="232" t="s">
        <v>46</v>
      </c>
      <c r="E12" s="143">
        <f>'[2]Stb-Pipe'!E14</f>
        <v>6354</v>
      </c>
      <c r="F12" s="121">
        <v>6354</v>
      </c>
      <c r="G12" s="122">
        <f t="shared" si="15"/>
        <v>0</v>
      </c>
      <c r="H12" s="121">
        <f>'[2]Stb-Pipe'!F14</f>
        <v>5944.3500000000022</v>
      </c>
      <c r="I12" s="121">
        <v>5944.35</v>
      </c>
      <c r="J12" s="122">
        <f t="shared" si="16"/>
        <v>0</v>
      </c>
      <c r="K12" s="121">
        <f>'[2]Stb-Pipe'!G14</f>
        <v>6354</v>
      </c>
      <c r="L12" s="121">
        <v>8532.41</v>
      </c>
      <c r="M12" s="124">
        <f t="shared" si="17"/>
        <v>-2178.41</v>
      </c>
      <c r="N12" s="157">
        <f t="shared" si="18"/>
        <v>18652.350000000002</v>
      </c>
      <c r="O12" s="322">
        <f t="shared" si="18"/>
        <v>20830.760000000002</v>
      </c>
      <c r="P12" s="159">
        <f t="shared" si="19"/>
        <v>-2178.41</v>
      </c>
      <c r="Q12" s="143">
        <f>'[2]Stb-Pipe'!H14</f>
        <v>6217</v>
      </c>
      <c r="R12" s="121">
        <v>6217</v>
      </c>
      <c r="S12" s="122">
        <f t="shared" si="20"/>
        <v>0</v>
      </c>
      <c r="T12" s="121">
        <f>'[2]Stb-Pipe'!I14</f>
        <v>6425.3700000000026</v>
      </c>
      <c r="U12" s="121"/>
      <c r="V12" s="122">
        <f t="shared" si="21"/>
        <v>6425.3700000000026</v>
      </c>
      <c r="W12" s="483">
        <f>'[2]Stb-Pipe'!J14</f>
        <v>6217</v>
      </c>
      <c r="X12" s="121"/>
      <c r="Y12" s="124">
        <f t="shared" si="22"/>
        <v>6217</v>
      </c>
      <c r="Z12" s="157">
        <f t="shared" si="23"/>
        <v>18859.370000000003</v>
      </c>
      <c r="AA12" s="322">
        <f t="shared" si="23"/>
        <v>6217</v>
      </c>
      <c r="AB12" s="159">
        <f t="shared" si="24"/>
        <v>12642.370000000003</v>
      </c>
      <c r="AC12" s="439">
        <f t="shared" si="25"/>
        <v>37511.72</v>
      </c>
      <c r="AD12" s="327">
        <f t="shared" si="25"/>
        <v>27047.760000000002</v>
      </c>
      <c r="AE12" s="168">
        <f t="shared" si="26"/>
        <v>10463.959999999999</v>
      </c>
      <c r="AF12" s="143">
        <f>'[2]Stb-Pipe'!K14</f>
        <v>6415</v>
      </c>
      <c r="AG12" s="121"/>
      <c r="AH12" s="122">
        <f t="shared" si="27"/>
        <v>6415</v>
      </c>
      <c r="AI12" s="121">
        <f>'[2]Stb-Pipe'!L14</f>
        <v>6415</v>
      </c>
      <c r="AJ12" s="121"/>
      <c r="AK12" s="122">
        <f t="shared" si="28"/>
        <v>6415</v>
      </c>
      <c r="AL12" s="121">
        <f>'[2]Stb-Pipe'!M14</f>
        <v>6209.2000000000007</v>
      </c>
      <c r="AM12" s="121"/>
      <c r="AN12" s="124">
        <f t="shared" si="29"/>
        <v>6209.2000000000007</v>
      </c>
      <c r="AO12" s="157">
        <f t="shared" si="9"/>
        <v>19039.2</v>
      </c>
      <c r="AP12" s="322">
        <f t="shared" si="9"/>
        <v>0</v>
      </c>
      <c r="AQ12" s="159">
        <f t="shared" si="10"/>
        <v>19039.2</v>
      </c>
      <c r="AR12" s="143">
        <f>'[2]Stb-Pipe'!N14</f>
        <v>6415</v>
      </c>
      <c r="AS12" s="121"/>
      <c r="AT12" s="122">
        <f t="shared" si="30"/>
        <v>6415</v>
      </c>
      <c r="AU12" s="121">
        <f>'[2]Stb-Pipe'!O14</f>
        <v>6209.27</v>
      </c>
      <c r="AV12" s="121"/>
      <c r="AW12" s="123">
        <f t="shared" si="31"/>
        <v>6209.27</v>
      </c>
      <c r="AX12" s="121">
        <f>'[2]Stb-Pipe'!P14</f>
        <v>6415</v>
      </c>
      <c r="AY12" s="121"/>
      <c r="AZ12" s="122">
        <f t="shared" si="32"/>
        <v>6415</v>
      </c>
      <c r="BA12" s="157">
        <f t="shared" si="33"/>
        <v>19039.27</v>
      </c>
      <c r="BB12" s="158">
        <f t="shared" si="34"/>
        <v>0</v>
      </c>
      <c r="BC12" s="443">
        <f t="shared" si="35"/>
        <v>19039.27</v>
      </c>
      <c r="BD12" s="166">
        <f t="shared" si="36"/>
        <v>38078.47</v>
      </c>
      <c r="BE12" s="167">
        <f t="shared" si="37"/>
        <v>0</v>
      </c>
      <c r="BF12" s="444">
        <f t="shared" si="38"/>
        <v>38078.47</v>
      </c>
      <c r="BG12" s="439">
        <f t="shared" si="39"/>
        <v>75590.19</v>
      </c>
      <c r="BH12" s="444">
        <f t="shared" si="40"/>
        <v>27047.760000000002</v>
      </c>
      <c r="BI12" s="444">
        <f t="shared" si="41"/>
        <v>48542.43</v>
      </c>
      <c r="BJ12" s="465"/>
      <c r="BL12" s="456">
        <f>VLOOKUP($B12,Test!$A$5:$E$58,4,0)</f>
        <v>8319</v>
      </c>
    </row>
    <row r="13" spans="1:64" s="183" customFormat="1" ht="30" customHeight="1" x14ac:dyDescent="0.5">
      <c r="A13" s="184">
        <f t="shared" si="42"/>
        <v>7</v>
      </c>
      <c r="B13" s="222">
        <v>51306</v>
      </c>
      <c r="C13" s="236" t="s">
        <v>6</v>
      </c>
      <c r="D13" s="232" t="s">
        <v>47</v>
      </c>
      <c r="E13" s="143">
        <f>'[2]Stb-Pipe'!E15</f>
        <v>234948.67029850138</v>
      </c>
      <c r="F13" s="121">
        <v>209492.7</v>
      </c>
      <c r="G13" s="122">
        <f t="shared" si="15"/>
        <v>25455.970298501372</v>
      </c>
      <c r="H13" s="121">
        <f>'[2]Stb-Pipe'!F15</f>
        <v>257645.20423772425</v>
      </c>
      <c r="I13" s="121">
        <v>253617.22</v>
      </c>
      <c r="J13" s="122">
        <f t="shared" si="16"/>
        <v>4027.9842377242458</v>
      </c>
      <c r="K13" s="121">
        <f>'[2]Stb-Pipe'!G15</f>
        <v>262177.13045786624</v>
      </c>
      <c r="L13" s="121">
        <v>189575.23</v>
      </c>
      <c r="M13" s="124">
        <f t="shared" si="17"/>
        <v>72601.900457866228</v>
      </c>
      <c r="N13" s="157">
        <f t="shared" si="18"/>
        <v>754771.00499409181</v>
      </c>
      <c r="O13" s="322">
        <f t="shared" si="18"/>
        <v>652685.15</v>
      </c>
      <c r="P13" s="159">
        <f t="shared" si="19"/>
        <v>102085.85499409179</v>
      </c>
      <c r="Q13" s="143">
        <f>'[2]Stb-Pipe'!H15</f>
        <v>231297.05697084829</v>
      </c>
      <c r="R13" s="121">
        <v>170730.35</v>
      </c>
      <c r="S13" s="122">
        <f t="shared" si="20"/>
        <v>60566.706970848289</v>
      </c>
      <c r="T13" s="121">
        <f>'[2]Stb-Pipe'!I15</f>
        <v>262397.79757258447</v>
      </c>
      <c r="U13" s="121"/>
      <c r="V13" s="122">
        <f t="shared" si="21"/>
        <v>262397.79757258447</v>
      </c>
      <c r="W13" s="483">
        <f>'[2]Stb-Pipe'!J15</f>
        <v>261519.41163477732</v>
      </c>
      <c r="X13" s="121"/>
      <c r="Y13" s="124">
        <f t="shared" si="22"/>
        <v>261519.41163477732</v>
      </c>
      <c r="Z13" s="157">
        <f t="shared" si="23"/>
        <v>755214.26617821003</v>
      </c>
      <c r="AA13" s="322">
        <f t="shared" si="23"/>
        <v>170730.35</v>
      </c>
      <c r="AB13" s="159">
        <f t="shared" si="24"/>
        <v>584483.91617821006</v>
      </c>
      <c r="AC13" s="439">
        <f t="shared" si="25"/>
        <v>1509985.2711723018</v>
      </c>
      <c r="AD13" s="327">
        <f t="shared" si="25"/>
        <v>823415.5</v>
      </c>
      <c r="AE13" s="168">
        <f t="shared" si="26"/>
        <v>686569.77117230184</v>
      </c>
      <c r="AF13" s="143">
        <f>'[2]Stb-Pipe'!K15</f>
        <v>240554.7602019856</v>
      </c>
      <c r="AG13" s="121"/>
      <c r="AH13" s="122">
        <f t="shared" si="27"/>
        <v>240554.7602019856</v>
      </c>
      <c r="AI13" s="121">
        <f>'[2]Stb-Pipe'!L15</f>
        <v>238021.49317456834</v>
      </c>
      <c r="AJ13" s="121"/>
      <c r="AK13" s="122">
        <f t="shared" si="28"/>
        <v>238021.49317456834</v>
      </c>
      <c r="AL13" s="121">
        <f>'[2]Stb-Pipe'!M15</f>
        <v>241949.34063770459</v>
      </c>
      <c r="AM13" s="121"/>
      <c r="AN13" s="124">
        <f t="shared" si="29"/>
        <v>241949.34063770459</v>
      </c>
      <c r="AO13" s="157">
        <f t="shared" si="9"/>
        <v>720525.59401425859</v>
      </c>
      <c r="AP13" s="322">
        <f t="shared" si="9"/>
        <v>0</v>
      </c>
      <c r="AQ13" s="159">
        <f t="shared" si="10"/>
        <v>720525.59401425859</v>
      </c>
      <c r="AR13" s="143">
        <f>'[2]Stb-Pipe'!N15</f>
        <v>228625.1138414914</v>
      </c>
      <c r="AS13" s="121"/>
      <c r="AT13" s="122">
        <f t="shared" si="30"/>
        <v>228625.1138414914</v>
      </c>
      <c r="AU13" s="121">
        <f>'[2]Stb-Pipe'!O15</f>
        <v>247970.53709998351</v>
      </c>
      <c r="AV13" s="121"/>
      <c r="AW13" s="123">
        <f t="shared" si="31"/>
        <v>247970.53709998351</v>
      </c>
      <c r="AX13" s="121">
        <f>'[2]Stb-Pipe'!P15</f>
        <v>226473.69666560611</v>
      </c>
      <c r="AY13" s="121"/>
      <c r="AZ13" s="122">
        <f t="shared" si="32"/>
        <v>226473.69666560611</v>
      </c>
      <c r="BA13" s="157">
        <f t="shared" si="33"/>
        <v>703069.34760708106</v>
      </c>
      <c r="BB13" s="158">
        <f t="shared" si="34"/>
        <v>0</v>
      </c>
      <c r="BC13" s="443">
        <f t="shared" si="35"/>
        <v>703069.34760708106</v>
      </c>
      <c r="BD13" s="166">
        <f t="shared" si="36"/>
        <v>1423594.9416213394</v>
      </c>
      <c r="BE13" s="167">
        <f t="shared" si="37"/>
        <v>0</v>
      </c>
      <c r="BF13" s="444">
        <f t="shared" si="38"/>
        <v>1423594.9416213394</v>
      </c>
      <c r="BG13" s="439">
        <f t="shared" si="39"/>
        <v>2933580.2127936413</v>
      </c>
      <c r="BH13" s="444">
        <f t="shared" si="40"/>
        <v>823415.5</v>
      </c>
      <c r="BI13" s="444">
        <f t="shared" si="41"/>
        <v>2110164.7127936413</v>
      </c>
      <c r="BJ13" s="465"/>
      <c r="BL13" s="456">
        <f>VLOOKUP($B13,Test!$A$5:$E$58,4,0)</f>
        <v>164866.23000000001</v>
      </c>
    </row>
    <row r="14" spans="1:64" s="183" customFormat="1" ht="30" customHeight="1" x14ac:dyDescent="0.5">
      <c r="A14" s="184">
        <f t="shared" si="42"/>
        <v>8</v>
      </c>
      <c r="B14" s="222">
        <v>51307</v>
      </c>
      <c r="C14" s="236" t="s">
        <v>7</v>
      </c>
      <c r="D14" s="232" t="s">
        <v>48</v>
      </c>
      <c r="E14" s="143">
        <f>'[2]Stb-Pipe'!E16</f>
        <v>405492.0605811514</v>
      </c>
      <c r="F14" s="121">
        <v>231288.18</v>
      </c>
      <c r="G14" s="122">
        <f t="shared" si="15"/>
        <v>174203.8805811514</v>
      </c>
      <c r="H14" s="121">
        <f>'[2]Stb-Pipe'!F16</f>
        <v>690974.81083353248</v>
      </c>
      <c r="I14" s="121">
        <v>540433.06000000006</v>
      </c>
      <c r="J14" s="122">
        <f t="shared" si="16"/>
        <v>150541.75083353242</v>
      </c>
      <c r="K14" s="121">
        <f>'[2]Stb-Pipe'!G16</f>
        <v>857301.3785055402</v>
      </c>
      <c r="L14" s="121">
        <v>579766.81000000006</v>
      </c>
      <c r="M14" s="124">
        <f t="shared" si="17"/>
        <v>277534.56850554014</v>
      </c>
      <c r="N14" s="157">
        <f t="shared" si="18"/>
        <v>1953768.2499202238</v>
      </c>
      <c r="O14" s="322">
        <f t="shared" si="18"/>
        <v>1351488.05</v>
      </c>
      <c r="P14" s="159">
        <f t="shared" si="19"/>
        <v>602280.19992022379</v>
      </c>
      <c r="Q14" s="143">
        <f>'[2]Stb-Pipe'!H16</f>
        <v>559771.29387957195</v>
      </c>
      <c r="R14" s="121">
        <v>589963.43999999994</v>
      </c>
      <c r="S14" s="122">
        <f t="shared" si="20"/>
        <v>-30192.146120427991</v>
      </c>
      <c r="T14" s="121">
        <f>'[2]Stb-Pipe'!I16</f>
        <v>583900.1411122923</v>
      </c>
      <c r="U14" s="121"/>
      <c r="V14" s="122">
        <f t="shared" si="21"/>
        <v>583900.1411122923</v>
      </c>
      <c r="W14" s="483">
        <f>'[2]Stb-Pipe'!J16</f>
        <v>773344.24333223654</v>
      </c>
      <c r="X14" s="121"/>
      <c r="Y14" s="124">
        <f t="shared" si="22"/>
        <v>773344.24333223654</v>
      </c>
      <c r="Z14" s="157">
        <f t="shared" si="23"/>
        <v>1917015.6783241008</v>
      </c>
      <c r="AA14" s="322">
        <f t="shared" si="23"/>
        <v>589963.43999999994</v>
      </c>
      <c r="AB14" s="159">
        <f t="shared" si="24"/>
        <v>1327052.2383241009</v>
      </c>
      <c r="AC14" s="439">
        <f t="shared" si="25"/>
        <v>3870783.9282443244</v>
      </c>
      <c r="AD14" s="327">
        <f t="shared" si="25"/>
        <v>1941451.49</v>
      </c>
      <c r="AE14" s="168">
        <f t="shared" si="26"/>
        <v>1929332.4382443244</v>
      </c>
      <c r="AF14" s="143">
        <f>'[2]Stb-Pipe'!K16</f>
        <v>571554.97298825951</v>
      </c>
      <c r="AG14" s="121"/>
      <c r="AH14" s="122">
        <f t="shared" si="27"/>
        <v>571554.97298825951</v>
      </c>
      <c r="AI14" s="121">
        <f>'[2]Stb-Pipe'!L16</f>
        <v>664315.4386056303</v>
      </c>
      <c r="AJ14" s="121"/>
      <c r="AK14" s="122">
        <f t="shared" si="28"/>
        <v>664315.4386056303</v>
      </c>
      <c r="AL14" s="121">
        <f>'[2]Stb-Pipe'!M16</f>
        <v>848604.43777060439</v>
      </c>
      <c r="AM14" s="121"/>
      <c r="AN14" s="124">
        <f t="shared" si="29"/>
        <v>848604.43777060439</v>
      </c>
      <c r="AO14" s="157">
        <f t="shared" si="9"/>
        <v>2084474.8493644942</v>
      </c>
      <c r="AP14" s="322">
        <f t="shared" si="9"/>
        <v>0</v>
      </c>
      <c r="AQ14" s="159">
        <f t="shared" si="10"/>
        <v>2084474.8493644942</v>
      </c>
      <c r="AR14" s="143">
        <f>'[2]Stb-Pipe'!N16</f>
        <v>694729.15975995397</v>
      </c>
      <c r="AS14" s="121"/>
      <c r="AT14" s="122">
        <f t="shared" si="30"/>
        <v>694729.15975995397</v>
      </c>
      <c r="AU14" s="121">
        <f>'[2]Stb-Pipe'!O16</f>
        <v>524971.88566933689</v>
      </c>
      <c r="AV14" s="121"/>
      <c r="AW14" s="123">
        <f t="shared" si="31"/>
        <v>524971.88566933689</v>
      </c>
      <c r="AX14" s="121">
        <f>'[2]Stb-Pipe'!P16</f>
        <v>682094.68746473419</v>
      </c>
      <c r="AY14" s="121"/>
      <c r="AZ14" s="122">
        <f t="shared" si="32"/>
        <v>682094.68746473419</v>
      </c>
      <c r="BA14" s="157">
        <f t="shared" si="33"/>
        <v>1901795.7328940248</v>
      </c>
      <c r="BB14" s="158">
        <f t="shared" si="34"/>
        <v>0</v>
      </c>
      <c r="BC14" s="443">
        <f t="shared" si="35"/>
        <v>1901795.7328940248</v>
      </c>
      <c r="BD14" s="166">
        <f t="shared" si="36"/>
        <v>3986270.5822585193</v>
      </c>
      <c r="BE14" s="167">
        <f t="shared" si="37"/>
        <v>0</v>
      </c>
      <c r="BF14" s="444">
        <f t="shared" si="38"/>
        <v>3986270.5822585193</v>
      </c>
      <c r="BG14" s="439">
        <f t="shared" si="39"/>
        <v>7857054.5105028432</v>
      </c>
      <c r="BH14" s="444">
        <f t="shared" si="40"/>
        <v>1941451.49</v>
      </c>
      <c r="BI14" s="444">
        <f t="shared" si="41"/>
        <v>5915603.020502843</v>
      </c>
      <c r="BJ14" s="465"/>
      <c r="BL14" s="456">
        <f>VLOOKUP($B14,Test!$A$5:$E$58,4,0)</f>
        <v>312312.39</v>
      </c>
    </row>
    <row r="15" spans="1:64" s="183" customFormat="1" ht="30" customHeight="1" x14ac:dyDescent="0.5">
      <c r="A15" s="184">
        <f t="shared" si="42"/>
        <v>9</v>
      </c>
      <c r="B15" s="222">
        <v>51308</v>
      </c>
      <c r="C15" s="236" t="s">
        <v>8</v>
      </c>
      <c r="D15" s="232" t="s">
        <v>49</v>
      </c>
      <c r="E15" s="143">
        <f>'[2]Stb-Pipe'!E17</f>
        <v>599938.82246063487</v>
      </c>
      <c r="F15" s="121">
        <v>548509.38</v>
      </c>
      <c r="G15" s="122">
        <f t="shared" si="15"/>
        <v>51429.442460634862</v>
      </c>
      <c r="H15" s="121">
        <f>'[2]Stb-Pipe'!F17</f>
        <v>626455.42437205149</v>
      </c>
      <c r="I15" s="121">
        <v>607549.34</v>
      </c>
      <c r="J15" s="122">
        <f t="shared" si="16"/>
        <v>18906.084372051526</v>
      </c>
      <c r="K15" s="121">
        <f>'[2]Stb-Pipe'!G17</f>
        <v>645610.20189627178</v>
      </c>
      <c r="L15" s="121">
        <v>582591.06999999995</v>
      </c>
      <c r="M15" s="124">
        <f t="shared" si="17"/>
        <v>63019.131896271836</v>
      </c>
      <c r="N15" s="157">
        <f t="shared" si="18"/>
        <v>1872004.4487289581</v>
      </c>
      <c r="O15" s="322">
        <f t="shared" si="18"/>
        <v>1738649.79</v>
      </c>
      <c r="P15" s="159">
        <f t="shared" si="19"/>
        <v>133354.65872895811</v>
      </c>
      <c r="Q15" s="143">
        <f>'[2]Stb-Pipe'!H17</f>
        <v>529030.70338436891</v>
      </c>
      <c r="R15" s="121">
        <v>376846.01</v>
      </c>
      <c r="S15" s="122">
        <f t="shared" si="20"/>
        <v>152184.6933843689</v>
      </c>
      <c r="T15" s="121">
        <f>'[2]Stb-Pipe'!I17</f>
        <v>609753.29789194721</v>
      </c>
      <c r="U15" s="121"/>
      <c r="V15" s="122">
        <f t="shared" si="21"/>
        <v>609753.29789194721</v>
      </c>
      <c r="W15" s="483">
        <f>'[2]Stb-Pipe'!J17</f>
        <v>644627.93675573193</v>
      </c>
      <c r="X15" s="121"/>
      <c r="Y15" s="124">
        <f t="shared" si="22"/>
        <v>644627.93675573193</v>
      </c>
      <c r="Z15" s="157">
        <f t="shared" si="23"/>
        <v>1783411.9380320481</v>
      </c>
      <c r="AA15" s="322">
        <f t="shared" si="23"/>
        <v>376846.01</v>
      </c>
      <c r="AB15" s="159">
        <f t="shared" si="24"/>
        <v>1406565.928032048</v>
      </c>
      <c r="AC15" s="439">
        <f t="shared" si="25"/>
        <v>3655416.386761006</v>
      </c>
      <c r="AD15" s="327">
        <f t="shared" si="25"/>
        <v>2115495.7999999998</v>
      </c>
      <c r="AE15" s="168">
        <f t="shared" si="26"/>
        <v>1539920.5867610062</v>
      </c>
      <c r="AF15" s="143">
        <f>'[2]Stb-Pipe'!K17</f>
        <v>639219.21458060481</v>
      </c>
      <c r="AG15" s="121"/>
      <c r="AH15" s="122">
        <f t="shared" si="27"/>
        <v>639219.21458060481</v>
      </c>
      <c r="AI15" s="121">
        <f>'[2]Stb-Pipe'!L17</f>
        <v>631899.354983742</v>
      </c>
      <c r="AJ15" s="121"/>
      <c r="AK15" s="122">
        <f t="shared" si="28"/>
        <v>631899.354983742</v>
      </c>
      <c r="AL15" s="121">
        <f>'[2]Stb-Pipe'!M17</f>
        <v>648864.95133647963</v>
      </c>
      <c r="AM15" s="121"/>
      <c r="AN15" s="124">
        <f t="shared" si="29"/>
        <v>648864.95133647963</v>
      </c>
      <c r="AO15" s="157">
        <f t="shared" si="9"/>
        <v>1919983.5209008264</v>
      </c>
      <c r="AP15" s="322">
        <f t="shared" si="9"/>
        <v>0</v>
      </c>
      <c r="AQ15" s="159">
        <f t="shared" si="10"/>
        <v>1919983.5209008264</v>
      </c>
      <c r="AR15" s="143">
        <f>'[2]Stb-Pipe'!N17</f>
        <v>615303.0196898802</v>
      </c>
      <c r="AS15" s="121"/>
      <c r="AT15" s="122">
        <f t="shared" si="30"/>
        <v>615303.0196898802</v>
      </c>
      <c r="AU15" s="121">
        <f>'[2]Stb-Pipe'!O17</f>
        <v>658533.04807856458</v>
      </c>
      <c r="AV15" s="121"/>
      <c r="AW15" s="123">
        <f t="shared" si="31"/>
        <v>658533.04807856458</v>
      </c>
      <c r="AX15" s="121">
        <f>'[2]Stb-Pipe'!P17</f>
        <v>604298.88229435822</v>
      </c>
      <c r="AY15" s="121"/>
      <c r="AZ15" s="122">
        <f t="shared" si="32"/>
        <v>604298.88229435822</v>
      </c>
      <c r="BA15" s="157">
        <f t="shared" si="33"/>
        <v>1878134.950062803</v>
      </c>
      <c r="BB15" s="158">
        <f t="shared" si="34"/>
        <v>0</v>
      </c>
      <c r="BC15" s="443">
        <f t="shared" si="35"/>
        <v>1878134.950062803</v>
      </c>
      <c r="BD15" s="166">
        <f t="shared" si="36"/>
        <v>3798118.4709636294</v>
      </c>
      <c r="BE15" s="167">
        <f t="shared" si="37"/>
        <v>0</v>
      </c>
      <c r="BF15" s="444">
        <f t="shared" si="38"/>
        <v>3798118.4709636294</v>
      </c>
      <c r="BG15" s="439">
        <f t="shared" si="39"/>
        <v>7453534.8577246349</v>
      </c>
      <c r="BH15" s="444">
        <f t="shared" si="40"/>
        <v>2115495.7999999998</v>
      </c>
      <c r="BI15" s="444">
        <f t="shared" si="41"/>
        <v>5338039.0577246351</v>
      </c>
      <c r="BJ15" s="465"/>
      <c r="BL15" s="456">
        <f>VLOOKUP($B15,Test!$A$5:$E$58,4,0)</f>
        <v>441810.76</v>
      </c>
    </row>
    <row r="16" spans="1:64" s="183" customFormat="1" ht="30" customHeight="1" x14ac:dyDescent="0.5">
      <c r="A16" s="184">
        <f t="shared" si="42"/>
        <v>10</v>
      </c>
      <c r="B16" s="222">
        <v>51309</v>
      </c>
      <c r="C16" s="236" t="s">
        <v>9</v>
      </c>
      <c r="D16" s="232" t="s">
        <v>87</v>
      </c>
      <c r="E16" s="143">
        <f>'[2]Stb-Pipe'!E18</f>
        <v>25507.471692544295</v>
      </c>
      <c r="F16" s="121">
        <v>28784.76</v>
      </c>
      <c r="G16" s="122">
        <f t="shared" si="15"/>
        <v>-3277.288307455703</v>
      </c>
      <c r="H16" s="121">
        <f>'[2]Stb-Pipe'!F18</f>
        <v>33740.035803072147</v>
      </c>
      <c r="I16" s="121">
        <v>31345.58</v>
      </c>
      <c r="J16" s="122">
        <f t="shared" si="16"/>
        <v>2394.4558030721455</v>
      </c>
      <c r="K16" s="121">
        <f>'[2]Stb-Pipe'!G18</f>
        <v>30189.937538793347</v>
      </c>
      <c r="L16" s="121">
        <v>24774.17</v>
      </c>
      <c r="M16" s="124">
        <f t="shared" si="17"/>
        <v>5415.7675387933486</v>
      </c>
      <c r="N16" s="157">
        <f t="shared" si="18"/>
        <v>89437.445034409786</v>
      </c>
      <c r="O16" s="322">
        <f t="shared" si="18"/>
        <v>84904.51</v>
      </c>
      <c r="P16" s="159">
        <f t="shared" si="19"/>
        <v>4532.9350344097911</v>
      </c>
      <c r="Q16" s="143">
        <f>'[2]Stb-Pipe'!H18</f>
        <v>31095.740167575557</v>
      </c>
      <c r="R16" s="121">
        <v>23882.49</v>
      </c>
      <c r="S16" s="122">
        <f t="shared" si="20"/>
        <v>7213.2501675755557</v>
      </c>
      <c r="T16" s="121">
        <f>'[2]Stb-Pipe'!I18</f>
        <v>26206.885825545298</v>
      </c>
      <c r="U16" s="121"/>
      <c r="V16" s="122">
        <f t="shared" si="21"/>
        <v>26206.885825545298</v>
      </c>
      <c r="W16" s="483">
        <f>'[2]Stb-Pipe'!J18</f>
        <v>32145.699611713928</v>
      </c>
      <c r="X16" s="121"/>
      <c r="Y16" s="124">
        <f t="shared" si="22"/>
        <v>32145.699611713928</v>
      </c>
      <c r="Z16" s="157">
        <f t="shared" si="23"/>
        <v>89448.325604834783</v>
      </c>
      <c r="AA16" s="322">
        <f t="shared" si="23"/>
        <v>23882.49</v>
      </c>
      <c r="AB16" s="159">
        <f t="shared" si="24"/>
        <v>65565.835604834778</v>
      </c>
      <c r="AC16" s="439">
        <f t="shared" si="25"/>
        <v>178885.77063924458</v>
      </c>
      <c r="AD16" s="327">
        <f t="shared" si="25"/>
        <v>108787</v>
      </c>
      <c r="AE16" s="168">
        <f t="shared" si="26"/>
        <v>70098.770639244583</v>
      </c>
      <c r="AF16" s="143">
        <f>'[2]Stb-Pipe'!K18</f>
        <v>29226.19105239131</v>
      </c>
      <c r="AG16" s="121"/>
      <c r="AH16" s="122">
        <f t="shared" si="27"/>
        <v>29226.19105239131</v>
      </c>
      <c r="AI16" s="121">
        <f>'[2]Stb-Pipe'!L18</f>
        <v>29972.948926354056</v>
      </c>
      <c r="AJ16" s="121"/>
      <c r="AK16" s="122">
        <f t="shared" si="28"/>
        <v>29972.948926354056</v>
      </c>
      <c r="AL16" s="121">
        <f>'[2]Stb-Pipe'!M18</f>
        <v>31326.616426356064</v>
      </c>
      <c r="AM16" s="121"/>
      <c r="AN16" s="124">
        <f t="shared" si="29"/>
        <v>31326.616426356064</v>
      </c>
      <c r="AO16" s="157">
        <f t="shared" si="9"/>
        <v>90525.756405101434</v>
      </c>
      <c r="AP16" s="322">
        <f t="shared" si="9"/>
        <v>0</v>
      </c>
      <c r="AQ16" s="159">
        <f t="shared" si="10"/>
        <v>90525.756405101434</v>
      </c>
      <c r="AR16" s="143">
        <f>'[2]Stb-Pipe'!N18</f>
        <v>28482.280551502969</v>
      </c>
      <c r="AS16" s="121"/>
      <c r="AT16" s="122">
        <f t="shared" si="30"/>
        <v>28482.280551502969</v>
      </c>
      <c r="AU16" s="121">
        <f>'[2]Stb-Pipe'!O18</f>
        <v>30927.230186513101</v>
      </c>
      <c r="AV16" s="121"/>
      <c r="AW16" s="123">
        <f t="shared" si="31"/>
        <v>30927.230186513101</v>
      </c>
      <c r="AX16" s="121">
        <f>'[2]Stb-Pipe'!P18</f>
        <v>30904.603431109168</v>
      </c>
      <c r="AY16" s="121"/>
      <c r="AZ16" s="122">
        <f t="shared" si="32"/>
        <v>30904.603431109168</v>
      </c>
      <c r="BA16" s="157">
        <f t="shared" si="33"/>
        <v>90314.114169125241</v>
      </c>
      <c r="BB16" s="158">
        <f t="shared" si="34"/>
        <v>0</v>
      </c>
      <c r="BC16" s="443">
        <f t="shared" si="35"/>
        <v>90314.114169125241</v>
      </c>
      <c r="BD16" s="166">
        <f t="shared" si="36"/>
        <v>180839.87057422666</v>
      </c>
      <c r="BE16" s="167">
        <f t="shared" si="37"/>
        <v>0</v>
      </c>
      <c r="BF16" s="444">
        <f t="shared" si="38"/>
        <v>180839.87057422666</v>
      </c>
      <c r="BG16" s="439">
        <f t="shared" si="39"/>
        <v>359725.64121347124</v>
      </c>
      <c r="BH16" s="444">
        <f t="shared" si="40"/>
        <v>108787</v>
      </c>
      <c r="BI16" s="444">
        <f t="shared" si="41"/>
        <v>250938.64121347124</v>
      </c>
      <c r="BJ16" s="465"/>
      <c r="BL16" s="456">
        <f>VLOOKUP($B16,Test!$A$5:$E$58,4,0)</f>
        <v>19580.46</v>
      </c>
    </row>
    <row r="17" spans="1:64" s="183" customFormat="1" ht="30" customHeight="1" x14ac:dyDescent="0.5">
      <c r="A17" s="184">
        <f t="shared" si="42"/>
        <v>11</v>
      </c>
      <c r="B17" s="222">
        <v>51310</v>
      </c>
      <c r="C17" s="236" t="s">
        <v>10</v>
      </c>
      <c r="D17" s="232" t="s">
        <v>88</v>
      </c>
      <c r="E17" s="143">
        <f>'[2]Stb-Pipe'!E19</f>
        <v>0</v>
      </c>
      <c r="F17" s="121"/>
      <c r="G17" s="122">
        <f t="shared" si="15"/>
        <v>0</v>
      </c>
      <c r="H17" s="121">
        <f>'[2]Stb-Pipe'!F19</f>
        <v>0</v>
      </c>
      <c r="I17" s="121"/>
      <c r="J17" s="122">
        <f t="shared" si="16"/>
        <v>0</v>
      </c>
      <c r="K17" s="121">
        <f>'[2]Stb-Pipe'!G19</f>
        <v>0</v>
      </c>
      <c r="L17" s="121"/>
      <c r="M17" s="124">
        <f t="shared" si="17"/>
        <v>0</v>
      </c>
      <c r="N17" s="157">
        <f t="shared" si="18"/>
        <v>0</v>
      </c>
      <c r="O17" s="322">
        <f t="shared" si="18"/>
        <v>0</v>
      </c>
      <c r="P17" s="159">
        <f t="shared" si="19"/>
        <v>0</v>
      </c>
      <c r="Q17" s="143">
        <f>'[2]Stb-Pipe'!H19</f>
        <v>0</v>
      </c>
      <c r="R17" s="121"/>
      <c r="S17" s="122">
        <f t="shared" si="20"/>
        <v>0</v>
      </c>
      <c r="T17" s="121">
        <f>'[2]Stb-Pipe'!I19</f>
        <v>0</v>
      </c>
      <c r="U17" s="121"/>
      <c r="V17" s="122">
        <f t="shared" si="21"/>
        <v>0</v>
      </c>
      <c r="W17" s="483">
        <f>'[2]Stb-Pipe'!J19</f>
        <v>0</v>
      </c>
      <c r="X17" s="121"/>
      <c r="Y17" s="124">
        <f t="shared" si="22"/>
        <v>0</v>
      </c>
      <c r="Z17" s="157">
        <f t="shared" si="23"/>
        <v>0</v>
      </c>
      <c r="AA17" s="322">
        <f t="shared" si="23"/>
        <v>0</v>
      </c>
      <c r="AB17" s="159">
        <f t="shared" si="24"/>
        <v>0</v>
      </c>
      <c r="AC17" s="439">
        <f t="shared" si="25"/>
        <v>0</v>
      </c>
      <c r="AD17" s="327">
        <f t="shared" si="25"/>
        <v>0</v>
      </c>
      <c r="AE17" s="168">
        <f t="shared" si="26"/>
        <v>0</v>
      </c>
      <c r="AF17" s="143">
        <f>'[2]Stb-Pipe'!K19</f>
        <v>0</v>
      </c>
      <c r="AG17" s="121"/>
      <c r="AH17" s="122">
        <f t="shared" si="27"/>
        <v>0</v>
      </c>
      <c r="AI17" s="121">
        <f>'[2]Stb-Pipe'!L19</f>
        <v>0</v>
      </c>
      <c r="AJ17" s="121"/>
      <c r="AK17" s="122">
        <f t="shared" si="28"/>
        <v>0</v>
      </c>
      <c r="AL17" s="121">
        <f>'[2]Stb-Pipe'!M19</f>
        <v>0</v>
      </c>
      <c r="AM17" s="121"/>
      <c r="AN17" s="124">
        <f t="shared" si="29"/>
        <v>0</v>
      </c>
      <c r="AO17" s="157">
        <f t="shared" si="9"/>
        <v>0</v>
      </c>
      <c r="AP17" s="322">
        <f t="shared" si="9"/>
        <v>0</v>
      </c>
      <c r="AQ17" s="159">
        <f t="shared" si="10"/>
        <v>0</v>
      </c>
      <c r="AR17" s="143">
        <f>'[2]Stb-Pipe'!N19</f>
        <v>0</v>
      </c>
      <c r="AS17" s="121"/>
      <c r="AT17" s="122">
        <f t="shared" si="30"/>
        <v>0</v>
      </c>
      <c r="AU17" s="121">
        <f>'[2]Stb-Pipe'!O19</f>
        <v>0</v>
      </c>
      <c r="AV17" s="121"/>
      <c r="AW17" s="123">
        <f t="shared" si="31"/>
        <v>0</v>
      </c>
      <c r="AX17" s="121">
        <f>'[2]Stb-Pipe'!P19</f>
        <v>0</v>
      </c>
      <c r="AY17" s="121"/>
      <c r="AZ17" s="122">
        <f t="shared" si="32"/>
        <v>0</v>
      </c>
      <c r="BA17" s="157">
        <f t="shared" si="33"/>
        <v>0</v>
      </c>
      <c r="BB17" s="158">
        <f t="shared" si="34"/>
        <v>0</v>
      </c>
      <c r="BC17" s="443">
        <f t="shared" si="35"/>
        <v>0</v>
      </c>
      <c r="BD17" s="166">
        <f t="shared" si="36"/>
        <v>0</v>
      </c>
      <c r="BE17" s="167">
        <f t="shared" si="37"/>
        <v>0</v>
      </c>
      <c r="BF17" s="444">
        <f t="shared" si="38"/>
        <v>0</v>
      </c>
      <c r="BG17" s="439">
        <f t="shared" si="39"/>
        <v>0</v>
      </c>
      <c r="BH17" s="444">
        <f t="shared" si="40"/>
        <v>0</v>
      </c>
      <c r="BI17" s="444">
        <f t="shared" si="41"/>
        <v>0</v>
      </c>
      <c r="BJ17" s="465"/>
      <c r="BL17" s="456">
        <f>VLOOKUP($B17,Test!$A$5:$E$58,4,0)</f>
        <v>0</v>
      </c>
    </row>
    <row r="18" spans="1:64" s="183" customFormat="1" ht="30" customHeight="1" x14ac:dyDescent="0.5">
      <c r="A18" s="184">
        <f t="shared" si="42"/>
        <v>12</v>
      </c>
      <c r="B18" s="222">
        <v>51311</v>
      </c>
      <c r="C18" s="236" t="s">
        <v>78</v>
      </c>
      <c r="D18" s="186" t="s">
        <v>50</v>
      </c>
      <c r="E18" s="143">
        <f>'[2]Stb-Pipe'!E20</f>
        <v>0</v>
      </c>
      <c r="F18" s="121"/>
      <c r="G18" s="122">
        <f t="shared" si="15"/>
        <v>0</v>
      </c>
      <c r="H18" s="121">
        <f>'[2]Stb-Pipe'!F20</f>
        <v>0</v>
      </c>
      <c r="I18" s="121"/>
      <c r="J18" s="122">
        <f t="shared" si="16"/>
        <v>0</v>
      </c>
      <c r="K18" s="121">
        <f>'[2]Stb-Pipe'!G20</f>
        <v>0</v>
      </c>
      <c r="L18" s="121"/>
      <c r="M18" s="124">
        <f t="shared" si="17"/>
        <v>0</v>
      </c>
      <c r="N18" s="157">
        <f t="shared" si="18"/>
        <v>0</v>
      </c>
      <c r="O18" s="322">
        <f t="shared" si="18"/>
        <v>0</v>
      </c>
      <c r="P18" s="159">
        <f t="shared" si="19"/>
        <v>0</v>
      </c>
      <c r="Q18" s="143">
        <f>'[2]Stb-Pipe'!H20</f>
        <v>12635</v>
      </c>
      <c r="R18" s="121"/>
      <c r="S18" s="122">
        <f t="shared" si="20"/>
        <v>12635</v>
      </c>
      <c r="T18" s="121">
        <f>'[2]Stb-Pipe'!I20</f>
        <v>19000</v>
      </c>
      <c r="U18" s="121"/>
      <c r="V18" s="122">
        <f t="shared" si="21"/>
        <v>19000</v>
      </c>
      <c r="W18" s="483">
        <f>'[2]Stb-Pipe'!J20</f>
        <v>19000</v>
      </c>
      <c r="X18" s="121"/>
      <c r="Y18" s="124">
        <f t="shared" si="22"/>
        <v>19000</v>
      </c>
      <c r="Z18" s="157">
        <f t="shared" si="23"/>
        <v>50635</v>
      </c>
      <c r="AA18" s="322">
        <f t="shared" si="23"/>
        <v>0</v>
      </c>
      <c r="AB18" s="159">
        <f t="shared" si="24"/>
        <v>50635</v>
      </c>
      <c r="AC18" s="439">
        <f t="shared" si="25"/>
        <v>50635</v>
      </c>
      <c r="AD18" s="327">
        <f t="shared" si="25"/>
        <v>0</v>
      </c>
      <c r="AE18" s="168">
        <f t="shared" si="26"/>
        <v>50635</v>
      </c>
      <c r="AF18" s="143">
        <f>'[2]Stb-Pipe'!K20</f>
        <v>19000</v>
      </c>
      <c r="AG18" s="121"/>
      <c r="AH18" s="122">
        <f t="shared" si="27"/>
        <v>19000</v>
      </c>
      <c r="AI18" s="121">
        <f>'[2]Stb-Pipe'!L20</f>
        <v>12635</v>
      </c>
      <c r="AJ18" s="121"/>
      <c r="AK18" s="122">
        <f t="shared" si="28"/>
        <v>12635</v>
      </c>
      <c r="AL18" s="121">
        <f>'[2]Stb-Pipe'!M20</f>
        <v>6365</v>
      </c>
      <c r="AM18" s="121"/>
      <c r="AN18" s="124">
        <f t="shared" si="29"/>
        <v>6365</v>
      </c>
      <c r="AO18" s="157">
        <f t="shared" si="9"/>
        <v>38000</v>
      </c>
      <c r="AP18" s="322">
        <f t="shared" si="9"/>
        <v>0</v>
      </c>
      <c r="AQ18" s="159">
        <f t="shared" si="10"/>
        <v>38000</v>
      </c>
      <c r="AR18" s="143">
        <f>'[2]Stb-Pipe'!N20</f>
        <v>6365</v>
      </c>
      <c r="AS18" s="121"/>
      <c r="AT18" s="122">
        <f t="shared" si="30"/>
        <v>6365</v>
      </c>
      <c r="AU18" s="121">
        <f>'[2]Stb-Pipe'!O20</f>
        <v>6365</v>
      </c>
      <c r="AV18" s="121"/>
      <c r="AW18" s="123">
        <f t="shared" si="31"/>
        <v>6365</v>
      </c>
      <c r="AX18" s="121">
        <f>'[2]Stb-Pipe'!P20</f>
        <v>0</v>
      </c>
      <c r="AY18" s="121"/>
      <c r="AZ18" s="122">
        <f t="shared" si="32"/>
        <v>0</v>
      </c>
      <c r="BA18" s="157">
        <f t="shared" si="33"/>
        <v>12730</v>
      </c>
      <c r="BB18" s="158">
        <f t="shared" si="34"/>
        <v>0</v>
      </c>
      <c r="BC18" s="443">
        <f t="shared" si="35"/>
        <v>12730</v>
      </c>
      <c r="BD18" s="166">
        <f t="shared" si="36"/>
        <v>50730</v>
      </c>
      <c r="BE18" s="167">
        <f t="shared" si="37"/>
        <v>0</v>
      </c>
      <c r="BF18" s="444">
        <f t="shared" si="38"/>
        <v>50730</v>
      </c>
      <c r="BG18" s="439">
        <f t="shared" si="39"/>
        <v>101365</v>
      </c>
      <c r="BH18" s="444">
        <f t="shared" si="40"/>
        <v>0</v>
      </c>
      <c r="BI18" s="444">
        <f t="shared" si="41"/>
        <v>101365</v>
      </c>
      <c r="BJ18" s="465"/>
      <c r="BL18" s="456">
        <f>VLOOKUP($B18,Test!$A$5:$E$58,4,0)</f>
        <v>29827.87</v>
      </c>
    </row>
    <row r="19" spans="1:64" s="183" customFormat="1" ht="30" customHeight="1" x14ac:dyDescent="0.5">
      <c r="A19" s="184">
        <f t="shared" si="42"/>
        <v>13</v>
      </c>
      <c r="B19" s="222">
        <v>51312</v>
      </c>
      <c r="C19" s="236" t="s">
        <v>79</v>
      </c>
      <c r="D19" s="186" t="s">
        <v>51</v>
      </c>
      <c r="E19" s="143">
        <f>'[2]Stb-Pipe'!E21</f>
        <v>0</v>
      </c>
      <c r="F19" s="121">
        <v>18712.439999999999</v>
      </c>
      <c r="G19" s="122">
        <f t="shared" si="15"/>
        <v>-18712.439999999999</v>
      </c>
      <c r="H19" s="121">
        <f>'[2]Stb-Pipe'!F21</f>
        <v>233000</v>
      </c>
      <c r="I19" s="121">
        <v>319489.18</v>
      </c>
      <c r="J19" s="122">
        <f t="shared" si="16"/>
        <v>-86489.18</v>
      </c>
      <c r="K19" s="121">
        <f>'[2]Stb-Pipe'!G21</f>
        <v>120000</v>
      </c>
      <c r="L19" s="121">
        <v>896032.24</v>
      </c>
      <c r="M19" s="124">
        <f t="shared" si="17"/>
        <v>-776032.24</v>
      </c>
      <c r="N19" s="157">
        <f t="shared" si="18"/>
        <v>353000</v>
      </c>
      <c r="O19" s="322">
        <f t="shared" si="18"/>
        <v>1234233.8599999999</v>
      </c>
      <c r="P19" s="159">
        <f t="shared" si="19"/>
        <v>-881233.85999999987</v>
      </c>
      <c r="Q19" s="143">
        <f>'[2]Stb-Pipe'!H21</f>
        <v>145000</v>
      </c>
      <c r="R19" s="121">
        <v>143201.79</v>
      </c>
      <c r="S19" s="122">
        <f t="shared" si="20"/>
        <v>1798.2099999999919</v>
      </c>
      <c r="T19" s="121">
        <f>'[2]Stb-Pipe'!I21</f>
        <v>135000</v>
      </c>
      <c r="U19" s="121"/>
      <c r="V19" s="122">
        <f t="shared" si="21"/>
        <v>135000</v>
      </c>
      <c r="W19" s="483">
        <f>'[2]Stb-Pipe'!J21</f>
        <v>185000</v>
      </c>
      <c r="X19" s="121"/>
      <c r="Y19" s="124">
        <f t="shared" si="22"/>
        <v>185000</v>
      </c>
      <c r="Z19" s="157">
        <f t="shared" si="23"/>
        <v>465000</v>
      </c>
      <c r="AA19" s="322">
        <f t="shared" si="23"/>
        <v>143201.79</v>
      </c>
      <c r="AB19" s="159">
        <f t="shared" si="24"/>
        <v>321798.20999999996</v>
      </c>
      <c r="AC19" s="439">
        <f t="shared" si="25"/>
        <v>818000</v>
      </c>
      <c r="AD19" s="327">
        <f t="shared" si="25"/>
        <v>1377435.65</v>
      </c>
      <c r="AE19" s="168">
        <f t="shared" si="26"/>
        <v>-559435.64999999991</v>
      </c>
      <c r="AF19" s="143">
        <f>'[2]Stb-Pipe'!K21</f>
        <v>40000</v>
      </c>
      <c r="AG19" s="121"/>
      <c r="AH19" s="122">
        <f t="shared" si="27"/>
        <v>40000</v>
      </c>
      <c r="AI19" s="121">
        <f>'[2]Stb-Pipe'!L21</f>
        <v>50000</v>
      </c>
      <c r="AJ19" s="121"/>
      <c r="AK19" s="122">
        <f t="shared" si="28"/>
        <v>50000</v>
      </c>
      <c r="AL19" s="121">
        <f>'[2]Stb-Pipe'!M21</f>
        <v>135000</v>
      </c>
      <c r="AM19" s="121"/>
      <c r="AN19" s="124">
        <f t="shared" si="29"/>
        <v>135000</v>
      </c>
      <c r="AO19" s="157">
        <f t="shared" si="9"/>
        <v>225000</v>
      </c>
      <c r="AP19" s="322">
        <f t="shared" si="9"/>
        <v>0</v>
      </c>
      <c r="AQ19" s="159">
        <f t="shared" si="10"/>
        <v>225000</v>
      </c>
      <c r="AR19" s="143">
        <f>'[2]Stb-Pipe'!N21</f>
        <v>180000</v>
      </c>
      <c r="AS19" s="121"/>
      <c r="AT19" s="122">
        <f t="shared" si="30"/>
        <v>180000</v>
      </c>
      <c r="AU19" s="121">
        <f>'[2]Stb-Pipe'!O21</f>
        <v>40000</v>
      </c>
      <c r="AV19" s="121"/>
      <c r="AW19" s="123">
        <f t="shared" si="31"/>
        <v>40000</v>
      </c>
      <c r="AX19" s="121">
        <f>'[2]Stb-Pipe'!P21</f>
        <v>45000</v>
      </c>
      <c r="AY19" s="121"/>
      <c r="AZ19" s="122">
        <f t="shared" si="32"/>
        <v>45000</v>
      </c>
      <c r="BA19" s="157">
        <f t="shared" si="33"/>
        <v>265000</v>
      </c>
      <c r="BB19" s="158">
        <f t="shared" si="34"/>
        <v>0</v>
      </c>
      <c r="BC19" s="443">
        <f t="shared" si="35"/>
        <v>265000</v>
      </c>
      <c r="BD19" s="166">
        <f t="shared" si="36"/>
        <v>490000</v>
      </c>
      <c r="BE19" s="167">
        <f t="shared" si="37"/>
        <v>0</v>
      </c>
      <c r="BF19" s="444">
        <f t="shared" si="38"/>
        <v>490000</v>
      </c>
      <c r="BG19" s="439">
        <f t="shared" si="39"/>
        <v>1308000</v>
      </c>
      <c r="BH19" s="444">
        <f t="shared" si="40"/>
        <v>1377435.65</v>
      </c>
      <c r="BI19" s="444">
        <f t="shared" si="41"/>
        <v>-69435.649999999907</v>
      </c>
      <c r="BJ19" s="465"/>
      <c r="BL19" s="456">
        <f>VLOOKUP($B19,Test!$A$5:$E$58,4,0)</f>
        <v>130286.38</v>
      </c>
    </row>
    <row r="20" spans="1:64" s="183" customFormat="1" ht="30" customHeight="1" x14ac:dyDescent="0.5">
      <c r="A20" s="184">
        <f t="shared" si="42"/>
        <v>14</v>
      </c>
      <c r="B20" s="222">
        <v>51313</v>
      </c>
      <c r="C20" s="236" t="s">
        <v>11</v>
      </c>
      <c r="D20" s="186" t="s">
        <v>52</v>
      </c>
      <c r="E20" s="143">
        <f>'[2]Stb-Pipe'!E22</f>
        <v>0</v>
      </c>
      <c r="F20" s="121">
        <v>0</v>
      </c>
      <c r="G20" s="122">
        <f t="shared" si="15"/>
        <v>0</v>
      </c>
      <c r="H20" s="121">
        <f>'[2]Stb-Pipe'!F22</f>
        <v>0</v>
      </c>
      <c r="I20" s="121">
        <v>0</v>
      </c>
      <c r="J20" s="122">
        <f t="shared" si="16"/>
        <v>0</v>
      </c>
      <c r="K20" s="121">
        <f>'[2]Stb-Pipe'!G22</f>
        <v>0</v>
      </c>
      <c r="L20" s="121">
        <v>0</v>
      </c>
      <c r="M20" s="124">
        <f t="shared" si="17"/>
        <v>0</v>
      </c>
      <c r="N20" s="157">
        <f t="shared" si="18"/>
        <v>0</v>
      </c>
      <c r="O20" s="322">
        <f t="shared" si="18"/>
        <v>0</v>
      </c>
      <c r="P20" s="159">
        <f t="shared" si="19"/>
        <v>0</v>
      </c>
      <c r="Q20" s="143">
        <f>'[2]Stb-Pipe'!H22</f>
        <v>0</v>
      </c>
      <c r="R20" s="121">
        <v>0</v>
      </c>
      <c r="S20" s="122">
        <f t="shared" si="20"/>
        <v>0</v>
      </c>
      <c r="T20" s="121">
        <f>'[2]Stb-Pipe'!I22</f>
        <v>0</v>
      </c>
      <c r="U20" s="121"/>
      <c r="V20" s="122">
        <f t="shared" si="21"/>
        <v>0</v>
      </c>
      <c r="W20" s="483">
        <f>'[2]Stb-Pipe'!J22</f>
        <v>0</v>
      </c>
      <c r="X20" s="121"/>
      <c r="Y20" s="124">
        <f t="shared" si="22"/>
        <v>0</v>
      </c>
      <c r="Z20" s="157">
        <f t="shared" si="23"/>
        <v>0</v>
      </c>
      <c r="AA20" s="322">
        <f t="shared" si="23"/>
        <v>0</v>
      </c>
      <c r="AB20" s="159">
        <f t="shared" si="24"/>
        <v>0</v>
      </c>
      <c r="AC20" s="439">
        <f t="shared" si="25"/>
        <v>0</v>
      </c>
      <c r="AD20" s="327">
        <f t="shared" si="25"/>
        <v>0</v>
      </c>
      <c r="AE20" s="168">
        <f t="shared" si="26"/>
        <v>0</v>
      </c>
      <c r="AF20" s="143">
        <f>'[2]Stb-Pipe'!K22</f>
        <v>0</v>
      </c>
      <c r="AG20" s="121"/>
      <c r="AH20" s="122">
        <f t="shared" si="27"/>
        <v>0</v>
      </c>
      <c r="AI20" s="121">
        <f>'[2]Stb-Pipe'!L22</f>
        <v>0</v>
      </c>
      <c r="AJ20" s="121"/>
      <c r="AK20" s="122">
        <f t="shared" si="28"/>
        <v>0</v>
      </c>
      <c r="AL20" s="121">
        <f>'[2]Stb-Pipe'!M22</f>
        <v>0</v>
      </c>
      <c r="AM20" s="121"/>
      <c r="AN20" s="124">
        <f t="shared" si="29"/>
        <v>0</v>
      </c>
      <c r="AO20" s="157">
        <f t="shared" si="9"/>
        <v>0</v>
      </c>
      <c r="AP20" s="322">
        <f t="shared" si="9"/>
        <v>0</v>
      </c>
      <c r="AQ20" s="159">
        <f t="shared" si="10"/>
        <v>0</v>
      </c>
      <c r="AR20" s="143">
        <f>'[2]Stb-Pipe'!N22</f>
        <v>0</v>
      </c>
      <c r="AS20" s="121"/>
      <c r="AT20" s="122">
        <f t="shared" si="30"/>
        <v>0</v>
      </c>
      <c r="AU20" s="121">
        <f>'[2]Stb-Pipe'!O22</f>
        <v>0</v>
      </c>
      <c r="AV20" s="121"/>
      <c r="AW20" s="123">
        <f t="shared" si="31"/>
        <v>0</v>
      </c>
      <c r="AX20" s="121">
        <f>'[2]Stb-Pipe'!P22</f>
        <v>0</v>
      </c>
      <c r="AY20" s="121"/>
      <c r="AZ20" s="122">
        <f t="shared" si="32"/>
        <v>0</v>
      </c>
      <c r="BA20" s="157">
        <f t="shared" si="33"/>
        <v>0</v>
      </c>
      <c r="BB20" s="158">
        <f t="shared" si="34"/>
        <v>0</v>
      </c>
      <c r="BC20" s="443">
        <f t="shared" si="35"/>
        <v>0</v>
      </c>
      <c r="BD20" s="166">
        <f t="shared" si="36"/>
        <v>0</v>
      </c>
      <c r="BE20" s="167">
        <f t="shared" si="37"/>
        <v>0</v>
      </c>
      <c r="BF20" s="444">
        <f t="shared" si="38"/>
        <v>0</v>
      </c>
      <c r="BG20" s="439">
        <f t="shared" si="39"/>
        <v>0</v>
      </c>
      <c r="BH20" s="444">
        <f t="shared" si="40"/>
        <v>0</v>
      </c>
      <c r="BI20" s="444">
        <f t="shared" si="41"/>
        <v>0</v>
      </c>
      <c r="BJ20" s="465"/>
      <c r="BL20" s="456">
        <f>VLOOKUP($B20,Test!$A$5:$E$58,4,0)</f>
        <v>0</v>
      </c>
    </row>
    <row r="21" spans="1:64" s="183" customFormat="1" ht="30" customHeight="1" x14ac:dyDescent="0.5">
      <c r="A21" s="184">
        <f t="shared" si="42"/>
        <v>15</v>
      </c>
      <c r="B21" s="222">
        <v>51314</v>
      </c>
      <c r="C21" s="236" t="s">
        <v>12</v>
      </c>
      <c r="D21" s="186" t="s">
        <v>53</v>
      </c>
      <c r="E21" s="143">
        <f>'[2]Stb-Pipe'!E23</f>
        <v>0</v>
      </c>
      <c r="F21" s="121">
        <v>-74873.52</v>
      </c>
      <c r="G21" s="122">
        <f t="shared" si="15"/>
        <v>74873.52</v>
      </c>
      <c r="H21" s="121">
        <f>'[2]Stb-Pipe'!F23</f>
        <v>0</v>
      </c>
      <c r="I21" s="121"/>
      <c r="J21" s="122">
        <f t="shared" si="16"/>
        <v>0</v>
      </c>
      <c r="K21" s="121">
        <f>'[2]Stb-Pipe'!G23</f>
        <v>0</v>
      </c>
      <c r="L21" s="121"/>
      <c r="M21" s="124">
        <f t="shared" si="17"/>
        <v>0</v>
      </c>
      <c r="N21" s="157">
        <f t="shared" si="18"/>
        <v>0</v>
      </c>
      <c r="O21" s="322">
        <f t="shared" si="18"/>
        <v>-74873.52</v>
      </c>
      <c r="P21" s="159">
        <f t="shared" si="19"/>
        <v>74873.52</v>
      </c>
      <c r="Q21" s="143">
        <f>'[2]Stb-Pipe'!H23</f>
        <v>0</v>
      </c>
      <c r="R21" s="121"/>
      <c r="S21" s="122">
        <f t="shared" si="20"/>
        <v>0</v>
      </c>
      <c r="T21" s="121">
        <f>'[2]Stb-Pipe'!I23</f>
        <v>-40596</v>
      </c>
      <c r="U21" s="121"/>
      <c r="V21" s="122">
        <f t="shared" si="21"/>
        <v>-40596</v>
      </c>
      <c r="W21" s="483">
        <f>'[2]Stb-Pipe'!J23</f>
        <v>-33438.6</v>
      </c>
      <c r="X21" s="121"/>
      <c r="Y21" s="124">
        <f t="shared" si="22"/>
        <v>-33438.6</v>
      </c>
      <c r="Z21" s="157">
        <f t="shared" si="23"/>
        <v>-74034.600000000006</v>
      </c>
      <c r="AA21" s="322">
        <f t="shared" si="23"/>
        <v>0</v>
      </c>
      <c r="AB21" s="159">
        <f t="shared" si="24"/>
        <v>-74034.600000000006</v>
      </c>
      <c r="AC21" s="439">
        <f t="shared" si="25"/>
        <v>-74034.600000000006</v>
      </c>
      <c r="AD21" s="327">
        <f t="shared" si="25"/>
        <v>-74873.52</v>
      </c>
      <c r="AE21" s="168">
        <f t="shared" si="26"/>
        <v>838.91999999999825</v>
      </c>
      <c r="AF21" s="143">
        <f>'[2]Stb-Pipe'!K23</f>
        <v>-60894.000000000007</v>
      </c>
      <c r="AG21" s="121"/>
      <c r="AH21" s="122">
        <f t="shared" si="27"/>
        <v>-60894.000000000007</v>
      </c>
      <c r="AI21" s="121">
        <f>'[2]Stb-Pipe'!L23</f>
        <v>-47323.199999999997</v>
      </c>
      <c r="AJ21" s="121"/>
      <c r="AK21" s="122">
        <f t="shared" si="28"/>
        <v>-47323.199999999997</v>
      </c>
      <c r="AL21" s="121">
        <f>'[2]Stb-Pipe'!M23</f>
        <v>-50157.899999999994</v>
      </c>
      <c r="AM21" s="121"/>
      <c r="AN21" s="124">
        <f t="shared" si="29"/>
        <v>-50157.899999999994</v>
      </c>
      <c r="AO21" s="157">
        <f t="shared" si="9"/>
        <v>-158375.1</v>
      </c>
      <c r="AP21" s="322">
        <f t="shared" si="9"/>
        <v>0</v>
      </c>
      <c r="AQ21" s="159">
        <f t="shared" si="10"/>
        <v>-158375.1</v>
      </c>
      <c r="AR21" s="143">
        <f>'[2]Stb-Pipe'!N23</f>
        <v>-75236.849999999991</v>
      </c>
      <c r="AS21" s="121"/>
      <c r="AT21" s="122">
        <f t="shared" si="30"/>
        <v>-75236.849999999991</v>
      </c>
      <c r="AU21" s="121">
        <f>'[2]Stb-Pipe'!O23</f>
        <v>-102323.40000000002</v>
      </c>
      <c r="AV21" s="121"/>
      <c r="AW21" s="123">
        <f t="shared" si="31"/>
        <v>-102323.40000000002</v>
      </c>
      <c r="AX21" s="121">
        <f>'[2]Stb-Pipe'!P23</f>
        <v>0</v>
      </c>
      <c r="AY21" s="121"/>
      <c r="AZ21" s="122">
        <f t="shared" si="32"/>
        <v>0</v>
      </c>
      <c r="BA21" s="157">
        <f t="shared" si="33"/>
        <v>-177560.25</v>
      </c>
      <c r="BB21" s="158">
        <f t="shared" si="34"/>
        <v>0</v>
      </c>
      <c r="BC21" s="443">
        <f t="shared" si="35"/>
        <v>-177560.25</v>
      </c>
      <c r="BD21" s="166">
        <f t="shared" si="36"/>
        <v>-335935.35000000003</v>
      </c>
      <c r="BE21" s="167">
        <f t="shared" si="37"/>
        <v>0</v>
      </c>
      <c r="BF21" s="444">
        <f t="shared" si="38"/>
        <v>-335935.35000000003</v>
      </c>
      <c r="BG21" s="439">
        <f t="shared" si="39"/>
        <v>-409969.95000000007</v>
      </c>
      <c r="BH21" s="444">
        <f t="shared" si="40"/>
        <v>-74873.52</v>
      </c>
      <c r="BI21" s="444">
        <f t="shared" si="41"/>
        <v>-335096.43000000005</v>
      </c>
      <c r="BJ21" s="465"/>
      <c r="BL21" s="456">
        <f>VLOOKUP($B21,Test!$A$5:$E$58,4,0)</f>
        <v>-105223.39</v>
      </c>
    </row>
    <row r="22" spans="1:64" s="183" customFormat="1" ht="30" customHeight="1" x14ac:dyDescent="0.5">
      <c r="A22" s="184">
        <f t="shared" si="42"/>
        <v>16</v>
      </c>
      <c r="B22" s="222">
        <v>51315</v>
      </c>
      <c r="C22" s="236" t="s">
        <v>104</v>
      </c>
      <c r="D22" s="186" t="s">
        <v>105</v>
      </c>
      <c r="E22" s="143">
        <f>'[2]Stb-Pipe'!E24</f>
        <v>0</v>
      </c>
      <c r="F22" s="121"/>
      <c r="G22" s="122">
        <f t="shared" si="15"/>
        <v>0</v>
      </c>
      <c r="H22" s="121">
        <f>'[2]Stb-Pipe'!F24</f>
        <v>0</v>
      </c>
      <c r="I22" s="121"/>
      <c r="J22" s="122">
        <f t="shared" si="16"/>
        <v>0</v>
      </c>
      <c r="K22" s="121">
        <f>'[2]Stb-Pipe'!G24</f>
        <v>0</v>
      </c>
      <c r="L22" s="121"/>
      <c r="M22" s="124">
        <f t="shared" si="17"/>
        <v>0</v>
      </c>
      <c r="N22" s="157">
        <f t="shared" si="18"/>
        <v>0</v>
      </c>
      <c r="O22" s="322">
        <f t="shared" si="18"/>
        <v>0</v>
      </c>
      <c r="P22" s="159">
        <f t="shared" si="19"/>
        <v>0</v>
      </c>
      <c r="Q22" s="143">
        <f>'[2]Stb-Pipe'!H24</f>
        <v>0</v>
      </c>
      <c r="R22" s="121"/>
      <c r="S22" s="122">
        <f t="shared" si="20"/>
        <v>0</v>
      </c>
      <c r="T22" s="121">
        <f>'[2]Stb-Pipe'!I24</f>
        <v>0</v>
      </c>
      <c r="U22" s="121"/>
      <c r="V22" s="122">
        <f t="shared" si="21"/>
        <v>0</v>
      </c>
      <c r="W22" s="483">
        <f>'[2]Stb-Pipe'!J24</f>
        <v>0</v>
      </c>
      <c r="X22" s="121"/>
      <c r="Y22" s="124">
        <f t="shared" si="22"/>
        <v>0</v>
      </c>
      <c r="Z22" s="157">
        <f t="shared" si="23"/>
        <v>0</v>
      </c>
      <c r="AA22" s="322">
        <f t="shared" si="23"/>
        <v>0</v>
      </c>
      <c r="AB22" s="159">
        <f t="shared" si="24"/>
        <v>0</v>
      </c>
      <c r="AC22" s="439">
        <f t="shared" si="25"/>
        <v>0</v>
      </c>
      <c r="AD22" s="327">
        <f t="shared" si="25"/>
        <v>0</v>
      </c>
      <c r="AE22" s="168">
        <f t="shared" si="26"/>
        <v>0</v>
      </c>
      <c r="AF22" s="143">
        <f>'[2]Stb-Pipe'!K24</f>
        <v>0</v>
      </c>
      <c r="AG22" s="121"/>
      <c r="AH22" s="122">
        <f t="shared" si="27"/>
        <v>0</v>
      </c>
      <c r="AI22" s="121">
        <f>'[2]Stb-Pipe'!L24</f>
        <v>0</v>
      </c>
      <c r="AJ22" s="121"/>
      <c r="AK22" s="122">
        <f t="shared" si="28"/>
        <v>0</v>
      </c>
      <c r="AL22" s="121">
        <f>'[2]Stb-Pipe'!M24</f>
        <v>0</v>
      </c>
      <c r="AM22" s="121"/>
      <c r="AN22" s="124">
        <f t="shared" si="29"/>
        <v>0</v>
      </c>
      <c r="AO22" s="157">
        <f t="shared" si="9"/>
        <v>0</v>
      </c>
      <c r="AP22" s="322">
        <f t="shared" si="9"/>
        <v>0</v>
      </c>
      <c r="AQ22" s="159">
        <f t="shared" si="10"/>
        <v>0</v>
      </c>
      <c r="AR22" s="143">
        <f>'[2]Stb-Pipe'!N24</f>
        <v>0</v>
      </c>
      <c r="AS22" s="121"/>
      <c r="AT22" s="122">
        <f t="shared" si="30"/>
        <v>0</v>
      </c>
      <c r="AU22" s="121">
        <f>'[2]Stb-Pipe'!O24</f>
        <v>0</v>
      </c>
      <c r="AV22" s="121"/>
      <c r="AW22" s="123">
        <f t="shared" si="31"/>
        <v>0</v>
      </c>
      <c r="AX22" s="121">
        <f>'[2]Stb-Pipe'!P24</f>
        <v>0</v>
      </c>
      <c r="AY22" s="121"/>
      <c r="AZ22" s="122">
        <f t="shared" si="32"/>
        <v>0</v>
      </c>
      <c r="BA22" s="157">
        <f t="shared" si="33"/>
        <v>0</v>
      </c>
      <c r="BB22" s="158">
        <f t="shared" si="34"/>
        <v>0</v>
      </c>
      <c r="BC22" s="443">
        <f t="shared" si="35"/>
        <v>0</v>
      </c>
      <c r="BD22" s="166">
        <f t="shared" si="36"/>
        <v>0</v>
      </c>
      <c r="BE22" s="167">
        <f t="shared" si="37"/>
        <v>0</v>
      </c>
      <c r="BF22" s="444">
        <f t="shared" si="38"/>
        <v>0</v>
      </c>
      <c r="BG22" s="439">
        <f t="shared" si="39"/>
        <v>0</v>
      </c>
      <c r="BH22" s="444">
        <f t="shared" si="40"/>
        <v>0</v>
      </c>
      <c r="BI22" s="444">
        <f t="shared" si="41"/>
        <v>0</v>
      </c>
      <c r="BJ22" s="465"/>
      <c r="BL22" s="456">
        <f>VLOOKUP($B22,Test!$A$5:$E$58,4,0)</f>
        <v>0</v>
      </c>
    </row>
    <row r="23" spans="1:64" s="183" customFormat="1" ht="30" customHeight="1" x14ac:dyDescent="0.5">
      <c r="A23" s="184">
        <f t="shared" si="42"/>
        <v>17</v>
      </c>
      <c r="B23" s="222">
        <v>51316</v>
      </c>
      <c r="C23" s="236" t="s">
        <v>118</v>
      </c>
      <c r="D23" s="186" t="s">
        <v>251</v>
      </c>
      <c r="E23" s="143">
        <f>'[2]Stb-Pipe'!E25</f>
        <v>0</v>
      </c>
      <c r="F23" s="121"/>
      <c r="G23" s="122">
        <f t="shared" si="15"/>
        <v>0</v>
      </c>
      <c r="H23" s="121">
        <f>'[2]Stb-Pipe'!F25</f>
        <v>0</v>
      </c>
      <c r="I23" s="121"/>
      <c r="J23" s="122">
        <f t="shared" si="16"/>
        <v>0</v>
      </c>
      <c r="K23" s="121">
        <f>'[2]Stb-Pipe'!G25</f>
        <v>0</v>
      </c>
      <c r="L23" s="121"/>
      <c r="M23" s="124">
        <f t="shared" si="17"/>
        <v>0</v>
      </c>
      <c r="N23" s="157">
        <f t="shared" si="18"/>
        <v>0</v>
      </c>
      <c r="O23" s="322">
        <f t="shared" si="18"/>
        <v>0</v>
      </c>
      <c r="P23" s="159">
        <f t="shared" si="19"/>
        <v>0</v>
      </c>
      <c r="Q23" s="143">
        <f>'[2]Stb-Pipe'!H25</f>
        <v>0</v>
      </c>
      <c r="R23" s="121"/>
      <c r="S23" s="122">
        <f t="shared" si="20"/>
        <v>0</v>
      </c>
      <c r="T23" s="121">
        <f>'[2]Stb-Pipe'!I25</f>
        <v>0</v>
      </c>
      <c r="U23" s="121"/>
      <c r="V23" s="122">
        <f t="shared" si="21"/>
        <v>0</v>
      </c>
      <c r="W23" s="483">
        <f>'[2]Stb-Pipe'!J25</f>
        <v>0</v>
      </c>
      <c r="X23" s="121"/>
      <c r="Y23" s="124">
        <f t="shared" si="22"/>
        <v>0</v>
      </c>
      <c r="Z23" s="157">
        <f t="shared" si="23"/>
        <v>0</v>
      </c>
      <c r="AA23" s="322">
        <f t="shared" si="23"/>
        <v>0</v>
      </c>
      <c r="AB23" s="159">
        <f t="shared" si="24"/>
        <v>0</v>
      </c>
      <c r="AC23" s="439">
        <f t="shared" si="25"/>
        <v>0</v>
      </c>
      <c r="AD23" s="327">
        <f t="shared" si="25"/>
        <v>0</v>
      </c>
      <c r="AE23" s="168">
        <f t="shared" si="26"/>
        <v>0</v>
      </c>
      <c r="AF23" s="143">
        <f>'[2]Stb-Pipe'!K25</f>
        <v>0</v>
      </c>
      <c r="AG23" s="121"/>
      <c r="AH23" s="122">
        <f t="shared" si="27"/>
        <v>0</v>
      </c>
      <c r="AI23" s="121">
        <f>'[2]Stb-Pipe'!L25</f>
        <v>0</v>
      </c>
      <c r="AJ23" s="121"/>
      <c r="AK23" s="122">
        <f t="shared" si="28"/>
        <v>0</v>
      </c>
      <c r="AL23" s="121">
        <f>'[2]Stb-Pipe'!M25</f>
        <v>0</v>
      </c>
      <c r="AM23" s="121"/>
      <c r="AN23" s="124">
        <f t="shared" si="29"/>
        <v>0</v>
      </c>
      <c r="AO23" s="157">
        <f t="shared" si="9"/>
        <v>0</v>
      </c>
      <c r="AP23" s="322">
        <f t="shared" si="9"/>
        <v>0</v>
      </c>
      <c r="AQ23" s="159">
        <f t="shared" si="10"/>
        <v>0</v>
      </c>
      <c r="AR23" s="143">
        <f>'[2]Stb-Pipe'!N25</f>
        <v>0</v>
      </c>
      <c r="AS23" s="121"/>
      <c r="AT23" s="122">
        <f t="shared" si="30"/>
        <v>0</v>
      </c>
      <c r="AU23" s="121">
        <f>'[2]Stb-Pipe'!O25</f>
        <v>0</v>
      </c>
      <c r="AV23" s="121"/>
      <c r="AW23" s="123">
        <f t="shared" si="31"/>
        <v>0</v>
      </c>
      <c r="AX23" s="121">
        <f>'[2]Stb-Pipe'!P25</f>
        <v>0</v>
      </c>
      <c r="AY23" s="121"/>
      <c r="AZ23" s="122">
        <f t="shared" si="32"/>
        <v>0</v>
      </c>
      <c r="BA23" s="157">
        <f t="shared" si="33"/>
        <v>0</v>
      </c>
      <c r="BB23" s="158">
        <f t="shared" si="34"/>
        <v>0</v>
      </c>
      <c r="BC23" s="443">
        <f t="shared" si="35"/>
        <v>0</v>
      </c>
      <c r="BD23" s="166">
        <f t="shared" si="36"/>
        <v>0</v>
      </c>
      <c r="BE23" s="167">
        <f t="shared" si="37"/>
        <v>0</v>
      </c>
      <c r="BF23" s="444">
        <f t="shared" si="38"/>
        <v>0</v>
      </c>
      <c r="BG23" s="439">
        <f t="shared" si="39"/>
        <v>0</v>
      </c>
      <c r="BH23" s="444">
        <f t="shared" si="40"/>
        <v>0</v>
      </c>
      <c r="BI23" s="444">
        <f t="shared" si="41"/>
        <v>0</v>
      </c>
      <c r="BJ23" s="465"/>
      <c r="BL23" s="456">
        <f>VLOOKUP($B23,Test!$A$5:$E$58,4,0)</f>
        <v>0</v>
      </c>
    </row>
    <row r="24" spans="1:64" s="183" customFormat="1" ht="30" customHeight="1" x14ac:dyDescent="0.5">
      <c r="A24" s="184">
        <f t="shared" si="42"/>
        <v>18</v>
      </c>
      <c r="B24" s="222">
        <v>51399</v>
      </c>
      <c r="C24" s="236" t="s">
        <v>13</v>
      </c>
      <c r="D24" s="186" t="s">
        <v>54</v>
      </c>
      <c r="E24" s="143">
        <f>'[2]Stb-Pipe'!E26</f>
        <v>122218.45029340421</v>
      </c>
      <c r="F24" s="121">
        <v>33821.68</v>
      </c>
      <c r="G24" s="122">
        <f t="shared" si="15"/>
        <v>88396.770293404203</v>
      </c>
      <c r="H24" s="121">
        <f>'[2]Stb-Pipe'!F26</f>
        <v>163795.35658761224</v>
      </c>
      <c r="I24" s="121">
        <v>139108.64000000001</v>
      </c>
      <c r="J24" s="122">
        <f t="shared" si="16"/>
        <v>24686.716587612231</v>
      </c>
      <c r="K24" s="121">
        <f>'[2]Stb-Pipe'!G26</f>
        <v>198237.74252154247</v>
      </c>
      <c r="L24" s="121">
        <v>127582.39999999999</v>
      </c>
      <c r="M24" s="124">
        <f t="shared" si="17"/>
        <v>70655.34252154248</v>
      </c>
      <c r="N24" s="157">
        <f t="shared" si="18"/>
        <v>484251.54940255894</v>
      </c>
      <c r="O24" s="322">
        <f t="shared" si="18"/>
        <v>300512.71999999997</v>
      </c>
      <c r="P24" s="159">
        <f t="shared" si="19"/>
        <v>183738.82940255897</v>
      </c>
      <c r="Q24" s="143">
        <f>'[2]Stb-Pipe'!H26</f>
        <v>156358.49791688588</v>
      </c>
      <c r="R24" s="121">
        <v>171177.05</v>
      </c>
      <c r="S24" s="122">
        <f t="shared" si="20"/>
        <v>-14818.552083114104</v>
      </c>
      <c r="T24" s="121">
        <f>'[2]Stb-Pipe'!I26</f>
        <v>138164.22754342479</v>
      </c>
      <c r="U24" s="121"/>
      <c r="V24" s="122">
        <f t="shared" si="21"/>
        <v>138164.22754342479</v>
      </c>
      <c r="W24" s="483">
        <f>'[2]Stb-Pipe'!J26</f>
        <v>132731.25550410204</v>
      </c>
      <c r="X24" s="121"/>
      <c r="Y24" s="124">
        <f t="shared" si="22"/>
        <v>132731.25550410204</v>
      </c>
      <c r="Z24" s="157">
        <f t="shared" si="23"/>
        <v>427253.98096441274</v>
      </c>
      <c r="AA24" s="322">
        <f t="shared" si="23"/>
        <v>171177.05</v>
      </c>
      <c r="AB24" s="159">
        <f t="shared" si="24"/>
        <v>256076.93096441275</v>
      </c>
      <c r="AC24" s="439">
        <f t="shared" si="25"/>
        <v>911505.53036697162</v>
      </c>
      <c r="AD24" s="327">
        <f t="shared" si="25"/>
        <v>471689.76999999996</v>
      </c>
      <c r="AE24" s="168">
        <f t="shared" si="26"/>
        <v>439815.76036697166</v>
      </c>
      <c r="AF24" s="143">
        <f>'[2]Stb-Pipe'!K26</f>
        <v>137968.05933595169</v>
      </c>
      <c r="AG24" s="121"/>
      <c r="AH24" s="122">
        <f t="shared" si="27"/>
        <v>137968.05933595169</v>
      </c>
      <c r="AI24" s="121">
        <f>'[2]Stb-Pipe'!L26</f>
        <v>141991.29067444924</v>
      </c>
      <c r="AJ24" s="121"/>
      <c r="AK24" s="122">
        <f t="shared" si="28"/>
        <v>141991.29067444924</v>
      </c>
      <c r="AL24" s="121">
        <f>'[2]Stb-Pipe'!M26</f>
        <v>146953.44557199997</v>
      </c>
      <c r="AM24" s="121"/>
      <c r="AN24" s="124">
        <f t="shared" si="29"/>
        <v>146953.44557199997</v>
      </c>
      <c r="AO24" s="157">
        <f t="shared" si="9"/>
        <v>426912.79558240087</v>
      </c>
      <c r="AP24" s="322">
        <f t="shared" si="9"/>
        <v>0</v>
      </c>
      <c r="AQ24" s="159">
        <f t="shared" si="10"/>
        <v>426912.79558240087</v>
      </c>
      <c r="AR24" s="143">
        <f>'[2]Stb-Pipe'!N26</f>
        <v>141852.16903742906</v>
      </c>
      <c r="AS24" s="121"/>
      <c r="AT24" s="122">
        <f t="shared" si="30"/>
        <v>141852.16903742906</v>
      </c>
      <c r="AU24" s="121">
        <f>'[2]Stb-Pipe'!O26</f>
        <v>157576.09403969359</v>
      </c>
      <c r="AV24" s="121"/>
      <c r="AW24" s="123">
        <f t="shared" si="31"/>
        <v>157576.09403969359</v>
      </c>
      <c r="AX24" s="121">
        <f>'[2]Stb-Pipe'!P26</f>
        <v>118531.78489102988</v>
      </c>
      <c r="AY24" s="121"/>
      <c r="AZ24" s="122">
        <f t="shared" si="32"/>
        <v>118531.78489102988</v>
      </c>
      <c r="BA24" s="157">
        <f t="shared" si="33"/>
        <v>417960.0479681525</v>
      </c>
      <c r="BB24" s="158">
        <f t="shared" si="34"/>
        <v>0</v>
      </c>
      <c r="BC24" s="443">
        <f t="shared" si="35"/>
        <v>417960.0479681525</v>
      </c>
      <c r="BD24" s="166">
        <f t="shared" si="36"/>
        <v>844872.84355055331</v>
      </c>
      <c r="BE24" s="167">
        <f t="shared" si="37"/>
        <v>0</v>
      </c>
      <c r="BF24" s="444">
        <f t="shared" si="38"/>
        <v>844872.84355055331</v>
      </c>
      <c r="BG24" s="439">
        <f t="shared" si="39"/>
        <v>1756378.3739175249</v>
      </c>
      <c r="BH24" s="444">
        <f t="shared" si="40"/>
        <v>471689.76999999996</v>
      </c>
      <c r="BI24" s="444">
        <f t="shared" si="41"/>
        <v>1284688.6039175249</v>
      </c>
      <c r="BJ24" s="465"/>
      <c r="BL24" s="456">
        <f>VLOOKUP($B24,Test!$A$5:$E$58,4,0)</f>
        <v>283828.33</v>
      </c>
    </row>
    <row r="25" spans="1:64" s="183" customFormat="1" ht="30" customHeight="1" x14ac:dyDescent="0.5">
      <c r="A25" s="184">
        <f t="shared" si="42"/>
        <v>19</v>
      </c>
      <c r="B25" s="222">
        <v>51401</v>
      </c>
      <c r="C25" s="236" t="s">
        <v>14</v>
      </c>
      <c r="D25" s="186" t="s">
        <v>55</v>
      </c>
      <c r="E25" s="143">
        <f>'[2]Stb-Pipe'!E27</f>
        <v>0</v>
      </c>
      <c r="F25" s="121"/>
      <c r="G25" s="122">
        <f t="shared" si="15"/>
        <v>0</v>
      </c>
      <c r="H25" s="121">
        <f>'[2]Stb-Pipe'!F27</f>
        <v>0</v>
      </c>
      <c r="I25" s="121"/>
      <c r="J25" s="122">
        <f t="shared" si="16"/>
        <v>0</v>
      </c>
      <c r="K25" s="121">
        <f>'[2]Stb-Pipe'!G27</f>
        <v>0</v>
      </c>
      <c r="L25" s="121"/>
      <c r="M25" s="124">
        <f t="shared" si="17"/>
        <v>0</v>
      </c>
      <c r="N25" s="157">
        <f t="shared" si="18"/>
        <v>0</v>
      </c>
      <c r="O25" s="322">
        <f t="shared" si="18"/>
        <v>0</v>
      </c>
      <c r="P25" s="159">
        <f t="shared" si="19"/>
        <v>0</v>
      </c>
      <c r="Q25" s="143">
        <f>'[2]Stb-Pipe'!H27</f>
        <v>0</v>
      </c>
      <c r="R25" s="121"/>
      <c r="S25" s="122">
        <f t="shared" si="20"/>
        <v>0</v>
      </c>
      <c r="T25" s="121">
        <f>'[2]Stb-Pipe'!I27</f>
        <v>0</v>
      </c>
      <c r="U25" s="121"/>
      <c r="V25" s="122">
        <f t="shared" si="21"/>
        <v>0</v>
      </c>
      <c r="W25" s="483">
        <f>'[2]Stb-Pipe'!J27</f>
        <v>0</v>
      </c>
      <c r="X25" s="121"/>
      <c r="Y25" s="124">
        <f t="shared" si="22"/>
        <v>0</v>
      </c>
      <c r="Z25" s="157">
        <f t="shared" si="23"/>
        <v>0</v>
      </c>
      <c r="AA25" s="322">
        <f t="shared" si="23"/>
        <v>0</v>
      </c>
      <c r="AB25" s="159">
        <f t="shared" si="24"/>
        <v>0</v>
      </c>
      <c r="AC25" s="439">
        <f t="shared" si="25"/>
        <v>0</v>
      </c>
      <c r="AD25" s="327">
        <f t="shared" si="25"/>
        <v>0</v>
      </c>
      <c r="AE25" s="168">
        <f t="shared" si="26"/>
        <v>0</v>
      </c>
      <c r="AF25" s="143">
        <f>'[2]Stb-Pipe'!K27</f>
        <v>0</v>
      </c>
      <c r="AG25" s="121"/>
      <c r="AH25" s="122">
        <f t="shared" si="27"/>
        <v>0</v>
      </c>
      <c r="AI25" s="121">
        <f>'[2]Stb-Pipe'!L27</f>
        <v>0</v>
      </c>
      <c r="AJ25" s="121"/>
      <c r="AK25" s="122">
        <f t="shared" si="28"/>
        <v>0</v>
      </c>
      <c r="AL25" s="121">
        <f>'[2]Stb-Pipe'!M27</f>
        <v>0</v>
      </c>
      <c r="AM25" s="121"/>
      <c r="AN25" s="124">
        <f t="shared" si="29"/>
        <v>0</v>
      </c>
      <c r="AO25" s="157">
        <f t="shared" si="9"/>
        <v>0</v>
      </c>
      <c r="AP25" s="322">
        <f t="shared" si="9"/>
        <v>0</v>
      </c>
      <c r="AQ25" s="159">
        <f t="shared" si="10"/>
        <v>0</v>
      </c>
      <c r="AR25" s="143">
        <f>'[2]Stb-Pipe'!N27</f>
        <v>0</v>
      </c>
      <c r="AS25" s="121"/>
      <c r="AT25" s="122">
        <f t="shared" si="30"/>
        <v>0</v>
      </c>
      <c r="AU25" s="121">
        <f>'[2]Stb-Pipe'!O27</f>
        <v>0</v>
      </c>
      <c r="AV25" s="121"/>
      <c r="AW25" s="123">
        <f t="shared" si="31"/>
        <v>0</v>
      </c>
      <c r="AX25" s="121">
        <f>'[2]Stb-Pipe'!P27</f>
        <v>0</v>
      </c>
      <c r="AY25" s="121"/>
      <c r="AZ25" s="122">
        <f t="shared" si="32"/>
        <v>0</v>
      </c>
      <c r="BA25" s="157">
        <f t="shared" si="33"/>
        <v>0</v>
      </c>
      <c r="BB25" s="158">
        <f t="shared" si="34"/>
        <v>0</v>
      </c>
      <c r="BC25" s="443">
        <f t="shared" si="35"/>
        <v>0</v>
      </c>
      <c r="BD25" s="166">
        <f t="shared" si="36"/>
        <v>0</v>
      </c>
      <c r="BE25" s="167">
        <f t="shared" si="37"/>
        <v>0</v>
      </c>
      <c r="BF25" s="444">
        <f t="shared" si="38"/>
        <v>0</v>
      </c>
      <c r="BG25" s="439">
        <f t="shared" si="39"/>
        <v>0</v>
      </c>
      <c r="BH25" s="444">
        <f t="shared" si="40"/>
        <v>0</v>
      </c>
      <c r="BI25" s="444">
        <f t="shared" si="41"/>
        <v>0</v>
      </c>
      <c r="BJ25" s="465"/>
      <c r="BL25" s="456">
        <f>VLOOKUP($B25,Test!$A$5:$E$58,4,0)</f>
        <v>0</v>
      </c>
    </row>
    <row r="26" spans="1:64" s="183" customFormat="1" ht="30" customHeight="1" x14ac:dyDescent="0.5">
      <c r="A26" s="184">
        <f t="shared" si="42"/>
        <v>20</v>
      </c>
      <c r="B26" s="222">
        <v>51402</v>
      </c>
      <c r="C26" s="236" t="s">
        <v>15</v>
      </c>
      <c r="D26" s="186" t="s">
        <v>56</v>
      </c>
      <c r="E26" s="143">
        <f>'[2]Stb-Pipe'!E28</f>
        <v>0</v>
      </c>
      <c r="F26" s="121"/>
      <c r="G26" s="122">
        <f t="shared" si="15"/>
        <v>0</v>
      </c>
      <c r="H26" s="121">
        <f>'[2]Stb-Pipe'!F28</f>
        <v>0</v>
      </c>
      <c r="I26" s="121"/>
      <c r="J26" s="122">
        <f t="shared" si="16"/>
        <v>0</v>
      </c>
      <c r="K26" s="121">
        <f>'[2]Stb-Pipe'!G28</f>
        <v>0</v>
      </c>
      <c r="L26" s="121"/>
      <c r="M26" s="124">
        <f t="shared" si="17"/>
        <v>0</v>
      </c>
      <c r="N26" s="157">
        <f t="shared" si="18"/>
        <v>0</v>
      </c>
      <c r="O26" s="322">
        <f t="shared" si="18"/>
        <v>0</v>
      </c>
      <c r="P26" s="159">
        <f t="shared" si="19"/>
        <v>0</v>
      </c>
      <c r="Q26" s="143">
        <f>'[2]Stb-Pipe'!H28</f>
        <v>0</v>
      </c>
      <c r="R26" s="121"/>
      <c r="S26" s="122">
        <f t="shared" si="20"/>
        <v>0</v>
      </c>
      <c r="T26" s="121">
        <f>'[2]Stb-Pipe'!I28</f>
        <v>0</v>
      </c>
      <c r="U26" s="121"/>
      <c r="V26" s="122">
        <f t="shared" si="21"/>
        <v>0</v>
      </c>
      <c r="W26" s="483">
        <f>'[2]Stb-Pipe'!J28</f>
        <v>0</v>
      </c>
      <c r="X26" s="121"/>
      <c r="Y26" s="124">
        <f t="shared" si="22"/>
        <v>0</v>
      </c>
      <c r="Z26" s="157">
        <f t="shared" si="23"/>
        <v>0</v>
      </c>
      <c r="AA26" s="322">
        <f t="shared" si="23"/>
        <v>0</v>
      </c>
      <c r="AB26" s="159">
        <f t="shared" si="24"/>
        <v>0</v>
      </c>
      <c r="AC26" s="439">
        <f t="shared" si="25"/>
        <v>0</v>
      </c>
      <c r="AD26" s="327">
        <f t="shared" si="25"/>
        <v>0</v>
      </c>
      <c r="AE26" s="168">
        <f t="shared" si="26"/>
        <v>0</v>
      </c>
      <c r="AF26" s="143">
        <f>'[2]Stb-Pipe'!K28</f>
        <v>0</v>
      </c>
      <c r="AG26" s="121"/>
      <c r="AH26" s="122">
        <f t="shared" si="27"/>
        <v>0</v>
      </c>
      <c r="AI26" s="121">
        <f>'[2]Stb-Pipe'!L28</f>
        <v>0</v>
      </c>
      <c r="AJ26" s="121"/>
      <c r="AK26" s="122">
        <f t="shared" si="28"/>
        <v>0</v>
      </c>
      <c r="AL26" s="121">
        <f>'[2]Stb-Pipe'!M28</f>
        <v>0</v>
      </c>
      <c r="AM26" s="121"/>
      <c r="AN26" s="124">
        <f t="shared" si="29"/>
        <v>0</v>
      </c>
      <c r="AO26" s="157">
        <f t="shared" si="9"/>
        <v>0</v>
      </c>
      <c r="AP26" s="322">
        <f t="shared" si="9"/>
        <v>0</v>
      </c>
      <c r="AQ26" s="159">
        <f t="shared" si="10"/>
        <v>0</v>
      </c>
      <c r="AR26" s="143">
        <f>'[2]Stb-Pipe'!N28</f>
        <v>0</v>
      </c>
      <c r="AS26" s="121"/>
      <c r="AT26" s="122">
        <f t="shared" si="30"/>
        <v>0</v>
      </c>
      <c r="AU26" s="121">
        <f>'[2]Stb-Pipe'!O28</f>
        <v>0</v>
      </c>
      <c r="AV26" s="121"/>
      <c r="AW26" s="123">
        <f t="shared" si="31"/>
        <v>0</v>
      </c>
      <c r="AX26" s="121">
        <f>'[2]Stb-Pipe'!P28</f>
        <v>0</v>
      </c>
      <c r="AY26" s="121"/>
      <c r="AZ26" s="122">
        <f t="shared" si="32"/>
        <v>0</v>
      </c>
      <c r="BA26" s="157">
        <f t="shared" si="33"/>
        <v>0</v>
      </c>
      <c r="BB26" s="158">
        <f t="shared" si="34"/>
        <v>0</v>
      </c>
      <c r="BC26" s="443">
        <f t="shared" si="35"/>
        <v>0</v>
      </c>
      <c r="BD26" s="166">
        <f t="shared" si="36"/>
        <v>0</v>
      </c>
      <c r="BE26" s="167">
        <f t="shared" si="37"/>
        <v>0</v>
      </c>
      <c r="BF26" s="444">
        <f t="shared" si="38"/>
        <v>0</v>
      </c>
      <c r="BG26" s="439">
        <f t="shared" si="39"/>
        <v>0</v>
      </c>
      <c r="BH26" s="444">
        <f t="shared" si="40"/>
        <v>0</v>
      </c>
      <c r="BI26" s="444">
        <f t="shared" si="41"/>
        <v>0</v>
      </c>
      <c r="BJ26" s="465"/>
      <c r="BL26" s="456">
        <f>VLOOKUP($B26,Test!$A$5:$E$58,4,0)</f>
        <v>0</v>
      </c>
    </row>
    <row r="27" spans="1:64" s="183" customFormat="1" ht="30" customHeight="1" x14ac:dyDescent="0.5">
      <c r="A27" s="184">
        <f t="shared" si="42"/>
        <v>21</v>
      </c>
      <c r="B27" s="222">
        <v>51403</v>
      </c>
      <c r="C27" s="236" t="s">
        <v>16</v>
      </c>
      <c r="D27" s="186" t="s">
        <v>57</v>
      </c>
      <c r="E27" s="143">
        <f>'[2]Stb-Pipe'!E29</f>
        <v>0</v>
      </c>
      <c r="F27" s="121"/>
      <c r="G27" s="122">
        <f t="shared" si="15"/>
        <v>0</v>
      </c>
      <c r="H27" s="121">
        <f>'[2]Stb-Pipe'!F29</f>
        <v>0</v>
      </c>
      <c r="I27" s="121"/>
      <c r="J27" s="122">
        <f t="shared" si="16"/>
        <v>0</v>
      </c>
      <c r="K27" s="121">
        <f>'[2]Stb-Pipe'!G29</f>
        <v>0</v>
      </c>
      <c r="L27" s="121"/>
      <c r="M27" s="124">
        <f t="shared" si="17"/>
        <v>0</v>
      </c>
      <c r="N27" s="157">
        <f t="shared" si="18"/>
        <v>0</v>
      </c>
      <c r="O27" s="322">
        <f t="shared" si="18"/>
        <v>0</v>
      </c>
      <c r="P27" s="159">
        <f t="shared" si="19"/>
        <v>0</v>
      </c>
      <c r="Q27" s="143">
        <f>'[2]Stb-Pipe'!H29</f>
        <v>0</v>
      </c>
      <c r="R27" s="121"/>
      <c r="S27" s="122">
        <f t="shared" si="20"/>
        <v>0</v>
      </c>
      <c r="T27" s="121">
        <f>'[2]Stb-Pipe'!I29</f>
        <v>0</v>
      </c>
      <c r="U27" s="121"/>
      <c r="V27" s="122">
        <f t="shared" si="21"/>
        <v>0</v>
      </c>
      <c r="W27" s="483">
        <f>'[2]Stb-Pipe'!J29</f>
        <v>0</v>
      </c>
      <c r="X27" s="121"/>
      <c r="Y27" s="124">
        <f t="shared" si="22"/>
        <v>0</v>
      </c>
      <c r="Z27" s="157">
        <f t="shared" si="23"/>
        <v>0</v>
      </c>
      <c r="AA27" s="322">
        <f t="shared" si="23"/>
        <v>0</v>
      </c>
      <c r="AB27" s="159">
        <f t="shared" si="24"/>
        <v>0</v>
      </c>
      <c r="AC27" s="439">
        <f t="shared" si="25"/>
        <v>0</v>
      </c>
      <c r="AD27" s="327">
        <f t="shared" si="25"/>
        <v>0</v>
      </c>
      <c r="AE27" s="168">
        <f t="shared" si="26"/>
        <v>0</v>
      </c>
      <c r="AF27" s="143">
        <f>'[2]Stb-Pipe'!K29</f>
        <v>0</v>
      </c>
      <c r="AG27" s="121"/>
      <c r="AH27" s="122">
        <f t="shared" si="27"/>
        <v>0</v>
      </c>
      <c r="AI27" s="121">
        <f>'[2]Stb-Pipe'!L29</f>
        <v>0</v>
      </c>
      <c r="AJ27" s="121"/>
      <c r="AK27" s="122">
        <f t="shared" si="28"/>
        <v>0</v>
      </c>
      <c r="AL27" s="121">
        <f>'[2]Stb-Pipe'!M29</f>
        <v>0</v>
      </c>
      <c r="AM27" s="121"/>
      <c r="AN27" s="124">
        <f t="shared" si="29"/>
        <v>0</v>
      </c>
      <c r="AO27" s="157">
        <f t="shared" si="9"/>
        <v>0</v>
      </c>
      <c r="AP27" s="322">
        <f t="shared" si="9"/>
        <v>0</v>
      </c>
      <c r="AQ27" s="159">
        <f t="shared" si="10"/>
        <v>0</v>
      </c>
      <c r="AR27" s="143">
        <f>'[2]Stb-Pipe'!N29</f>
        <v>0</v>
      </c>
      <c r="AS27" s="121"/>
      <c r="AT27" s="122">
        <f t="shared" si="30"/>
        <v>0</v>
      </c>
      <c r="AU27" s="121">
        <f>'[2]Stb-Pipe'!O29</f>
        <v>0</v>
      </c>
      <c r="AV27" s="121"/>
      <c r="AW27" s="123">
        <f t="shared" si="31"/>
        <v>0</v>
      </c>
      <c r="AX27" s="121">
        <f>'[2]Stb-Pipe'!P29</f>
        <v>0</v>
      </c>
      <c r="AY27" s="121"/>
      <c r="AZ27" s="122">
        <f t="shared" si="32"/>
        <v>0</v>
      </c>
      <c r="BA27" s="157">
        <f t="shared" si="33"/>
        <v>0</v>
      </c>
      <c r="BB27" s="158">
        <f t="shared" si="34"/>
        <v>0</v>
      </c>
      <c r="BC27" s="443">
        <f t="shared" si="35"/>
        <v>0</v>
      </c>
      <c r="BD27" s="166">
        <f t="shared" si="36"/>
        <v>0</v>
      </c>
      <c r="BE27" s="167">
        <f t="shared" si="37"/>
        <v>0</v>
      </c>
      <c r="BF27" s="444">
        <f t="shared" si="38"/>
        <v>0</v>
      </c>
      <c r="BG27" s="439">
        <f t="shared" si="39"/>
        <v>0</v>
      </c>
      <c r="BH27" s="444">
        <f t="shared" si="40"/>
        <v>0</v>
      </c>
      <c r="BI27" s="444">
        <f t="shared" si="41"/>
        <v>0</v>
      </c>
      <c r="BJ27" s="465"/>
      <c r="BL27" s="456">
        <f>VLOOKUP($B27,Test!$A$5:$E$58,4,0)</f>
        <v>0</v>
      </c>
    </row>
    <row r="28" spans="1:64" s="183" customFormat="1" ht="30" customHeight="1" x14ac:dyDescent="0.5">
      <c r="A28" s="184">
        <f t="shared" si="42"/>
        <v>22</v>
      </c>
      <c r="B28" s="222">
        <v>51404</v>
      </c>
      <c r="C28" s="236" t="s">
        <v>17</v>
      </c>
      <c r="D28" s="186" t="s">
        <v>58</v>
      </c>
      <c r="E28" s="143">
        <f>'[2]Stb-Pipe'!E30</f>
        <v>0</v>
      </c>
      <c r="F28" s="121"/>
      <c r="G28" s="122">
        <f t="shared" si="15"/>
        <v>0</v>
      </c>
      <c r="H28" s="121">
        <f>'[2]Stb-Pipe'!F30</f>
        <v>0</v>
      </c>
      <c r="I28" s="121"/>
      <c r="J28" s="122">
        <f t="shared" si="16"/>
        <v>0</v>
      </c>
      <c r="K28" s="121">
        <f>'[2]Stb-Pipe'!G30</f>
        <v>0</v>
      </c>
      <c r="L28" s="121"/>
      <c r="M28" s="124">
        <f t="shared" si="17"/>
        <v>0</v>
      </c>
      <c r="N28" s="157">
        <f t="shared" si="18"/>
        <v>0</v>
      </c>
      <c r="O28" s="322">
        <f t="shared" si="18"/>
        <v>0</v>
      </c>
      <c r="P28" s="159">
        <f t="shared" si="19"/>
        <v>0</v>
      </c>
      <c r="Q28" s="143">
        <f>'[2]Stb-Pipe'!H30</f>
        <v>0</v>
      </c>
      <c r="R28" s="121"/>
      <c r="S28" s="122">
        <f t="shared" si="20"/>
        <v>0</v>
      </c>
      <c r="T28" s="121">
        <f>'[2]Stb-Pipe'!I30</f>
        <v>0</v>
      </c>
      <c r="U28" s="121"/>
      <c r="V28" s="122">
        <f t="shared" si="21"/>
        <v>0</v>
      </c>
      <c r="W28" s="483">
        <f>'[2]Stb-Pipe'!J30</f>
        <v>0</v>
      </c>
      <c r="X28" s="121"/>
      <c r="Y28" s="124">
        <f t="shared" si="22"/>
        <v>0</v>
      </c>
      <c r="Z28" s="157">
        <f t="shared" si="23"/>
        <v>0</v>
      </c>
      <c r="AA28" s="322">
        <f t="shared" si="23"/>
        <v>0</v>
      </c>
      <c r="AB28" s="159">
        <f t="shared" si="24"/>
        <v>0</v>
      </c>
      <c r="AC28" s="439">
        <f t="shared" si="25"/>
        <v>0</v>
      </c>
      <c r="AD28" s="327">
        <f t="shared" si="25"/>
        <v>0</v>
      </c>
      <c r="AE28" s="168">
        <f t="shared" si="26"/>
        <v>0</v>
      </c>
      <c r="AF28" s="143">
        <f>'[2]Stb-Pipe'!K30</f>
        <v>0</v>
      </c>
      <c r="AG28" s="121"/>
      <c r="AH28" s="122">
        <f t="shared" si="27"/>
        <v>0</v>
      </c>
      <c r="AI28" s="121">
        <f>'[2]Stb-Pipe'!L30</f>
        <v>0</v>
      </c>
      <c r="AJ28" s="121"/>
      <c r="AK28" s="122">
        <f t="shared" si="28"/>
        <v>0</v>
      </c>
      <c r="AL28" s="121">
        <f>'[2]Stb-Pipe'!M30</f>
        <v>0</v>
      </c>
      <c r="AM28" s="121"/>
      <c r="AN28" s="124">
        <f t="shared" si="29"/>
        <v>0</v>
      </c>
      <c r="AO28" s="157">
        <f t="shared" si="9"/>
        <v>0</v>
      </c>
      <c r="AP28" s="322">
        <f t="shared" si="9"/>
        <v>0</v>
      </c>
      <c r="AQ28" s="159">
        <f t="shared" si="10"/>
        <v>0</v>
      </c>
      <c r="AR28" s="143">
        <f>'[2]Stb-Pipe'!N30</f>
        <v>0</v>
      </c>
      <c r="AS28" s="121"/>
      <c r="AT28" s="122">
        <f t="shared" si="30"/>
        <v>0</v>
      </c>
      <c r="AU28" s="121">
        <f>'[2]Stb-Pipe'!O30</f>
        <v>0</v>
      </c>
      <c r="AV28" s="121"/>
      <c r="AW28" s="123">
        <f t="shared" si="31"/>
        <v>0</v>
      </c>
      <c r="AX28" s="121">
        <f>'[2]Stb-Pipe'!P30</f>
        <v>0</v>
      </c>
      <c r="AY28" s="121"/>
      <c r="AZ28" s="122">
        <f t="shared" si="32"/>
        <v>0</v>
      </c>
      <c r="BA28" s="157">
        <f t="shared" si="33"/>
        <v>0</v>
      </c>
      <c r="BB28" s="158">
        <f t="shared" si="34"/>
        <v>0</v>
      </c>
      <c r="BC28" s="443">
        <f t="shared" si="35"/>
        <v>0</v>
      </c>
      <c r="BD28" s="166">
        <f t="shared" si="36"/>
        <v>0</v>
      </c>
      <c r="BE28" s="167">
        <f t="shared" si="37"/>
        <v>0</v>
      </c>
      <c r="BF28" s="444">
        <f t="shared" si="38"/>
        <v>0</v>
      </c>
      <c r="BG28" s="439">
        <f t="shared" si="39"/>
        <v>0</v>
      </c>
      <c r="BH28" s="444">
        <f t="shared" si="40"/>
        <v>0</v>
      </c>
      <c r="BI28" s="444">
        <f t="shared" si="41"/>
        <v>0</v>
      </c>
      <c r="BJ28" s="465"/>
      <c r="BL28" s="456">
        <f>VLOOKUP($B28,Test!$A$5:$E$58,4,0)</f>
        <v>0</v>
      </c>
    </row>
    <row r="29" spans="1:64" s="183" customFormat="1" ht="30" customHeight="1" x14ac:dyDescent="0.5">
      <c r="A29" s="184">
        <f t="shared" si="42"/>
        <v>23</v>
      </c>
      <c r="B29" s="222">
        <v>51405</v>
      </c>
      <c r="C29" s="236" t="s">
        <v>18</v>
      </c>
      <c r="D29" s="186" t="s">
        <v>59</v>
      </c>
      <c r="E29" s="143">
        <f>'[2]Stb-Pipe'!E31</f>
        <v>16466.526127482477</v>
      </c>
      <c r="F29" s="121">
        <v>10992.24</v>
      </c>
      <c r="G29" s="122">
        <f t="shared" si="15"/>
        <v>5474.2861274824772</v>
      </c>
      <c r="H29" s="121">
        <f>'[2]Stb-Pipe'!F31</f>
        <v>17810.601478075587</v>
      </c>
      <c r="I29" s="121">
        <v>12968.83</v>
      </c>
      <c r="J29" s="122">
        <f t="shared" si="16"/>
        <v>4841.7714780755869</v>
      </c>
      <c r="K29" s="121">
        <f>'[2]Stb-Pipe'!G31</f>
        <v>17084.802481811923</v>
      </c>
      <c r="L29" s="121">
        <v>13318.8</v>
      </c>
      <c r="M29" s="124">
        <f t="shared" si="17"/>
        <v>3766.0024818119236</v>
      </c>
      <c r="N29" s="157">
        <f t="shared" si="18"/>
        <v>51361.93008736999</v>
      </c>
      <c r="O29" s="322">
        <f t="shared" si="18"/>
        <v>37279.869999999995</v>
      </c>
      <c r="P29" s="159">
        <f t="shared" si="19"/>
        <v>14082.060087369995</v>
      </c>
      <c r="Q29" s="143">
        <f>'[2]Stb-Pipe'!H31</f>
        <v>17057.484364379929</v>
      </c>
      <c r="R29" s="121">
        <v>13331.82</v>
      </c>
      <c r="S29" s="122">
        <f t="shared" si="20"/>
        <v>3725.6643643799289</v>
      </c>
      <c r="T29" s="121">
        <f>'[2]Stb-Pipe'!I31</f>
        <v>17076.509059239514</v>
      </c>
      <c r="U29" s="121"/>
      <c r="V29" s="122">
        <f t="shared" si="21"/>
        <v>17076.509059239514</v>
      </c>
      <c r="W29" s="483">
        <f>'[2]Stb-Pipe'!J31</f>
        <v>16281.869037517854</v>
      </c>
      <c r="X29" s="121"/>
      <c r="Y29" s="124">
        <f t="shared" si="22"/>
        <v>16281.869037517854</v>
      </c>
      <c r="Z29" s="157">
        <f t="shared" si="23"/>
        <v>50415.862461137294</v>
      </c>
      <c r="AA29" s="322">
        <f t="shared" si="23"/>
        <v>13331.82</v>
      </c>
      <c r="AB29" s="159">
        <f t="shared" si="24"/>
        <v>37084.042461137295</v>
      </c>
      <c r="AC29" s="439">
        <f t="shared" si="25"/>
        <v>101777.79254850729</v>
      </c>
      <c r="AD29" s="327">
        <f t="shared" si="25"/>
        <v>50611.689999999995</v>
      </c>
      <c r="AE29" s="168">
        <f t="shared" si="26"/>
        <v>51166.102548507297</v>
      </c>
      <c r="AF29" s="143">
        <f>'[2]Stb-Pipe'!K31</f>
        <v>16540.989731312897</v>
      </c>
      <c r="AG29" s="121"/>
      <c r="AH29" s="122">
        <f t="shared" si="27"/>
        <v>16540.989731312897</v>
      </c>
      <c r="AI29" s="121">
        <f>'[2]Stb-Pipe'!L31</f>
        <v>17339.227291566447</v>
      </c>
      <c r="AJ29" s="121"/>
      <c r="AK29" s="122">
        <f t="shared" si="28"/>
        <v>17339.227291566447</v>
      </c>
      <c r="AL29" s="121">
        <f>'[2]Stb-Pipe'!M31</f>
        <v>16831.54532535515</v>
      </c>
      <c r="AM29" s="121"/>
      <c r="AN29" s="124">
        <f t="shared" si="29"/>
        <v>16831.54532535515</v>
      </c>
      <c r="AO29" s="157">
        <f t="shared" si="9"/>
        <v>50711.762348234493</v>
      </c>
      <c r="AP29" s="322">
        <f t="shared" si="9"/>
        <v>0</v>
      </c>
      <c r="AQ29" s="159">
        <f t="shared" si="10"/>
        <v>50711.762348234493</v>
      </c>
      <c r="AR29" s="143">
        <f>'[2]Stb-Pipe'!N31</f>
        <v>16122.866770820705</v>
      </c>
      <c r="AS29" s="121"/>
      <c r="AT29" s="122">
        <f t="shared" si="30"/>
        <v>16122.866770820705</v>
      </c>
      <c r="AU29" s="121">
        <f>'[2]Stb-Pipe'!O31</f>
        <v>17270.581436215005</v>
      </c>
      <c r="AV29" s="121"/>
      <c r="AW29" s="123">
        <f t="shared" si="31"/>
        <v>17270.581436215005</v>
      </c>
      <c r="AX29" s="121">
        <f>'[2]Stb-Pipe'!P31</f>
        <v>17369.635560399074</v>
      </c>
      <c r="AY29" s="121"/>
      <c r="AZ29" s="122">
        <f t="shared" si="32"/>
        <v>17369.635560399074</v>
      </c>
      <c r="BA29" s="157">
        <f t="shared" si="33"/>
        <v>50763.083767434786</v>
      </c>
      <c r="BB29" s="158">
        <f t="shared" si="34"/>
        <v>0</v>
      </c>
      <c r="BC29" s="443">
        <f t="shared" si="35"/>
        <v>50763.083767434786</v>
      </c>
      <c r="BD29" s="166">
        <f t="shared" si="36"/>
        <v>101474.84611566926</v>
      </c>
      <c r="BE29" s="167">
        <f t="shared" si="37"/>
        <v>0</v>
      </c>
      <c r="BF29" s="444">
        <f t="shared" si="38"/>
        <v>101474.84611566926</v>
      </c>
      <c r="BG29" s="439">
        <f t="shared" si="39"/>
        <v>203252.63866417657</v>
      </c>
      <c r="BH29" s="444">
        <f t="shared" si="40"/>
        <v>50611.689999999995</v>
      </c>
      <c r="BI29" s="444">
        <f t="shared" si="41"/>
        <v>152640.94866417657</v>
      </c>
      <c r="BJ29" s="465"/>
      <c r="BL29" s="456">
        <f>VLOOKUP($B29,Test!$A$5:$E$58,4,0)</f>
        <v>8982.3700000000008</v>
      </c>
    </row>
    <row r="30" spans="1:64" s="183" customFormat="1" ht="30" customHeight="1" x14ac:dyDescent="0.5">
      <c r="A30" s="184">
        <f t="shared" si="42"/>
        <v>24</v>
      </c>
      <c r="B30" s="222">
        <v>51406</v>
      </c>
      <c r="C30" s="236" t="s">
        <v>19</v>
      </c>
      <c r="D30" s="186" t="s">
        <v>60</v>
      </c>
      <c r="E30" s="143">
        <f>'[2]Stb-Pipe'!E32</f>
        <v>0</v>
      </c>
      <c r="F30" s="121"/>
      <c r="G30" s="122">
        <f t="shared" si="15"/>
        <v>0</v>
      </c>
      <c r="H30" s="121">
        <f>'[2]Stb-Pipe'!F32</f>
        <v>0</v>
      </c>
      <c r="I30" s="121"/>
      <c r="J30" s="122">
        <f t="shared" si="16"/>
        <v>0</v>
      </c>
      <c r="K30" s="121">
        <f>'[2]Stb-Pipe'!G32</f>
        <v>0</v>
      </c>
      <c r="L30" s="121"/>
      <c r="M30" s="124">
        <f t="shared" si="17"/>
        <v>0</v>
      </c>
      <c r="N30" s="157">
        <f t="shared" si="18"/>
        <v>0</v>
      </c>
      <c r="O30" s="322">
        <f t="shared" si="18"/>
        <v>0</v>
      </c>
      <c r="P30" s="159">
        <f t="shared" si="19"/>
        <v>0</v>
      </c>
      <c r="Q30" s="143">
        <f>'[2]Stb-Pipe'!H32</f>
        <v>0</v>
      </c>
      <c r="R30" s="121"/>
      <c r="S30" s="122">
        <f t="shared" si="20"/>
        <v>0</v>
      </c>
      <c r="T30" s="121">
        <f>'[2]Stb-Pipe'!I32</f>
        <v>0</v>
      </c>
      <c r="U30" s="121"/>
      <c r="V30" s="122">
        <f t="shared" si="21"/>
        <v>0</v>
      </c>
      <c r="W30" s="483">
        <f>'[2]Stb-Pipe'!J32</f>
        <v>0</v>
      </c>
      <c r="X30" s="121"/>
      <c r="Y30" s="124">
        <f t="shared" si="22"/>
        <v>0</v>
      </c>
      <c r="Z30" s="157">
        <f t="shared" si="23"/>
        <v>0</v>
      </c>
      <c r="AA30" s="322">
        <f t="shared" si="23"/>
        <v>0</v>
      </c>
      <c r="AB30" s="159">
        <f t="shared" si="24"/>
        <v>0</v>
      </c>
      <c r="AC30" s="439">
        <f t="shared" si="25"/>
        <v>0</v>
      </c>
      <c r="AD30" s="327">
        <f t="shared" si="25"/>
        <v>0</v>
      </c>
      <c r="AE30" s="168">
        <f t="shared" si="26"/>
        <v>0</v>
      </c>
      <c r="AF30" s="143">
        <f>'[2]Stb-Pipe'!K32</f>
        <v>0</v>
      </c>
      <c r="AG30" s="121"/>
      <c r="AH30" s="122">
        <f t="shared" si="27"/>
        <v>0</v>
      </c>
      <c r="AI30" s="121">
        <f>'[2]Stb-Pipe'!L32</f>
        <v>0</v>
      </c>
      <c r="AJ30" s="121"/>
      <c r="AK30" s="122">
        <f t="shared" si="28"/>
        <v>0</v>
      </c>
      <c r="AL30" s="121">
        <f>'[2]Stb-Pipe'!M32</f>
        <v>0</v>
      </c>
      <c r="AM30" s="121"/>
      <c r="AN30" s="124">
        <f t="shared" si="29"/>
        <v>0</v>
      </c>
      <c r="AO30" s="157">
        <f t="shared" si="9"/>
        <v>0</v>
      </c>
      <c r="AP30" s="322">
        <f t="shared" si="9"/>
        <v>0</v>
      </c>
      <c r="AQ30" s="159">
        <f t="shared" si="10"/>
        <v>0</v>
      </c>
      <c r="AR30" s="143">
        <f>'[2]Stb-Pipe'!N32</f>
        <v>0</v>
      </c>
      <c r="AS30" s="121"/>
      <c r="AT30" s="122">
        <f t="shared" si="30"/>
        <v>0</v>
      </c>
      <c r="AU30" s="121">
        <f>'[2]Stb-Pipe'!O32</f>
        <v>0</v>
      </c>
      <c r="AV30" s="121"/>
      <c r="AW30" s="123">
        <f t="shared" si="31"/>
        <v>0</v>
      </c>
      <c r="AX30" s="121">
        <f>'[2]Stb-Pipe'!P32</f>
        <v>0</v>
      </c>
      <c r="AY30" s="121"/>
      <c r="AZ30" s="122">
        <f t="shared" si="32"/>
        <v>0</v>
      </c>
      <c r="BA30" s="157">
        <f t="shared" si="33"/>
        <v>0</v>
      </c>
      <c r="BB30" s="158">
        <f t="shared" si="34"/>
        <v>0</v>
      </c>
      <c r="BC30" s="443">
        <f t="shared" si="35"/>
        <v>0</v>
      </c>
      <c r="BD30" s="166">
        <f t="shared" si="36"/>
        <v>0</v>
      </c>
      <c r="BE30" s="167">
        <f t="shared" si="37"/>
        <v>0</v>
      </c>
      <c r="BF30" s="444">
        <f t="shared" si="38"/>
        <v>0</v>
      </c>
      <c r="BG30" s="439">
        <f t="shared" si="39"/>
        <v>0</v>
      </c>
      <c r="BH30" s="444">
        <f t="shared" si="40"/>
        <v>0</v>
      </c>
      <c r="BI30" s="444">
        <f t="shared" si="41"/>
        <v>0</v>
      </c>
      <c r="BJ30" s="465"/>
      <c r="BL30" s="456">
        <f>VLOOKUP($B30,Test!$A$5:$E$58,4,0)</f>
        <v>0</v>
      </c>
    </row>
    <row r="31" spans="1:64" s="183" customFormat="1" ht="30" customHeight="1" x14ac:dyDescent="0.5">
      <c r="A31" s="184">
        <f t="shared" si="42"/>
        <v>25</v>
      </c>
      <c r="B31" s="222">
        <v>51407</v>
      </c>
      <c r="C31" s="236" t="s">
        <v>20</v>
      </c>
      <c r="D31" s="186" t="s">
        <v>61</v>
      </c>
      <c r="E31" s="143">
        <f>'[2]Stb-Pipe'!E33</f>
        <v>0</v>
      </c>
      <c r="F31" s="121"/>
      <c r="G31" s="122">
        <f t="shared" si="15"/>
        <v>0</v>
      </c>
      <c r="H31" s="121">
        <f>'[2]Stb-Pipe'!F33</f>
        <v>0</v>
      </c>
      <c r="I31" s="121"/>
      <c r="J31" s="122">
        <f t="shared" si="16"/>
        <v>0</v>
      </c>
      <c r="K31" s="121">
        <f>'[2]Stb-Pipe'!G33</f>
        <v>0</v>
      </c>
      <c r="L31" s="121"/>
      <c r="M31" s="124">
        <f t="shared" si="17"/>
        <v>0</v>
      </c>
      <c r="N31" s="157">
        <f t="shared" si="18"/>
        <v>0</v>
      </c>
      <c r="O31" s="322">
        <f t="shared" si="18"/>
        <v>0</v>
      </c>
      <c r="P31" s="159">
        <f t="shared" si="19"/>
        <v>0</v>
      </c>
      <c r="Q31" s="143">
        <f>'[2]Stb-Pipe'!H33</f>
        <v>0</v>
      </c>
      <c r="R31" s="121"/>
      <c r="S31" s="122">
        <f t="shared" si="20"/>
        <v>0</v>
      </c>
      <c r="T31" s="121">
        <f>'[2]Stb-Pipe'!I33</f>
        <v>0</v>
      </c>
      <c r="U31" s="121"/>
      <c r="V31" s="122">
        <f t="shared" si="21"/>
        <v>0</v>
      </c>
      <c r="W31" s="483">
        <f>'[2]Stb-Pipe'!J33</f>
        <v>0</v>
      </c>
      <c r="X31" s="121"/>
      <c r="Y31" s="124">
        <f t="shared" si="22"/>
        <v>0</v>
      </c>
      <c r="Z31" s="157">
        <f t="shared" si="23"/>
        <v>0</v>
      </c>
      <c r="AA31" s="322">
        <f t="shared" si="23"/>
        <v>0</v>
      </c>
      <c r="AB31" s="159">
        <f t="shared" si="24"/>
        <v>0</v>
      </c>
      <c r="AC31" s="439">
        <f t="shared" si="25"/>
        <v>0</v>
      </c>
      <c r="AD31" s="327">
        <f t="shared" si="25"/>
        <v>0</v>
      </c>
      <c r="AE31" s="168">
        <f t="shared" si="26"/>
        <v>0</v>
      </c>
      <c r="AF31" s="143">
        <f>'[2]Stb-Pipe'!K33</f>
        <v>0</v>
      </c>
      <c r="AG31" s="121"/>
      <c r="AH31" s="122">
        <f t="shared" si="27"/>
        <v>0</v>
      </c>
      <c r="AI31" s="121">
        <f>'[2]Stb-Pipe'!L33</f>
        <v>0</v>
      </c>
      <c r="AJ31" s="121"/>
      <c r="AK31" s="122">
        <f t="shared" si="28"/>
        <v>0</v>
      </c>
      <c r="AL31" s="121">
        <f>'[2]Stb-Pipe'!M33</f>
        <v>0</v>
      </c>
      <c r="AM31" s="121"/>
      <c r="AN31" s="124">
        <f t="shared" si="29"/>
        <v>0</v>
      </c>
      <c r="AO31" s="157">
        <f t="shared" si="9"/>
        <v>0</v>
      </c>
      <c r="AP31" s="322">
        <f t="shared" si="9"/>
        <v>0</v>
      </c>
      <c r="AQ31" s="159">
        <f t="shared" si="10"/>
        <v>0</v>
      </c>
      <c r="AR31" s="143">
        <f>'[2]Stb-Pipe'!N33</f>
        <v>0</v>
      </c>
      <c r="AS31" s="121"/>
      <c r="AT31" s="122">
        <f t="shared" si="30"/>
        <v>0</v>
      </c>
      <c r="AU31" s="121">
        <f>'[2]Stb-Pipe'!O33</f>
        <v>0</v>
      </c>
      <c r="AV31" s="121"/>
      <c r="AW31" s="123">
        <f t="shared" si="31"/>
        <v>0</v>
      </c>
      <c r="AX31" s="121">
        <f>'[2]Stb-Pipe'!P33</f>
        <v>0</v>
      </c>
      <c r="AY31" s="121"/>
      <c r="AZ31" s="122">
        <f t="shared" si="32"/>
        <v>0</v>
      </c>
      <c r="BA31" s="157">
        <f t="shared" si="33"/>
        <v>0</v>
      </c>
      <c r="BB31" s="158">
        <f t="shared" si="34"/>
        <v>0</v>
      </c>
      <c r="BC31" s="443">
        <f t="shared" si="35"/>
        <v>0</v>
      </c>
      <c r="BD31" s="166">
        <f t="shared" si="36"/>
        <v>0</v>
      </c>
      <c r="BE31" s="167">
        <f t="shared" si="37"/>
        <v>0</v>
      </c>
      <c r="BF31" s="444">
        <f t="shared" si="38"/>
        <v>0</v>
      </c>
      <c r="BG31" s="439">
        <f t="shared" si="39"/>
        <v>0</v>
      </c>
      <c r="BH31" s="444">
        <f t="shared" si="40"/>
        <v>0</v>
      </c>
      <c r="BI31" s="444">
        <f t="shared" si="41"/>
        <v>0</v>
      </c>
      <c r="BJ31" s="465"/>
      <c r="BL31" s="456">
        <f>VLOOKUP($B31,Test!$A$5:$E$58,4,0)</f>
        <v>0</v>
      </c>
    </row>
    <row r="32" spans="1:64" s="183" customFormat="1" ht="30" customHeight="1" x14ac:dyDescent="0.5">
      <c r="A32" s="184">
        <f t="shared" si="42"/>
        <v>26</v>
      </c>
      <c r="B32" s="222">
        <v>51408</v>
      </c>
      <c r="C32" s="236" t="s">
        <v>21</v>
      </c>
      <c r="D32" s="186" t="s">
        <v>62</v>
      </c>
      <c r="E32" s="143">
        <f>'[2]Stb-Pipe'!E34</f>
        <v>179725.95042702969</v>
      </c>
      <c r="F32" s="121">
        <v>143204.78</v>
      </c>
      <c r="G32" s="122">
        <f t="shared" si="15"/>
        <v>36521.17042702969</v>
      </c>
      <c r="H32" s="121">
        <f>'[2]Stb-Pipe'!F34</f>
        <v>225491.10788508761</v>
      </c>
      <c r="I32" s="121">
        <v>204600.65</v>
      </c>
      <c r="J32" s="122">
        <f t="shared" si="16"/>
        <v>20890.457885087613</v>
      </c>
      <c r="K32" s="121">
        <f>'[2]Stb-Pipe'!G34</f>
        <v>225508.93781549711</v>
      </c>
      <c r="L32" s="121">
        <v>167866.47</v>
      </c>
      <c r="M32" s="124">
        <f t="shared" si="17"/>
        <v>57642.467815497104</v>
      </c>
      <c r="N32" s="157">
        <f t="shared" si="18"/>
        <v>630725.9961276144</v>
      </c>
      <c r="O32" s="322">
        <f t="shared" si="18"/>
        <v>515671.9</v>
      </c>
      <c r="P32" s="159">
        <f t="shared" si="19"/>
        <v>115054.09612761438</v>
      </c>
      <c r="Q32" s="143">
        <f>'[2]Stb-Pipe'!H34</f>
        <v>170216.44874571724</v>
      </c>
      <c r="R32" s="121">
        <v>105047.43</v>
      </c>
      <c r="S32" s="122">
        <f t="shared" si="20"/>
        <v>65169.018745717243</v>
      </c>
      <c r="T32" s="121">
        <f>'[2]Stb-Pipe'!I34</f>
        <v>211440.25949715998</v>
      </c>
      <c r="U32" s="121"/>
      <c r="V32" s="122">
        <f t="shared" si="21"/>
        <v>211440.25949715998</v>
      </c>
      <c r="W32" s="483">
        <f>'[2]Stb-Pipe'!J34</f>
        <v>210237.92365133911</v>
      </c>
      <c r="X32" s="121"/>
      <c r="Y32" s="124">
        <f t="shared" si="22"/>
        <v>210237.92365133911</v>
      </c>
      <c r="Z32" s="157">
        <f t="shared" si="23"/>
        <v>591894.63189421629</v>
      </c>
      <c r="AA32" s="322">
        <f t="shared" si="23"/>
        <v>105047.43</v>
      </c>
      <c r="AB32" s="159">
        <f t="shared" si="24"/>
        <v>486847.2018942163</v>
      </c>
      <c r="AC32" s="439">
        <f t="shared" si="25"/>
        <v>1222620.6280218307</v>
      </c>
      <c r="AD32" s="327">
        <f t="shared" si="25"/>
        <v>620719.33000000007</v>
      </c>
      <c r="AE32" s="168">
        <f t="shared" si="26"/>
        <v>601901.29802183062</v>
      </c>
      <c r="AF32" s="143">
        <f>'[2]Stb-Pipe'!K34</f>
        <v>194309.28471663111</v>
      </c>
      <c r="AG32" s="121"/>
      <c r="AH32" s="122">
        <f t="shared" si="27"/>
        <v>194309.28471663111</v>
      </c>
      <c r="AI32" s="121">
        <f>'[2]Stb-Pipe'!L34</f>
        <v>206067.69417990811</v>
      </c>
      <c r="AJ32" s="121"/>
      <c r="AK32" s="122">
        <f t="shared" si="28"/>
        <v>206067.69417990811</v>
      </c>
      <c r="AL32" s="121">
        <f>'[2]Stb-Pipe'!M34</f>
        <v>208995.08171339298</v>
      </c>
      <c r="AM32" s="121"/>
      <c r="AN32" s="124">
        <f t="shared" si="29"/>
        <v>208995.08171339298</v>
      </c>
      <c r="AO32" s="157">
        <f t="shared" si="9"/>
        <v>609372.06060993217</v>
      </c>
      <c r="AP32" s="322">
        <f t="shared" si="9"/>
        <v>0</v>
      </c>
      <c r="AQ32" s="159">
        <f t="shared" si="10"/>
        <v>609372.06060993217</v>
      </c>
      <c r="AR32" s="143">
        <f>'[2]Stb-Pipe'!N34</f>
        <v>201613.69837413065</v>
      </c>
      <c r="AS32" s="121"/>
      <c r="AT32" s="122">
        <f t="shared" si="30"/>
        <v>201613.69837413065</v>
      </c>
      <c r="AU32" s="121">
        <f>'[2]Stb-Pipe'!O34</f>
        <v>211775.73946943172</v>
      </c>
      <c r="AV32" s="121"/>
      <c r="AW32" s="123">
        <f t="shared" si="31"/>
        <v>211775.73946943172</v>
      </c>
      <c r="AX32" s="121">
        <f>'[2]Stb-Pipe'!P34</f>
        <v>176640.73977419882</v>
      </c>
      <c r="AY32" s="121"/>
      <c r="AZ32" s="122">
        <f t="shared" si="32"/>
        <v>176640.73977419882</v>
      </c>
      <c r="BA32" s="157">
        <f t="shared" si="33"/>
        <v>590030.17761776119</v>
      </c>
      <c r="BB32" s="158">
        <f t="shared" si="34"/>
        <v>0</v>
      </c>
      <c r="BC32" s="443">
        <f t="shared" si="35"/>
        <v>590030.17761776119</v>
      </c>
      <c r="BD32" s="166">
        <f t="shared" si="36"/>
        <v>1199402.2382276934</v>
      </c>
      <c r="BE32" s="167">
        <f t="shared" si="37"/>
        <v>0</v>
      </c>
      <c r="BF32" s="444">
        <f t="shared" si="38"/>
        <v>1199402.2382276934</v>
      </c>
      <c r="BG32" s="439">
        <f t="shared" si="39"/>
        <v>2422022.8662495241</v>
      </c>
      <c r="BH32" s="444">
        <f t="shared" si="40"/>
        <v>620719.33000000007</v>
      </c>
      <c r="BI32" s="444">
        <f t="shared" si="41"/>
        <v>1801303.536249524</v>
      </c>
      <c r="BJ32" s="465"/>
      <c r="BL32" s="456">
        <f>VLOOKUP($B32,Test!$A$5:$E$58,4,0)</f>
        <v>146070.91</v>
      </c>
    </row>
    <row r="33" spans="1:64" s="183" customFormat="1" ht="30" customHeight="1" x14ac:dyDescent="0.5">
      <c r="A33" s="184">
        <f t="shared" si="42"/>
        <v>27</v>
      </c>
      <c r="B33" s="222">
        <v>51409</v>
      </c>
      <c r="C33" s="236" t="s">
        <v>22</v>
      </c>
      <c r="D33" s="186" t="s">
        <v>63</v>
      </c>
      <c r="E33" s="143">
        <f>'[2]Stb-Pipe'!E35</f>
        <v>76153.846920287848</v>
      </c>
      <c r="F33" s="121">
        <v>78761.77</v>
      </c>
      <c r="G33" s="122">
        <f t="shared" si="15"/>
        <v>-2607.9230797121563</v>
      </c>
      <c r="H33" s="121">
        <f>'[2]Stb-Pipe'!F35</f>
        <v>79781.347161321799</v>
      </c>
      <c r="I33" s="121">
        <v>80930.8</v>
      </c>
      <c r="J33" s="122">
        <f t="shared" si="16"/>
        <v>-1149.452838678204</v>
      </c>
      <c r="K33" s="121">
        <f>'[2]Stb-Pipe'!G35</f>
        <v>78744.516950238511</v>
      </c>
      <c r="L33" s="121">
        <v>84499.39</v>
      </c>
      <c r="M33" s="124">
        <f t="shared" si="17"/>
        <v>-5754.8730497614888</v>
      </c>
      <c r="N33" s="157">
        <f t="shared" si="18"/>
        <v>234679.71103184816</v>
      </c>
      <c r="O33" s="322">
        <f t="shared" si="18"/>
        <v>244191.96000000002</v>
      </c>
      <c r="P33" s="159">
        <f t="shared" si="19"/>
        <v>-9512.2489681518637</v>
      </c>
      <c r="Q33" s="143">
        <f>'[2]Stb-Pipe'!H35</f>
        <v>76667.374961044086</v>
      </c>
      <c r="R33" s="121">
        <v>77222.460000000006</v>
      </c>
      <c r="S33" s="122">
        <f t="shared" si="20"/>
        <v>-555.08503895592003</v>
      </c>
      <c r="T33" s="121">
        <f>'[2]Stb-Pipe'!I35</f>
        <v>77284.70852021419</v>
      </c>
      <c r="U33" s="121"/>
      <c r="V33" s="122">
        <f t="shared" si="21"/>
        <v>77284.70852021419</v>
      </c>
      <c r="W33" s="483">
        <f>'[2]Stb-Pipe'!J35</f>
        <v>67186.798710375762</v>
      </c>
      <c r="X33" s="121"/>
      <c r="Y33" s="124">
        <f t="shared" si="22"/>
        <v>67186.798710375762</v>
      </c>
      <c r="Z33" s="157">
        <f t="shared" si="23"/>
        <v>221138.88219163404</v>
      </c>
      <c r="AA33" s="322">
        <f t="shared" si="23"/>
        <v>77222.460000000006</v>
      </c>
      <c r="AB33" s="159">
        <f t="shared" si="24"/>
        <v>143916.42219163402</v>
      </c>
      <c r="AC33" s="439">
        <f t="shared" si="25"/>
        <v>455818.59322348225</v>
      </c>
      <c r="AD33" s="327">
        <f t="shared" si="25"/>
        <v>321414.42000000004</v>
      </c>
      <c r="AE33" s="168">
        <f t="shared" si="26"/>
        <v>134404.17322348221</v>
      </c>
      <c r="AF33" s="143">
        <f>'[2]Stb-Pipe'!K35</f>
        <v>60473.233404526996</v>
      </c>
      <c r="AG33" s="121"/>
      <c r="AH33" s="122">
        <f t="shared" si="27"/>
        <v>60473.233404526996</v>
      </c>
      <c r="AI33" s="121">
        <f>'[2]Stb-Pipe'!L35</f>
        <v>58886.865910963934</v>
      </c>
      <c r="AJ33" s="121"/>
      <c r="AK33" s="122">
        <f t="shared" si="28"/>
        <v>58886.865910963934</v>
      </c>
      <c r="AL33" s="121">
        <f>'[2]Stb-Pipe'!M35</f>
        <v>60127.45947096587</v>
      </c>
      <c r="AM33" s="121"/>
      <c r="AN33" s="124">
        <f t="shared" si="29"/>
        <v>60127.45947096587</v>
      </c>
      <c r="AO33" s="157">
        <f t="shared" si="9"/>
        <v>179487.55878645679</v>
      </c>
      <c r="AP33" s="322">
        <f t="shared" si="9"/>
        <v>0</v>
      </c>
      <c r="AQ33" s="159">
        <f t="shared" si="10"/>
        <v>179487.55878645679</v>
      </c>
      <c r="AR33" s="143">
        <f>'[2]Stb-Pipe'!N35</f>
        <v>56143.522626986538</v>
      </c>
      <c r="AS33" s="121"/>
      <c r="AT33" s="122">
        <f t="shared" si="30"/>
        <v>56143.522626986538</v>
      </c>
      <c r="AU33" s="121">
        <f>'[2]Stb-Pipe'!O35</f>
        <v>42662.641693447789</v>
      </c>
      <c r="AV33" s="121"/>
      <c r="AW33" s="123">
        <f t="shared" si="31"/>
        <v>42662.641693447789</v>
      </c>
      <c r="AX33" s="121">
        <f>'[2]Stb-Pipe'!P35</f>
        <v>41257.070257977837</v>
      </c>
      <c r="AY33" s="121"/>
      <c r="AZ33" s="122">
        <f t="shared" si="32"/>
        <v>41257.070257977837</v>
      </c>
      <c r="BA33" s="157">
        <f t="shared" si="33"/>
        <v>140063.23457841217</v>
      </c>
      <c r="BB33" s="158">
        <f t="shared" si="34"/>
        <v>0</v>
      </c>
      <c r="BC33" s="443">
        <f t="shared" si="35"/>
        <v>140063.23457841217</v>
      </c>
      <c r="BD33" s="166">
        <f t="shared" si="36"/>
        <v>319550.79336486891</v>
      </c>
      <c r="BE33" s="167">
        <f t="shared" si="37"/>
        <v>0</v>
      </c>
      <c r="BF33" s="444">
        <f t="shared" si="38"/>
        <v>319550.79336486891</v>
      </c>
      <c r="BG33" s="439">
        <f t="shared" si="39"/>
        <v>775369.3865883511</v>
      </c>
      <c r="BH33" s="444">
        <f t="shared" si="40"/>
        <v>321414.42000000004</v>
      </c>
      <c r="BI33" s="444">
        <f t="shared" si="41"/>
        <v>453954.96658835106</v>
      </c>
      <c r="BJ33" s="465"/>
      <c r="BL33" s="456">
        <f>VLOOKUP($B33,Test!$A$5:$E$58,4,0)</f>
        <v>72665.3</v>
      </c>
    </row>
    <row r="34" spans="1:64" s="183" customFormat="1" ht="30" customHeight="1" x14ac:dyDescent="0.5">
      <c r="A34" s="184">
        <f t="shared" si="42"/>
        <v>28</v>
      </c>
      <c r="B34" s="222">
        <v>51499</v>
      </c>
      <c r="C34" s="236" t="s">
        <v>23</v>
      </c>
      <c r="D34" s="186" t="s">
        <v>64</v>
      </c>
      <c r="E34" s="143">
        <f>'[2]Stb-Pipe'!E36</f>
        <v>0</v>
      </c>
      <c r="F34" s="121"/>
      <c r="G34" s="122">
        <f t="shared" si="15"/>
        <v>0</v>
      </c>
      <c r="H34" s="121">
        <f>'[2]Stb-Pipe'!F36</f>
        <v>0</v>
      </c>
      <c r="I34" s="121"/>
      <c r="J34" s="122">
        <f t="shared" si="16"/>
        <v>0</v>
      </c>
      <c r="K34" s="121">
        <f>'[2]Stb-Pipe'!G36</f>
        <v>0</v>
      </c>
      <c r="L34" s="121"/>
      <c r="M34" s="124">
        <f t="shared" si="17"/>
        <v>0</v>
      </c>
      <c r="N34" s="157">
        <f t="shared" si="18"/>
        <v>0</v>
      </c>
      <c r="O34" s="322">
        <f t="shared" si="18"/>
        <v>0</v>
      </c>
      <c r="P34" s="159">
        <f t="shared" si="19"/>
        <v>0</v>
      </c>
      <c r="Q34" s="143">
        <f>'[2]Stb-Pipe'!H36</f>
        <v>0</v>
      </c>
      <c r="R34" s="121"/>
      <c r="S34" s="122">
        <f t="shared" si="20"/>
        <v>0</v>
      </c>
      <c r="T34" s="121">
        <f>'[2]Stb-Pipe'!I36</f>
        <v>0</v>
      </c>
      <c r="U34" s="121"/>
      <c r="V34" s="122">
        <f t="shared" si="21"/>
        <v>0</v>
      </c>
      <c r="W34" s="483">
        <f>'[2]Stb-Pipe'!J36</f>
        <v>0</v>
      </c>
      <c r="X34" s="121"/>
      <c r="Y34" s="124">
        <f t="shared" si="22"/>
        <v>0</v>
      </c>
      <c r="Z34" s="157">
        <f t="shared" si="23"/>
        <v>0</v>
      </c>
      <c r="AA34" s="322">
        <f t="shared" si="23"/>
        <v>0</v>
      </c>
      <c r="AB34" s="159">
        <f t="shared" si="24"/>
        <v>0</v>
      </c>
      <c r="AC34" s="439">
        <f t="shared" si="25"/>
        <v>0</v>
      </c>
      <c r="AD34" s="327">
        <f t="shared" si="25"/>
        <v>0</v>
      </c>
      <c r="AE34" s="168">
        <f t="shared" si="26"/>
        <v>0</v>
      </c>
      <c r="AF34" s="143">
        <f>'[2]Stb-Pipe'!K36</f>
        <v>0</v>
      </c>
      <c r="AG34" s="121"/>
      <c r="AH34" s="122">
        <f t="shared" si="27"/>
        <v>0</v>
      </c>
      <c r="AI34" s="121">
        <f>'[2]Stb-Pipe'!L36</f>
        <v>0</v>
      </c>
      <c r="AJ34" s="121"/>
      <c r="AK34" s="122">
        <f t="shared" si="28"/>
        <v>0</v>
      </c>
      <c r="AL34" s="121">
        <f>'[2]Stb-Pipe'!M36</f>
        <v>0</v>
      </c>
      <c r="AM34" s="121"/>
      <c r="AN34" s="124">
        <f t="shared" si="29"/>
        <v>0</v>
      </c>
      <c r="AO34" s="157">
        <f t="shared" si="9"/>
        <v>0</v>
      </c>
      <c r="AP34" s="322">
        <f t="shared" si="9"/>
        <v>0</v>
      </c>
      <c r="AQ34" s="159">
        <f t="shared" si="10"/>
        <v>0</v>
      </c>
      <c r="AR34" s="143">
        <f>'[2]Stb-Pipe'!N36</f>
        <v>0</v>
      </c>
      <c r="AS34" s="121"/>
      <c r="AT34" s="122">
        <f t="shared" si="30"/>
        <v>0</v>
      </c>
      <c r="AU34" s="121">
        <f>'[2]Stb-Pipe'!O36</f>
        <v>0</v>
      </c>
      <c r="AV34" s="121"/>
      <c r="AW34" s="123">
        <f t="shared" si="31"/>
        <v>0</v>
      </c>
      <c r="AX34" s="121">
        <f>'[2]Stb-Pipe'!P36</f>
        <v>0</v>
      </c>
      <c r="AY34" s="121"/>
      <c r="AZ34" s="122">
        <f t="shared" si="32"/>
        <v>0</v>
      </c>
      <c r="BA34" s="157">
        <f t="shared" si="33"/>
        <v>0</v>
      </c>
      <c r="BB34" s="158">
        <f t="shared" si="34"/>
        <v>0</v>
      </c>
      <c r="BC34" s="443">
        <f t="shared" si="35"/>
        <v>0</v>
      </c>
      <c r="BD34" s="166">
        <f t="shared" si="36"/>
        <v>0</v>
      </c>
      <c r="BE34" s="167">
        <f t="shared" si="37"/>
        <v>0</v>
      </c>
      <c r="BF34" s="444">
        <f t="shared" si="38"/>
        <v>0</v>
      </c>
      <c r="BG34" s="439">
        <f t="shared" si="39"/>
        <v>0</v>
      </c>
      <c r="BH34" s="444">
        <f t="shared" si="40"/>
        <v>0</v>
      </c>
      <c r="BI34" s="444">
        <f t="shared" si="41"/>
        <v>0</v>
      </c>
      <c r="BJ34" s="465"/>
      <c r="BL34" s="456">
        <f>VLOOKUP($B34,Test!$A$5:$E$58,4,0)</f>
        <v>0</v>
      </c>
    </row>
    <row r="35" spans="1:64" s="183" customFormat="1" ht="30" customHeight="1" x14ac:dyDescent="0.5">
      <c r="A35" s="184">
        <f t="shared" si="42"/>
        <v>29</v>
      </c>
      <c r="B35" s="222">
        <v>51601</v>
      </c>
      <c r="C35" s="236" t="s">
        <v>24</v>
      </c>
      <c r="D35" s="186" t="s">
        <v>65</v>
      </c>
      <c r="E35" s="143">
        <f>'[2]Stb-Pipe'!E37</f>
        <v>0</v>
      </c>
      <c r="F35" s="121"/>
      <c r="G35" s="122">
        <f t="shared" si="15"/>
        <v>0</v>
      </c>
      <c r="H35" s="121">
        <f>'[2]Stb-Pipe'!F37</f>
        <v>0</v>
      </c>
      <c r="I35" s="121"/>
      <c r="J35" s="122">
        <f t="shared" si="16"/>
        <v>0</v>
      </c>
      <c r="K35" s="121">
        <f>'[2]Stb-Pipe'!G37</f>
        <v>0</v>
      </c>
      <c r="L35" s="121"/>
      <c r="M35" s="124">
        <f t="shared" si="17"/>
        <v>0</v>
      </c>
      <c r="N35" s="157">
        <f t="shared" si="18"/>
        <v>0</v>
      </c>
      <c r="O35" s="322">
        <f t="shared" si="18"/>
        <v>0</v>
      </c>
      <c r="P35" s="159">
        <f t="shared" si="19"/>
        <v>0</v>
      </c>
      <c r="Q35" s="143">
        <f>'[2]Stb-Pipe'!H37</f>
        <v>0</v>
      </c>
      <c r="R35" s="121"/>
      <c r="S35" s="122">
        <f t="shared" si="20"/>
        <v>0</v>
      </c>
      <c r="T35" s="121">
        <f>'[2]Stb-Pipe'!I37</f>
        <v>0</v>
      </c>
      <c r="U35" s="121"/>
      <c r="V35" s="122">
        <f t="shared" si="21"/>
        <v>0</v>
      </c>
      <c r="W35" s="483">
        <f>'[2]Stb-Pipe'!J37</f>
        <v>0</v>
      </c>
      <c r="X35" s="121"/>
      <c r="Y35" s="124">
        <f t="shared" si="22"/>
        <v>0</v>
      </c>
      <c r="Z35" s="157">
        <f t="shared" si="23"/>
        <v>0</v>
      </c>
      <c r="AA35" s="322">
        <f t="shared" si="23"/>
        <v>0</v>
      </c>
      <c r="AB35" s="159">
        <f t="shared" si="24"/>
        <v>0</v>
      </c>
      <c r="AC35" s="439">
        <f t="shared" si="25"/>
        <v>0</v>
      </c>
      <c r="AD35" s="327">
        <f t="shared" si="25"/>
        <v>0</v>
      </c>
      <c r="AE35" s="168">
        <f t="shared" si="26"/>
        <v>0</v>
      </c>
      <c r="AF35" s="143">
        <f>'[2]Stb-Pipe'!K37</f>
        <v>0</v>
      </c>
      <c r="AG35" s="121"/>
      <c r="AH35" s="122">
        <f t="shared" si="27"/>
        <v>0</v>
      </c>
      <c r="AI35" s="121">
        <f>'[2]Stb-Pipe'!L37</f>
        <v>0</v>
      </c>
      <c r="AJ35" s="121"/>
      <c r="AK35" s="122">
        <f t="shared" si="28"/>
        <v>0</v>
      </c>
      <c r="AL35" s="121">
        <f>'[2]Stb-Pipe'!M37</f>
        <v>0</v>
      </c>
      <c r="AM35" s="121"/>
      <c r="AN35" s="124">
        <f t="shared" si="29"/>
        <v>0</v>
      </c>
      <c r="AO35" s="157">
        <f t="shared" si="9"/>
        <v>0</v>
      </c>
      <c r="AP35" s="322">
        <f t="shared" si="9"/>
        <v>0</v>
      </c>
      <c r="AQ35" s="159">
        <f t="shared" si="10"/>
        <v>0</v>
      </c>
      <c r="AR35" s="143">
        <f>'[2]Stb-Pipe'!N37</f>
        <v>0</v>
      </c>
      <c r="AS35" s="121"/>
      <c r="AT35" s="122">
        <f t="shared" si="30"/>
        <v>0</v>
      </c>
      <c r="AU35" s="121">
        <f>'[2]Stb-Pipe'!O37</f>
        <v>0</v>
      </c>
      <c r="AV35" s="121"/>
      <c r="AW35" s="123">
        <f t="shared" si="31"/>
        <v>0</v>
      </c>
      <c r="AX35" s="121">
        <f>'[2]Stb-Pipe'!P37</f>
        <v>0</v>
      </c>
      <c r="AY35" s="121"/>
      <c r="AZ35" s="122">
        <f t="shared" si="32"/>
        <v>0</v>
      </c>
      <c r="BA35" s="157">
        <f t="shared" si="33"/>
        <v>0</v>
      </c>
      <c r="BB35" s="158">
        <f t="shared" si="34"/>
        <v>0</v>
      </c>
      <c r="BC35" s="443">
        <f t="shared" si="35"/>
        <v>0</v>
      </c>
      <c r="BD35" s="166">
        <f t="shared" si="36"/>
        <v>0</v>
      </c>
      <c r="BE35" s="167">
        <f t="shared" si="37"/>
        <v>0</v>
      </c>
      <c r="BF35" s="444">
        <f t="shared" si="38"/>
        <v>0</v>
      </c>
      <c r="BG35" s="439">
        <f t="shared" si="39"/>
        <v>0</v>
      </c>
      <c r="BH35" s="444">
        <f t="shared" si="40"/>
        <v>0</v>
      </c>
      <c r="BI35" s="444">
        <f t="shared" si="41"/>
        <v>0</v>
      </c>
      <c r="BJ35" s="465"/>
      <c r="BL35" s="456">
        <f>VLOOKUP($B35,Test!$A$5:$E$58,4,0)</f>
        <v>0</v>
      </c>
    </row>
    <row r="36" spans="1:64" s="183" customFormat="1" ht="30" customHeight="1" x14ac:dyDescent="0.5">
      <c r="A36" s="184">
        <f t="shared" si="42"/>
        <v>30</v>
      </c>
      <c r="B36" s="222">
        <v>51602</v>
      </c>
      <c r="C36" s="236" t="s">
        <v>25</v>
      </c>
      <c r="D36" s="186" t="s">
        <v>66</v>
      </c>
      <c r="E36" s="143">
        <f>'[2]Stb-Pipe'!E38</f>
        <v>0</v>
      </c>
      <c r="F36" s="121"/>
      <c r="G36" s="122">
        <f t="shared" si="15"/>
        <v>0</v>
      </c>
      <c r="H36" s="121">
        <f>'[2]Stb-Pipe'!F38</f>
        <v>0</v>
      </c>
      <c r="I36" s="121"/>
      <c r="J36" s="122">
        <f t="shared" si="16"/>
        <v>0</v>
      </c>
      <c r="K36" s="121">
        <f>'[2]Stb-Pipe'!G38</f>
        <v>0</v>
      </c>
      <c r="L36" s="121"/>
      <c r="M36" s="124">
        <f t="shared" si="17"/>
        <v>0</v>
      </c>
      <c r="N36" s="157">
        <f t="shared" si="18"/>
        <v>0</v>
      </c>
      <c r="O36" s="322">
        <f t="shared" si="18"/>
        <v>0</v>
      </c>
      <c r="P36" s="159">
        <f t="shared" si="19"/>
        <v>0</v>
      </c>
      <c r="Q36" s="143">
        <f>'[2]Stb-Pipe'!H38</f>
        <v>0</v>
      </c>
      <c r="R36" s="121"/>
      <c r="S36" s="122">
        <f t="shared" si="20"/>
        <v>0</v>
      </c>
      <c r="T36" s="121">
        <f>'[2]Stb-Pipe'!I38</f>
        <v>0</v>
      </c>
      <c r="U36" s="121"/>
      <c r="V36" s="122">
        <f t="shared" si="21"/>
        <v>0</v>
      </c>
      <c r="W36" s="483">
        <f>'[2]Stb-Pipe'!J38</f>
        <v>0</v>
      </c>
      <c r="X36" s="121"/>
      <c r="Y36" s="124">
        <f t="shared" si="22"/>
        <v>0</v>
      </c>
      <c r="Z36" s="157">
        <f t="shared" si="23"/>
        <v>0</v>
      </c>
      <c r="AA36" s="322">
        <f t="shared" si="23"/>
        <v>0</v>
      </c>
      <c r="AB36" s="159">
        <f t="shared" si="24"/>
        <v>0</v>
      </c>
      <c r="AC36" s="439">
        <f t="shared" si="25"/>
        <v>0</v>
      </c>
      <c r="AD36" s="327">
        <f t="shared" si="25"/>
        <v>0</v>
      </c>
      <c r="AE36" s="168">
        <f t="shared" si="26"/>
        <v>0</v>
      </c>
      <c r="AF36" s="143">
        <f>'[2]Stb-Pipe'!K38</f>
        <v>0</v>
      </c>
      <c r="AG36" s="121"/>
      <c r="AH36" s="122">
        <f t="shared" si="27"/>
        <v>0</v>
      </c>
      <c r="AI36" s="121">
        <f>'[2]Stb-Pipe'!L38</f>
        <v>0</v>
      </c>
      <c r="AJ36" s="121"/>
      <c r="AK36" s="122">
        <f t="shared" si="28"/>
        <v>0</v>
      </c>
      <c r="AL36" s="121">
        <f>'[2]Stb-Pipe'!M38</f>
        <v>0</v>
      </c>
      <c r="AM36" s="121"/>
      <c r="AN36" s="124">
        <f t="shared" si="29"/>
        <v>0</v>
      </c>
      <c r="AO36" s="157">
        <f t="shared" si="9"/>
        <v>0</v>
      </c>
      <c r="AP36" s="322">
        <f t="shared" si="9"/>
        <v>0</v>
      </c>
      <c r="AQ36" s="159">
        <f t="shared" si="10"/>
        <v>0</v>
      </c>
      <c r="AR36" s="143">
        <f>'[2]Stb-Pipe'!N38</f>
        <v>0</v>
      </c>
      <c r="AS36" s="121"/>
      <c r="AT36" s="122">
        <f t="shared" si="30"/>
        <v>0</v>
      </c>
      <c r="AU36" s="121">
        <f>'[2]Stb-Pipe'!O38</f>
        <v>0</v>
      </c>
      <c r="AV36" s="121"/>
      <c r="AW36" s="123">
        <f t="shared" si="31"/>
        <v>0</v>
      </c>
      <c r="AX36" s="121">
        <f>'[2]Stb-Pipe'!P38</f>
        <v>0</v>
      </c>
      <c r="AY36" s="121"/>
      <c r="AZ36" s="122">
        <f t="shared" si="32"/>
        <v>0</v>
      </c>
      <c r="BA36" s="157">
        <f t="shared" si="33"/>
        <v>0</v>
      </c>
      <c r="BB36" s="158">
        <f t="shared" si="34"/>
        <v>0</v>
      </c>
      <c r="BC36" s="443">
        <f t="shared" si="35"/>
        <v>0</v>
      </c>
      <c r="BD36" s="166">
        <f t="shared" si="36"/>
        <v>0</v>
      </c>
      <c r="BE36" s="167">
        <f t="shared" si="37"/>
        <v>0</v>
      </c>
      <c r="BF36" s="444">
        <f t="shared" si="38"/>
        <v>0</v>
      </c>
      <c r="BG36" s="439">
        <f t="shared" si="39"/>
        <v>0</v>
      </c>
      <c r="BH36" s="444">
        <f t="shared" si="40"/>
        <v>0</v>
      </c>
      <c r="BI36" s="444">
        <f t="shared" si="41"/>
        <v>0</v>
      </c>
      <c r="BJ36" s="465"/>
      <c r="BL36" s="456">
        <f>VLOOKUP($B36,Test!$A$5:$E$58,4,0)</f>
        <v>0</v>
      </c>
    </row>
    <row r="37" spans="1:64" s="183" customFormat="1" ht="30" customHeight="1" x14ac:dyDescent="0.5">
      <c r="A37" s="184">
        <f t="shared" si="42"/>
        <v>31</v>
      </c>
      <c r="B37" s="222">
        <v>51603</v>
      </c>
      <c r="C37" s="236" t="s">
        <v>26</v>
      </c>
      <c r="D37" s="186" t="s">
        <v>83</v>
      </c>
      <c r="E37" s="143">
        <f>'[2]Stb-Pipe'!E39</f>
        <v>0</v>
      </c>
      <c r="F37" s="121"/>
      <c r="G37" s="122">
        <f t="shared" si="15"/>
        <v>0</v>
      </c>
      <c r="H37" s="121">
        <f>'[2]Stb-Pipe'!F39</f>
        <v>0</v>
      </c>
      <c r="I37" s="121"/>
      <c r="J37" s="122">
        <f t="shared" si="16"/>
        <v>0</v>
      </c>
      <c r="K37" s="121">
        <f>'[2]Stb-Pipe'!G39</f>
        <v>0</v>
      </c>
      <c r="L37" s="121"/>
      <c r="M37" s="124">
        <f t="shared" si="17"/>
        <v>0</v>
      </c>
      <c r="N37" s="157">
        <f t="shared" si="18"/>
        <v>0</v>
      </c>
      <c r="O37" s="322">
        <f t="shared" si="18"/>
        <v>0</v>
      </c>
      <c r="P37" s="159">
        <f t="shared" si="19"/>
        <v>0</v>
      </c>
      <c r="Q37" s="143">
        <f>'[2]Stb-Pipe'!H39</f>
        <v>0</v>
      </c>
      <c r="R37" s="121"/>
      <c r="S37" s="122">
        <f t="shared" si="20"/>
        <v>0</v>
      </c>
      <c r="T37" s="121">
        <f>'[2]Stb-Pipe'!I39</f>
        <v>0</v>
      </c>
      <c r="U37" s="121"/>
      <c r="V37" s="122">
        <f t="shared" si="21"/>
        <v>0</v>
      </c>
      <c r="W37" s="483">
        <f>'[2]Stb-Pipe'!J39</f>
        <v>0</v>
      </c>
      <c r="X37" s="121"/>
      <c r="Y37" s="124">
        <f t="shared" si="22"/>
        <v>0</v>
      </c>
      <c r="Z37" s="157">
        <f t="shared" si="23"/>
        <v>0</v>
      </c>
      <c r="AA37" s="322">
        <f t="shared" si="23"/>
        <v>0</v>
      </c>
      <c r="AB37" s="159">
        <f t="shared" si="24"/>
        <v>0</v>
      </c>
      <c r="AC37" s="439">
        <f t="shared" si="25"/>
        <v>0</v>
      </c>
      <c r="AD37" s="327">
        <f t="shared" si="25"/>
        <v>0</v>
      </c>
      <c r="AE37" s="168">
        <f t="shared" si="26"/>
        <v>0</v>
      </c>
      <c r="AF37" s="143">
        <f>'[2]Stb-Pipe'!K39</f>
        <v>0</v>
      </c>
      <c r="AG37" s="121"/>
      <c r="AH37" s="122">
        <f t="shared" si="27"/>
        <v>0</v>
      </c>
      <c r="AI37" s="121">
        <f>'[2]Stb-Pipe'!L39</f>
        <v>0</v>
      </c>
      <c r="AJ37" s="121"/>
      <c r="AK37" s="122">
        <f t="shared" si="28"/>
        <v>0</v>
      </c>
      <c r="AL37" s="121">
        <f>'[2]Stb-Pipe'!M39</f>
        <v>0</v>
      </c>
      <c r="AM37" s="121"/>
      <c r="AN37" s="124">
        <f t="shared" si="29"/>
        <v>0</v>
      </c>
      <c r="AO37" s="157">
        <f t="shared" si="9"/>
        <v>0</v>
      </c>
      <c r="AP37" s="322">
        <f t="shared" si="9"/>
        <v>0</v>
      </c>
      <c r="AQ37" s="159">
        <f t="shared" si="10"/>
        <v>0</v>
      </c>
      <c r="AR37" s="143">
        <f>'[2]Stb-Pipe'!N39</f>
        <v>0</v>
      </c>
      <c r="AS37" s="121"/>
      <c r="AT37" s="122">
        <f t="shared" si="30"/>
        <v>0</v>
      </c>
      <c r="AU37" s="121">
        <f>'[2]Stb-Pipe'!O39</f>
        <v>0</v>
      </c>
      <c r="AV37" s="121"/>
      <c r="AW37" s="123">
        <f t="shared" si="31"/>
        <v>0</v>
      </c>
      <c r="AX37" s="121">
        <f>'[2]Stb-Pipe'!P39</f>
        <v>0</v>
      </c>
      <c r="AY37" s="121"/>
      <c r="AZ37" s="122">
        <f t="shared" si="32"/>
        <v>0</v>
      </c>
      <c r="BA37" s="157">
        <f t="shared" si="33"/>
        <v>0</v>
      </c>
      <c r="BB37" s="158">
        <f t="shared" si="34"/>
        <v>0</v>
      </c>
      <c r="BC37" s="443">
        <f t="shared" si="35"/>
        <v>0</v>
      </c>
      <c r="BD37" s="166">
        <f t="shared" si="36"/>
        <v>0</v>
      </c>
      <c r="BE37" s="167">
        <f t="shared" si="37"/>
        <v>0</v>
      </c>
      <c r="BF37" s="444">
        <f t="shared" si="38"/>
        <v>0</v>
      </c>
      <c r="BG37" s="439">
        <f t="shared" si="39"/>
        <v>0</v>
      </c>
      <c r="BH37" s="444">
        <f t="shared" si="40"/>
        <v>0</v>
      </c>
      <c r="BI37" s="444">
        <f t="shared" si="41"/>
        <v>0</v>
      </c>
      <c r="BJ37" s="465"/>
      <c r="BL37" s="456">
        <f>VLOOKUP($B37,Test!$A$5:$E$58,4,0)</f>
        <v>0</v>
      </c>
    </row>
    <row r="38" spans="1:64" s="183" customFormat="1" ht="30" customHeight="1" x14ac:dyDescent="0.5">
      <c r="A38" s="184">
        <f t="shared" si="42"/>
        <v>32</v>
      </c>
      <c r="B38" s="222">
        <v>51604</v>
      </c>
      <c r="C38" s="236" t="s">
        <v>27</v>
      </c>
      <c r="D38" s="186" t="s">
        <v>67</v>
      </c>
      <c r="E38" s="143">
        <f>'[2]Stb-Pipe'!E40</f>
        <v>0</v>
      </c>
      <c r="F38" s="121"/>
      <c r="G38" s="122">
        <f t="shared" si="15"/>
        <v>0</v>
      </c>
      <c r="H38" s="121">
        <f>'[2]Stb-Pipe'!F40</f>
        <v>0</v>
      </c>
      <c r="I38" s="121"/>
      <c r="J38" s="122">
        <f t="shared" si="16"/>
        <v>0</v>
      </c>
      <c r="K38" s="121">
        <f>'[2]Stb-Pipe'!G40</f>
        <v>0</v>
      </c>
      <c r="L38" s="121"/>
      <c r="M38" s="124">
        <f t="shared" si="17"/>
        <v>0</v>
      </c>
      <c r="N38" s="157">
        <f t="shared" si="18"/>
        <v>0</v>
      </c>
      <c r="O38" s="322">
        <f t="shared" si="18"/>
        <v>0</v>
      </c>
      <c r="P38" s="159">
        <f t="shared" si="19"/>
        <v>0</v>
      </c>
      <c r="Q38" s="143">
        <f>'[2]Stb-Pipe'!H40</f>
        <v>0</v>
      </c>
      <c r="R38" s="121"/>
      <c r="S38" s="122">
        <f t="shared" si="20"/>
        <v>0</v>
      </c>
      <c r="T38" s="121">
        <f>'[2]Stb-Pipe'!I40</f>
        <v>0</v>
      </c>
      <c r="U38" s="121"/>
      <c r="V38" s="122">
        <f t="shared" si="21"/>
        <v>0</v>
      </c>
      <c r="W38" s="483">
        <f>'[2]Stb-Pipe'!J40</f>
        <v>0</v>
      </c>
      <c r="X38" s="121"/>
      <c r="Y38" s="124">
        <f t="shared" si="22"/>
        <v>0</v>
      </c>
      <c r="Z38" s="157">
        <f t="shared" si="23"/>
        <v>0</v>
      </c>
      <c r="AA38" s="322">
        <f t="shared" si="23"/>
        <v>0</v>
      </c>
      <c r="AB38" s="159">
        <f t="shared" si="24"/>
        <v>0</v>
      </c>
      <c r="AC38" s="439">
        <f t="shared" si="25"/>
        <v>0</v>
      </c>
      <c r="AD38" s="327">
        <f t="shared" si="25"/>
        <v>0</v>
      </c>
      <c r="AE38" s="168">
        <f t="shared" si="26"/>
        <v>0</v>
      </c>
      <c r="AF38" s="143">
        <f>'[2]Stb-Pipe'!K40</f>
        <v>0</v>
      </c>
      <c r="AG38" s="121"/>
      <c r="AH38" s="122">
        <f t="shared" si="27"/>
        <v>0</v>
      </c>
      <c r="AI38" s="121">
        <f>'[2]Stb-Pipe'!L40</f>
        <v>0</v>
      </c>
      <c r="AJ38" s="121"/>
      <c r="AK38" s="122">
        <f t="shared" si="28"/>
        <v>0</v>
      </c>
      <c r="AL38" s="121">
        <f>'[2]Stb-Pipe'!M40</f>
        <v>0</v>
      </c>
      <c r="AM38" s="121"/>
      <c r="AN38" s="124">
        <f t="shared" si="29"/>
        <v>0</v>
      </c>
      <c r="AO38" s="157">
        <f t="shared" si="9"/>
        <v>0</v>
      </c>
      <c r="AP38" s="322">
        <f t="shared" si="9"/>
        <v>0</v>
      </c>
      <c r="AQ38" s="159">
        <f t="shared" si="10"/>
        <v>0</v>
      </c>
      <c r="AR38" s="143">
        <f>'[2]Stb-Pipe'!N40</f>
        <v>0</v>
      </c>
      <c r="AS38" s="121"/>
      <c r="AT38" s="122">
        <f t="shared" si="30"/>
        <v>0</v>
      </c>
      <c r="AU38" s="121">
        <f>'[2]Stb-Pipe'!O40</f>
        <v>0</v>
      </c>
      <c r="AV38" s="121"/>
      <c r="AW38" s="123">
        <f t="shared" si="31"/>
        <v>0</v>
      </c>
      <c r="AX38" s="121">
        <f>'[2]Stb-Pipe'!P40</f>
        <v>0</v>
      </c>
      <c r="AY38" s="121"/>
      <c r="AZ38" s="122">
        <f t="shared" si="32"/>
        <v>0</v>
      </c>
      <c r="BA38" s="157">
        <f t="shared" si="33"/>
        <v>0</v>
      </c>
      <c r="BB38" s="158">
        <f t="shared" si="34"/>
        <v>0</v>
      </c>
      <c r="BC38" s="443">
        <f t="shared" si="35"/>
        <v>0</v>
      </c>
      <c r="BD38" s="166">
        <f t="shared" si="36"/>
        <v>0</v>
      </c>
      <c r="BE38" s="167">
        <f t="shared" si="37"/>
        <v>0</v>
      </c>
      <c r="BF38" s="444">
        <f t="shared" si="38"/>
        <v>0</v>
      </c>
      <c r="BG38" s="439">
        <f t="shared" si="39"/>
        <v>0</v>
      </c>
      <c r="BH38" s="444">
        <f t="shared" si="40"/>
        <v>0</v>
      </c>
      <c r="BI38" s="444">
        <f t="shared" si="41"/>
        <v>0</v>
      </c>
      <c r="BJ38" s="465"/>
      <c r="BL38" s="456">
        <f>VLOOKUP($B38,Test!$A$5:$E$58,4,0)</f>
        <v>0</v>
      </c>
    </row>
    <row r="39" spans="1:64" s="183" customFormat="1" ht="30" customHeight="1" x14ac:dyDescent="0.5">
      <c r="A39" s="184">
        <f t="shared" si="42"/>
        <v>33</v>
      </c>
      <c r="B39" s="222">
        <v>51605</v>
      </c>
      <c r="C39" s="236" t="s">
        <v>28</v>
      </c>
      <c r="D39" s="186" t="s">
        <v>84</v>
      </c>
      <c r="E39" s="143">
        <f>'[2]Stb-Pipe'!E41</f>
        <v>0</v>
      </c>
      <c r="F39" s="121"/>
      <c r="G39" s="122">
        <f t="shared" si="15"/>
        <v>0</v>
      </c>
      <c r="H39" s="121">
        <f>'[2]Stb-Pipe'!F41</f>
        <v>0</v>
      </c>
      <c r="I39" s="121"/>
      <c r="J39" s="122">
        <f t="shared" si="16"/>
        <v>0</v>
      </c>
      <c r="K39" s="121">
        <f>'[2]Stb-Pipe'!G41</f>
        <v>0</v>
      </c>
      <c r="L39" s="121"/>
      <c r="M39" s="124">
        <f t="shared" si="17"/>
        <v>0</v>
      </c>
      <c r="N39" s="157">
        <f t="shared" si="18"/>
        <v>0</v>
      </c>
      <c r="O39" s="322">
        <f t="shared" si="18"/>
        <v>0</v>
      </c>
      <c r="P39" s="159">
        <f t="shared" si="19"/>
        <v>0</v>
      </c>
      <c r="Q39" s="143">
        <f>'[2]Stb-Pipe'!H41</f>
        <v>0</v>
      </c>
      <c r="R39" s="121"/>
      <c r="S39" s="122">
        <f t="shared" si="20"/>
        <v>0</v>
      </c>
      <c r="T39" s="121">
        <f>'[2]Stb-Pipe'!I41</f>
        <v>0</v>
      </c>
      <c r="U39" s="121"/>
      <c r="V39" s="122">
        <f t="shared" si="21"/>
        <v>0</v>
      </c>
      <c r="W39" s="483">
        <f>'[2]Stb-Pipe'!J41</f>
        <v>0</v>
      </c>
      <c r="X39" s="121"/>
      <c r="Y39" s="124">
        <f t="shared" si="22"/>
        <v>0</v>
      </c>
      <c r="Z39" s="157">
        <f t="shared" si="23"/>
        <v>0</v>
      </c>
      <c r="AA39" s="322">
        <f t="shared" si="23"/>
        <v>0</v>
      </c>
      <c r="AB39" s="159">
        <f t="shared" si="24"/>
        <v>0</v>
      </c>
      <c r="AC39" s="439">
        <f t="shared" si="25"/>
        <v>0</v>
      </c>
      <c r="AD39" s="327">
        <f t="shared" si="25"/>
        <v>0</v>
      </c>
      <c r="AE39" s="168">
        <f t="shared" si="26"/>
        <v>0</v>
      </c>
      <c r="AF39" s="143">
        <f>'[2]Stb-Pipe'!K41</f>
        <v>0</v>
      </c>
      <c r="AG39" s="121"/>
      <c r="AH39" s="122">
        <f t="shared" si="27"/>
        <v>0</v>
      </c>
      <c r="AI39" s="121">
        <f>'[2]Stb-Pipe'!L41</f>
        <v>0</v>
      </c>
      <c r="AJ39" s="121"/>
      <c r="AK39" s="122">
        <f t="shared" si="28"/>
        <v>0</v>
      </c>
      <c r="AL39" s="121">
        <f>'[2]Stb-Pipe'!M41</f>
        <v>0</v>
      </c>
      <c r="AM39" s="121"/>
      <c r="AN39" s="124">
        <f t="shared" si="29"/>
        <v>0</v>
      </c>
      <c r="AO39" s="157">
        <f t="shared" si="9"/>
        <v>0</v>
      </c>
      <c r="AP39" s="322">
        <f t="shared" si="9"/>
        <v>0</v>
      </c>
      <c r="AQ39" s="159">
        <f t="shared" si="10"/>
        <v>0</v>
      </c>
      <c r="AR39" s="143">
        <f>'[2]Stb-Pipe'!N41</f>
        <v>0</v>
      </c>
      <c r="AS39" s="121"/>
      <c r="AT39" s="122">
        <f t="shared" si="30"/>
        <v>0</v>
      </c>
      <c r="AU39" s="121">
        <f>'[2]Stb-Pipe'!O41</f>
        <v>0</v>
      </c>
      <c r="AV39" s="121"/>
      <c r="AW39" s="123">
        <f t="shared" si="31"/>
        <v>0</v>
      </c>
      <c r="AX39" s="121">
        <f>'[2]Stb-Pipe'!P41</f>
        <v>0</v>
      </c>
      <c r="AY39" s="121"/>
      <c r="AZ39" s="122">
        <f t="shared" si="32"/>
        <v>0</v>
      </c>
      <c r="BA39" s="157">
        <f t="shared" si="33"/>
        <v>0</v>
      </c>
      <c r="BB39" s="158">
        <f t="shared" si="34"/>
        <v>0</v>
      </c>
      <c r="BC39" s="443">
        <f t="shared" si="35"/>
        <v>0</v>
      </c>
      <c r="BD39" s="166">
        <f t="shared" si="36"/>
        <v>0</v>
      </c>
      <c r="BE39" s="167">
        <f t="shared" si="37"/>
        <v>0</v>
      </c>
      <c r="BF39" s="444">
        <f t="shared" si="38"/>
        <v>0</v>
      </c>
      <c r="BG39" s="439">
        <f t="shared" si="39"/>
        <v>0</v>
      </c>
      <c r="BH39" s="444">
        <f t="shared" si="40"/>
        <v>0</v>
      </c>
      <c r="BI39" s="444">
        <f t="shared" si="41"/>
        <v>0</v>
      </c>
      <c r="BJ39" s="465"/>
      <c r="BL39" s="456">
        <f>VLOOKUP($B39,Test!$A$5:$E$58,4,0)</f>
        <v>0</v>
      </c>
    </row>
    <row r="40" spans="1:64" s="183" customFormat="1" ht="30" customHeight="1" x14ac:dyDescent="0.5">
      <c r="A40" s="184">
        <f t="shared" si="42"/>
        <v>34</v>
      </c>
      <c r="B40" s="222">
        <v>51606</v>
      </c>
      <c r="C40" s="236" t="s">
        <v>29</v>
      </c>
      <c r="D40" s="186" t="s">
        <v>68</v>
      </c>
      <c r="E40" s="143">
        <f>'[2]Stb-Pipe'!E42</f>
        <v>1417.491488735938</v>
      </c>
      <c r="F40" s="121">
        <v>1078.2</v>
      </c>
      <c r="G40" s="122">
        <f t="shared" si="15"/>
        <v>339.29148873593795</v>
      </c>
      <c r="H40" s="121">
        <f>'[2]Stb-Pipe'!F42</f>
        <v>766.5969072342433</v>
      </c>
      <c r="I40" s="121">
        <v>670.22</v>
      </c>
      <c r="J40" s="122">
        <f t="shared" si="16"/>
        <v>96.376907234243276</v>
      </c>
      <c r="K40" s="121">
        <f>'[2]Stb-Pipe'!G42</f>
        <v>735.35735215833245</v>
      </c>
      <c r="L40" s="121">
        <v>578.66</v>
      </c>
      <c r="M40" s="124">
        <f t="shared" si="17"/>
        <v>156.69735215833248</v>
      </c>
      <c r="N40" s="157">
        <f t="shared" si="18"/>
        <v>2919.445748128514</v>
      </c>
      <c r="O40" s="322">
        <f t="shared" si="18"/>
        <v>2327.08</v>
      </c>
      <c r="P40" s="159">
        <f t="shared" si="19"/>
        <v>592.36574812851404</v>
      </c>
      <c r="Q40" s="143">
        <f>'[2]Stb-Pipe'!H42</f>
        <v>734.18153648694101</v>
      </c>
      <c r="R40" s="121">
        <v>825.93</v>
      </c>
      <c r="S40" s="122">
        <f t="shared" si="20"/>
        <v>-91.748463513058937</v>
      </c>
      <c r="T40" s="121">
        <f>'[2]Stb-Pipe'!I42</f>
        <v>735.00038992422594</v>
      </c>
      <c r="U40" s="121"/>
      <c r="V40" s="122">
        <f t="shared" si="21"/>
        <v>735.00038992422594</v>
      </c>
      <c r="W40" s="483">
        <f>'[2]Stb-Pipe'!J42</f>
        <v>700.7978064928775</v>
      </c>
      <c r="X40" s="121"/>
      <c r="Y40" s="124">
        <f t="shared" si="22"/>
        <v>700.7978064928775</v>
      </c>
      <c r="Z40" s="157">
        <f t="shared" si="23"/>
        <v>2169.9797329040443</v>
      </c>
      <c r="AA40" s="322">
        <f t="shared" si="23"/>
        <v>825.93</v>
      </c>
      <c r="AB40" s="159">
        <f t="shared" si="24"/>
        <v>1344.0497329040445</v>
      </c>
      <c r="AC40" s="439">
        <f t="shared" si="25"/>
        <v>5089.4254810325583</v>
      </c>
      <c r="AD40" s="327">
        <f t="shared" si="25"/>
        <v>3153.0099999999998</v>
      </c>
      <c r="AE40" s="168">
        <f t="shared" si="26"/>
        <v>1936.4154810325585</v>
      </c>
      <c r="AF40" s="143">
        <f>'[2]Stb-Pipe'!K42</f>
        <v>711.95077753140163</v>
      </c>
      <c r="AG40" s="121"/>
      <c r="AH40" s="122">
        <f t="shared" si="27"/>
        <v>711.95077753140163</v>
      </c>
      <c r="AI40" s="121">
        <f>'[2]Stb-Pipe'!L42</f>
        <v>746.30820480199918</v>
      </c>
      <c r="AJ40" s="121"/>
      <c r="AK40" s="122">
        <f t="shared" si="28"/>
        <v>746.30820480199918</v>
      </c>
      <c r="AL40" s="121">
        <f>'[2]Stb-Pipe'!M42</f>
        <v>724.45675718888742</v>
      </c>
      <c r="AM40" s="121"/>
      <c r="AN40" s="124">
        <f t="shared" si="29"/>
        <v>724.45675718888742</v>
      </c>
      <c r="AO40" s="157">
        <f t="shared" si="9"/>
        <v>2182.7157395222885</v>
      </c>
      <c r="AP40" s="322">
        <f t="shared" si="9"/>
        <v>0</v>
      </c>
      <c r="AQ40" s="159">
        <f t="shared" si="10"/>
        <v>2182.7157395222885</v>
      </c>
      <c r="AR40" s="143">
        <f>'[2]Stb-Pipe'!N42</f>
        <v>693.95409343561141</v>
      </c>
      <c r="AS40" s="121"/>
      <c r="AT40" s="122">
        <f t="shared" si="30"/>
        <v>693.95409343561141</v>
      </c>
      <c r="AU40" s="121">
        <f>'[2]Stb-Pipe'!O42</f>
        <v>743.35357688156398</v>
      </c>
      <c r="AV40" s="121"/>
      <c r="AW40" s="123">
        <f t="shared" si="31"/>
        <v>743.35357688156398</v>
      </c>
      <c r="AX40" s="121">
        <f>'[2]Stb-Pipe'!P42</f>
        <v>747.61702555519685</v>
      </c>
      <c r="AY40" s="121"/>
      <c r="AZ40" s="122">
        <f t="shared" si="32"/>
        <v>747.61702555519685</v>
      </c>
      <c r="BA40" s="157">
        <f t="shared" si="33"/>
        <v>2184.9246958723725</v>
      </c>
      <c r="BB40" s="158">
        <f t="shared" si="34"/>
        <v>0</v>
      </c>
      <c r="BC40" s="443">
        <f t="shared" si="35"/>
        <v>2184.9246958723725</v>
      </c>
      <c r="BD40" s="166">
        <f t="shared" si="36"/>
        <v>4367.6404353946609</v>
      </c>
      <c r="BE40" s="167">
        <f t="shared" si="37"/>
        <v>0</v>
      </c>
      <c r="BF40" s="444">
        <f t="shared" si="38"/>
        <v>4367.6404353946609</v>
      </c>
      <c r="BG40" s="439">
        <f t="shared" si="39"/>
        <v>9457.0659164272183</v>
      </c>
      <c r="BH40" s="444">
        <f t="shared" si="40"/>
        <v>3153.0099999999998</v>
      </c>
      <c r="BI40" s="444">
        <f t="shared" si="41"/>
        <v>6304.0559164272181</v>
      </c>
      <c r="BJ40" s="465"/>
      <c r="BL40" s="456">
        <f>VLOOKUP($B40,Test!$A$5:$E$58,4,0)</f>
        <v>397.01</v>
      </c>
    </row>
    <row r="41" spans="1:64" s="183" customFormat="1" ht="30" customHeight="1" x14ac:dyDescent="0.5">
      <c r="A41" s="184">
        <f t="shared" si="42"/>
        <v>35</v>
      </c>
      <c r="B41" s="222">
        <v>51607</v>
      </c>
      <c r="C41" s="236" t="s">
        <v>255</v>
      </c>
      <c r="D41" s="186" t="s">
        <v>69</v>
      </c>
      <c r="E41" s="143">
        <f>'[2]Stb-Pipe'!E43</f>
        <v>0</v>
      </c>
      <c r="F41" s="121"/>
      <c r="G41" s="122">
        <f t="shared" si="15"/>
        <v>0</v>
      </c>
      <c r="H41" s="121">
        <f>'[2]Stb-Pipe'!F43</f>
        <v>0</v>
      </c>
      <c r="I41" s="121"/>
      <c r="J41" s="122">
        <f t="shared" si="16"/>
        <v>0</v>
      </c>
      <c r="K41" s="121">
        <f>'[2]Stb-Pipe'!G43</f>
        <v>0</v>
      </c>
      <c r="L41" s="121"/>
      <c r="M41" s="124">
        <f t="shared" si="17"/>
        <v>0</v>
      </c>
      <c r="N41" s="157">
        <f t="shared" si="18"/>
        <v>0</v>
      </c>
      <c r="O41" s="322">
        <f t="shared" si="18"/>
        <v>0</v>
      </c>
      <c r="P41" s="159">
        <f t="shared" si="19"/>
        <v>0</v>
      </c>
      <c r="Q41" s="143">
        <f>'[2]Stb-Pipe'!H43</f>
        <v>0</v>
      </c>
      <c r="R41" s="121"/>
      <c r="S41" s="122">
        <f t="shared" si="20"/>
        <v>0</v>
      </c>
      <c r="T41" s="121">
        <f>'[2]Stb-Pipe'!I43</f>
        <v>0</v>
      </c>
      <c r="U41" s="121"/>
      <c r="V41" s="122">
        <f t="shared" si="21"/>
        <v>0</v>
      </c>
      <c r="W41" s="483">
        <f>'[2]Stb-Pipe'!J43</f>
        <v>0</v>
      </c>
      <c r="X41" s="121"/>
      <c r="Y41" s="124">
        <f t="shared" si="22"/>
        <v>0</v>
      </c>
      <c r="Z41" s="157">
        <f t="shared" si="23"/>
        <v>0</v>
      </c>
      <c r="AA41" s="322">
        <f t="shared" si="23"/>
        <v>0</v>
      </c>
      <c r="AB41" s="159">
        <f t="shared" si="24"/>
        <v>0</v>
      </c>
      <c r="AC41" s="439">
        <f t="shared" si="25"/>
        <v>0</v>
      </c>
      <c r="AD41" s="327">
        <f t="shared" si="25"/>
        <v>0</v>
      </c>
      <c r="AE41" s="168">
        <f t="shared" si="26"/>
        <v>0</v>
      </c>
      <c r="AF41" s="143">
        <f>'[2]Stb-Pipe'!K43</f>
        <v>0</v>
      </c>
      <c r="AG41" s="121"/>
      <c r="AH41" s="122">
        <f t="shared" si="27"/>
        <v>0</v>
      </c>
      <c r="AI41" s="121">
        <f>'[2]Stb-Pipe'!L43</f>
        <v>0</v>
      </c>
      <c r="AJ41" s="121"/>
      <c r="AK41" s="122">
        <f t="shared" si="28"/>
        <v>0</v>
      </c>
      <c r="AL41" s="121">
        <f>'[2]Stb-Pipe'!M43</f>
        <v>0</v>
      </c>
      <c r="AM41" s="121"/>
      <c r="AN41" s="124">
        <f t="shared" si="29"/>
        <v>0</v>
      </c>
      <c r="AO41" s="157">
        <f t="shared" si="9"/>
        <v>0</v>
      </c>
      <c r="AP41" s="322">
        <f t="shared" si="9"/>
        <v>0</v>
      </c>
      <c r="AQ41" s="159">
        <f t="shared" si="10"/>
        <v>0</v>
      </c>
      <c r="AR41" s="143">
        <f>'[2]Stb-Pipe'!N43</f>
        <v>0</v>
      </c>
      <c r="AS41" s="121"/>
      <c r="AT41" s="122">
        <f t="shared" si="30"/>
        <v>0</v>
      </c>
      <c r="AU41" s="121">
        <f>'[2]Stb-Pipe'!O43</f>
        <v>0</v>
      </c>
      <c r="AV41" s="121"/>
      <c r="AW41" s="123">
        <f t="shared" si="31"/>
        <v>0</v>
      </c>
      <c r="AX41" s="121">
        <f>'[2]Stb-Pipe'!P43</f>
        <v>0</v>
      </c>
      <c r="AY41" s="121"/>
      <c r="AZ41" s="122">
        <f t="shared" si="32"/>
        <v>0</v>
      </c>
      <c r="BA41" s="157">
        <f t="shared" si="33"/>
        <v>0</v>
      </c>
      <c r="BB41" s="158">
        <f t="shared" si="34"/>
        <v>0</v>
      </c>
      <c r="BC41" s="443">
        <f t="shared" si="35"/>
        <v>0</v>
      </c>
      <c r="BD41" s="166">
        <f t="shared" si="36"/>
        <v>0</v>
      </c>
      <c r="BE41" s="167">
        <f t="shared" si="37"/>
        <v>0</v>
      </c>
      <c r="BF41" s="444">
        <f t="shared" si="38"/>
        <v>0</v>
      </c>
      <c r="BG41" s="439">
        <f t="shared" si="39"/>
        <v>0</v>
      </c>
      <c r="BH41" s="444">
        <f t="shared" si="40"/>
        <v>0</v>
      </c>
      <c r="BI41" s="444">
        <f t="shared" si="41"/>
        <v>0</v>
      </c>
      <c r="BJ41" s="465"/>
      <c r="BL41" s="456">
        <f>VLOOKUP($B41,Test!$A$5:$E$58,4,0)</f>
        <v>0</v>
      </c>
    </row>
    <row r="42" spans="1:64" s="183" customFormat="1" ht="30" customHeight="1" x14ac:dyDescent="0.5">
      <c r="A42" s="184">
        <f t="shared" si="42"/>
        <v>36</v>
      </c>
      <c r="B42" s="222">
        <v>51608</v>
      </c>
      <c r="C42" s="236" t="s">
        <v>30</v>
      </c>
      <c r="D42" s="186" t="s">
        <v>70</v>
      </c>
      <c r="E42" s="143">
        <f>'[2]Stb-Pipe'!E44</f>
        <v>0</v>
      </c>
      <c r="F42" s="121"/>
      <c r="G42" s="122">
        <f t="shared" si="15"/>
        <v>0</v>
      </c>
      <c r="H42" s="121">
        <f>'[2]Stb-Pipe'!F44</f>
        <v>0</v>
      </c>
      <c r="I42" s="121"/>
      <c r="J42" s="122">
        <f t="shared" si="16"/>
        <v>0</v>
      </c>
      <c r="K42" s="121">
        <f>'[2]Stb-Pipe'!G44</f>
        <v>0</v>
      </c>
      <c r="L42" s="121"/>
      <c r="M42" s="124">
        <f t="shared" si="17"/>
        <v>0</v>
      </c>
      <c r="N42" s="157">
        <f t="shared" si="18"/>
        <v>0</v>
      </c>
      <c r="O42" s="322">
        <f t="shared" si="18"/>
        <v>0</v>
      </c>
      <c r="P42" s="159">
        <f t="shared" si="19"/>
        <v>0</v>
      </c>
      <c r="Q42" s="143">
        <f>'[2]Stb-Pipe'!H44</f>
        <v>0</v>
      </c>
      <c r="R42" s="121"/>
      <c r="S42" s="122">
        <f t="shared" si="20"/>
        <v>0</v>
      </c>
      <c r="T42" s="121">
        <f>'[2]Stb-Pipe'!I44</f>
        <v>0</v>
      </c>
      <c r="U42" s="121"/>
      <c r="V42" s="122">
        <f t="shared" si="21"/>
        <v>0</v>
      </c>
      <c r="W42" s="483">
        <f>'[2]Stb-Pipe'!J44</f>
        <v>0</v>
      </c>
      <c r="X42" s="121"/>
      <c r="Y42" s="124">
        <f t="shared" si="22"/>
        <v>0</v>
      </c>
      <c r="Z42" s="157">
        <f t="shared" si="23"/>
        <v>0</v>
      </c>
      <c r="AA42" s="322">
        <f t="shared" si="23"/>
        <v>0</v>
      </c>
      <c r="AB42" s="159">
        <f t="shared" si="24"/>
        <v>0</v>
      </c>
      <c r="AC42" s="439">
        <f t="shared" si="25"/>
        <v>0</v>
      </c>
      <c r="AD42" s="327">
        <f t="shared" si="25"/>
        <v>0</v>
      </c>
      <c r="AE42" s="168">
        <f t="shared" si="26"/>
        <v>0</v>
      </c>
      <c r="AF42" s="143">
        <f>'[2]Stb-Pipe'!K44</f>
        <v>0</v>
      </c>
      <c r="AG42" s="121"/>
      <c r="AH42" s="122">
        <f t="shared" si="27"/>
        <v>0</v>
      </c>
      <c r="AI42" s="121">
        <f>'[2]Stb-Pipe'!L44</f>
        <v>0</v>
      </c>
      <c r="AJ42" s="121"/>
      <c r="AK42" s="122">
        <f t="shared" si="28"/>
        <v>0</v>
      </c>
      <c r="AL42" s="121">
        <f>'[2]Stb-Pipe'!M44</f>
        <v>0</v>
      </c>
      <c r="AM42" s="121"/>
      <c r="AN42" s="124">
        <f t="shared" si="29"/>
        <v>0</v>
      </c>
      <c r="AO42" s="157">
        <f t="shared" si="9"/>
        <v>0</v>
      </c>
      <c r="AP42" s="322">
        <f t="shared" si="9"/>
        <v>0</v>
      </c>
      <c r="AQ42" s="159">
        <f t="shared" si="10"/>
        <v>0</v>
      </c>
      <c r="AR42" s="143">
        <f>'[2]Stb-Pipe'!N44</f>
        <v>0</v>
      </c>
      <c r="AS42" s="121"/>
      <c r="AT42" s="122">
        <f t="shared" si="30"/>
        <v>0</v>
      </c>
      <c r="AU42" s="121">
        <f>'[2]Stb-Pipe'!O44</f>
        <v>0</v>
      </c>
      <c r="AV42" s="121"/>
      <c r="AW42" s="123">
        <f t="shared" si="31"/>
        <v>0</v>
      </c>
      <c r="AX42" s="121">
        <f>'[2]Stb-Pipe'!P44</f>
        <v>0</v>
      </c>
      <c r="AY42" s="121"/>
      <c r="AZ42" s="122">
        <f t="shared" si="32"/>
        <v>0</v>
      </c>
      <c r="BA42" s="157">
        <f t="shared" si="33"/>
        <v>0</v>
      </c>
      <c r="BB42" s="158">
        <f t="shared" si="34"/>
        <v>0</v>
      </c>
      <c r="BC42" s="443">
        <f t="shared" si="35"/>
        <v>0</v>
      </c>
      <c r="BD42" s="166">
        <f t="shared" si="36"/>
        <v>0</v>
      </c>
      <c r="BE42" s="167">
        <f t="shared" si="37"/>
        <v>0</v>
      </c>
      <c r="BF42" s="444">
        <f t="shared" si="38"/>
        <v>0</v>
      </c>
      <c r="BG42" s="439">
        <f t="shared" si="39"/>
        <v>0</v>
      </c>
      <c r="BH42" s="444">
        <f t="shared" si="40"/>
        <v>0</v>
      </c>
      <c r="BI42" s="444">
        <f t="shared" si="41"/>
        <v>0</v>
      </c>
      <c r="BJ42" s="465"/>
      <c r="BL42" s="456">
        <f>VLOOKUP($B42,Test!$A$5:$E$58,4,0)</f>
        <v>0</v>
      </c>
    </row>
    <row r="43" spans="1:64" s="183" customFormat="1" ht="30" customHeight="1" x14ac:dyDescent="0.5">
      <c r="A43" s="184">
        <f t="shared" si="42"/>
        <v>37</v>
      </c>
      <c r="B43" s="222">
        <v>51609</v>
      </c>
      <c r="C43" s="236" t="s">
        <v>31</v>
      </c>
      <c r="D43" s="186" t="s">
        <v>71</v>
      </c>
      <c r="E43" s="143">
        <f>'[2]Stb-Pipe'!E45</f>
        <v>0</v>
      </c>
      <c r="F43" s="121"/>
      <c r="G43" s="122">
        <f t="shared" si="15"/>
        <v>0</v>
      </c>
      <c r="H43" s="121">
        <f>'[2]Stb-Pipe'!F45</f>
        <v>0</v>
      </c>
      <c r="I43" s="121"/>
      <c r="J43" s="122">
        <f t="shared" si="16"/>
        <v>0</v>
      </c>
      <c r="K43" s="121">
        <f>'[2]Stb-Pipe'!G45</f>
        <v>0</v>
      </c>
      <c r="L43" s="121"/>
      <c r="M43" s="124">
        <f t="shared" si="17"/>
        <v>0</v>
      </c>
      <c r="N43" s="157">
        <f t="shared" si="18"/>
        <v>0</v>
      </c>
      <c r="O43" s="322">
        <f t="shared" si="18"/>
        <v>0</v>
      </c>
      <c r="P43" s="159">
        <f t="shared" si="19"/>
        <v>0</v>
      </c>
      <c r="Q43" s="143">
        <f>'[2]Stb-Pipe'!H45</f>
        <v>0</v>
      </c>
      <c r="R43" s="121"/>
      <c r="S43" s="122">
        <f t="shared" si="20"/>
        <v>0</v>
      </c>
      <c r="T43" s="121">
        <f>'[2]Stb-Pipe'!I45</f>
        <v>0</v>
      </c>
      <c r="U43" s="121"/>
      <c r="V43" s="122">
        <f t="shared" si="21"/>
        <v>0</v>
      </c>
      <c r="W43" s="483">
        <f>'[2]Stb-Pipe'!J45</f>
        <v>0</v>
      </c>
      <c r="X43" s="121"/>
      <c r="Y43" s="124">
        <f t="shared" si="22"/>
        <v>0</v>
      </c>
      <c r="Z43" s="157">
        <f t="shared" si="23"/>
        <v>0</v>
      </c>
      <c r="AA43" s="322">
        <f t="shared" si="23"/>
        <v>0</v>
      </c>
      <c r="AB43" s="159">
        <f t="shared" si="24"/>
        <v>0</v>
      </c>
      <c r="AC43" s="439">
        <f t="shared" si="25"/>
        <v>0</v>
      </c>
      <c r="AD43" s="327">
        <f t="shared" si="25"/>
        <v>0</v>
      </c>
      <c r="AE43" s="168">
        <f t="shared" si="26"/>
        <v>0</v>
      </c>
      <c r="AF43" s="143">
        <f>'[2]Stb-Pipe'!K45</f>
        <v>0</v>
      </c>
      <c r="AG43" s="121"/>
      <c r="AH43" s="122">
        <f t="shared" si="27"/>
        <v>0</v>
      </c>
      <c r="AI43" s="121">
        <f>'[2]Stb-Pipe'!L45</f>
        <v>0</v>
      </c>
      <c r="AJ43" s="121"/>
      <c r="AK43" s="122">
        <f t="shared" si="28"/>
        <v>0</v>
      </c>
      <c r="AL43" s="121">
        <f>'[2]Stb-Pipe'!M45</f>
        <v>0</v>
      </c>
      <c r="AM43" s="121"/>
      <c r="AN43" s="124">
        <f t="shared" si="29"/>
        <v>0</v>
      </c>
      <c r="AO43" s="157">
        <f t="shared" si="9"/>
        <v>0</v>
      </c>
      <c r="AP43" s="322">
        <f t="shared" si="9"/>
        <v>0</v>
      </c>
      <c r="AQ43" s="159">
        <f t="shared" si="10"/>
        <v>0</v>
      </c>
      <c r="AR43" s="143">
        <f>'[2]Stb-Pipe'!N45</f>
        <v>0</v>
      </c>
      <c r="AS43" s="121"/>
      <c r="AT43" s="122">
        <f t="shared" si="30"/>
        <v>0</v>
      </c>
      <c r="AU43" s="121">
        <f>'[2]Stb-Pipe'!O45</f>
        <v>0</v>
      </c>
      <c r="AV43" s="121"/>
      <c r="AW43" s="123">
        <f t="shared" si="31"/>
        <v>0</v>
      </c>
      <c r="AX43" s="121">
        <f>'[2]Stb-Pipe'!P45</f>
        <v>0</v>
      </c>
      <c r="AY43" s="121"/>
      <c r="AZ43" s="122">
        <f t="shared" si="32"/>
        <v>0</v>
      </c>
      <c r="BA43" s="157">
        <f t="shared" si="33"/>
        <v>0</v>
      </c>
      <c r="BB43" s="158">
        <f t="shared" si="34"/>
        <v>0</v>
      </c>
      <c r="BC43" s="443">
        <f t="shared" si="35"/>
        <v>0</v>
      </c>
      <c r="BD43" s="166">
        <f t="shared" si="36"/>
        <v>0</v>
      </c>
      <c r="BE43" s="167">
        <f t="shared" si="37"/>
        <v>0</v>
      </c>
      <c r="BF43" s="444">
        <f t="shared" si="38"/>
        <v>0</v>
      </c>
      <c r="BG43" s="439">
        <f t="shared" si="39"/>
        <v>0</v>
      </c>
      <c r="BH43" s="444">
        <f t="shared" si="40"/>
        <v>0</v>
      </c>
      <c r="BI43" s="444">
        <f t="shared" si="41"/>
        <v>0</v>
      </c>
      <c r="BJ43" s="465"/>
      <c r="BL43" s="456">
        <f>VLOOKUP($B43,Test!$A$5:$E$58,4,0)</f>
        <v>0</v>
      </c>
    </row>
    <row r="44" spans="1:64" s="183" customFormat="1" ht="30" customHeight="1" x14ac:dyDescent="0.5">
      <c r="A44" s="184">
        <f t="shared" si="42"/>
        <v>38</v>
      </c>
      <c r="B44" s="222">
        <v>51610</v>
      </c>
      <c r="C44" s="236" t="s">
        <v>32</v>
      </c>
      <c r="D44" s="186" t="s">
        <v>72</v>
      </c>
      <c r="E44" s="143">
        <f>'[2]Stb-Pipe'!E46</f>
        <v>0</v>
      </c>
      <c r="F44" s="121"/>
      <c r="G44" s="122">
        <f t="shared" si="15"/>
        <v>0</v>
      </c>
      <c r="H44" s="121">
        <f>'[2]Stb-Pipe'!F46</f>
        <v>0</v>
      </c>
      <c r="I44" s="121"/>
      <c r="J44" s="122">
        <f t="shared" si="16"/>
        <v>0</v>
      </c>
      <c r="K44" s="121">
        <f>'[2]Stb-Pipe'!G46</f>
        <v>0</v>
      </c>
      <c r="L44" s="121"/>
      <c r="M44" s="124">
        <f t="shared" si="17"/>
        <v>0</v>
      </c>
      <c r="N44" s="157">
        <f t="shared" si="18"/>
        <v>0</v>
      </c>
      <c r="O44" s="322">
        <f t="shared" si="18"/>
        <v>0</v>
      </c>
      <c r="P44" s="159">
        <f t="shared" si="19"/>
        <v>0</v>
      </c>
      <c r="Q44" s="143">
        <f>'[2]Stb-Pipe'!H46</f>
        <v>0</v>
      </c>
      <c r="R44" s="121"/>
      <c r="S44" s="122">
        <f t="shared" si="20"/>
        <v>0</v>
      </c>
      <c r="T44" s="121">
        <f>'[2]Stb-Pipe'!I46</f>
        <v>0</v>
      </c>
      <c r="U44" s="121"/>
      <c r="V44" s="122">
        <f t="shared" si="21"/>
        <v>0</v>
      </c>
      <c r="W44" s="483">
        <f>'[2]Stb-Pipe'!J46</f>
        <v>0</v>
      </c>
      <c r="X44" s="121"/>
      <c r="Y44" s="124">
        <f t="shared" si="22"/>
        <v>0</v>
      </c>
      <c r="Z44" s="157">
        <f t="shared" si="23"/>
        <v>0</v>
      </c>
      <c r="AA44" s="322">
        <f t="shared" si="23"/>
        <v>0</v>
      </c>
      <c r="AB44" s="159">
        <f t="shared" si="24"/>
        <v>0</v>
      </c>
      <c r="AC44" s="439">
        <f t="shared" si="25"/>
        <v>0</v>
      </c>
      <c r="AD44" s="327">
        <f t="shared" si="25"/>
        <v>0</v>
      </c>
      <c r="AE44" s="168">
        <f t="shared" si="26"/>
        <v>0</v>
      </c>
      <c r="AF44" s="143">
        <f>'[2]Stb-Pipe'!K46</f>
        <v>0</v>
      </c>
      <c r="AG44" s="121"/>
      <c r="AH44" s="122">
        <f t="shared" si="27"/>
        <v>0</v>
      </c>
      <c r="AI44" s="121">
        <f>'[2]Stb-Pipe'!L46</f>
        <v>0</v>
      </c>
      <c r="AJ44" s="121"/>
      <c r="AK44" s="122">
        <f t="shared" si="28"/>
        <v>0</v>
      </c>
      <c r="AL44" s="121">
        <f>'[2]Stb-Pipe'!M46</f>
        <v>0</v>
      </c>
      <c r="AM44" s="121"/>
      <c r="AN44" s="124">
        <f t="shared" si="29"/>
        <v>0</v>
      </c>
      <c r="AO44" s="157">
        <f t="shared" si="9"/>
        <v>0</v>
      </c>
      <c r="AP44" s="322">
        <f t="shared" si="9"/>
        <v>0</v>
      </c>
      <c r="AQ44" s="159">
        <f t="shared" si="10"/>
        <v>0</v>
      </c>
      <c r="AR44" s="143">
        <f>'[2]Stb-Pipe'!N46</f>
        <v>0</v>
      </c>
      <c r="AS44" s="121"/>
      <c r="AT44" s="122">
        <f t="shared" si="30"/>
        <v>0</v>
      </c>
      <c r="AU44" s="121">
        <f>'[2]Stb-Pipe'!O46</f>
        <v>0</v>
      </c>
      <c r="AV44" s="121"/>
      <c r="AW44" s="123">
        <f t="shared" si="31"/>
        <v>0</v>
      </c>
      <c r="AX44" s="121">
        <f>'[2]Stb-Pipe'!P46</f>
        <v>0</v>
      </c>
      <c r="AY44" s="121"/>
      <c r="AZ44" s="122">
        <f t="shared" si="32"/>
        <v>0</v>
      </c>
      <c r="BA44" s="157">
        <f t="shared" si="33"/>
        <v>0</v>
      </c>
      <c r="BB44" s="158">
        <f t="shared" si="34"/>
        <v>0</v>
      </c>
      <c r="BC44" s="443">
        <f t="shared" si="35"/>
        <v>0</v>
      </c>
      <c r="BD44" s="166">
        <f t="shared" si="36"/>
        <v>0</v>
      </c>
      <c r="BE44" s="167">
        <f t="shared" si="37"/>
        <v>0</v>
      </c>
      <c r="BF44" s="444">
        <f t="shared" si="38"/>
        <v>0</v>
      </c>
      <c r="BG44" s="439">
        <f t="shared" si="39"/>
        <v>0</v>
      </c>
      <c r="BH44" s="444">
        <f t="shared" si="40"/>
        <v>0</v>
      </c>
      <c r="BI44" s="444">
        <f t="shared" si="41"/>
        <v>0</v>
      </c>
      <c r="BJ44" s="465"/>
      <c r="BL44" s="456">
        <f>VLOOKUP($B44,Test!$A$5:$E$58,4,0)</f>
        <v>0</v>
      </c>
    </row>
    <row r="45" spans="1:64" s="183" customFormat="1" ht="30" customHeight="1" x14ac:dyDescent="0.5">
      <c r="A45" s="184">
        <f t="shared" si="42"/>
        <v>39</v>
      </c>
      <c r="B45" s="222">
        <v>51611</v>
      </c>
      <c r="C45" s="236" t="s">
        <v>33</v>
      </c>
      <c r="D45" s="186" t="s">
        <v>73</v>
      </c>
      <c r="E45" s="143">
        <f>'[2]Stb-Pipe'!E47</f>
        <v>0</v>
      </c>
      <c r="F45" s="121"/>
      <c r="G45" s="122">
        <f t="shared" si="15"/>
        <v>0</v>
      </c>
      <c r="H45" s="121">
        <f>'[2]Stb-Pipe'!F47</f>
        <v>0</v>
      </c>
      <c r="I45" s="121"/>
      <c r="J45" s="122">
        <f t="shared" si="16"/>
        <v>0</v>
      </c>
      <c r="K45" s="121">
        <f>'[2]Stb-Pipe'!G47</f>
        <v>0</v>
      </c>
      <c r="L45" s="121"/>
      <c r="M45" s="124">
        <f t="shared" si="17"/>
        <v>0</v>
      </c>
      <c r="N45" s="157">
        <f t="shared" si="18"/>
        <v>0</v>
      </c>
      <c r="O45" s="322">
        <f t="shared" si="18"/>
        <v>0</v>
      </c>
      <c r="P45" s="159">
        <f t="shared" si="19"/>
        <v>0</v>
      </c>
      <c r="Q45" s="143">
        <f>'[2]Stb-Pipe'!H47</f>
        <v>0</v>
      </c>
      <c r="R45" s="121"/>
      <c r="S45" s="122">
        <f t="shared" si="20"/>
        <v>0</v>
      </c>
      <c r="T45" s="121">
        <f>'[2]Stb-Pipe'!I47</f>
        <v>0</v>
      </c>
      <c r="U45" s="121"/>
      <c r="V45" s="122">
        <f t="shared" si="21"/>
        <v>0</v>
      </c>
      <c r="W45" s="483">
        <f>'[2]Stb-Pipe'!J47</f>
        <v>0</v>
      </c>
      <c r="X45" s="121"/>
      <c r="Y45" s="124">
        <f t="shared" si="22"/>
        <v>0</v>
      </c>
      <c r="Z45" s="157">
        <f t="shared" si="23"/>
        <v>0</v>
      </c>
      <c r="AA45" s="322">
        <f t="shared" si="23"/>
        <v>0</v>
      </c>
      <c r="AB45" s="159">
        <f t="shared" si="24"/>
        <v>0</v>
      </c>
      <c r="AC45" s="439">
        <f t="shared" si="25"/>
        <v>0</v>
      </c>
      <c r="AD45" s="327">
        <f t="shared" si="25"/>
        <v>0</v>
      </c>
      <c r="AE45" s="168">
        <f t="shared" si="26"/>
        <v>0</v>
      </c>
      <c r="AF45" s="143">
        <f>'[2]Stb-Pipe'!K47</f>
        <v>0</v>
      </c>
      <c r="AG45" s="121"/>
      <c r="AH45" s="122">
        <f t="shared" si="27"/>
        <v>0</v>
      </c>
      <c r="AI45" s="121">
        <f>'[2]Stb-Pipe'!L47</f>
        <v>0</v>
      </c>
      <c r="AJ45" s="121"/>
      <c r="AK45" s="122">
        <f t="shared" si="28"/>
        <v>0</v>
      </c>
      <c r="AL45" s="121">
        <f>'[2]Stb-Pipe'!M47</f>
        <v>0</v>
      </c>
      <c r="AM45" s="121"/>
      <c r="AN45" s="124">
        <f t="shared" si="29"/>
        <v>0</v>
      </c>
      <c r="AO45" s="157">
        <f t="shared" si="9"/>
        <v>0</v>
      </c>
      <c r="AP45" s="322">
        <f t="shared" si="9"/>
        <v>0</v>
      </c>
      <c r="AQ45" s="159">
        <f t="shared" si="10"/>
        <v>0</v>
      </c>
      <c r="AR45" s="143">
        <f>'[2]Stb-Pipe'!N47</f>
        <v>0</v>
      </c>
      <c r="AS45" s="121"/>
      <c r="AT45" s="122">
        <f t="shared" si="30"/>
        <v>0</v>
      </c>
      <c r="AU45" s="121">
        <f>'[2]Stb-Pipe'!O47</f>
        <v>0</v>
      </c>
      <c r="AV45" s="121"/>
      <c r="AW45" s="123">
        <f t="shared" si="31"/>
        <v>0</v>
      </c>
      <c r="AX45" s="121">
        <f>'[2]Stb-Pipe'!P47</f>
        <v>0</v>
      </c>
      <c r="AY45" s="121"/>
      <c r="AZ45" s="122">
        <f t="shared" si="32"/>
        <v>0</v>
      </c>
      <c r="BA45" s="157">
        <f t="shared" si="33"/>
        <v>0</v>
      </c>
      <c r="BB45" s="158">
        <f t="shared" si="34"/>
        <v>0</v>
      </c>
      <c r="BC45" s="443">
        <f t="shared" si="35"/>
        <v>0</v>
      </c>
      <c r="BD45" s="166">
        <f t="shared" si="36"/>
        <v>0</v>
      </c>
      <c r="BE45" s="167">
        <f t="shared" si="37"/>
        <v>0</v>
      </c>
      <c r="BF45" s="444">
        <f t="shared" si="38"/>
        <v>0</v>
      </c>
      <c r="BG45" s="439">
        <f t="shared" si="39"/>
        <v>0</v>
      </c>
      <c r="BH45" s="444">
        <f t="shared" si="40"/>
        <v>0</v>
      </c>
      <c r="BI45" s="444">
        <f t="shared" si="41"/>
        <v>0</v>
      </c>
      <c r="BJ45" s="465"/>
      <c r="BL45" s="456">
        <f>VLOOKUP($B45,Test!$A$5:$E$58,4,0)</f>
        <v>0</v>
      </c>
    </row>
    <row r="46" spans="1:64" s="183" customFormat="1" ht="30" customHeight="1" x14ac:dyDescent="0.5">
      <c r="A46" s="184">
        <f t="shared" si="42"/>
        <v>40</v>
      </c>
      <c r="B46" s="222">
        <v>51612</v>
      </c>
      <c r="C46" s="236" t="s">
        <v>34</v>
      </c>
      <c r="D46" s="186" t="s">
        <v>85</v>
      </c>
      <c r="E46" s="143">
        <f>'[2]Stb-Pipe'!E48</f>
        <v>0</v>
      </c>
      <c r="F46" s="121"/>
      <c r="G46" s="122">
        <f t="shared" si="15"/>
        <v>0</v>
      </c>
      <c r="H46" s="121">
        <f>'[2]Stb-Pipe'!F48</f>
        <v>0</v>
      </c>
      <c r="I46" s="121"/>
      <c r="J46" s="122">
        <f t="shared" si="16"/>
        <v>0</v>
      </c>
      <c r="K46" s="121">
        <f>'[2]Stb-Pipe'!G48</f>
        <v>0</v>
      </c>
      <c r="L46" s="121"/>
      <c r="M46" s="124">
        <f t="shared" si="17"/>
        <v>0</v>
      </c>
      <c r="N46" s="157">
        <f t="shared" si="18"/>
        <v>0</v>
      </c>
      <c r="O46" s="322">
        <f t="shared" si="18"/>
        <v>0</v>
      </c>
      <c r="P46" s="159">
        <f t="shared" si="19"/>
        <v>0</v>
      </c>
      <c r="Q46" s="143">
        <f>'[2]Stb-Pipe'!H48</f>
        <v>0</v>
      </c>
      <c r="R46" s="121"/>
      <c r="S46" s="122">
        <f t="shared" si="20"/>
        <v>0</v>
      </c>
      <c r="T46" s="121">
        <f>'[2]Stb-Pipe'!I48</f>
        <v>0</v>
      </c>
      <c r="U46" s="121"/>
      <c r="V46" s="122">
        <f t="shared" si="21"/>
        <v>0</v>
      </c>
      <c r="W46" s="483">
        <f>'[2]Stb-Pipe'!J48</f>
        <v>0</v>
      </c>
      <c r="X46" s="121"/>
      <c r="Y46" s="124">
        <f t="shared" si="22"/>
        <v>0</v>
      </c>
      <c r="Z46" s="157">
        <f t="shared" si="23"/>
        <v>0</v>
      </c>
      <c r="AA46" s="322">
        <f t="shared" si="23"/>
        <v>0</v>
      </c>
      <c r="AB46" s="159">
        <f t="shared" si="24"/>
        <v>0</v>
      </c>
      <c r="AC46" s="439">
        <f t="shared" si="25"/>
        <v>0</v>
      </c>
      <c r="AD46" s="327">
        <f t="shared" si="25"/>
        <v>0</v>
      </c>
      <c r="AE46" s="168">
        <f t="shared" si="26"/>
        <v>0</v>
      </c>
      <c r="AF46" s="143">
        <f>'[2]Stb-Pipe'!K48</f>
        <v>0</v>
      </c>
      <c r="AG46" s="121"/>
      <c r="AH46" s="122">
        <f t="shared" si="27"/>
        <v>0</v>
      </c>
      <c r="AI46" s="121">
        <f>'[2]Stb-Pipe'!L48</f>
        <v>0</v>
      </c>
      <c r="AJ46" s="121"/>
      <c r="AK46" s="122">
        <f t="shared" si="28"/>
        <v>0</v>
      </c>
      <c r="AL46" s="121">
        <f>'[2]Stb-Pipe'!M48</f>
        <v>0</v>
      </c>
      <c r="AM46" s="121"/>
      <c r="AN46" s="124">
        <f t="shared" si="29"/>
        <v>0</v>
      </c>
      <c r="AO46" s="157">
        <f t="shared" si="9"/>
        <v>0</v>
      </c>
      <c r="AP46" s="322">
        <f t="shared" si="9"/>
        <v>0</v>
      </c>
      <c r="AQ46" s="159">
        <f t="shared" si="10"/>
        <v>0</v>
      </c>
      <c r="AR46" s="143">
        <f>'[2]Stb-Pipe'!N48</f>
        <v>0</v>
      </c>
      <c r="AS46" s="121"/>
      <c r="AT46" s="122">
        <f t="shared" si="30"/>
        <v>0</v>
      </c>
      <c r="AU46" s="121">
        <f>'[2]Stb-Pipe'!O48</f>
        <v>0</v>
      </c>
      <c r="AV46" s="121"/>
      <c r="AW46" s="123">
        <f t="shared" si="31"/>
        <v>0</v>
      </c>
      <c r="AX46" s="121">
        <f>'[2]Stb-Pipe'!P48</f>
        <v>0</v>
      </c>
      <c r="AY46" s="121"/>
      <c r="AZ46" s="122">
        <f t="shared" si="32"/>
        <v>0</v>
      </c>
      <c r="BA46" s="157">
        <f t="shared" si="33"/>
        <v>0</v>
      </c>
      <c r="BB46" s="158">
        <f t="shared" si="34"/>
        <v>0</v>
      </c>
      <c r="BC46" s="443">
        <f t="shared" si="35"/>
        <v>0</v>
      </c>
      <c r="BD46" s="166">
        <f t="shared" si="36"/>
        <v>0</v>
      </c>
      <c r="BE46" s="167">
        <f t="shared" si="37"/>
        <v>0</v>
      </c>
      <c r="BF46" s="444">
        <f t="shared" si="38"/>
        <v>0</v>
      </c>
      <c r="BG46" s="439">
        <f t="shared" si="39"/>
        <v>0</v>
      </c>
      <c r="BH46" s="444">
        <f t="shared" si="40"/>
        <v>0</v>
      </c>
      <c r="BI46" s="444">
        <f t="shared" si="41"/>
        <v>0</v>
      </c>
      <c r="BJ46" s="465"/>
      <c r="BL46" s="456">
        <f>VLOOKUP($B46,Test!$A$5:$E$58,4,0)</f>
        <v>0</v>
      </c>
    </row>
    <row r="47" spans="1:64" s="183" customFormat="1" ht="30" customHeight="1" x14ac:dyDescent="0.5">
      <c r="A47" s="184">
        <f t="shared" si="42"/>
        <v>41</v>
      </c>
      <c r="B47" s="222">
        <v>51613</v>
      </c>
      <c r="C47" s="236" t="s">
        <v>35</v>
      </c>
      <c r="D47" s="186" t="s">
        <v>74</v>
      </c>
      <c r="E47" s="143">
        <f>'[2]Stb-Pipe'!E49</f>
        <v>0</v>
      </c>
      <c r="F47" s="121"/>
      <c r="G47" s="122">
        <f t="shared" si="15"/>
        <v>0</v>
      </c>
      <c r="H47" s="121">
        <f>'[2]Stb-Pipe'!F49</f>
        <v>0</v>
      </c>
      <c r="I47" s="121"/>
      <c r="J47" s="122">
        <f t="shared" si="16"/>
        <v>0</v>
      </c>
      <c r="K47" s="121">
        <f>'[2]Stb-Pipe'!G49</f>
        <v>0</v>
      </c>
      <c r="L47" s="121"/>
      <c r="M47" s="124">
        <f t="shared" si="17"/>
        <v>0</v>
      </c>
      <c r="N47" s="157">
        <f t="shared" si="18"/>
        <v>0</v>
      </c>
      <c r="O47" s="322">
        <f t="shared" si="18"/>
        <v>0</v>
      </c>
      <c r="P47" s="159">
        <f t="shared" si="19"/>
        <v>0</v>
      </c>
      <c r="Q47" s="143">
        <f>'[2]Stb-Pipe'!H49</f>
        <v>0</v>
      </c>
      <c r="R47" s="121"/>
      <c r="S47" s="122">
        <f t="shared" si="20"/>
        <v>0</v>
      </c>
      <c r="T47" s="121">
        <f>'[2]Stb-Pipe'!I49</f>
        <v>0</v>
      </c>
      <c r="U47" s="121"/>
      <c r="V47" s="122">
        <f t="shared" si="21"/>
        <v>0</v>
      </c>
      <c r="W47" s="483">
        <f>'[2]Stb-Pipe'!J49</f>
        <v>0</v>
      </c>
      <c r="X47" s="121"/>
      <c r="Y47" s="124">
        <f t="shared" si="22"/>
        <v>0</v>
      </c>
      <c r="Z47" s="157">
        <f t="shared" si="23"/>
        <v>0</v>
      </c>
      <c r="AA47" s="322">
        <f t="shared" si="23"/>
        <v>0</v>
      </c>
      <c r="AB47" s="159">
        <f t="shared" si="24"/>
        <v>0</v>
      </c>
      <c r="AC47" s="439">
        <f t="shared" si="25"/>
        <v>0</v>
      </c>
      <c r="AD47" s="327">
        <f t="shared" si="25"/>
        <v>0</v>
      </c>
      <c r="AE47" s="168">
        <f t="shared" si="26"/>
        <v>0</v>
      </c>
      <c r="AF47" s="143">
        <f>'[2]Stb-Pipe'!K49</f>
        <v>0</v>
      </c>
      <c r="AG47" s="121"/>
      <c r="AH47" s="122">
        <f t="shared" si="27"/>
        <v>0</v>
      </c>
      <c r="AI47" s="121">
        <f>'[2]Stb-Pipe'!L49</f>
        <v>0</v>
      </c>
      <c r="AJ47" s="121"/>
      <c r="AK47" s="122">
        <f t="shared" si="28"/>
        <v>0</v>
      </c>
      <c r="AL47" s="121">
        <f>'[2]Stb-Pipe'!M49</f>
        <v>0</v>
      </c>
      <c r="AM47" s="121"/>
      <c r="AN47" s="124">
        <f t="shared" si="29"/>
        <v>0</v>
      </c>
      <c r="AO47" s="157">
        <f t="shared" si="9"/>
        <v>0</v>
      </c>
      <c r="AP47" s="322">
        <f t="shared" si="9"/>
        <v>0</v>
      </c>
      <c r="AQ47" s="159">
        <f t="shared" si="10"/>
        <v>0</v>
      </c>
      <c r="AR47" s="143">
        <f>'[2]Stb-Pipe'!N49</f>
        <v>0</v>
      </c>
      <c r="AS47" s="121"/>
      <c r="AT47" s="122">
        <f t="shared" si="30"/>
        <v>0</v>
      </c>
      <c r="AU47" s="121">
        <f>'[2]Stb-Pipe'!O49</f>
        <v>0</v>
      </c>
      <c r="AV47" s="121"/>
      <c r="AW47" s="123">
        <f t="shared" si="31"/>
        <v>0</v>
      </c>
      <c r="AX47" s="121">
        <f>'[2]Stb-Pipe'!P49</f>
        <v>0</v>
      </c>
      <c r="AY47" s="121"/>
      <c r="AZ47" s="122">
        <f t="shared" si="32"/>
        <v>0</v>
      </c>
      <c r="BA47" s="157">
        <f t="shared" si="33"/>
        <v>0</v>
      </c>
      <c r="BB47" s="158">
        <f t="shared" si="34"/>
        <v>0</v>
      </c>
      <c r="BC47" s="443">
        <f t="shared" si="35"/>
        <v>0</v>
      </c>
      <c r="BD47" s="166">
        <f t="shared" si="36"/>
        <v>0</v>
      </c>
      <c r="BE47" s="167">
        <f t="shared" si="37"/>
        <v>0</v>
      </c>
      <c r="BF47" s="444">
        <f t="shared" si="38"/>
        <v>0</v>
      </c>
      <c r="BG47" s="439">
        <f t="shared" si="39"/>
        <v>0</v>
      </c>
      <c r="BH47" s="444">
        <f t="shared" si="40"/>
        <v>0</v>
      </c>
      <c r="BI47" s="444">
        <f t="shared" si="41"/>
        <v>0</v>
      </c>
      <c r="BJ47" s="465"/>
      <c r="BL47" s="456">
        <f>VLOOKUP($B47,Test!$A$5:$E$58,4,0)</f>
        <v>0</v>
      </c>
    </row>
    <row r="48" spans="1:64" s="183" customFormat="1" ht="30" customHeight="1" x14ac:dyDescent="0.5">
      <c r="A48" s="184">
        <f t="shared" si="42"/>
        <v>42</v>
      </c>
      <c r="B48" s="222">
        <v>51614</v>
      </c>
      <c r="C48" s="236" t="s">
        <v>80</v>
      </c>
      <c r="D48" s="186" t="s">
        <v>75</v>
      </c>
      <c r="E48" s="143">
        <f>'[2]Stb-Pipe'!E50</f>
        <v>0</v>
      </c>
      <c r="F48" s="121"/>
      <c r="G48" s="122">
        <f t="shared" si="15"/>
        <v>0</v>
      </c>
      <c r="H48" s="121">
        <f>'[2]Stb-Pipe'!F50</f>
        <v>0</v>
      </c>
      <c r="I48" s="121"/>
      <c r="J48" s="122">
        <f t="shared" si="16"/>
        <v>0</v>
      </c>
      <c r="K48" s="121">
        <f>'[2]Stb-Pipe'!G50</f>
        <v>0</v>
      </c>
      <c r="L48" s="121"/>
      <c r="M48" s="124">
        <f t="shared" si="17"/>
        <v>0</v>
      </c>
      <c r="N48" s="157">
        <f t="shared" si="18"/>
        <v>0</v>
      </c>
      <c r="O48" s="322">
        <f t="shared" si="18"/>
        <v>0</v>
      </c>
      <c r="P48" s="159">
        <f t="shared" si="19"/>
        <v>0</v>
      </c>
      <c r="Q48" s="143">
        <f>'[2]Stb-Pipe'!H50</f>
        <v>0</v>
      </c>
      <c r="R48" s="121"/>
      <c r="S48" s="122">
        <f t="shared" si="20"/>
        <v>0</v>
      </c>
      <c r="T48" s="121">
        <f>'[2]Stb-Pipe'!I50</f>
        <v>0</v>
      </c>
      <c r="U48" s="121"/>
      <c r="V48" s="122">
        <f t="shared" si="21"/>
        <v>0</v>
      </c>
      <c r="W48" s="483">
        <f>'[2]Stb-Pipe'!J50</f>
        <v>0</v>
      </c>
      <c r="X48" s="121"/>
      <c r="Y48" s="124">
        <f t="shared" si="22"/>
        <v>0</v>
      </c>
      <c r="Z48" s="157">
        <f t="shared" si="23"/>
        <v>0</v>
      </c>
      <c r="AA48" s="322">
        <f t="shared" si="23"/>
        <v>0</v>
      </c>
      <c r="AB48" s="159">
        <f t="shared" si="24"/>
        <v>0</v>
      </c>
      <c r="AC48" s="439">
        <f t="shared" si="25"/>
        <v>0</v>
      </c>
      <c r="AD48" s="327">
        <f t="shared" si="25"/>
        <v>0</v>
      </c>
      <c r="AE48" s="168">
        <f t="shared" si="26"/>
        <v>0</v>
      </c>
      <c r="AF48" s="143">
        <f>'[2]Stb-Pipe'!K50</f>
        <v>0</v>
      </c>
      <c r="AG48" s="121"/>
      <c r="AH48" s="122">
        <f t="shared" si="27"/>
        <v>0</v>
      </c>
      <c r="AI48" s="121">
        <f>'[2]Stb-Pipe'!L50</f>
        <v>0</v>
      </c>
      <c r="AJ48" s="121"/>
      <c r="AK48" s="122">
        <f t="shared" si="28"/>
        <v>0</v>
      </c>
      <c r="AL48" s="121">
        <f>'[2]Stb-Pipe'!M50</f>
        <v>0</v>
      </c>
      <c r="AM48" s="121"/>
      <c r="AN48" s="124">
        <f t="shared" si="29"/>
        <v>0</v>
      </c>
      <c r="AO48" s="157">
        <f t="shared" si="9"/>
        <v>0</v>
      </c>
      <c r="AP48" s="322">
        <f t="shared" si="9"/>
        <v>0</v>
      </c>
      <c r="AQ48" s="159">
        <f t="shared" si="10"/>
        <v>0</v>
      </c>
      <c r="AR48" s="143">
        <f>'[2]Stb-Pipe'!N50</f>
        <v>0</v>
      </c>
      <c r="AS48" s="121"/>
      <c r="AT48" s="122">
        <f t="shared" si="30"/>
        <v>0</v>
      </c>
      <c r="AU48" s="121">
        <f>'[2]Stb-Pipe'!O50</f>
        <v>0</v>
      </c>
      <c r="AV48" s="121"/>
      <c r="AW48" s="123">
        <f t="shared" si="31"/>
        <v>0</v>
      </c>
      <c r="AX48" s="121">
        <f>'[2]Stb-Pipe'!P50</f>
        <v>0</v>
      </c>
      <c r="AY48" s="121"/>
      <c r="AZ48" s="122">
        <f t="shared" si="32"/>
        <v>0</v>
      </c>
      <c r="BA48" s="157">
        <f t="shared" si="33"/>
        <v>0</v>
      </c>
      <c r="BB48" s="158">
        <f t="shared" si="34"/>
        <v>0</v>
      </c>
      <c r="BC48" s="443">
        <f t="shared" si="35"/>
        <v>0</v>
      </c>
      <c r="BD48" s="166">
        <f t="shared" si="36"/>
        <v>0</v>
      </c>
      <c r="BE48" s="167">
        <f t="shared" si="37"/>
        <v>0</v>
      </c>
      <c r="BF48" s="444">
        <f t="shared" si="38"/>
        <v>0</v>
      </c>
      <c r="BG48" s="439">
        <f t="shared" si="39"/>
        <v>0</v>
      </c>
      <c r="BH48" s="444">
        <f t="shared" si="40"/>
        <v>0</v>
      </c>
      <c r="BI48" s="444">
        <f t="shared" si="41"/>
        <v>0</v>
      </c>
      <c r="BJ48" s="465"/>
      <c r="BL48" s="456">
        <f>VLOOKUP($B48,Test!$A$5:$E$58,4,0)</f>
        <v>0</v>
      </c>
    </row>
    <row r="49" spans="1:64" s="183" customFormat="1" ht="30" customHeight="1" x14ac:dyDescent="0.5">
      <c r="A49" s="184">
        <f t="shared" si="42"/>
        <v>43</v>
      </c>
      <c r="B49" s="222">
        <v>51615</v>
      </c>
      <c r="C49" s="236" t="s">
        <v>81</v>
      </c>
      <c r="D49" s="186" t="s">
        <v>86</v>
      </c>
      <c r="E49" s="143">
        <f>'[2]Stb-Pipe'!E51</f>
        <v>0</v>
      </c>
      <c r="F49" s="121"/>
      <c r="G49" s="122">
        <f t="shared" si="15"/>
        <v>0</v>
      </c>
      <c r="H49" s="121">
        <f>'[2]Stb-Pipe'!F51</f>
        <v>0</v>
      </c>
      <c r="I49" s="121"/>
      <c r="J49" s="122">
        <f t="shared" si="16"/>
        <v>0</v>
      </c>
      <c r="K49" s="121">
        <f>'[2]Stb-Pipe'!G51</f>
        <v>0</v>
      </c>
      <c r="L49" s="121"/>
      <c r="M49" s="124">
        <f t="shared" si="17"/>
        <v>0</v>
      </c>
      <c r="N49" s="157">
        <f t="shared" si="18"/>
        <v>0</v>
      </c>
      <c r="O49" s="322">
        <f t="shared" si="18"/>
        <v>0</v>
      </c>
      <c r="P49" s="159">
        <f t="shared" si="19"/>
        <v>0</v>
      </c>
      <c r="Q49" s="143">
        <f>'[2]Stb-Pipe'!H51</f>
        <v>0</v>
      </c>
      <c r="R49" s="121"/>
      <c r="S49" s="122">
        <f t="shared" si="20"/>
        <v>0</v>
      </c>
      <c r="T49" s="121">
        <f>'[2]Stb-Pipe'!I51</f>
        <v>0</v>
      </c>
      <c r="U49" s="121"/>
      <c r="V49" s="122">
        <f t="shared" si="21"/>
        <v>0</v>
      </c>
      <c r="W49" s="483">
        <f>'[2]Stb-Pipe'!J51</f>
        <v>0</v>
      </c>
      <c r="X49" s="121"/>
      <c r="Y49" s="124">
        <f t="shared" si="22"/>
        <v>0</v>
      </c>
      <c r="Z49" s="157">
        <f t="shared" si="23"/>
        <v>0</v>
      </c>
      <c r="AA49" s="322">
        <f t="shared" si="23"/>
        <v>0</v>
      </c>
      <c r="AB49" s="159">
        <f t="shared" si="24"/>
        <v>0</v>
      </c>
      <c r="AC49" s="439">
        <f t="shared" si="25"/>
        <v>0</v>
      </c>
      <c r="AD49" s="327">
        <f t="shared" si="25"/>
        <v>0</v>
      </c>
      <c r="AE49" s="168">
        <f t="shared" si="26"/>
        <v>0</v>
      </c>
      <c r="AF49" s="143">
        <f>'[2]Stb-Pipe'!K51</f>
        <v>0</v>
      </c>
      <c r="AG49" s="121"/>
      <c r="AH49" s="122">
        <f t="shared" si="27"/>
        <v>0</v>
      </c>
      <c r="AI49" s="121">
        <f>'[2]Stb-Pipe'!L51</f>
        <v>0</v>
      </c>
      <c r="AJ49" s="121"/>
      <c r="AK49" s="122">
        <f t="shared" si="28"/>
        <v>0</v>
      </c>
      <c r="AL49" s="121">
        <f>'[2]Stb-Pipe'!M51</f>
        <v>0</v>
      </c>
      <c r="AM49" s="121"/>
      <c r="AN49" s="124">
        <f t="shared" si="29"/>
        <v>0</v>
      </c>
      <c r="AO49" s="157">
        <f t="shared" si="9"/>
        <v>0</v>
      </c>
      <c r="AP49" s="322">
        <f t="shared" si="9"/>
        <v>0</v>
      </c>
      <c r="AQ49" s="159">
        <f t="shared" si="10"/>
        <v>0</v>
      </c>
      <c r="AR49" s="143">
        <f>'[2]Stb-Pipe'!N51</f>
        <v>0</v>
      </c>
      <c r="AS49" s="121"/>
      <c r="AT49" s="122">
        <f t="shared" si="30"/>
        <v>0</v>
      </c>
      <c r="AU49" s="121">
        <f>'[2]Stb-Pipe'!O51</f>
        <v>0</v>
      </c>
      <c r="AV49" s="121"/>
      <c r="AW49" s="123">
        <f t="shared" si="31"/>
        <v>0</v>
      </c>
      <c r="AX49" s="121">
        <f>'[2]Stb-Pipe'!P51</f>
        <v>0</v>
      </c>
      <c r="AY49" s="121"/>
      <c r="AZ49" s="122">
        <f t="shared" si="32"/>
        <v>0</v>
      </c>
      <c r="BA49" s="157">
        <f t="shared" si="33"/>
        <v>0</v>
      </c>
      <c r="BB49" s="158">
        <f t="shared" si="34"/>
        <v>0</v>
      </c>
      <c r="BC49" s="443">
        <f t="shared" si="35"/>
        <v>0</v>
      </c>
      <c r="BD49" s="166">
        <f t="shared" si="36"/>
        <v>0</v>
      </c>
      <c r="BE49" s="167">
        <f t="shared" si="37"/>
        <v>0</v>
      </c>
      <c r="BF49" s="444">
        <f t="shared" si="38"/>
        <v>0</v>
      </c>
      <c r="BG49" s="439">
        <f t="shared" si="39"/>
        <v>0</v>
      </c>
      <c r="BH49" s="444">
        <f t="shared" si="40"/>
        <v>0</v>
      </c>
      <c r="BI49" s="444">
        <f t="shared" si="41"/>
        <v>0</v>
      </c>
      <c r="BJ49" s="465"/>
      <c r="BL49" s="456">
        <f>VLOOKUP($B49,Test!$A$5:$E$58,4,0)</f>
        <v>0</v>
      </c>
    </row>
    <row r="50" spans="1:64" s="183" customFormat="1" ht="30" customHeight="1" x14ac:dyDescent="0.5">
      <c r="A50" s="184">
        <f t="shared" si="42"/>
        <v>44</v>
      </c>
      <c r="B50" s="222">
        <v>51616</v>
      </c>
      <c r="C50" s="236" t="s">
        <v>36</v>
      </c>
      <c r="D50" s="186" t="s">
        <v>76</v>
      </c>
      <c r="E50" s="143">
        <f>'[2]Stb-Pipe'!E52</f>
        <v>0</v>
      </c>
      <c r="F50" s="121"/>
      <c r="G50" s="122">
        <f t="shared" si="15"/>
        <v>0</v>
      </c>
      <c r="H50" s="121">
        <f>'[2]Stb-Pipe'!F52</f>
        <v>0</v>
      </c>
      <c r="I50" s="121"/>
      <c r="J50" s="122">
        <f t="shared" si="16"/>
        <v>0</v>
      </c>
      <c r="K50" s="121">
        <f>'[2]Stb-Pipe'!G52</f>
        <v>0</v>
      </c>
      <c r="L50" s="121"/>
      <c r="M50" s="124">
        <f t="shared" si="17"/>
        <v>0</v>
      </c>
      <c r="N50" s="157">
        <f t="shared" si="18"/>
        <v>0</v>
      </c>
      <c r="O50" s="322">
        <f t="shared" si="18"/>
        <v>0</v>
      </c>
      <c r="P50" s="159">
        <f t="shared" si="19"/>
        <v>0</v>
      </c>
      <c r="Q50" s="143">
        <f>'[2]Stb-Pipe'!H52</f>
        <v>0</v>
      </c>
      <c r="R50" s="121"/>
      <c r="S50" s="122">
        <f t="shared" si="20"/>
        <v>0</v>
      </c>
      <c r="T50" s="121">
        <f>'[2]Stb-Pipe'!I52</f>
        <v>0</v>
      </c>
      <c r="U50" s="121"/>
      <c r="V50" s="122">
        <f t="shared" si="21"/>
        <v>0</v>
      </c>
      <c r="W50" s="483">
        <f>'[2]Stb-Pipe'!J52</f>
        <v>0</v>
      </c>
      <c r="X50" s="121"/>
      <c r="Y50" s="124">
        <f t="shared" si="22"/>
        <v>0</v>
      </c>
      <c r="Z50" s="157">
        <f t="shared" si="23"/>
        <v>0</v>
      </c>
      <c r="AA50" s="322">
        <f t="shared" si="23"/>
        <v>0</v>
      </c>
      <c r="AB50" s="159">
        <f t="shared" si="24"/>
        <v>0</v>
      </c>
      <c r="AC50" s="439">
        <f t="shared" si="25"/>
        <v>0</v>
      </c>
      <c r="AD50" s="327">
        <f t="shared" si="25"/>
        <v>0</v>
      </c>
      <c r="AE50" s="168">
        <f t="shared" si="26"/>
        <v>0</v>
      </c>
      <c r="AF50" s="143">
        <f>'[2]Stb-Pipe'!K52</f>
        <v>0</v>
      </c>
      <c r="AG50" s="121"/>
      <c r="AH50" s="122">
        <f t="shared" si="27"/>
        <v>0</v>
      </c>
      <c r="AI50" s="121">
        <f>'[2]Stb-Pipe'!L52</f>
        <v>0</v>
      </c>
      <c r="AJ50" s="121"/>
      <c r="AK50" s="122">
        <f t="shared" si="28"/>
        <v>0</v>
      </c>
      <c r="AL50" s="121">
        <f>'[2]Stb-Pipe'!M52</f>
        <v>0</v>
      </c>
      <c r="AM50" s="121"/>
      <c r="AN50" s="124">
        <f t="shared" si="29"/>
        <v>0</v>
      </c>
      <c r="AO50" s="157">
        <f t="shared" si="9"/>
        <v>0</v>
      </c>
      <c r="AP50" s="322">
        <f t="shared" si="9"/>
        <v>0</v>
      </c>
      <c r="AQ50" s="159">
        <f t="shared" si="10"/>
        <v>0</v>
      </c>
      <c r="AR50" s="143">
        <f>'[2]Stb-Pipe'!N52</f>
        <v>0</v>
      </c>
      <c r="AS50" s="121"/>
      <c r="AT50" s="122">
        <f t="shared" si="30"/>
        <v>0</v>
      </c>
      <c r="AU50" s="121">
        <f>'[2]Stb-Pipe'!O52</f>
        <v>0</v>
      </c>
      <c r="AV50" s="121"/>
      <c r="AW50" s="123">
        <f t="shared" si="31"/>
        <v>0</v>
      </c>
      <c r="AX50" s="121">
        <f>'[2]Stb-Pipe'!P52</f>
        <v>0</v>
      </c>
      <c r="AY50" s="121"/>
      <c r="AZ50" s="122">
        <f t="shared" si="32"/>
        <v>0</v>
      </c>
      <c r="BA50" s="157">
        <f t="shared" si="33"/>
        <v>0</v>
      </c>
      <c r="BB50" s="158">
        <f t="shared" si="34"/>
        <v>0</v>
      </c>
      <c r="BC50" s="443">
        <f t="shared" si="35"/>
        <v>0</v>
      </c>
      <c r="BD50" s="166">
        <f t="shared" si="36"/>
        <v>0</v>
      </c>
      <c r="BE50" s="167">
        <f t="shared" si="37"/>
        <v>0</v>
      </c>
      <c r="BF50" s="444">
        <f t="shared" si="38"/>
        <v>0</v>
      </c>
      <c r="BG50" s="439">
        <f t="shared" si="39"/>
        <v>0</v>
      </c>
      <c r="BH50" s="444">
        <f t="shared" si="40"/>
        <v>0</v>
      </c>
      <c r="BI50" s="444">
        <f t="shared" si="41"/>
        <v>0</v>
      </c>
      <c r="BJ50" s="465"/>
      <c r="BL50" s="456">
        <f>VLOOKUP($B50,Test!$A$5:$E$58,4,0)</f>
        <v>0</v>
      </c>
    </row>
    <row r="51" spans="1:64" s="183" customFormat="1" ht="30" customHeight="1" x14ac:dyDescent="0.5">
      <c r="A51" s="181">
        <f t="shared" si="42"/>
        <v>45</v>
      </c>
      <c r="B51" s="222">
        <v>51617</v>
      </c>
      <c r="C51" s="236" t="s">
        <v>37</v>
      </c>
      <c r="D51" s="186" t="s">
        <v>77</v>
      </c>
      <c r="E51" s="143">
        <f>'[2]Stb-Pipe'!E53</f>
        <v>0</v>
      </c>
      <c r="F51" s="121"/>
      <c r="G51" s="122">
        <f t="shared" si="15"/>
        <v>0</v>
      </c>
      <c r="H51" s="121">
        <f>'[2]Stb-Pipe'!F53</f>
        <v>0</v>
      </c>
      <c r="I51" s="121"/>
      <c r="J51" s="122">
        <f t="shared" si="16"/>
        <v>0</v>
      </c>
      <c r="K51" s="121">
        <f>'[2]Stb-Pipe'!G53</f>
        <v>0</v>
      </c>
      <c r="L51" s="121"/>
      <c r="M51" s="124">
        <f t="shared" si="17"/>
        <v>0</v>
      </c>
      <c r="N51" s="157">
        <f t="shared" ref="N51:O53" si="43">+E51+H51+K51</f>
        <v>0</v>
      </c>
      <c r="O51" s="322">
        <f t="shared" si="43"/>
        <v>0</v>
      </c>
      <c r="P51" s="159">
        <f t="shared" si="19"/>
        <v>0</v>
      </c>
      <c r="Q51" s="143">
        <f>'[2]Stb-Pipe'!H53</f>
        <v>0</v>
      </c>
      <c r="R51" s="121"/>
      <c r="S51" s="122">
        <f t="shared" si="20"/>
        <v>0</v>
      </c>
      <c r="T51" s="121">
        <f>'[2]Stb-Pipe'!I53</f>
        <v>0</v>
      </c>
      <c r="U51" s="121"/>
      <c r="V51" s="122">
        <f t="shared" si="21"/>
        <v>0</v>
      </c>
      <c r="W51" s="483">
        <f>'[2]Stb-Pipe'!J53</f>
        <v>0</v>
      </c>
      <c r="X51" s="121"/>
      <c r="Y51" s="124">
        <f t="shared" si="22"/>
        <v>0</v>
      </c>
      <c r="Z51" s="157">
        <f t="shared" ref="Z51:AA53" si="44">+Q51+T51+W51</f>
        <v>0</v>
      </c>
      <c r="AA51" s="322">
        <f t="shared" si="44"/>
        <v>0</v>
      </c>
      <c r="AB51" s="159">
        <f t="shared" si="24"/>
        <v>0</v>
      </c>
      <c r="AC51" s="439">
        <f t="shared" ref="AC51:AD53" si="45">+E51+H51+K51+Q51+T51+W51</f>
        <v>0</v>
      </c>
      <c r="AD51" s="327">
        <f t="shared" si="45"/>
        <v>0</v>
      </c>
      <c r="AE51" s="168">
        <f t="shared" si="26"/>
        <v>0</v>
      </c>
      <c r="AF51" s="143">
        <f>'[2]Stb-Pipe'!K53</f>
        <v>0</v>
      </c>
      <c r="AG51" s="121"/>
      <c r="AH51" s="122">
        <f t="shared" si="27"/>
        <v>0</v>
      </c>
      <c r="AI51" s="121">
        <f>'[2]Stb-Pipe'!L53</f>
        <v>0</v>
      </c>
      <c r="AJ51" s="121"/>
      <c r="AK51" s="122">
        <f t="shared" si="28"/>
        <v>0</v>
      </c>
      <c r="AL51" s="121">
        <f>'[2]Stb-Pipe'!M53</f>
        <v>0</v>
      </c>
      <c r="AM51" s="121"/>
      <c r="AN51" s="124">
        <f t="shared" si="29"/>
        <v>0</v>
      </c>
      <c r="AO51" s="157">
        <f t="shared" ref="AO51:AP53" si="46">+AF51+AI51+AL51</f>
        <v>0</v>
      </c>
      <c r="AP51" s="322">
        <f t="shared" si="46"/>
        <v>0</v>
      </c>
      <c r="AQ51" s="159">
        <f t="shared" si="10"/>
        <v>0</v>
      </c>
      <c r="AR51" s="143">
        <f>'[2]Stb-Pipe'!N53</f>
        <v>0</v>
      </c>
      <c r="AS51" s="121"/>
      <c r="AT51" s="122">
        <f t="shared" si="30"/>
        <v>0</v>
      </c>
      <c r="AU51" s="121">
        <f>'[2]Stb-Pipe'!O53</f>
        <v>0</v>
      </c>
      <c r="AV51" s="121"/>
      <c r="AW51" s="123">
        <f t="shared" si="31"/>
        <v>0</v>
      </c>
      <c r="AX51" s="121">
        <f>'[2]Stb-Pipe'!P53</f>
        <v>0</v>
      </c>
      <c r="AY51" s="121"/>
      <c r="AZ51" s="122">
        <f t="shared" si="32"/>
        <v>0</v>
      </c>
      <c r="BA51" s="157">
        <f t="shared" si="33"/>
        <v>0</v>
      </c>
      <c r="BB51" s="158">
        <f t="shared" si="34"/>
        <v>0</v>
      </c>
      <c r="BC51" s="443">
        <f t="shared" si="35"/>
        <v>0</v>
      </c>
      <c r="BD51" s="166">
        <f t="shared" si="36"/>
        <v>0</v>
      </c>
      <c r="BE51" s="167">
        <f t="shared" si="37"/>
        <v>0</v>
      </c>
      <c r="BF51" s="444">
        <f t="shared" si="38"/>
        <v>0</v>
      </c>
      <c r="BG51" s="439">
        <f t="shared" si="39"/>
        <v>0</v>
      </c>
      <c r="BH51" s="444">
        <f t="shared" si="40"/>
        <v>0</v>
      </c>
      <c r="BI51" s="175">
        <f t="shared" si="41"/>
        <v>0</v>
      </c>
      <c r="BJ51" s="465"/>
      <c r="BL51" s="456">
        <f>VLOOKUP($B51,Test!$A$5:$E$58,4,0)</f>
        <v>0</v>
      </c>
    </row>
    <row r="52" spans="1:64" s="183" customFormat="1" ht="30" customHeight="1" x14ac:dyDescent="0.5">
      <c r="A52" s="184">
        <f t="shared" si="42"/>
        <v>46</v>
      </c>
      <c r="B52" s="512">
        <v>51698</v>
      </c>
      <c r="C52" s="514" t="s">
        <v>266</v>
      </c>
      <c r="D52" s="233"/>
      <c r="E52" s="143"/>
      <c r="F52" s="121"/>
      <c r="G52" s="122">
        <f t="shared" ref="G52" si="47">E52-F52</f>
        <v>0</v>
      </c>
      <c r="H52" s="121"/>
      <c r="I52" s="121"/>
      <c r="J52" s="122">
        <f t="shared" ref="J52" si="48">H52-I52</f>
        <v>0</v>
      </c>
      <c r="K52" s="121"/>
      <c r="L52" s="121"/>
      <c r="M52" s="124">
        <f t="shared" ref="M52" si="49">K52-L52</f>
        <v>0</v>
      </c>
      <c r="N52" s="157">
        <f t="shared" ref="N52" si="50">+E52+H52+K52</f>
        <v>0</v>
      </c>
      <c r="O52" s="322">
        <f t="shared" ref="O52" si="51">+F52+I52+L52</f>
        <v>0</v>
      </c>
      <c r="P52" s="159">
        <f t="shared" ref="P52" si="52">+N52-O52</f>
        <v>0</v>
      </c>
      <c r="Q52" s="143"/>
      <c r="R52" s="121"/>
      <c r="S52" s="122">
        <f t="shared" ref="S52" si="53">Q52-R52</f>
        <v>0</v>
      </c>
      <c r="T52" s="121"/>
      <c r="U52" s="121"/>
      <c r="V52" s="122">
        <f t="shared" ref="V52" si="54">T52-U52</f>
        <v>0</v>
      </c>
      <c r="W52" s="483"/>
      <c r="X52" s="121"/>
      <c r="Y52" s="124">
        <f t="shared" ref="Y52" si="55">W52-X52</f>
        <v>0</v>
      </c>
      <c r="Z52" s="157">
        <f t="shared" ref="Z52" si="56">+Q52+T52+W52</f>
        <v>0</v>
      </c>
      <c r="AA52" s="322">
        <f t="shared" ref="AA52" si="57">+R52+U52+X52</f>
        <v>0</v>
      </c>
      <c r="AB52" s="159">
        <f t="shared" ref="AB52" si="58">+Z52-AA52</f>
        <v>0</v>
      </c>
      <c r="AC52" s="439">
        <f t="shared" ref="AC52" si="59">+E52+H52+K52+Q52+T52+W52</f>
        <v>0</v>
      </c>
      <c r="AD52" s="327">
        <f t="shared" ref="AD52" si="60">+F52+I52+L52+R52+U52+X52</f>
        <v>0</v>
      </c>
      <c r="AE52" s="168">
        <f t="shared" ref="AE52" si="61">+AC52-AD52</f>
        <v>0</v>
      </c>
      <c r="AF52" s="143"/>
      <c r="AG52" s="121"/>
      <c r="AH52" s="122">
        <f t="shared" ref="AH52" si="62">AF52-AG52</f>
        <v>0</v>
      </c>
      <c r="AI52" s="121"/>
      <c r="AJ52" s="121"/>
      <c r="AK52" s="122">
        <f t="shared" ref="AK52" si="63">AI52-AJ52</f>
        <v>0</v>
      </c>
      <c r="AL52" s="121"/>
      <c r="AM52" s="121"/>
      <c r="AN52" s="124">
        <f t="shared" ref="AN52" si="64">AL52-AM52</f>
        <v>0</v>
      </c>
      <c r="AO52" s="157">
        <f t="shared" ref="AO52" si="65">+AF52+AI52+AL52</f>
        <v>0</v>
      </c>
      <c r="AP52" s="322">
        <f t="shared" ref="AP52" si="66">+AG52+AJ52+AM52</f>
        <v>0</v>
      </c>
      <c r="AQ52" s="159">
        <f t="shared" ref="AQ52" si="67">AO52-AP52</f>
        <v>0</v>
      </c>
      <c r="AR52" s="143"/>
      <c r="AS52" s="121"/>
      <c r="AT52" s="122">
        <f t="shared" ref="AT52" si="68">AR52-AS52</f>
        <v>0</v>
      </c>
      <c r="AU52" s="121"/>
      <c r="AV52" s="121"/>
      <c r="AW52" s="123">
        <f t="shared" ref="AW52" si="69">AU52-AV52</f>
        <v>0</v>
      </c>
      <c r="AX52" s="121"/>
      <c r="AY52" s="121"/>
      <c r="AZ52" s="122">
        <f t="shared" ref="AZ52" si="70">AX52-AY52</f>
        <v>0</v>
      </c>
      <c r="BA52" s="157">
        <f t="shared" ref="BA52" si="71">AR52+AU52+AX52</f>
        <v>0</v>
      </c>
      <c r="BB52" s="158">
        <f t="shared" ref="BB52" si="72">AS52+AV52+AY52</f>
        <v>0</v>
      </c>
      <c r="BC52" s="443">
        <f t="shared" ref="BC52" si="73">BA52-BB52</f>
        <v>0</v>
      </c>
      <c r="BD52" s="166">
        <f t="shared" ref="BD52" si="74">AF52+AI52+AL52+AR52+AU52+AX52</f>
        <v>0</v>
      </c>
      <c r="BE52" s="167">
        <f t="shared" ref="BE52" si="75">AG52+AJ52+AM52+AS52+AV52+AY52</f>
        <v>0</v>
      </c>
      <c r="BF52" s="444">
        <f t="shared" ref="BF52" si="76">BD52-BE52</f>
        <v>0</v>
      </c>
      <c r="BG52" s="439">
        <f t="shared" ref="BG52" si="77">AC52+BD52</f>
        <v>0</v>
      </c>
      <c r="BH52" s="444">
        <f t="shared" ref="BH52" si="78">AD52+BE52</f>
        <v>0</v>
      </c>
      <c r="BI52" s="175">
        <f t="shared" ref="BI52" si="79">BG52-BH52</f>
        <v>0</v>
      </c>
      <c r="BJ52" s="465"/>
      <c r="BL52" s="456"/>
    </row>
    <row r="53" spans="1:64" s="183" customFormat="1" ht="30" customHeight="1" thickBot="1" x14ac:dyDescent="0.55000000000000004">
      <c r="A53" s="181">
        <f t="shared" si="42"/>
        <v>47</v>
      </c>
      <c r="B53" s="230">
        <v>51708</v>
      </c>
      <c r="C53" s="238" t="s">
        <v>247</v>
      </c>
      <c r="D53" s="233" t="s">
        <v>250</v>
      </c>
      <c r="E53" s="143">
        <f>'[2]Stb-Pipe'!E54</f>
        <v>0</v>
      </c>
      <c r="F53" s="126"/>
      <c r="G53" s="144">
        <f t="shared" si="15"/>
        <v>0</v>
      </c>
      <c r="H53" s="126">
        <f>'[2]Stb-Pipe'!F54</f>
        <v>0</v>
      </c>
      <c r="I53" s="126"/>
      <c r="J53" s="144">
        <f t="shared" si="16"/>
        <v>0</v>
      </c>
      <c r="K53" s="126">
        <f>'[2]Stb-Pipe'!G54</f>
        <v>0</v>
      </c>
      <c r="L53" s="126"/>
      <c r="M53" s="146">
        <f t="shared" si="17"/>
        <v>0</v>
      </c>
      <c r="N53" s="160">
        <f t="shared" si="43"/>
        <v>0</v>
      </c>
      <c r="O53" s="323">
        <f t="shared" si="43"/>
        <v>0</v>
      </c>
      <c r="P53" s="162">
        <f t="shared" si="19"/>
        <v>0</v>
      </c>
      <c r="Q53" s="461">
        <f>'[2]Stb-Pipe'!H54</f>
        <v>0</v>
      </c>
      <c r="R53" s="126"/>
      <c r="S53" s="144">
        <f t="shared" si="20"/>
        <v>0</v>
      </c>
      <c r="T53" s="126">
        <f>'[2]Stb-Pipe'!I54</f>
        <v>0</v>
      </c>
      <c r="U53" s="126"/>
      <c r="V53" s="144">
        <f t="shared" si="21"/>
        <v>0</v>
      </c>
      <c r="W53" s="483">
        <f>'[2]Stb-Pipe'!J54</f>
        <v>0</v>
      </c>
      <c r="X53" s="126"/>
      <c r="Y53" s="146">
        <f t="shared" si="22"/>
        <v>0</v>
      </c>
      <c r="Z53" s="160">
        <f t="shared" si="44"/>
        <v>0</v>
      </c>
      <c r="AA53" s="323">
        <f t="shared" si="44"/>
        <v>0</v>
      </c>
      <c r="AB53" s="162">
        <f t="shared" si="24"/>
        <v>0</v>
      </c>
      <c r="AC53" s="440">
        <f t="shared" si="45"/>
        <v>0</v>
      </c>
      <c r="AD53" s="328">
        <f t="shared" si="45"/>
        <v>0</v>
      </c>
      <c r="AE53" s="171">
        <f t="shared" si="26"/>
        <v>0</v>
      </c>
      <c r="AF53" s="461">
        <f>'[2]Stb-Pipe'!K54</f>
        <v>0</v>
      </c>
      <c r="AG53" s="126"/>
      <c r="AH53" s="144">
        <f t="shared" si="27"/>
        <v>0</v>
      </c>
      <c r="AI53" s="126">
        <f>'[2]Stb-Pipe'!L54</f>
        <v>0</v>
      </c>
      <c r="AJ53" s="126"/>
      <c r="AK53" s="144">
        <f t="shared" si="28"/>
        <v>0</v>
      </c>
      <c r="AL53" s="126">
        <f>'[2]Stb-Pipe'!M54</f>
        <v>0</v>
      </c>
      <c r="AM53" s="126"/>
      <c r="AN53" s="146">
        <f t="shared" si="29"/>
        <v>0</v>
      </c>
      <c r="AO53" s="160">
        <f t="shared" si="46"/>
        <v>0</v>
      </c>
      <c r="AP53" s="323">
        <f t="shared" si="46"/>
        <v>0</v>
      </c>
      <c r="AQ53" s="475">
        <f t="shared" si="10"/>
        <v>0</v>
      </c>
      <c r="AR53" s="461">
        <f>'[2]Stb-Pipe'!N54</f>
        <v>0</v>
      </c>
      <c r="AS53" s="126"/>
      <c r="AT53" s="122">
        <f t="shared" si="30"/>
        <v>0</v>
      </c>
      <c r="AU53" s="126">
        <f>'[2]Stb-Pipe'!O54</f>
        <v>0</v>
      </c>
      <c r="AV53" s="126"/>
      <c r="AW53" s="123">
        <f t="shared" si="31"/>
        <v>0</v>
      </c>
      <c r="AX53" s="126">
        <f>'[2]Stb-Pipe'!P54</f>
        <v>0</v>
      </c>
      <c r="AY53" s="126"/>
      <c r="AZ53" s="122">
        <f t="shared" si="32"/>
        <v>0</v>
      </c>
      <c r="BA53" s="160">
        <f t="shared" si="33"/>
        <v>0</v>
      </c>
      <c r="BB53" s="161">
        <f t="shared" si="34"/>
        <v>0</v>
      </c>
      <c r="BC53" s="450">
        <f t="shared" si="35"/>
        <v>0</v>
      </c>
      <c r="BD53" s="169">
        <f t="shared" si="36"/>
        <v>0</v>
      </c>
      <c r="BE53" s="170">
        <f t="shared" si="37"/>
        <v>0</v>
      </c>
      <c r="BF53" s="446">
        <f t="shared" si="38"/>
        <v>0</v>
      </c>
      <c r="BG53" s="440">
        <f t="shared" si="39"/>
        <v>0</v>
      </c>
      <c r="BH53" s="446">
        <f t="shared" si="40"/>
        <v>0</v>
      </c>
      <c r="BI53" s="446">
        <f t="shared" si="41"/>
        <v>0</v>
      </c>
      <c r="BJ53" s="465"/>
      <c r="BL53" s="458">
        <f>VLOOKUP($B53,Test!$A$5:$E$58,4,0)</f>
        <v>0</v>
      </c>
    </row>
    <row r="54" spans="1:64" s="114" customFormat="1" ht="33" customHeight="1" thickBot="1" x14ac:dyDescent="0.55000000000000004">
      <c r="A54" s="540" t="s">
        <v>97</v>
      </c>
      <c r="B54" s="541"/>
      <c r="C54" s="549"/>
      <c r="D54" s="113"/>
      <c r="E54" s="155">
        <f t="shared" ref="E54:AJ54" si="80">SUM(E7:E53)</f>
        <v>1894288.1059371328</v>
      </c>
      <c r="F54" s="131">
        <f t="shared" si="80"/>
        <v>1442591.1499999997</v>
      </c>
      <c r="G54" s="136">
        <f t="shared" si="80"/>
        <v>451696.95593713241</v>
      </c>
      <c r="H54" s="135">
        <f t="shared" si="80"/>
        <v>2515471.6268697972</v>
      </c>
      <c r="I54" s="135">
        <f t="shared" si="80"/>
        <v>2389561.09</v>
      </c>
      <c r="J54" s="136">
        <f t="shared" si="80"/>
        <v>125910.53686979764</v>
      </c>
      <c r="K54" s="135">
        <f t="shared" si="80"/>
        <v>2784767.9778046031</v>
      </c>
      <c r="L54" s="135">
        <f t="shared" si="80"/>
        <v>2824211.1</v>
      </c>
      <c r="M54" s="139">
        <f t="shared" si="80"/>
        <v>-39443.122195397322</v>
      </c>
      <c r="N54" s="163">
        <f t="shared" si="80"/>
        <v>7194527.7106115343</v>
      </c>
      <c r="O54" s="324">
        <f t="shared" si="80"/>
        <v>6656363.3400000008</v>
      </c>
      <c r="P54" s="165">
        <f t="shared" si="80"/>
        <v>538164.37061153259</v>
      </c>
      <c r="Q54" s="155">
        <f t="shared" si="80"/>
        <v>2119007.8709672252</v>
      </c>
      <c r="R54" s="135">
        <f t="shared" si="80"/>
        <v>1874485.7699999998</v>
      </c>
      <c r="S54" s="136">
        <f t="shared" si="80"/>
        <v>244522.10096722536</v>
      </c>
      <c r="T54" s="135">
        <f t="shared" si="80"/>
        <v>2229884.8185238736</v>
      </c>
      <c r="U54" s="135">
        <f t="shared" si="80"/>
        <v>0</v>
      </c>
      <c r="V54" s="136">
        <f t="shared" si="80"/>
        <v>2229884.8185238736</v>
      </c>
      <c r="W54" s="135">
        <f t="shared" si="80"/>
        <v>2533426.0017088782</v>
      </c>
      <c r="X54" s="135">
        <f t="shared" si="80"/>
        <v>0</v>
      </c>
      <c r="Y54" s="139">
        <f t="shared" si="80"/>
        <v>2533426.0017088782</v>
      </c>
      <c r="Z54" s="163">
        <f t="shared" si="80"/>
        <v>6882318.691199977</v>
      </c>
      <c r="AA54" s="324">
        <f t="shared" si="80"/>
        <v>1874485.7699999998</v>
      </c>
      <c r="AB54" s="165">
        <f t="shared" si="80"/>
        <v>5007832.9211999774</v>
      </c>
      <c r="AC54" s="441">
        <f t="shared" si="80"/>
        <v>14076846.40181151</v>
      </c>
      <c r="AD54" s="178">
        <f t="shared" si="80"/>
        <v>8530849.1100000013</v>
      </c>
      <c r="AE54" s="174">
        <f t="shared" si="80"/>
        <v>5545997.2918115091</v>
      </c>
      <c r="AF54" s="155">
        <f t="shared" si="80"/>
        <v>2062099.4908877297</v>
      </c>
      <c r="AG54" s="135">
        <f t="shared" si="80"/>
        <v>0</v>
      </c>
      <c r="AH54" s="136">
        <f t="shared" si="80"/>
        <v>2062099.4908877297</v>
      </c>
      <c r="AI54" s="135">
        <f t="shared" si="80"/>
        <v>2177986.3083603857</v>
      </c>
      <c r="AJ54" s="135">
        <f t="shared" si="80"/>
        <v>0</v>
      </c>
      <c r="AK54" s="136">
        <f t="shared" ref="AK54:BI54" si="81">SUM(AK7:AK53)</f>
        <v>2177986.3083603857</v>
      </c>
      <c r="AL54" s="135">
        <f t="shared" si="81"/>
        <v>2471222.0781972916</v>
      </c>
      <c r="AM54" s="131">
        <f t="shared" si="81"/>
        <v>0</v>
      </c>
      <c r="AN54" s="139">
        <f t="shared" si="81"/>
        <v>2471222.0781972916</v>
      </c>
      <c r="AO54" s="163">
        <f t="shared" si="81"/>
        <v>6711307.8774454063</v>
      </c>
      <c r="AP54" s="324">
        <f t="shared" si="81"/>
        <v>0</v>
      </c>
      <c r="AQ54" s="476">
        <f t="shared" si="81"/>
        <v>6711307.8774454063</v>
      </c>
      <c r="AR54" s="155">
        <f t="shared" si="81"/>
        <v>2283174.7456565024</v>
      </c>
      <c r="AS54" s="131">
        <f t="shared" si="81"/>
        <v>0</v>
      </c>
      <c r="AT54" s="136">
        <f t="shared" si="81"/>
        <v>2283174.7456565024</v>
      </c>
      <c r="AU54" s="135">
        <f t="shared" si="81"/>
        <v>2005889.2539655173</v>
      </c>
      <c r="AV54" s="131">
        <f t="shared" si="81"/>
        <v>0</v>
      </c>
      <c r="AW54" s="137">
        <f t="shared" si="81"/>
        <v>2005889.2539655173</v>
      </c>
      <c r="AX54" s="135">
        <f t="shared" si="81"/>
        <v>2257056.9988762746</v>
      </c>
      <c r="AY54" s="131">
        <f t="shared" si="81"/>
        <v>0</v>
      </c>
      <c r="AZ54" s="136">
        <f t="shared" si="81"/>
        <v>2257056.9988762746</v>
      </c>
      <c r="BA54" s="163">
        <f t="shared" si="81"/>
        <v>6546120.9984982945</v>
      </c>
      <c r="BB54" s="164">
        <f t="shared" si="81"/>
        <v>0</v>
      </c>
      <c r="BC54" s="449">
        <f t="shared" si="81"/>
        <v>6546120.9984982945</v>
      </c>
      <c r="BD54" s="172">
        <f t="shared" si="81"/>
        <v>13257428.8759437</v>
      </c>
      <c r="BE54" s="173">
        <f t="shared" si="81"/>
        <v>0</v>
      </c>
      <c r="BF54" s="445">
        <f t="shared" si="81"/>
        <v>13257428.8759437</v>
      </c>
      <c r="BG54" s="441">
        <f t="shared" si="81"/>
        <v>27334275.277755208</v>
      </c>
      <c r="BH54" s="445">
        <f t="shared" si="81"/>
        <v>8530849.1100000013</v>
      </c>
      <c r="BI54" s="445">
        <f t="shared" si="81"/>
        <v>18803426.167755213</v>
      </c>
      <c r="BJ54" s="466"/>
      <c r="BL54" s="457">
        <f>SUM(BL7:BL53)</f>
        <v>1677325.5400000005</v>
      </c>
    </row>
    <row r="55" spans="1:64" s="40" customFormat="1" ht="33" hidden="1" customHeight="1" x14ac:dyDescent="0.25">
      <c r="A55" s="38"/>
      <c r="B55" s="39"/>
      <c r="C55" s="38"/>
      <c r="E55" s="40">
        <f t="shared" ref="E55:AF55" si="82">SUM(E7:E53)-E54</f>
        <v>0</v>
      </c>
      <c r="F55" s="40">
        <f t="shared" si="82"/>
        <v>0</v>
      </c>
      <c r="G55" s="40">
        <f t="shared" si="82"/>
        <v>0</v>
      </c>
      <c r="H55" s="40">
        <f t="shared" si="82"/>
        <v>0</v>
      </c>
      <c r="I55" s="40">
        <f t="shared" si="82"/>
        <v>0</v>
      </c>
      <c r="J55" s="40">
        <f t="shared" si="82"/>
        <v>0</v>
      </c>
      <c r="K55" s="40">
        <f t="shared" si="82"/>
        <v>0</v>
      </c>
      <c r="L55" s="40">
        <f t="shared" si="82"/>
        <v>0</v>
      </c>
      <c r="M55" s="40">
        <f t="shared" si="82"/>
        <v>0</v>
      </c>
      <c r="N55" s="40">
        <f t="shared" si="82"/>
        <v>0</v>
      </c>
      <c r="O55" s="40">
        <f t="shared" si="82"/>
        <v>0</v>
      </c>
      <c r="P55" s="40">
        <f t="shared" si="82"/>
        <v>0</v>
      </c>
      <c r="Q55" s="40">
        <f t="shared" si="82"/>
        <v>0</v>
      </c>
      <c r="R55" s="40">
        <f t="shared" si="82"/>
        <v>0</v>
      </c>
      <c r="S55" s="40">
        <f t="shared" si="82"/>
        <v>0</v>
      </c>
      <c r="T55" s="40">
        <f t="shared" si="82"/>
        <v>0</v>
      </c>
      <c r="U55" s="40">
        <f t="shared" si="82"/>
        <v>0</v>
      </c>
      <c r="V55" s="40">
        <f t="shared" si="82"/>
        <v>0</v>
      </c>
      <c r="W55" s="40">
        <f t="shared" si="82"/>
        <v>0</v>
      </c>
      <c r="X55" s="40">
        <f t="shared" si="82"/>
        <v>0</v>
      </c>
      <c r="Y55" s="40">
        <f t="shared" si="82"/>
        <v>0</v>
      </c>
      <c r="Z55" s="40">
        <f t="shared" si="82"/>
        <v>0</v>
      </c>
      <c r="AA55" s="40">
        <f t="shared" si="82"/>
        <v>0</v>
      </c>
      <c r="AB55" s="40">
        <f t="shared" si="82"/>
        <v>0</v>
      </c>
      <c r="AC55" s="40">
        <f t="shared" si="82"/>
        <v>0</v>
      </c>
      <c r="AD55" s="40">
        <f t="shared" si="82"/>
        <v>0</v>
      </c>
      <c r="AE55" s="40">
        <f t="shared" si="82"/>
        <v>0</v>
      </c>
      <c r="AF55" s="40">
        <f t="shared" si="82"/>
        <v>0</v>
      </c>
      <c r="AI55" s="40">
        <f>SUM(AI7:AI53)-AI54</f>
        <v>0</v>
      </c>
      <c r="AL55" s="40">
        <f>SUM(AL7:AL53)-AL54</f>
        <v>0</v>
      </c>
      <c r="AO55" s="40">
        <f>SUM(AO7:AO53)-AO54</f>
        <v>0</v>
      </c>
      <c r="AR55" s="40">
        <v>0</v>
      </c>
      <c r="AU55" s="40">
        <v>0</v>
      </c>
      <c r="AX55" s="40">
        <f>SUM(AX7:AX53)-AX54</f>
        <v>0</v>
      </c>
      <c r="BA55" s="40">
        <f>SUM(BA7:BA53)-BA54</f>
        <v>0</v>
      </c>
      <c r="BD55" s="40">
        <f>SUM(BD7:BD53)-BD54</f>
        <v>0</v>
      </c>
      <c r="BG55" s="40">
        <f>SUM(BG7:BG53)-BG54</f>
        <v>0</v>
      </c>
    </row>
    <row r="56" spans="1:64" s="40" customFormat="1" ht="33" hidden="1" customHeight="1" thickBot="1" x14ac:dyDescent="0.3">
      <c r="A56" s="38"/>
      <c r="B56" s="39"/>
      <c r="C56" s="38"/>
      <c r="AR56" s="40">
        <v>0</v>
      </c>
      <c r="AU56" s="40">
        <v>0</v>
      </c>
    </row>
    <row r="57" spans="1:64" s="405" customFormat="1" ht="30" hidden="1" customHeight="1" thickBot="1" x14ac:dyDescent="0.55000000000000004">
      <c r="A57" s="388">
        <v>46</v>
      </c>
      <c r="B57" s="389">
        <v>48104</v>
      </c>
      <c r="C57" s="390" t="s">
        <v>239</v>
      </c>
      <c r="D57" s="391"/>
      <c r="E57" s="408"/>
      <c r="F57" s="409" t="e">
        <f>+'43 92'!F60+'Total Factory'!#REF!</f>
        <v>#REF!</v>
      </c>
      <c r="G57" s="409" t="e">
        <f>+E57-F57</f>
        <v>#REF!</v>
      </c>
      <c r="H57" s="409"/>
      <c r="I57" s="409" t="e">
        <f>+'43 92'!I60+'Total Factory'!#REF!</f>
        <v>#REF!</v>
      </c>
      <c r="J57" s="409" t="e">
        <f>+H57-I57</f>
        <v>#REF!</v>
      </c>
      <c r="K57" s="409"/>
      <c r="L57" s="393"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408"/>
      <c r="R57" s="409" t="e">
        <f>+'43 92'!R60+'Total Factory'!#REF!</f>
        <v>#REF!</v>
      </c>
      <c r="S57" s="409" t="e">
        <f>+'43 92'!S60+'Total Factory'!#REF!</f>
        <v>#REF!</v>
      </c>
      <c r="T57" s="409"/>
      <c r="U57" s="409" t="e">
        <f>+'43 92'!U60+'Total Factory'!#REF!</f>
        <v>#REF!</v>
      </c>
      <c r="V57" s="409" t="e">
        <f>+'43 92'!V60+'Total Factory'!#REF!</f>
        <v>#REF!</v>
      </c>
      <c r="W57" s="410"/>
      <c r="X57" s="407" t="e">
        <f>+F57+I57+L57+O57+R57+U57</f>
        <v>#REF!</v>
      </c>
      <c r="Y57" s="399" t="e">
        <f>+W57-X57</f>
        <v>#REF!</v>
      </c>
      <c r="Z57" s="401">
        <f>+Q57+T57+W57</f>
        <v>0</v>
      </c>
      <c r="AA57" s="402">
        <v>0</v>
      </c>
      <c r="AB57" s="403">
        <f>+Z57-AA57</f>
        <v>0</v>
      </c>
      <c r="AC57" s="401">
        <f>+E57+H57+K57+Q57+T57+W57</f>
        <v>0</v>
      </c>
      <c r="AD57" s="406">
        <v>0</v>
      </c>
      <c r="AE57" s="396">
        <f>+AC57-AD57</f>
        <v>0</v>
      </c>
      <c r="AF57" s="408"/>
      <c r="AG57" s="409"/>
      <c r="AH57" s="409"/>
      <c r="AI57" s="411"/>
      <c r="AJ57" s="412"/>
      <c r="AK57" s="412"/>
      <c r="AL57" s="410"/>
      <c r="AM57" s="406"/>
      <c r="AN57" s="406"/>
      <c r="AO57" s="393">
        <f>+AF57+AI57+AL57</f>
        <v>0</v>
      </c>
      <c r="AP57" s="442"/>
      <c r="AQ57" s="442"/>
      <c r="AR57" s="408"/>
      <c r="AS57" s="409"/>
      <c r="AT57" s="409"/>
      <c r="AU57" s="409"/>
      <c r="AV57" s="409"/>
      <c r="AW57" s="409"/>
      <c r="AX57" s="410"/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</row>
    <row r="58" spans="1:64" s="40" customFormat="1" ht="33" hidden="1" customHeight="1" x14ac:dyDescent="0.25">
      <c r="A58" s="38"/>
      <c r="B58" s="39"/>
      <c r="C58" s="38"/>
    </row>
    <row r="59" spans="1:64" s="356" customFormat="1" ht="21" hidden="1" x14ac:dyDescent="0.45">
      <c r="A59" s="363" t="s">
        <v>227</v>
      </c>
      <c r="B59" s="364"/>
      <c r="C59" s="365"/>
      <c r="D59" s="352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4"/>
      <c r="BH59" s="355"/>
      <c r="BI59" s="355"/>
    </row>
    <row r="60" spans="1:64" s="356" customFormat="1" ht="18.75" hidden="1" x14ac:dyDescent="0.45">
      <c r="A60" s="366"/>
      <c r="B60" s="367" t="s">
        <v>228</v>
      </c>
      <c r="C60" s="368"/>
      <c r="D60" s="357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8"/>
      <c r="AB60" s="358"/>
      <c r="AC60" s="358"/>
      <c r="AD60" s="358"/>
      <c r="AE60" s="358"/>
      <c r="AF60" s="358"/>
      <c r="AG60" s="358"/>
      <c r="AH60" s="358"/>
      <c r="AI60" s="358"/>
      <c r="AJ60" s="358"/>
      <c r="AK60" s="358"/>
      <c r="AL60" s="358"/>
      <c r="AM60" s="358"/>
      <c r="AN60" s="358"/>
      <c r="AO60" s="358"/>
      <c r="AP60" s="358"/>
      <c r="AQ60" s="358"/>
      <c r="AR60" s="358"/>
      <c r="AS60" s="358"/>
      <c r="AT60" s="358"/>
      <c r="AU60" s="358"/>
      <c r="AV60" s="358"/>
      <c r="AW60" s="358"/>
      <c r="AX60" s="358"/>
      <c r="AY60" s="358"/>
      <c r="AZ60" s="358"/>
      <c r="BA60" s="358"/>
      <c r="BB60" s="358"/>
      <c r="BC60" s="358"/>
      <c r="BD60" s="358"/>
      <c r="BE60" s="358"/>
      <c r="BF60" s="358"/>
      <c r="BG60" s="359"/>
      <c r="BH60" s="355"/>
      <c r="BI60" s="355"/>
    </row>
    <row r="61" spans="1:64" s="356" customFormat="1" ht="18.75" hidden="1" x14ac:dyDescent="0.45">
      <c r="A61" s="366"/>
      <c r="B61" s="367" t="s">
        <v>229</v>
      </c>
      <c r="C61" s="368"/>
      <c r="D61" s="357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8"/>
      <c r="AI61" s="358"/>
      <c r="AJ61" s="358"/>
      <c r="AK61" s="358"/>
      <c r="AL61" s="358"/>
      <c r="AM61" s="358"/>
      <c r="AN61" s="358"/>
      <c r="AO61" s="358"/>
      <c r="AP61" s="358"/>
      <c r="AQ61" s="358"/>
      <c r="AR61" s="358"/>
      <c r="AS61" s="358"/>
      <c r="AT61" s="358"/>
      <c r="AU61" s="358"/>
      <c r="AV61" s="358"/>
      <c r="AW61" s="358"/>
      <c r="AX61" s="358"/>
      <c r="AY61" s="358"/>
      <c r="AZ61" s="358"/>
      <c r="BA61" s="358"/>
      <c r="BB61" s="358"/>
      <c r="BC61" s="358"/>
      <c r="BD61" s="358"/>
      <c r="BE61" s="358"/>
      <c r="BF61" s="358"/>
      <c r="BG61" s="359"/>
      <c r="BH61" s="355"/>
      <c r="BI61" s="355"/>
    </row>
    <row r="62" spans="1:64" s="356" customFormat="1" ht="18.75" hidden="1" x14ac:dyDescent="0.45">
      <c r="A62" s="366"/>
      <c r="B62" s="367" t="s">
        <v>230</v>
      </c>
      <c r="C62" s="368"/>
      <c r="D62" s="357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8"/>
      <c r="AG62" s="358"/>
      <c r="AH62" s="358"/>
      <c r="AI62" s="358"/>
      <c r="AJ62" s="358"/>
      <c r="AK62" s="358"/>
      <c r="AL62" s="358"/>
      <c r="AM62" s="358"/>
      <c r="AN62" s="358"/>
      <c r="AO62" s="358"/>
      <c r="AP62" s="358"/>
      <c r="AQ62" s="358"/>
      <c r="AR62" s="358"/>
      <c r="AS62" s="358"/>
      <c r="AT62" s="358"/>
      <c r="AU62" s="358"/>
      <c r="AV62" s="358"/>
      <c r="AW62" s="358"/>
      <c r="AX62" s="358"/>
      <c r="AY62" s="358"/>
      <c r="AZ62" s="358"/>
      <c r="BA62" s="358"/>
      <c r="BB62" s="358"/>
      <c r="BC62" s="358"/>
      <c r="BD62" s="358"/>
      <c r="BE62" s="358"/>
      <c r="BF62" s="358"/>
      <c r="BG62" s="359"/>
      <c r="BH62" s="355"/>
      <c r="BI62" s="355"/>
    </row>
    <row r="63" spans="1:64" s="356" customFormat="1" ht="18.75" hidden="1" x14ac:dyDescent="0.45">
      <c r="A63" s="366"/>
      <c r="B63" s="367" t="s">
        <v>231</v>
      </c>
      <c r="C63" s="368"/>
      <c r="D63" s="357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8"/>
      <c r="AK63" s="358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8"/>
      <c r="AX63" s="358"/>
      <c r="AY63" s="358"/>
      <c r="AZ63" s="358"/>
      <c r="BA63" s="358"/>
      <c r="BB63" s="358"/>
      <c r="BC63" s="358"/>
      <c r="BD63" s="358"/>
      <c r="BE63" s="358"/>
      <c r="BF63" s="358"/>
      <c r="BG63" s="359"/>
      <c r="BH63" s="355"/>
      <c r="BI63" s="355"/>
    </row>
    <row r="64" spans="1:64" s="356" customFormat="1" ht="18.75" hidden="1" x14ac:dyDescent="0.45">
      <c r="A64" s="366"/>
      <c r="B64" s="369" t="s">
        <v>232</v>
      </c>
      <c r="C64" s="368"/>
      <c r="D64" s="357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/>
      <c r="AG64" s="358"/>
      <c r="AH64" s="358"/>
      <c r="AI64" s="358"/>
      <c r="AJ64" s="358"/>
      <c r="AK64" s="358"/>
      <c r="AL64" s="358"/>
      <c r="AM64" s="358"/>
      <c r="AN64" s="358"/>
      <c r="AO64" s="358"/>
      <c r="AP64" s="358"/>
      <c r="AQ64" s="358"/>
      <c r="AR64" s="358"/>
      <c r="AS64" s="358"/>
      <c r="AT64" s="358"/>
      <c r="AU64" s="358"/>
      <c r="AV64" s="358"/>
      <c r="AW64" s="358"/>
      <c r="AX64" s="358"/>
      <c r="AY64" s="358"/>
      <c r="AZ64" s="358"/>
      <c r="BA64" s="358"/>
      <c r="BB64" s="358"/>
      <c r="BC64" s="358"/>
      <c r="BD64" s="358"/>
      <c r="BE64" s="358"/>
      <c r="BF64" s="358"/>
      <c r="BG64" s="359"/>
      <c r="BH64" s="355"/>
      <c r="BI64" s="355"/>
    </row>
    <row r="65" spans="1:61" s="356" customFormat="1" ht="18.75" hidden="1" x14ac:dyDescent="0.45">
      <c r="A65" s="366"/>
      <c r="B65" s="367" t="s">
        <v>233</v>
      </c>
      <c r="C65" s="367"/>
      <c r="D65" s="357"/>
      <c r="E65" s="358"/>
      <c r="F65" s="358" t="s">
        <v>234</v>
      </c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58"/>
      <c r="AB65" s="358"/>
      <c r="AC65" s="358"/>
      <c r="AD65" s="358"/>
      <c r="AE65" s="358"/>
      <c r="AF65" s="358"/>
      <c r="AG65" s="358"/>
      <c r="AH65" s="358"/>
      <c r="AI65" s="358"/>
      <c r="AJ65" s="358"/>
      <c r="AK65" s="358"/>
      <c r="AL65" s="358"/>
      <c r="AM65" s="358"/>
      <c r="AN65" s="358"/>
      <c r="AO65" s="358"/>
      <c r="AP65" s="358"/>
      <c r="AQ65" s="358"/>
      <c r="AR65" s="358"/>
      <c r="AS65" s="358"/>
      <c r="AT65" s="358"/>
      <c r="AU65" s="358"/>
      <c r="AV65" s="358"/>
      <c r="AW65" s="358"/>
      <c r="AX65" s="358"/>
      <c r="AY65" s="358"/>
      <c r="AZ65" s="358"/>
      <c r="BA65" s="358"/>
      <c r="BB65" s="358"/>
      <c r="BC65" s="358"/>
      <c r="BD65" s="358"/>
      <c r="BE65" s="358"/>
      <c r="BF65" s="358"/>
      <c r="BG65" s="359"/>
      <c r="BH65" s="355"/>
      <c r="BI65" s="355"/>
    </row>
    <row r="66" spans="1:61" s="356" customFormat="1" ht="18.75" hidden="1" x14ac:dyDescent="0.45">
      <c r="A66" s="366"/>
      <c r="B66" s="367" t="s">
        <v>235</v>
      </c>
      <c r="C66" s="367"/>
      <c r="D66" s="357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58"/>
      <c r="AH66" s="358"/>
      <c r="AI66" s="358"/>
      <c r="AJ66" s="358"/>
      <c r="AK66" s="358"/>
      <c r="AL66" s="358"/>
      <c r="AM66" s="358"/>
      <c r="AN66" s="358"/>
      <c r="AO66" s="358"/>
      <c r="AP66" s="358"/>
      <c r="AQ66" s="358"/>
      <c r="AR66" s="358"/>
      <c r="AS66" s="358"/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58"/>
      <c r="BF66" s="358"/>
      <c r="BG66" s="359"/>
      <c r="BH66" s="355"/>
      <c r="BI66" s="355"/>
    </row>
    <row r="67" spans="1:61" s="356" customFormat="1" ht="18.75" hidden="1" x14ac:dyDescent="0.45">
      <c r="A67" s="366"/>
      <c r="B67" s="367" t="s">
        <v>236</v>
      </c>
      <c r="C67" s="36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7"/>
      <c r="V67" s="357"/>
      <c r="W67" s="357"/>
      <c r="X67" s="357"/>
      <c r="Y67" s="357"/>
      <c r="Z67" s="357"/>
      <c r="AA67" s="357"/>
      <c r="AB67" s="357"/>
      <c r="AC67" s="357"/>
      <c r="AD67" s="357"/>
      <c r="AE67" s="357"/>
      <c r="AF67" s="357"/>
      <c r="AG67" s="357"/>
      <c r="AH67" s="357"/>
      <c r="AI67" s="357"/>
      <c r="AJ67" s="357"/>
      <c r="AK67" s="357"/>
      <c r="AL67" s="357"/>
      <c r="AM67" s="357"/>
      <c r="AN67" s="357"/>
      <c r="AO67" s="357"/>
      <c r="AP67" s="357"/>
      <c r="AQ67" s="357"/>
      <c r="AR67" s="357"/>
      <c r="AS67" s="357"/>
      <c r="AT67" s="357"/>
      <c r="AU67" s="357"/>
      <c r="AV67" s="357"/>
      <c r="AW67" s="357"/>
      <c r="AX67" s="357"/>
      <c r="AY67" s="357"/>
      <c r="AZ67" s="357"/>
      <c r="BA67" s="357"/>
      <c r="BB67" s="357"/>
      <c r="BC67" s="357"/>
      <c r="BD67" s="357"/>
      <c r="BE67" s="357"/>
      <c r="BF67" s="357"/>
      <c r="BG67" s="360"/>
    </row>
    <row r="68" spans="1:61" s="356" customFormat="1" ht="18.75" hidden="1" x14ac:dyDescent="0.45">
      <c r="A68" s="366"/>
      <c r="B68" s="367" t="s">
        <v>237</v>
      </c>
      <c r="C68" s="36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7"/>
      <c r="V68" s="357"/>
      <c r="W68" s="357"/>
      <c r="X68" s="357"/>
      <c r="Y68" s="357"/>
      <c r="Z68" s="357"/>
      <c r="AA68" s="357"/>
      <c r="AB68" s="357"/>
      <c r="AC68" s="357"/>
      <c r="AD68" s="357"/>
      <c r="AE68" s="357"/>
      <c r="AF68" s="357"/>
      <c r="AG68" s="357"/>
      <c r="AH68" s="357"/>
      <c r="AI68" s="357"/>
      <c r="AJ68" s="357"/>
      <c r="AK68" s="357"/>
      <c r="AL68" s="357"/>
      <c r="AM68" s="357"/>
      <c r="AN68" s="357"/>
      <c r="AO68" s="357"/>
      <c r="AP68" s="357"/>
      <c r="AQ68" s="357"/>
      <c r="AR68" s="357"/>
      <c r="AS68" s="357"/>
      <c r="AT68" s="357"/>
      <c r="AU68" s="357"/>
      <c r="AV68" s="357"/>
      <c r="AW68" s="357"/>
      <c r="AX68" s="357"/>
      <c r="AY68" s="357"/>
      <c r="AZ68" s="357"/>
      <c r="BA68" s="357"/>
      <c r="BB68" s="357"/>
      <c r="BC68" s="357"/>
      <c r="BD68" s="357"/>
      <c r="BE68" s="357"/>
      <c r="BF68" s="357"/>
      <c r="BG68" s="360"/>
    </row>
    <row r="69" spans="1:61" s="356" customFormat="1" ht="18.75" hidden="1" x14ac:dyDescent="0.45">
      <c r="A69" s="370"/>
      <c r="B69" s="371" t="s">
        <v>238</v>
      </c>
      <c r="C69" s="37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361"/>
      <c r="AD69" s="361"/>
      <c r="AE69" s="361"/>
      <c r="AF69" s="361"/>
      <c r="AG69" s="361"/>
      <c r="AH69" s="361"/>
      <c r="AI69" s="361"/>
      <c r="AJ69" s="361"/>
      <c r="AK69" s="361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1"/>
      <c r="AX69" s="361"/>
      <c r="AY69" s="361"/>
      <c r="AZ69" s="361"/>
      <c r="BA69" s="361"/>
      <c r="BB69" s="361"/>
      <c r="BC69" s="361"/>
      <c r="BD69" s="361"/>
      <c r="BE69" s="361"/>
      <c r="BF69" s="361"/>
      <c r="BG69" s="362"/>
    </row>
    <row r="70" spans="1:61" ht="33" customHeight="1" x14ac:dyDescent="0.25">
      <c r="E70" s="30"/>
      <c r="F70" s="30"/>
      <c r="G70" s="30"/>
      <c r="H70" s="30"/>
      <c r="I70" s="30"/>
      <c r="J70" s="30"/>
      <c r="K70" s="30"/>
      <c r="L70" s="30"/>
      <c r="M70" s="30"/>
      <c r="Q70" s="30"/>
      <c r="R70" s="30"/>
      <c r="S70" s="30"/>
      <c r="T70" s="30"/>
      <c r="U70" s="30"/>
      <c r="V70" s="30"/>
      <c r="W70" s="30"/>
      <c r="X70" s="30"/>
      <c r="Y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R70" s="30"/>
      <c r="AS70" s="30"/>
      <c r="AT70" s="30"/>
      <c r="AU70" s="30"/>
      <c r="AV70" s="30"/>
      <c r="AW70" s="30"/>
      <c r="AX70" s="30"/>
      <c r="AY70" s="30"/>
      <c r="AZ70" s="30"/>
      <c r="BD70" s="30"/>
      <c r="BE70" s="30"/>
      <c r="BF70" s="30"/>
      <c r="BG70" s="30"/>
    </row>
    <row r="71" spans="1:61" ht="33" customHeight="1" x14ac:dyDescent="0.25">
      <c r="F71" s="488"/>
      <c r="I71" s="488"/>
    </row>
    <row r="75" spans="1:61" ht="85.5" customHeight="1" x14ac:dyDescent="0.25">
      <c r="E75" s="140"/>
    </row>
  </sheetData>
  <protectedRanges>
    <protectedRange sqref="N70:P211" name="ช่วง1"/>
    <protectedRange sqref="Z70:AB211" name="ช่วง1_1"/>
    <protectedRange sqref="AO70:AQ211" name="ช่วง1_2"/>
    <protectedRange sqref="BA70:BC211" name="ช่วง1_3"/>
  </protectedRanges>
  <mergeCells count="6">
    <mergeCell ref="A54:C54"/>
    <mergeCell ref="AF4:AN4"/>
    <mergeCell ref="AR4:AZ4"/>
    <mergeCell ref="E4:M4"/>
    <mergeCell ref="Q4:Y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5"/>
  <sheetViews>
    <sheetView showGridLines="0" zoomScale="70" zoomScaleNormal="70" workbookViewId="0">
      <pane xSplit="4" ySplit="6" topLeftCell="M18" activePane="bottomRight" state="frozen"/>
      <selection activeCell="I52" sqref="I52"/>
      <selection pane="topRight" activeCell="I52" sqref="I52"/>
      <selection pane="bottomLeft" activeCell="I52" sqref="I52"/>
      <selection pane="bottomRight" activeCell="R20" sqref="R20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6" width="16.7109375" style="33" customWidth="1"/>
    <col min="7" max="7" width="17.140625" style="33" customWidth="1"/>
    <col min="8" max="13" width="16.7109375" style="33" customWidth="1"/>
    <col min="14" max="16" width="17.7109375" style="33" hidden="1" customWidth="1"/>
    <col min="17" max="25" width="16.7109375" style="33" customWidth="1"/>
    <col min="26" max="31" width="17.7109375" style="33" hidden="1" customWidth="1"/>
    <col min="32" max="40" width="16.7109375" style="33" customWidth="1"/>
    <col min="41" max="43" width="16.7109375" style="33" hidden="1" customWidth="1"/>
    <col min="44" max="47" width="16.7109375" style="33" customWidth="1"/>
    <col min="48" max="48" width="15" style="33" customWidth="1"/>
    <col min="49" max="50" width="16.7109375" style="33" customWidth="1"/>
    <col min="51" max="51" width="16" style="33" customWidth="1"/>
    <col min="52" max="55" width="16.7109375" style="33" customWidth="1"/>
    <col min="56" max="61" width="17.7109375" style="33" customWidth="1"/>
    <col min="62" max="62" width="9.140625" style="33" customWidth="1"/>
    <col min="63" max="63" width="2.140625" style="33" customWidth="1"/>
    <col min="64" max="64" width="22" style="33" customWidth="1"/>
    <col min="65" max="16384" width="9.140625" style="33"/>
  </cols>
  <sheetData>
    <row r="1" spans="1:64" s="109" customFormat="1" ht="33" customHeight="1" x14ac:dyDescent="0.35">
      <c r="A1" s="106" t="s">
        <v>103</v>
      </c>
      <c r="B1" s="107"/>
      <c r="C1" s="108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4" s="109" customFormat="1" ht="33" customHeight="1" x14ac:dyDescent="0.35">
      <c r="A2" s="110" t="s">
        <v>262</v>
      </c>
      <c r="B2" s="111"/>
      <c r="C2" s="111"/>
      <c r="D2" s="111"/>
      <c r="E2" s="118"/>
      <c r="F2" s="11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4" s="109" customFormat="1" ht="33" customHeight="1" thickBot="1" x14ac:dyDescent="0.4">
      <c r="A3" s="110" t="s">
        <v>117</v>
      </c>
      <c r="B3" s="107"/>
      <c r="E3" s="141"/>
      <c r="F3" s="141"/>
      <c r="G3" s="141"/>
      <c r="H3" s="141"/>
      <c r="I3" s="141"/>
      <c r="J3" s="141"/>
      <c r="K3" s="141"/>
      <c r="L3" s="141"/>
      <c r="M3" s="141"/>
      <c r="N3" s="33"/>
      <c r="O3" s="33"/>
      <c r="P3" s="33"/>
      <c r="Q3" s="142">
        <v>49362</v>
      </c>
      <c r="R3" s="142"/>
      <c r="S3" s="142"/>
      <c r="T3" s="142">
        <v>47639</v>
      </c>
      <c r="U3" s="142"/>
      <c r="V3" s="142"/>
      <c r="W3" s="142">
        <v>47424</v>
      </c>
      <c r="X3" s="142"/>
      <c r="Y3" s="142"/>
      <c r="Z3" s="33"/>
      <c r="AA3" s="33"/>
      <c r="AB3" s="33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33"/>
      <c r="AP3" s="33"/>
      <c r="AQ3" s="33"/>
      <c r="AR3" s="141"/>
      <c r="AS3" s="141"/>
      <c r="AT3" s="141"/>
      <c r="AU3" s="141"/>
      <c r="AV3" s="141"/>
      <c r="AW3" s="141"/>
      <c r="AX3" s="141"/>
      <c r="BA3" s="33"/>
      <c r="BB3" s="33"/>
      <c r="BC3" s="33"/>
      <c r="BD3" s="141"/>
      <c r="BE3" s="141"/>
      <c r="BF3" s="141"/>
      <c r="BG3" s="141"/>
      <c r="BH3" s="141"/>
      <c r="BI3" s="141"/>
    </row>
    <row r="4" spans="1:64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4" s="193" customFormat="1" ht="33" customHeight="1" x14ac:dyDescent="0.4">
      <c r="A5" s="194" t="s">
        <v>89</v>
      </c>
      <c r="B5" s="195" t="s">
        <v>40</v>
      </c>
      <c r="C5" s="234" t="s">
        <v>38</v>
      </c>
      <c r="D5" s="197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463"/>
      <c r="BL5" s="454" t="s">
        <v>243</v>
      </c>
    </row>
    <row r="6" spans="1:64" s="216" customFormat="1" ht="33" customHeight="1" x14ac:dyDescent="0.3">
      <c r="A6" s="198"/>
      <c r="B6" s="199"/>
      <c r="C6" s="235"/>
      <c r="D6" s="231"/>
      <c r="E6" s="229" t="s">
        <v>108</v>
      </c>
      <c r="F6" s="203" t="s">
        <v>106</v>
      </c>
      <c r="G6" s="210" t="s">
        <v>107</v>
      </c>
      <c r="H6" s="203" t="s">
        <v>108</v>
      </c>
      <c r="I6" s="203" t="s">
        <v>106</v>
      </c>
      <c r="J6" s="210" t="s">
        <v>107</v>
      </c>
      <c r="K6" s="203" t="s">
        <v>108</v>
      </c>
      <c r="L6" s="203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03" t="s">
        <v>106</v>
      </c>
      <c r="S6" s="210" t="s">
        <v>107</v>
      </c>
      <c r="T6" s="203" t="s">
        <v>108</v>
      </c>
      <c r="U6" s="203" t="s">
        <v>106</v>
      </c>
      <c r="V6" s="210" t="s">
        <v>107</v>
      </c>
      <c r="W6" s="203" t="s">
        <v>108</v>
      </c>
      <c r="X6" s="203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9" t="s">
        <v>108</v>
      </c>
      <c r="AG6" s="203" t="s">
        <v>106</v>
      </c>
      <c r="AH6" s="204" t="s">
        <v>242</v>
      </c>
      <c r="AI6" s="203" t="s">
        <v>108</v>
      </c>
      <c r="AJ6" s="203" t="s">
        <v>106</v>
      </c>
      <c r="AK6" s="204" t="s">
        <v>242</v>
      </c>
      <c r="AL6" s="203" t="s">
        <v>108</v>
      </c>
      <c r="AM6" s="203" t="s">
        <v>106</v>
      </c>
      <c r="AN6" s="206" t="s">
        <v>242</v>
      </c>
      <c r="AO6" s="207" t="s">
        <v>108</v>
      </c>
      <c r="AP6" s="208" t="s">
        <v>106</v>
      </c>
      <c r="AQ6" s="209" t="s">
        <v>242</v>
      </c>
      <c r="AR6" s="229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03" t="s">
        <v>108</v>
      </c>
      <c r="AY6" s="203" t="s">
        <v>106</v>
      </c>
      <c r="AZ6" s="205" t="s">
        <v>242</v>
      </c>
      <c r="BA6" s="207" t="s">
        <v>108</v>
      </c>
      <c r="BB6" s="208" t="s">
        <v>106</v>
      </c>
      <c r="BC6" s="208" t="s">
        <v>242</v>
      </c>
      <c r="BD6" s="212" t="s">
        <v>108</v>
      </c>
      <c r="BE6" s="213" t="s">
        <v>106</v>
      </c>
      <c r="BF6" s="213" t="s">
        <v>242</v>
      </c>
      <c r="BG6" s="438" t="s">
        <v>108</v>
      </c>
      <c r="BH6" s="213" t="s">
        <v>106</v>
      </c>
      <c r="BI6" s="213" t="s">
        <v>242</v>
      </c>
      <c r="BJ6" s="464"/>
      <c r="BL6" s="455"/>
    </row>
    <row r="7" spans="1:64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'[2]Torsion bar'!E9</f>
        <v>0</v>
      </c>
      <c r="F7" s="121"/>
      <c r="G7" s="122">
        <f>E7-F7</f>
        <v>0</v>
      </c>
      <c r="H7" s="121">
        <f>'[2]Torsion bar'!F9</f>
        <v>0</v>
      </c>
      <c r="I7" s="121"/>
      <c r="J7" s="122">
        <f>H7-I7</f>
        <v>0</v>
      </c>
      <c r="K7" s="121">
        <f>'[2]Torsion bar'!G9</f>
        <v>0</v>
      </c>
      <c r="L7" s="121"/>
      <c r="M7" s="124">
        <f>K7-L7</f>
        <v>0</v>
      </c>
      <c r="N7" s="157">
        <f>+E7+H7+K7</f>
        <v>0</v>
      </c>
      <c r="O7" s="322">
        <f>+F7+I7+L7</f>
        <v>0</v>
      </c>
      <c r="P7" s="159">
        <f>+N7-O7</f>
        <v>0</v>
      </c>
      <c r="Q7" s="143">
        <f>'[2]Torsion bar'!H9</f>
        <v>0</v>
      </c>
      <c r="R7" s="121"/>
      <c r="S7" s="122">
        <f>Q7-R7</f>
        <v>0</v>
      </c>
      <c r="T7" s="121">
        <f>'[2]Torsion bar'!I9</f>
        <v>0</v>
      </c>
      <c r="U7" s="121"/>
      <c r="V7" s="122">
        <f>T7-U7</f>
        <v>0</v>
      </c>
      <c r="W7" s="483">
        <f>'[2]Torsion bar'!J9</f>
        <v>0</v>
      </c>
      <c r="X7" s="121"/>
      <c r="Y7" s="124">
        <f>W7-X7</f>
        <v>0</v>
      </c>
      <c r="Z7" s="157">
        <f>+Q7+T7+W7</f>
        <v>0</v>
      </c>
      <c r="AA7" s="322">
        <f>+R7+U7+X7</f>
        <v>0</v>
      </c>
      <c r="AB7" s="159">
        <f>+Z7-AA7</f>
        <v>0</v>
      </c>
      <c r="AC7" s="439">
        <f>+E7+H7+K7+Q7+T7+W7</f>
        <v>0</v>
      </c>
      <c r="AD7" s="327">
        <f>+F7+I7+L7+R7+U7+X7</f>
        <v>0</v>
      </c>
      <c r="AE7" s="168">
        <f>+AC7-AD7</f>
        <v>0</v>
      </c>
      <c r="AF7" s="143">
        <f>'[2]Torsion bar'!K9</f>
        <v>0</v>
      </c>
      <c r="AG7" s="121"/>
      <c r="AH7" s="122">
        <f>AF7-AG7</f>
        <v>0</v>
      </c>
      <c r="AI7" s="121">
        <f>'[2]Torsion bar'!L9</f>
        <v>0</v>
      </c>
      <c r="AJ7" s="121"/>
      <c r="AK7" s="122">
        <f>AI7-AJ7</f>
        <v>0</v>
      </c>
      <c r="AL7" s="121">
        <f>'[2]Torsion bar'!M9</f>
        <v>0</v>
      </c>
      <c r="AM7" s="121"/>
      <c r="AN7" s="124">
        <f>AL7-AM7</f>
        <v>0</v>
      </c>
      <c r="AO7" s="157">
        <f t="shared" ref="AO7:AP50" si="9">+AF7+AI7+AL7</f>
        <v>0</v>
      </c>
      <c r="AP7" s="322">
        <f t="shared" si="9"/>
        <v>0</v>
      </c>
      <c r="AQ7" s="159">
        <f t="shared" ref="AQ7:AQ53" si="10">AO7-AP7</f>
        <v>0</v>
      </c>
      <c r="AR7" s="143">
        <f>'[2]Torsion bar'!N9</f>
        <v>0</v>
      </c>
      <c r="AS7" s="121"/>
      <c r="AT7" s="122">
        <f>AR7-AS7</f>
        <v>0</v>
      </c>
      <c r="AU7" s="121">
        <f>'[2]Torsion bar'!O9</f>
        <v>0</v>
      </c>
      <c r="AV7" s="121"/>
      <c r="AW7" s="123">
        <f>AU7-AV7</f>
        <v>0</v>
      </c>
      <c r="AX7" s="121">
        <f>'[2]Torsion bar'!P9</f>
        <v>0</v>
      </c>
      <c r="AY7" s="121"/>
      <c r="AZ7" s="122">
        <f>AX7-AY7</f>
        <v>0</v>
      </c>
      <c r="BA7" s="157">
        <f>AR7+AU7+AX7</f>
        <v>0</v>
      </c>
      <c r="BB7" s="158">
        <f>AS7+AV7+AY7</f>
        <v>0</v>
      </c>
      <c r="BC7" s="443">
        <f t="shared" ref="BC7" si="11">BA7-BB7</f>
        <v>0</v>
      </c>
      <c r="BD7" s="166">
        <f t="shared" ref="BD7" si="12">AF7+AI7+AL7+AR7+AU7+AX7</f>
        <v>0</v>
      </c>
      <c r="BE7" s="167">
        <f>AG7+AJ7+AM7+AS7+AV7+AY7</f>
        <v>0</v>
      </c>
      <c r="BF7" s="444">
        <f t="shared" ref="BF7" si="13">BD7-BE7</f>
        <v>0</v>
      </c>
      <c r="BG7" s="439">
        <f>AC7+BD7</f>
        <v>0</v>
      </c>
      <c r="BH7" s="327">
        <f>AD7+BE7</f>
        <v>0</v>
      </c>
      <c r="BI7" s="444">
        <f t="shared" ref="BI7" si="14">BG7-BH7</f>
        <v>0</v>
      </c>
      <c r="BJ7" s="465"/>
      <c r="BL7" s="456">
        <f>VLOOKUP($B7,Test!$A$131:$J$184,8,0)</f>
        <v>0</v>
      </c>
    </row>
    <row r="8" spans="1:64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'[2]Torsion bar'!E10</f>
        <v>0</v>
      </c>
      <c r="F8" s="121"/>
      <c r="G8" s="122">
        <f t="shared" ref="G8:G53" si="15">E8-F8</f>
        <v>0</v>
      </c>
      <c r="H8" s="121">
        <f>'[2]Torsion bar'!F10</f>
        <v>0</v>
      </c>
      <c r="I8" s="121"/>
      <c r="J8" s="122">
        <f t="shared" ref="J8:J53" si="16">H8-I8</f>
        <v>0</v>
      </c>
      <c r="K8" s="121">
        <f>'[2]Torsion bar'!G10</f>
        <v>0</v>
      </c>
      <c r="L8" s="121"/>
      <c r="M8" s="124">
        <f t="shared" ref="M8:M53" si="17">K8-L8</f>
        <v>0</v>
      </c>
      <c r="N8" s="157">
        <f t="shared" ref="N8:O50" si="18">+E8+H8+K8</f>
        <v>0</v>
      </c>
      <c r="O8" s="322">
        <f t="shared" si="18"/>
        <v>0</v>
      </c>
      <c r="P8" s="159">
        <f t="shared" ref="P8:P53" si="19">+N8-O8</f>
        <v>0</v>
      </c>
      <c r="Q8" s="143">
        <f>'[2]Torsion bar'!H10</f>
        <v>0</v>
      </c>
      <c r="R8" s="121"/>
      <c r="S8" s="122">
        <f t="shared" ref="S8:S53" si="20">Q8-R8</f>
        <v>0</v>
      </c>
      <c r="T8" s="121">
        <f>'[2]Torsion bar'!I10</f>
        <v>0</v>
      </c>
      <c r="U8" s="121"/>
      <c r="V8" s="122">
        <f t="shared" ref="V8:V53" si="21">T8-U8</f>
        <v>0</v>
      </c>
      <c r="W8" s="483">
        <f>'[2]Torsion bar'!J10</f>
        <v>0</v>
      </c>
      <c r="X8" s="121"/>
      <c r="Y8" s="124">
        <f t="shared" ref="Y8:Y53" si="22">W8-X8</f>
        <v>0</v>
      </c>
      <c r="Z8" s="157">
        <f t="shared" ref="Z8:AA50" si="23">+Q8+T8+W8</f>
        <v>0</v>
      </c>
      <c r="AA8" s="322">
        <f t="shared" si="23"/>
        <v>0</v>
      </c>
      <c r="AB8" s="159">
        <f t="shared" ref="AB8:AB53" si="24">+Z8-AA8</f>
        <v>0</v>
      </c>
      <c r="AC8" s="439">
        <f t="shared" ref="AC8:AD50" si="25">+E8+H8+K8+Q8+T8+W8</f>
        <v>0</v>
      </c>
      <c r="AD8" s="327">
        <f t="shared" si="25"/>
        <v>0</v>
      </c>
      <c r="AE8" s="168">
        <f t="shared" ref="AE8:AE53" si="26">+AC8-AD8</f>
        <v>0</v>
      </c>
      <c r="AF8" s="143">
        <f>'[2]Torsion bar'!K10</f>
        <v>0</v>
      </c>
      <c r="AG8" s="121"/>
      <c r="AH8" s="122">
        <f t="shared" ref="AH8:AH53" si="27">AF8-AG8</f>
        <v>0</v>
      </c>
      <c r="AI8" s="121">
        <f>'[2]Torsion bar'!L10</f>
        <v>0</v>
      </c>
      <c r="AJ8" s="121"/>
      <c r="AK8" s="122">
        <f t="shared" ref="AK8:AK53" si="28">AI8-AJ8</f>
        <v>0</v>
      </c>
      <c r="AL8" s="121">
        <f>'[2]Torsion bar'!M10</f>
        <v>0</v>
      </c>
      <c r="AM8" s="121"/>
      <c r="AN8" s="124">
        <f t="shared" ref="AN8:AN53" si="29">AL8-AM8</f>
        <v>0</v>
      </c>
      <c r="AO8" s="157">
        <f t="shared" si="9"/>
        <v>0</v>
      </c>
      <c r="AP8" s="322">
        <f t="shared" si="9"/>
        <v>0</v>
      </c>
      <c r="AQ8" s="159">
        <f t="shared" si="10"/>
        <v>0</v>
      </c>
      <c r="AR8" s="143">
        <f>'[2]Torsion bar'!N10</f>
        <v>0</v>
      </c>
      <c r="AS8" s="121"/>
      <c r="AT8" s="122">
        <f t="shared" ref="AT8:AT53" si="30">AR8-AS8</f>
        <v>0</v>
      </c>
      <c r="AU8" s="121">
        <f>'[2]Torsion bar'!O10</f>
        <v>0</v>
      </c>
      <c r="AV8" s="121"/>
      <c r="AW8" s="123">
        <f t="shared" ref="AW8:AW53" si="31">AU8-AV8</f>
        <v>0</v>
      </c>
      <c r="AX8" s="121">
        <f>'[2]Torsion bar'!P10</f>
        <v>0</v>
      </c>
      <c r="AY8" s="121"/>
      <c r="AZ8" s="122">
        <f t="shared" ref="AZ8:AZ53" si="32">AX8-AY8</f>
        <v>0</v>
      </c>
      <c r="BA8" s="157">
        <f t="shared" ref="BA8:BA53" si="33">AR8+AU8+AX8</f>
        <v>0</v>
      </c>
      <c r="BB8" s="158">
        <f t="shared" ref="BB8:BB53" si="34">AS8+AV8+AY8</f>
        <v>0</v>
      </c>
      <c r="BC8" s="443">
        <f t="shared" ref="BC8:BC53" si="35">BA8-BB8</f>
        <v>0</v>
      </c>
      <c r="BD8" s="166">
        <f t="shared" ref="BD8:BD53" si="36">AF8+AI8+AL8+AR8+AU8+AX8</f>
        <v>0</v>
      </c>
      <c r="BE8" s="167">
        <f t="shared" ref="BE8:BE53" si="37">AG8+AJ8+AM8+AS8+AV8+AY8</f>
        <v>0</v>
      </c>
      <c r="BF8" s="444">
        <f t="shared" ref="BF8:BF53" si="38">BD8-BE8</f>
        <v>0</v>
      </c>
      <c r="BG8" s="439">
        <f t="shared" ref="BG8:BG53" si="39">AC8+BD8</f>
        <v>0</v>
      </c>
      <c r="BH8" s="444">
        <f t="shared" ref="BH8:BH53" si="40">AD8+BE8</f>
        <v>0</v>
      </c>
      <c r="BI8" s="444">
        <f t="shared" ref="BI8:BI53" si="41">BG8-BH8</f>
        <v>0</v>
      </c>
      <c r="BJ8" s="465"/>
      <c r="BL8" s="456">
        <f>VLOOKUP($B8,Test!$A$131:$J$184,8,0)</f>
        <v>0</v>
      </c>
    </row>
    <row r="9" spans="1:64" s="183" customFormat="1" ht="30" customHeight="1" x14ac:dyDescent="0.5">
      <c r="A9" s="184">
        <f t="shared" ref="A9:A53" si="42">A8+1</f>
        <v>3</v>
      </c>
      <c r="B9" s="222">
        <v>51203</v>
      </c>
      <c r="C9" s="236" t="s">
        <v>2</v>
      </c>
      <c r="D9" s="232" t="s">
        <v>43</v>
      </c>
      <c r="E9" s="143">
        <f>'[2]Torsion bar'!E11</f>
        <v>0</v>
      </c>
      <c r="F9" s="121"/>
      <c r="G9" s="122">
        <f t="shared" si="15"/>
        <v>0</v>
      </c>
      <c r="H9" s="121">
        <f>'[2]Torsion bar'!F11</f>
        <v>0</v>
      </c>
      <c r="I9" s="121"/>
      <c r="J9" s="122">
        <f t="shared" si="16"/>
        <v>0</v>
      </c>
      <c r="K9" s="121">
        <f>'[2]Torsion bar'!G11</f>
        <v>0</v>
      </c>
      <c r="L9" s="121"/>
      <c r="M9" s="124">
        <f t="shared" si="17"/>
        <v>0</v>
      </c>
      <c r="N9" s="157">
        <f t="shared" si="18"/>
        <v>0</v>
      </c>
      <c r="O9" s="322">
        <f t="shared" si="18"/>
        <v>0</v>
      </c>
      <c r="P9" s="159">
        <f t="shared" si="19"/>
        <v>0</v>
      </c>
      <c r="Q9" s="143">
        <f>'[2]Torsion bar'!H11</f>
        <v>0</v>
      </c>
      <c r="R9" s="121"/>
      <c r="S9" s="122">
        <f t="shared" si="20"/>
        <v>0</v>
      </c>
      <c r="T9" s="121">
        <f>'[2]Torsion bar'!I11</f>
        <v>0</v>
      </c>
      <c r="U9" s="121"/>
      <c r="V9" s="122">
        <f t="shared" si="21"/>
        <v>0</v>
      </c>
      <c r="W9" s="483">
        <f>'[2]Torsion bar'!J11</f>
        <v>0</v>
      </c>
      <c r="X9" s="121"/>
      <c r="Y9" s="124">
        <f t="shared" si="22"/>
        <v>0</v>
      </c>
      <c r="Z9" s="157">
        <f t="shared" si="23"/>
        <v>0</v>
      </c>
      <c r="AA9" s="322">
        <f t="shared" si="23"/>
        <v>0</v>
      </c>
      <c r="AB9" s="159">
        <f t="shared" si="24"/>
        <v>0</v>
      </c>
      <c r="AC9" s="439">
        <f t="shared" si="25"/>
        <v>0</v>
      </c>
      <c r="AD9" s="327">
        <f t="shared" si="25"/>
        <v>0</v>
      </c>
      <c r="AE9" s="168">
        <f t="shared" si="26"/>
        <v>0</v>
      </c>
      <c r="AF9" s="143">
        <f>'[2]Torsion bar'!K11</f>
        <v>0</v>
      </c>
      <c r="AG9" s="121"/>
      <c r="AH9" s="122">
        <f t="shared" si="27"/>
        <v>0</v>
      </c>
      <c r="AI9" s="121">
        <f>'[2]Torsion bar'!L11</f>
        <v>0</v>
      </c>
      <c r="AJ9" s="121"/>
      <c r="AK9" s="122">
        <f t="shared" si="28"/>
        <v>0</v>
      </c>
      <c r="AL9" s="121">
        <f>'[2]Torsion bar'!M11</f>
        <v>0</v>
      </c>
      <c r="AM9" s="121"/>
      <c r="AN9" s="124">
        <f t="shared" si="29"/>
        <v>0</v>
      </c>
      <c r="AO9" s="157">
        <f t="shared" si="9"/>
        <v>0</v>
      </c>
      <c r="AP9" s="322">
        <f t="shared" si="9"/>
        <v>0</v>
      </c>
      <c r="AQ9" s="159">
        <f t="shared" si="10"/>
        <v>0</v>
      </c>
      <c r="AR9" s="143">
        <f>'[2]Torsion bar'!N11</f>
        <v>0</v>
      </c>
      <c r="AS9" s="121"/>
      <c r="AT9" s="122">
        <f t="shared" si="30"/>
        <v>0</v>
      </c>
      <c r="AU9" s="121">
        <f>'[2]Torsion bar'!O11</f>
        <v>0</v>
      </c>
      <c r="AV9" s="121"/>
      <c r="AW9" s="123">
        <f t="shared" si="31"/>
        <v>0</v>
      </c>
      <c r="AX9" s="121">
        <f>'[2]Torsion bar'!P11</f>
        <v>0</v>
      </c>
      <c r="AY9" s="121"/>
      <c r="AZ9" s="122">
        <f t="shared" si="32"/>
        <v>0</v>
      </c>
      <c r="BA9" s="157">
        <f t="shared" si="33"/>
        <v>0</v>
      </c>
      <c r="BB9" s="158">
        <f t="shared" si="34"/>
        <v>0</v>
      </c>
      <c r="BC9" s="443">
        <f t="shared" si="35"/>
        <v>0</v>
      </c>
      <c r="BD9" s="166">
        <f t="shared" si="36"/>
        <v>0</v>
      </c>
      <c r="BE9" s="167">
        <f t="shared" si="37"/>
        <v>0</v>
      </c>
      <c r="BF9" s="444">
        <f t="shared" si="38"/>
        <v>0</v>
      </c>
      <c r="BG9" s="439">
        <f t="shared" si="39"/>
        <v>0</v>
      </c>
      <c r="BH9" s="444">
        <f t="shared" si="40"/>
        <v>0</v>
      </c>
      <c r="BI9" s="444">
        <f t="shared" si="41"/>
        <v>0</v>
      </c>
      <c r="BJ9" s="465"/>
      <c r="BL9" s="456">
        <f>VLOOKUP($B9,Test!$A$131:$J$184,8,0)</f>
        <v>0</v>
      </c>
    </row>
    <row r="10" spans="1:64" s="183" customFormat="1" ht="30" customHeight="1" x14ac:dyDescent="0.5">
      <c r="A10" s="184">
        <f t="shared" si="42"/>
        <v>4</v>
      </c>
      <c r="B10" s="222">
        <v>51299</v>
      </c>
      <c r="C10" s="236" t="s">
        <v>3</v>
      </c>
      <c r="D10" s="232" t="s">
        <v>44</v>
      </c>
      <c r="E10" s="143">
        <f>'[2]Torsion bar'!E12</f>
        <v>0</v>
      </c>
      <c r="F10" s="121"/>
      <c r="G10" s="122">
        <f t="shared" si="15"/>
        <v>0</v>
      </c>
      <c r="H10" s="121">
        <f>'[2]Torsion bar'!F12</f>
        <v>0</v>
      </c>
      <c r="I10" s="121"/>
      <c r="J10" s="122">
        <f t="shared" si="16"/>
        <v>0</v>
      </c>
      <c r="K10" s="121">
        <f>'[2]Torsion bar'!G12</f>
        <v>0</v>
      </c>
      <c r="L10" s="121"/>
      <c r="M10" s="124">
        <f t="shared" si="17"/>
        <v>0</v>
      </c>
      <c r="N10" s="157">
        <f t="shared" si="18"/>
        <v>0</v>
      </c>
      <c r="O10" s="322">
        <f t="shared" si="18"/>
        <v>0</v>
      </c>
      <c r="P10" s="159">
        <f t="shared" si="19"/>
        <v>0</v>
      </c>
      <c r="Q10" s="143">
        <f>'[2]Torsion bar'!H12</f>
        <v>0</v>
      </c>
      <c r="R10" s="121"/>
      <c r="S10" s="122">
        <f t="shared" si="20"/>
        <v>0</v>
      </c>
      <c r="T10" s="121">
        <f>'[2]Torsion bar'!I12</f>
        <v>0</v>
      </c>
      <c r="U10" s="121"/>
      <c r="V10" s="122">
        <f t="shared" si="21"/>
        <v>0</v>
      </c>
      <c r="W10" s="483">
        <f>'[2]Torsion bar'!J12</f>
        <v>0</v>
      </c>
      <c r="X10" s="121"/>
      <c r="Y10" s="124">
        <f t="shared" si="22"/>
        <v>0</v>
      </c>
      <c r="Z10" s="157">
        <f t="shared" si="23"/>
        <v>0</v>
      </c>
      <c r="AA10" s="322">
        <f t="shared" si="23"/>
        <v>0</v>
      </c>
      <c r="AB10" s="159">
        <f t="shared" si="24"/>
        <v>0</v>
      </c>
      <c r="AC10" s="439">
        <f t="shared" si="25"/>
        <v>0</v>
      </c>
      <c r="AD10" s="327">
        <f t="shared" si="25"/>
        <v>0</v>
      </c>
      <c r="AE10" s="168">
        <f t="shared" si="26"/>
        <v>0</v>
      </c>
      <c r="AF10" s="143">
        <f>'[2]Torsion bar'!K12</f>
        <v>0</v>
      </c>
      <c r="AG10" s="121"/>
      <c r="AH10" s="122">
        <f t="shared" si="27"/>
        <v>0</v>
      </c>
      <c r="AI10" s="121">
        <f>'[2]Torsion bar'!L12</f>
        <v>0</v>
      </c>
      <c r="AJ10" s="121"/>
      <c r="AK10" s="122">
        <f t="shared" si="28"/>
        <v>0</v>
      </c>
      <c r="AL10" s="121">
        <f>'[2]Torsion bar'!M12</f>
        <v>0</v>
      </c>
      <c r="AM10" s="121"/>
      <c r="AN10" s="124">
        <f t="shared" si="29"/>
        <v>0</v>
      </c>
      <c r="AO10" s="157">
        <f t="shared" si="9"/>
        <v>0</v>
      </c>
      <c r="AP10" s="322">
        <f t="shared" si="9"/>
        <v>0</v>
      </c>
      <c r="AQ10" s="159">
        <f t="shared" si="10"/>
        <v>0</v>
      </c>
      <c r="AR10" s="143">
        <f>'[2]Torsion bar'!N12</f>
        <v>0</v>
      </c>
      <c r="AS10" s="121"/>
      <c r="AT10" s="122">
        <f t="shared" si="30"/>
        <v>0</v>
      </c>
      <c r="AU10" s="121">
        <f>'[2]Torsion bar'!O12</f>
        <v>0</v>
      </c>
      <c r="AV10" s="121"/>
      <c r="AW10" s="123">
        <f t="shared" si="31"/>
        <v>0</v>
      </c>
      <c r="AX10" s="121">
        <f>'[2]Torsion bar'!P12</f>
        <v>0</v>
      </c>
      <c r="AY10" s="121"/>
      <c r="AZ10" s="122">
        <f t="shared" si="32"/>
        <v>0</v>
      </c>
      <c r="BA10" s="157">
        <f t="shared" si="33"/>
        <v>0</v>
      </c>
      <c r="BB10" s="158">
        <f t="shared" si="34"/>
        <v>0</v>
      </c>
      <c r="BC10" s="443">
        <f t="shared" si="35"/>
        <v>0</v>
      </c>
      <c r="BD10" s="166">
        <f t="shared" si="36"/>
        <v>0</v>
      </c>
      <c r="BE10" s="167">
        <f t="shared" si="37"/>
        <v>0</v>
      </c>
      <c r="BF10" s="444">
        <f t="shared" si="38"/>
        <v>0</v>
      </c>
      <c r="BG10" s="439">
        <f t="shared" si="39"/>
        <v>0</v>
      </c>
      <c r="BH10" s="444">
        <f t="shared" si="40"/>
        <v>0</v>
      </c>
      <c r="BI10" s="444">
        <f t="shared" si="41"/>
        <v>0</v>
      </c>
      <c r="BJ10" s="465"/>
      <c r="BL10" s="456">
        <f>VLOOKUP($B10,Test!$A$131:$J$184,8,0)</f>
        <v>0</v>
      </c>
    </row>
    <row r="11" spans="1:64" s="183" customFormat="1" ht="30" customHeight="1" x14ac:dyDescent="0.5">
      <c r="A11" s="184">
        <f t="shared" si="42"/>
        <v>5</v>
      </c>
      <c r="B11" s="222">
        <v>51301</v>
      </c>
      <c r="C11" s="236" t="s">
        <v>4</v>
      </c>
      <c r="D11" s="232" t="s">
        <v>45</v>
      </c>
      <c r="E11" s="143">
        <f>'[2]Torsion bar'!E13</f>
        <v>0</v>
      </c>
      <c r="F11" s="121"/>
      <c r="G11" s="122">
        <f t="shared" si="15"/>
        <v>0</v>
      </c>
      <c r="H11" s="121">
        <f>'[2]Torsion bar'!F13</f>
        <v>0</v>
      </c>
      <c r="I11" s="121"/>
      <c r="J11" s="122">
        <f t="shared" si="16"/>
        <v>0</v>
      </c>
      <c r="K11" s="121">
        <f>'[2]Torsion bar'!G13</f>
        <v>0</v>
      </c>
      <c r="L11" s="121"/>
      <c r="M11" s="124">
        <f t="shared" si="17"/>
        <v>0</v>
      </c>
      <c r="N11" s="157">
        <f t="shared" si="18"/>
        <v>0</v>
      </c>
      <c r="O11" s="322">
        <f t="shared" si="18"/>
        <v>0</v>
      </c>
      <c r="P11" s="159">
        <f t="shared" si="19"/>
        <v>0</v>
      </c>
      <c r="Q11" s="143">
        <f>'[2]Torsion bar'!H13</f>
        <v>0</v>
      </c>
      <c r="R11" s="121"/>
      <c r="S11" s="122">
        <f t="shared" si="20"/>
        <v>0</v>
      </c>
      <c r="T11" s="121">
        <f>'[2]Torsion bar'!I13</f>
        <v>0</v>
      </c>
      <c r="U11" s="121"/>
      <c r="V11" s="122">
        <f t="shared" si="21"/>
        <v>0</v>
      </c>
      <c r="W11" s="483">
        <f>'[2]Torsion bar'!J13</f>
        <v>0</v>
      </c>
      <c r="X11" s="121"/>
      <c r="Y11" s="124">
        <f t="shared" si="22"/>
        <v>0</v>
      </c>
      <c r="Z11" s="157">
        <f t="shared" si="23"/>
        <v>0</v>
      </c>
      <c r="AA11" s="322">
        <f t="shared" si="23"/>
        <v>0</v>
      </c>
      <c r="AB11" s="159">
        <f t="shared" si="24"/>
        <v>0</v>
      </c>
      <c r="AC11" s="439">
        <f t="shared" si="25"/>
        <v>0</v>
      </c>
      <c r="AD11" s="327">
        <f t="shared" si="25"/>
        <v>0</v>
      </c>
      <c r="AE11" s="168">
        <f t="shared" si="26"/>
        <v>0</v>
      </c>
      <c r="AF11" s="143">
        <f>'[2]Torsion bar'!K13</f>
        <v>0</v>
      </c>
      <c r="AG11" s="121"/>
      <c r="AH11" s="122">
        <f t="shared" si="27"/>
        <v>0</v>
      </c>
      <c r="AI11" s="121">
        <f>'[2]Torsion bar'!L13</f>
        <v>0</v>
      </c>
      <c r="AJ11" s="121"/>
      <c r="AK11" s="122">
        <f t="shared" si="28"/>
        <v>0</v>
      </c>
      <c r="AL11" s="121">
        <f>'[2]Torsion bar'!M13</f>
        <v>0</v>
      </c>
      <c r="AM11" s="121"/>
      <c r="AN11" s="124">
        <f t="shared" si="29"/>
        <v>0</v>
      </c>
      <c r="AO11" s="157">
        <f t="shared" si="9"/>
        <v>0</v>
      </c>
      <c r="AP11" s="322">
        <f t="shared" si="9"/>
        <v>0</v>
      </c>
      <c r="AQ11" s="159">
        <f t="shared" si="10"/>
        <v>0</v>
      </c>
      <c r="AR11" s="143">
        <f>'[2]Torsion bar'!N13</f>
        <v>0</v>
      </c>
      <c r="AS11" s="121"/>
      <c r="AT11" s="122">
        <f t="shared" si="30"/>
        <v>0</v>
      </c>
      <c r="AU11" s="121">
        <f>'[2]Torsion bar'!O13</f>
        <v>0</v>
      </c>
      <c r="AV11" s="121"/>
      <c r="AW11" s="123">
        <f t="shared" si="31"/>
        <v>0</v>
      </c>
      <c r="AX11" s="121">
        <f>'[2]Torsion bar'!P13</f>
        <v>0</v>
      </c>
      <c r="AY11" s="121"/>
      <c r="AZ11" s="122">
        <f t="shared" si="32"/>
        <v>0</v>
      </c>
      <c r="BA11" s="157">
        <f t="shared" si="33"/>
        <v>0</v>
      </c>
      <c r="BB11" s="158">
        <f t="shared" si="34"/>
        <v>0</v>
      </c>
      <c r="BC11" s="443">
        <f t="shared" si="35"/>
        <v>0</v>
      </c>
      <c r="BD11" s="166">
        <f t="shared" si="36"/>
        <v>0</v>
      </c>
      <c r="BE11" s="167">
        <f t="shared" si="37"/>
        <v>0</v>
      </c>
      <c r="BF11" s="444">
        <f t="shared" si="38"/>
        <v>0</v>
      </c>
      <c r="BG11" s="439">
        <f t="shared" si="39"/>
        <v>0</v>
      </c>
      <c r="BH11" s="444">
        <f t="shared" si="40"/>
        <v>0</v>
      </c>
      <c r="BI11" s="444">
        <f t="shared" si="41"/>
        <v>0</v>
      </c>
      <c r="BJ11" s="465"/>
      <c r="BL11" s="456">
        <f>VLOOKUP($B11,Test!$A$131:$J$184,8,0)</f>
        <v>0</v>
      </c>
    </row>
    <row r="12" spans="1:64" s="183" customFormat="1" ht="30" customHeight="1" x14ac:dyDescent="0.5">
      <c r="A12" s="184">
        <f t="shared" si="42"/>
        <v>6</v>
      </c>
      <c r="B12" s="222">
        <v>51302</v>
      </c>
      <c r="C12" s="236" t="s">
        <v>5</v>
      </c>
      <c r="D12" s="232" t="s">
        <v>46</v>
      </c>
      <c r="E12" s="143">
        <f>'[2]Torsion bar'!E14</f>
        <v>0</v>
      </c>
      <c r="F12" s="121"/>
      <c r="G12" s="122">
        <f t="shared" si="15"/>
        <v>0</v>
      </c>
      <c r="H12" s="121">
        <f>'[2]Torsion bar'!F14</f>
        <v>0</v>
      </c>
      <c r="I12" s="121"/>
      <c r="J12" s="122">
        <f t="shared" si="16"/>
        <v>0</v>
      </c>
      <c r="K12" s="121">
        <f>'[2]Torsion bar'!G14</f>
        <v>0</v>
      </c>
      <c r="L12" s="121"/>
      <c r="M12" s="124">
        <f t="shared" si="17"/>
        <v>0</v>
      </c>
      <c r="N12" s="157">
        <f t="shared" si="18"/>
        <v>0</v>
      </c>
      <c r="O12" s="322">
        <f t="shared" si="18"/>
        <v>0</v>
      </c>
      <c r="P12" s="159">
        <f t="shared" si="19"/>
        <v>0</v>
      </c>
      <c r="Q12" s="143">
        <f>'[2]Torsion bar'!H14</f>
        <v>0</v>
      </c>
      <c r="R12" s="121"/>
      <c r="S12" s="122">
        <f t="shared" si="20"/>
        <v>0</v>
      </c>
      <c r="T12" s="121">
        <f>'[2]Torsion bar'!I14</f>
        <v>0</v>
      </c>
      <c r="U12" s="121"/>
      <c r="V12" s="122">
        <f t="shared" si="21"/>
        <v>0</v>
      </c>
      <c r="W12" s="483">
        <f>'[2]Torsion bar'!J14</f>
        <v>0</v>
      </c>
      <c r="X12" s="121"/>
      <c r="Y12" s="124">
        <f t="shared" si="22"/>
        <v>0</v>
      </c>
      <c r="Z12" s="157">
        <f t="shared" si="23"/>
        <v>0</v>
      </c>
      <c r="AA12" s="322">
        <f t="shared" si="23"/>
        <v>0</v>
      </c>
      <c r="AB12" s="159">
        <f t="shared" si="24"/>
        <v>0</v>
      </c>
      <c r="AC12" s="439">
        <f t="shared" si="25"/>
        <v>0</v>
      </c>
      <c r="AD12" s="327">
        <f t="shared" si="25"/>
        <v>0</v>
      </c>
      <c r="AE12" s="168">
        <f t="shared" si="26"/>
        <v>0</v>
      </c>
      <c r="AF12" s="143">
        <f>'[2]Torsion bar'!K14</f>
        <v>0</v>
      </c>
      <c r="AG12" s="121"/>
      <c r="AH12" s="122">
        <f t="shared" si="27"/>
        <v>0</v>
      </c>
      <c r="AI12" s="121">
        <f>'[2]Torsion bar'!L14</f>
        <v>0</v>
      </c>
      <c r="AJ12" s="121"/>
      <c r="AK12" s="122">
        <f t="shared" si="28"/>
        <v>0</v>
      </c>
      <c r="AL12" s="121">
        <f>'[2]Torsion bar'!M14</f>
        <v>0</v>
      </c>
      <c r="AM12" s="121"/>
      <c r="AN12" s="124">
        <f t="shared" si="29"/>
        <v>0</v>
      </c>
      <c r="AO12" s="157">
        <f t="shared" si="9"/>
        <v>0</v>
      </c>
      <c r="AP12" s="322">
        <f t="shared" si="9"/>
        <v>0</v>
      </c>
      <c r="AQ12" s="159">
        <f t="shared" si="10"/>
        <v>0</v>
      </c>
      <c r="AR12" s="143">
        <f>'[2]Torsion bar'!N14</f>
        <v>0</v>
      </c>
      <c r="AS12" s="121"/>
      <c r="AT12" s="122">
        <f t="shared" si="30"/>
        <v>0</v>
      </c>
      <c r="AU12" s="121">
        <f>'[2]Torsion bar'!O14</f>
        <v>0</v>
      </c>
      <c r="AV12" s="121"/>
      <c r="AW12" s="123">
        <f t="shared" si="31"/>
        <v>0</v>
      </c>
      <c r="AX12" s="121">
        <f>'[2]Torsion bar'!P14</f>
        <v>0</v>
      </c>
      <c r="AY12" s="121"/>
      <c r="AZ12" s="122">
        <f t="shared" si="32"/>
        <v>0</v>
      </c>
      <c r="BA12" s="157">
        <f t="shared" si="33"/>
        <v>0</v>
      </c>
      <c r="BB12" s="158">
        <f t="shared" si="34"/>
        <v>0</v>
      </c>
      <c r="BC12" s="443">
        <f t="shared" si="35"/>
        <v>0</v>
      </c>
      <c r="BD12" s="166">
        <f t="shared" si="36"/>
        <v>0</v>
      </c>
      <c r="BE12" s="167">
        <f t="shared" si="37"/>
        <v>0</v>
      </c>
      <c r="BF12" s="444">
        <f t="shared" si="38"/>
        <v>0</v>
      </c>
      <c r="BG12" s="439">
        <f t="shared" si="39"/>
        <v>0</v>
      </c>
      <c r="BH12" s="444">
        <f t="shared" si="40"/>
        <v>0</v>
      </c>
      <c r="BI12" s="444">
        <f t="shared" si="41"/>
        <v>0</v>
      </c>
      <c r="BJ12" s="465"/>
      <c r="BL12" s="456">
        <f>VLOOKUP($B12,Test!$A$131:$J$184,8,0)</f>
        <v>0</v>
      </c>
    </row>
    <row r="13" spans="1:64" s="183" customFormat="1" ht="30" customHeight="1" x14ac:dyDescent="0.5">
      <c r="A13" s="184">
        <f t="shared" si="42"/>
        <v>7</v>
      </c>
      <c r="B13" s="222">
        <v>51306</v>
      </c>
      <c r="C13" s="236" t="s">
        <v>6</v>
      </c>
      <c r="D13" s="232" t="s">
        <v>47</v>
      </c>
      <c r="E13" s="143">
        <f>'[2]Torsion bar'!E15</f>
        <v>0</v>
      </c>
      <c r="F13" s="121"/>
      <c r="G13" s="122">
        <f t="shared" si="15"/>
        <v>0</v>
      </c>
      <c r="H13" s="121">
        <f>'[2]Torsion bar'!F15</f>
        <v>0</v>
      </c>
      <c r="I13" s="121"/>
      <c r="J13" s="122">
        <f t="shared" si="16"/>
        <v>0</v>
      </c>
      <c r="K13" s="121">
        <f>'[2]Torsion bar'!G15</f>
        <v>0</v>
      </c>
      <c r="L13" s="121"/>
      <c r="M13" s="124">
        <f t="shared" si="17"/>
        <v>0</v>
      </c>
      <c r="N13" s="157">
        <f t="shared" si="18"/>
        <v>0</v>
      </c>
      <c r="O13" s="322">
        <f t="shared" si="18"/>
        <v>0</v>
      </c>
      <c r="P13" s="159">
        <f t="shared" si="19"/>
        <v>0</v>
      </c>
      <c r="Q13" s="143">
        <f>'[2]Torsion bar'!H15</f>
        <v>0</v>
      </c>
      <c r="R13" s="121"/>
      <c r="S13" s="122">
        <f t="shared" si="20"/>
        <v>0</v>
      </c>
      <c r="T13" s="121">
        <f>'[2]Torsion bar'!I15</f>
        <v>0</v>
      </c>
      <c r="U13" s="121"/>
      <c r="V13" s="122">
        <f t="shared" si="21"/>
        <v>0</v>
      </c>
      <c r="W13" s="483">
        <f>'[2]Torsion bar'!J15</f>
        <v>0</v>
      </c>
      <c r="X13" s="121"/>
      <c r="Y13" s="124">
        <f t="shared" si="22"/>
        <v>0</v>
      </c>
      <c r="Z13" s="157">
        <f t="shared" si="23"/>
        <v>0</v>
      </c>
      <c r="AA13" s="322">
        <f t="shared" si="23"/>
        <v>0</v>
      </c>
      <c r="AB13" s="159">
        <f t="shared" si="24"/>
        <v>0</v>
      </c>
      <c r="AC13" s="439">
        <f t="shared" si="25"/>
        <v>0</v>
      </c>
      <c r="AD13" s="327">
        <f t="shared" si="25"/>
        <v>0</v>
      </c>
      <c r="AE13" s="168">
        <f t="shared" si="26"/>
        <v>0</v>
      </c>
      <c r="AF13" s="143">
        <f>'[2]Torsion bar'!K15</f>
        <v>0</v>
      </c>
      <c r="AG13" s="121"/>
      <c r="AH13" s="122">
        <f t="shared" si="27"/>
        <v>0</v>
      </c>
      <c r="AI13" s="121">
        <f>'[2]Torsion bar'!L15</f>
        <v>0</v>
      </c>
      <c r="AJ13" s="121"/>
      <c r="AK13" s="122">
        <f t="shared" si="28"/>
        <v>0</v>
      </c>
      <c r="AL13" s="121">
        <f>'[2]Torsion bar'!M15</f>
        <v>0</v>
      </c>
      <c r="AM13" s="121"/>
      <c r="AN13" s="124">
        <f t="shared" si="29"/>
        <v>0</v>
      </c>
      <c r="AO13" s="157">
        <f t="shared" si="9"/>
        <v>0</v>
      </c>
      <c r="AP13" s="322">
        <f t="shared" si="9"/>
        <v>0</v>
      </c>
      <c r="AQ13" s="159">
        <f t="shared" si="10"/>
        <v>0</v>
      </c>
      <c r="AR13" s="143">
        <f>'[2]Torsion bar'!N15</f>
        <v>0</v>
      </c>
      <c r="AS13" s="121"/>
      <c r="AT13" s="122">
        <f t="shared" si="30"/>
        <v>0</v>
      </c>
      <c r="AU13" s="121">
        <f>'[2]Torsion bar'!O15</f>
        <v>0</v>
      </c>
      <c r="AV13" s="121"/>
      <c r="AW13" s="123">
        <f t="shared" si="31"/>
        <v>0</v>
      </c>
      <c r="AX13" s="121">
        <f>'[2]Torsion bar'!P15</f>
        <v>0</v>
      </c>
      <c r="AY13" s="121"/>
      <c r="AZ13" s="122">
        <f t="shared" si="32"/>
        <v>0</v>
      </c>
      <c r="BA13" s="157">
        <f t="shared" si="33"/>
        <v>0</v>
      </c>
      <c r="BB13" s="158">
        <f t="shared" si="34"/>
        <v>0</v>
      </c>
      <c r="BC13" s="443">
        <f t="shared" si="35"/>
        <v>0</v>
      </c>
      <c r="BD13" s="166">
        <f t="shared" si="36"/>
        <v>0</v>
      </c>
      <c r="BE13" s="167">
        <f t="shared" si="37"/>
        <v>0</v>
      </c>
      <c r="BF13" s="444">
        <f t="shared" si="38"/>
        <v>0</v>
      </c>
      <c r="BG13" s="439">
        <f t="shared" si="39"/>
        <v>0</v>
      </c>
      <c r="BH13" s="444">
        <f t="shared" si="40"/>
        <v>0</v>
      </c>
      <c r="BI13" s="444">
        <f t="shared" si="41"/>
        <v>0</v>
      </c>
      <c r="BJ13" s="465"/>
      <c r="BL13" s="456">
        <f>VLOOKUP($B13,Test!$A$131:$J$184,8,0)</f>
        <v>0</v>
      </c>
    </row>
    <row r="14" spans="1:64" s="183" customFormat="1" ht="30" customHeight="1" x14ac:dyDescent="0.5">
      <c r="A14" s="184">
        <f t="shared" si="42"/>
        <v>8</v>
      </c>
      <c r="B14" s="222">
        <v>51307</v>
      </c>
      <c r="C14" s="236" t="s">
        <v>7</v>
      </c>
      <c r="D14" s="232" t="s">
        <v>48</v>
      </c>
      <c r="E14" s="143">
        <f>'[2]Torsion bar'!E16</f>
        <v>0</v>
      </c>
      <c r="F14" s="121"/>
      <c r="G14" s="122">
        <f t="shared" si="15"/>
        <v>0</v>
      </c>
      <c r="H14" s="121">
        <f>'[2]Torsion bar'!F16</f>
        <v>0</v>
      </c>
      <c r="I14" s="121"/>
      <c r="J14" s="122">
        <f t="shared" si="16"/>
        <v>0</v>
      </c>
      <c r="K14" s="121">
        <f>'[2]Torsion bar'!G16</f>
        <v>0</v>
      </c>
      <c r="L14" s="121"/>
      <c r="M14" s="124">
        <f t="shared" si="17"/>
        <v>0</v>
      </c>
      <c r="N14" s="157">
        <f t="shared" si="18"/>
        <v>0</v>
      </c>
      <c r="O14" s="322">
        <f t="shared" si="18"/>
        <v>0</v>
      </c>
      <c r="P14" s="159">
        <f t="shared" si="19"/>
        <v>0</v>
      </c>
      <c r="Q14" s="143">
        <f>'[2]Torsion bar'!H16</f>
        <v>0</v>
      </c>
      <c r="R14" s="121"/>
      <c r="S14" s="122">
        <f t="shared" si="20"/>
        <v>0</v>
      </c>
      <c r="T14" s="121">
        <f>'[2]Torsion bar'!I16</f>
        <v>0</v>
      </c>
      <c r="U14" s="121"/>
      <c r="V14" s="122">
        <f t="shared" si="21"/>
        <v>0</v>
      </c>
      <c r="W14" s="483">
        <f>'[2]Torsion bar'!J16</f>
        <v>0</v>
      </c>
      <c r="X14" s="121"/>
      <c r="Y14" s="124">
        <f t="shared" si="22"/>
        <v>0</v>
      </c>
      <c r="Z14" s="157">
        <f t="shared" si="23"/>
        <v>0</v>
      </c>
      <c r="AA14" s="322">
        <f t="shared" si="23"/>
        <v>0</v>
      </c>
      <c r="AB14" s="159">
        <f t="shared" si="24"/>
        <v>0</v>
      </c>
      <c r="AC14" s="439">
        <f t="shared" si="25"/>
        <v>0</v>
      </c>
      <c r="AD14" s="327">
        <f t="shared" si="25"/>
        <v>0</v>
      </c>
      <c r="AE14" s="168">
        <f t="shared" si="26"/>
        <v>0</v>
      </c>
      <c r="AF14" s="143">
        <f>'[2]Torsion bar'!K16</f>
        <v>0</v>
      </c>
      <c r="AG14" s="121"/>
      <c r="AH14" s="122">
        <f t="shared" si="27"/>
        <v>0</v>
      </c>
      <c r="AI14" s="121">
        <f>'[2]Torsion bar'!L16</f>
        <v>0</v>
      </c>
      <c r="AJ14" s="121"/>
      <c r="AK14" s="122">
        <f t="shared" si="28"/>
        <v>0</v>
      </c>
      <c r="AL14" s="121">
        <f>'[2]Torsion bar'!M16</f>
        <v>0</v>
      </c>
      <c r="AM14" s="121"/>
      <c r="AN14" s="124">
        <f t="shared" si="29"/>
        <v>0</v>
      </c>
      <c r="AO14" s="157">
        <f t="shared" si="9"/>
        <v>0</v>
      </c>
      <c r="AP14" s="322">
        <f t="shared" si="9"/>
        <v>0</v>
      </c>
      <c r="AQ14" s="159">
        <f t="shared" si="10"/>
        <v>0</v>
      </c>
      <c r="AR14" s="143">
        <f>'[2]Torsion bar'!N16</f>
        <v>0</v>
      </c>
      <c r="AS14" s="121"/>
      <c r="AT14" s="122">
        <f t="shared" si="30"/>
        <v>0</v>
      </c>
      <c r="AU14" s="121">
        <f>'[2]Torsion bar'!O16</f>
        <v>0</v>
      </c>
      <c r="AV14" s="121"/>
      <c r="AW14" s="123">
        <f t="shared" si="31"/>
        <v>0</v>
      </c>
      <c r="AX14" s="121">
        <f>'[2]Torsion bar'!P16</f>
        <v>0</v>
      </c>
      <c r="AY14" s="121"/>
      <c r="AZ14" s="122">
        <f t="shared" si="32"/>
        <v>0</v>
      </c>
      <c r="BA14" s="157">
        <f t="shared" si="33"/>
        <v>0</v>
      </c>
      <c r="BB14" s="158">
        <f t="shared" si="34"/>
        <v>0</v>
      </c>
      <c r="BC14" s="443">
        <f t="shared" si="35"/>
        <v>0</v>
      </c>
      <c r="BD14" s="166">
        <f t="shared" si="36"/>
        <v>0</v>
      </c>
      <c r="BE14" s="167">
        <f t="shared" si="37"/>
        <v>0</v>
      </c>
      <c r="BF14" s="444">
        <f t="shared" si="38"/>
        <v>0</v>
      </c>
      <c r="BG14" s="439">
        <f t="shared" si="39"/>
        <v>0</v>
      </c>
      <c r="BH14" s="444">
        <f t="shared" si="40"/>
        <v>0</v>
      </c>
      <c r="BI14" s="444">
        <f t="shared" si="41"/>
        <v>0</v>
      </c>
      <c r="BJ14" s="465"/>
      <c r="BL14" s="456">
        <f>VLOOKUP($B14,Test!$A$131:$J$184,8,0)</f>
        <v>0</v>
      </c>
    </row>
    <row r="15" spans="1:64" s="183" customFormat="1" ht="30" customHeight="1" x14ac:dyDescent="0.5">
      <c r="A15" s="184">
        <f t="shared" si="42"/>
        <v>9</v>
      </c>
      <c r="B15" s="222">
        <v>51308</v>
      </c>
      <c r="C15" s="236" t="s">
        <v>8</v>
      </c>
      <c r="D15" s="232" t="s">
        <v>49</v>
      </c>
      <c r="E15" s="143">
        <f>'[2]Torsion bar'!E17</f>
        <v>0</v>
      </c>
      <c r="F15" s="121"/>
      <c r="G15" s="122">
        <f t="shared" si="15"/>
        <v>0</v>
      </c>
      <c r="H15" s="121">
        <f>'[2]Torsion bar'!F17</f>
        <v>0</v>
      </c>
      <c r="I15" s="121"/>
      <c r="J15" s="122">
        <f t="shared" si="16"/>
        <v>0</v>
      </c>
      <c r="K15" s="121">
        <f>'[2]Torsion bar'!G17</f>
        <v>0</v>
      </c>
      <c r="L15" s="121"/>
      <c r="M15" s="124">
        <f t="shared" si="17"/>
        <v>0</v>
      </c>
      <c r="N15" s="157">
        <f t="shared" si="18"/>
        <v>0</v>
      </c>
      <c r="O15" s="322">
        <f t="shared" si="18"/>
        <v>0</v>
      </c>
      <c r="P15" s="159">
        <f t="shared" si="19"/>
        <v>0</v>
      </c>
      <c r="Q15" s="143">
        <f>'[2]Torsion bar'!H17</f>
        <v>0</v>
      </c>
      <c r="R15" s="121"/>
      <c r="S15" s="122">
        <f t="shared" si="20"/>
        <v>0</v>
      </c>
      <c r="T15" s="121">
        <f>'[2]Torsion bar'!I17</f>
        <v>0</v>
      </c>
      <c r="U15" s="121"/>
      <c r="V15" s="122">
        <f t="shared" si="21"/>
        <v>0</v>
      </c>
      <c r="W15" s="483">
        <f>'[2]Torsion bar'!J17</f>
        <v>0</v>
      </c>
      <c r="X15" s="121"/>
      <c r="Y15" s="124">
        <f t="shared" si="22"/>
        <v>0</v>
      </c>
      <c r="Z15" s="157">
        <f t="shared" si="23"/>
        <v>0</v>
      </c>
      <c r="AA15" s="322">
        <f t="shared" si="23"/>
        <v>0</v>
      </c>
      <c r="AB15" s="159">
        <f t="shared" si="24"/>
        <v>0</v>
      </c>
      <c r="AC15" s="439">
        <f t="shared" si="25"/>
        <v>0</v>
      </c>
      <c r="AD15" s="327">
        <f t="shared" si="25"/>
        <v>0</v>
      </c>
      <c r="AE15" s="168">
        <f t="shared" si="26"/>
        <v>0</v>
      </c>
      <c r="AF15" s="143">
        <f>'[2]Torsion bar'!K17</f>
        <v>0</v>
      </c>
      <c r="AG15" s="121"/>
      <c r="AH15" s="122">
        <f t="shared" si="27"/>
        <v>0</v>
      </c>
      <c r="AI15" s="121">
        <f>'[2]Torsion bar'!L17</f>
        <v>0</v>
      </c>
      <c r="AJ15" s="121"/>
      <c r="AK15" s="122">
        <f t="shared" si="28"/>
        <v>0</v>
      </c>
      <c r="AL15" s="121">
        <f>'[2]Torsion bar'!M17</f>
        <v>0</v>
      </c>
      <c r="AM15" s="121"/>
      <c r="AN15" s="124">
        <f t="shared" si="29"/>
        <v>0</v>
      </c>
      <c r="AO15" s="157">
        <f t="shared" si="9"/>
        <v>0</v>
      </c>
      <c r="AP15" s="322">
        <f t="shared" si="9"/>
        <v>0</v>
      </c>
      <c r="AQ15" s="159">
        <f t="shared" si="10"/>
        <v>0</v>
      </c>
      <c r="AR15" s="143">
        <f>'[2]Torsion bar'!N17</f>
        <v>0</v>
      </c>
      <c r="AS15" s="121"/>
      <c r="AT15" s="122">
        <f t="shared" si="30"/>
        <v>0</v>
      </c>
      <c r="AU15" s="121">
        <f>'[2]Torsion bar'!O17</f>
        <v>0</v>
      </c>
      <c r="AV15" s="121"/>
      <c r="AW15" s="123">
        <f t="shared" si="31"/>
        <v>0</v>
      </c>
      <c r="AX15" s="121">
        <f>'[2]Torsion bar'!P17</f>
        <v>0</v>
      </c>
      <c r="AY15" s="121"/>
      <c r="AZ15" s="122">
        <f t="shared" si="32"/>
        <v>0</v>
      </c>
      <c r="BA15" s="157">
        <f t="shared" si="33"/>
        <v>0</v>
      </c>
      <c r="BB15" s="158">
        <f t="shared" si="34"/>
        <v>0</v>
      </c>
      <c r="BC15" s="443">
        <f t="shared" si="35"/>
        <v>0</v>
      </c>
      <c r="BD15" s="166">
        <f t="shared" si="36"/>
        <v>0</v>
      </c>
      <c r="BE15" s="167">
        <f t="shared" si="37"/>
        <v>0</v>
      </c>
      <c r="BF15" s="444">
        <f t="shared" si="38"/>
        <v>0</v>
      </c>
      <c r="BG15" s="439">
        <f t="shared" si="39"/>
        <v>0</v>
      </c>
      <c r="BH15" s="444">
        <f t="shared" si="40"/>
        <v>0</v>
      </c>
      <c r="BI15" s="444">
        <f t="shared" si="41"/>
        <v>0</v>
      </c>
      <c r="BJ15" s="465"/>
      <c r="BL15" s="456">
        <f>VLOOKUP($B15,Test!$A$131:$J$184,8,0)</f>
        <v>0</v>
      </c>
    </row>
    <row r="16" spans="1:64" s="183" customFormat="1" ht="30" customHeight="1" x14ac:dyDescent="0.5">
      <c r="A16" s="184">
        <f t="shared" si="42"/>
        <v>10</v>
      </c>
      <c r="B16" s="222">
        <v>51309</v>
      </c>
      <c r="C16" s="236" t="s">
        <v>9</v>
      </c>
      <c r="D16" s="232" t="s">
        <v>87</v>
      </c>
      <c r="E16" s="143">
        <f>'[2]Torsion bar'!E18</f>
        <v>0</v>
      </c>
      <c r="F16" s="121"/>
      <c r="G16" s="122">
        <f t="shared" si="15"/>
        <v>0</v>
      </c>
      <c r="H16" s="121">
        <f>'[2]Torsion bar'!F18</f>
        <v>0</v>
      </c>
      <c r="I16" s="121"/>
      <c r="J16" s="122">
        <f t="shared" si="16"/>
        <v>0</v>
      </c>
      <c r="K16" s="121">
        <f>'[2]Torsion bar'!G18</f>
        <v>0</v>
      </c>
      <c r="L16" s="121"/>
      <c r="M16" s="124">
        <f t="shared" si="17"/>
        <v>0</v>
      </c>
      <c r="N16" s="157">
        <f t="shared" si="18"/>
        <v>0</v>
      </c>
      <c r="O16" s="322">
        <f t="shared" si="18"/>
        <v>0</v>
      </c>
      <c r="P16" s="159">
        <f t="shared" si="19"/>
        <v>0</v>
      </c>
      <c r="Q16" s="143">
        <f>'[2]Torsion bar'!H18</f>
        <v>0</v>
      </c>
      <c r="R16" s="121"/>
      <c r="S16" s="122">
        <f t="shared" si="20"/>
        <v>0</v>
      </c>
      <c r="T16" s="121">
        <f>'[2]Torsion bar'!I18</f>
        <v>0</v>
      </c>
      <c r="U16" s="121"/>
      <c r="V16" s="122">
        <f t="shared" si="21"/>
        <v>0</v>
      </c>
      <c r="W16" s="483">
        <f>'[2]Torsion bar'!J18</f>
        <v>0</v>
      </c>
      <c r="X16" s="121"/>
      <c r="Y16" s="124">
        <f t="shared" si="22"/>
        <v>0</v>
      </c>
      <c r="Z16" s="157">
        <f t="shared" si="23"/>
        <v>0</v>
      </c>
      <c r="AA16" s="322">
        <f t="shared" si="23"/>
        <v>0</v>
      </c>
      <c r="AB16" s="159">
        <f t="shared" si="24"/>
        <v>0</v>
      </c>
      <c r="AC16" s="439">
        <f t="shared" si="25"/>
        <v>0</v>
      </c>
      <c r="AD16" s="327">
        <f t="shared" si="25"/>
        <v>0</v>
      </c>
      <c r="AE16" s="168">
        <f t="shared" si="26"/>
        <v>0</v>
      </c>
      <c r="AF16" s="143">
        <f>'[2]Torsion bar'!K18</f>
        <v>0</v>
      </c>
      <c r="AG16" s="121"/>
      <c r="AH16" s="122">
        <f t="shared" si="27"/>
        <v>0</v>
      </c>
      <c r="AI16" s="121">
        <f>'[2]Torsion bar'!L18</f>
        <v>0</v>
      </c>
      <c r="AJ16" s="121"/>
      <c r="AK16" s="122">
        <f t="shared" si="28"/>
        <v>0</v>
      </c>
      <c r="AL16" s="121">
        <f>'[2]Torsion bar'!M18</f>
        <v>0</v>
      </c>
      <c r="AM16" s="121"/>
      <c r="AN16" s="124">
        <f t="shared" si="29"/>
        <v>0</v>
      </c>
      <c r="AO16" s="157">
        <f t="shared" si="9"/>
        <v>0</v>
      </c>
      <c r="AP16" s="322">
        <f t="shared" si="9"/>
        <v>0</v>
      </c>
      <c r="AQ16" s="159">
        <f t="shared" si="10"/>
        <v>0</v>
      </c>
      <c r="AR16" s="143">
        <f>'[2]Torsion bar'!N18</f>
        <v>0</v>
      </c>
      <c r="AS16" s="121"/>
      <c r="AT16" s="122">
        <f t="shared" si="30"/>
        <v>0</v>
      </c>
      <c r="AU16" s="121">
        <f>'[2]Torsion bar'!O18</f>
        <v>0</v>
      </c>
      <c r="AV16" s="121"/>
      <c r="AW16" s="123">
        <f t="shared" si="31"/>
        <v>0</v>
      </c>
      <c r="AX16" s="121">
        <f>'[2]Torsion bar'!P18</f>
        <v>0</v>
      </c>
      <c r="AY16" s="121"/>
      <c r="AZ16" s="122">
        <f t="shared" si="32"/>
        <v>0</v>
      </c>
      <c r="BA16" s="157">
        <f t="shared" si="33"/>
        <v>0</v>
      </c>
      <c r="BB16" s="158">
        <f t="shared" si="34"/>
        <v>0</v>
      </c>
      <c r="BC16" s="443">
        <f t="shared" si="35"/>
        <v>0</v>
      </c>
      <c r="BD16" s="166">
        <f t="shared" si="36"/>
        <v>0</v>
      </c>
      <c r="BE16" s="167">
        <f t="shared" si="37"/>
        <v>0</v>
      </c>
      <c r="BF16" s="444">
        <f t="shared" si="38"/>
        <v>0</v>
      </c>
      <c r="BG16" s="439">
        <f t="shared" si="39"/>
        <v>0</v>
      </c>
      <c r="BH16" s="444">
        <f t="shared" si="40"/>
        <v>0</v>
      </c>
      <c r="BI16" s="444">
        <f t="shared" si="41"/>
        <v>0</v>
      </c>
      <c r="BJ16" s="465"/>
      <c r="BL16" s="456">
        <f>VLOOKUP($B16,Test!$A$131:$J$184,8,0)</f>
        <v>0</v>
      </c>
    </row>
    <row r="17" spans="1:64" s="183" customFormat="1" ht="30" customHeight="1" x14ac:dyDescent="0.5">
      <c r="A17" s="184">
        <f t="shared" si="42"/>
        <v>11</v>
      </c>
      <c r="B17" s="222">
        <v>51310</v>
      </c>
      <c r="C17" s="236" t="s">
        <v>10</v>
      </c>
      <c r="D17" s="232" t="s">
        <v>88</v>
      </c>
      <c r="E17" s="143">
        <f>'[2]Torsion bar'!E19</f>
        <v>0</v>
      </c>
      <c r="F17" s="121"/>
      <c r="G17" s="122">
        <f t="shared" si="15"/>
        <v>0</v>
      </c>
      <c r="H17" s="121">
        <f>'[2]Torsion bar'!F19</f>
        <v>0</v>
      </c>
      <c r="I17" s="121"/>
      <c r="J17" s="122">
        <f t="shared" si="16"/>
        <v>0</v>
      </c>
      <c r="K17" s="121">
        <f>'[2]Torsion bar'!G19</f>
        <v>0</v>
      </c>
      <c r="L17" s="121"/>
      <c r="M17" s="124">
        <f t="shared" si="17"/>
        <v>0</v>
      </c>
      <c r="N17" s="157">
        <f t="shared" si="18"/>
        <v>0</v>
      </c>
      <c r="O17" s="322">
        <f t="shared" si="18"/>
        <v>0</v>
      </c>
      <c r="P17" s="159">
        <f t="shared" si="19"/>
        <v>0</v>
      </c>
      <c r="Q17" s="143">
        <f>'[2]Torsion bar'!H19</f>
        <v>0</v>
      </c>
      <c r="R17" s="121"/>
      <c r="S17" s="122">
        <f t="shared" si="20"/>
        <v>0</v>
      </c>
      <c r="T17" s="121">
        <f>'[2]Torsion bar'!I19</f>
        <v>0</v>
      </c>
      <c r="U17" s="121"/>
      <c r="V17" s="122">
        <f t="shared" si="21"/>
        <v>0</v>
      </c>
      <c r="W17" s="483">
        <f>'[2]Torsion bar'!J19</f>
        <v>0</v>
      </c>
      <c r="X17" s="121"/>
      <c r="Y17" s="124">
        <f t="shared" si="22"/>
        <v>0</v>
      </c>
      <c r="Z17" s="157">
        <f t="shared" si="23"/>
        <v>0</v>
      </c>
      <c r="AA17" s="322">
        <f t="shared" si="23"/>
        <v>0</v>
      </c>
      <c r="AB17" s="159">
        <f t="shared" si="24"/>
        <v>0</v>
      </c>
      <c r="AC17" s="439">
        <f t="shared" si="25"/>
        <v>0</v>
      </c>
      <c r="AD17" s="327">
        <f t="shared" si="25"/>
        <v>0</v>
      </c>
      <c r="AE17" s="168">
        <f t="shared" si="26"/>
        <v>0</v>
      </c>
      <c r="AF17" s="143">
        <f>'[2]Torsion bar'!K19</f>
        <v>0</v>
      </c>
      <c r="AG17" s="121"/>
      <c r="AH17" s="122">
        <f t="shared" si="27"/>
        <v>0</v>
      </c>
      <c r="AI17" s="121">
        <f>'[2]Torsion bar'!L19</f>
        <v>0</v>
      </c>
      <c r="AJ17" s="121"/>
      <c r="AK17" s="122">
        <f t="shared" si="28"/>
        <v>0</v>
      </c>
      <c r="AL17" s="121">
        <f>'[2]Torsion bar'!M19</f>
        <v>0</v>
      </c>
      <c r="AM17" s="121"/>
      <c r="AN17" s="124">
        <f t="shared" si="29"/>
        <v>0</v>
      </c>
      <c r="AO17" s="157">
        <f t="shared" si="9"/>
        <v>0</v>
      </c>
      <c r="AP17" s="322">
        <f t="shared" si="9"/>
        <v>0</v>
      </c>
      <c r="AQ17" s="159">
        <f t="shared" si="10"/>
        <v>0</v>
      </c>
      <c r="AR17" s="143">
        <f>'[2]Torsion bar'!N19</f>
        <v>0</v>
      </c>
      <c r="AS17" s="121"/>
      <c r="AT17" s="122">
        <f t="shared" si="30"/>
        <v>0</v>
      </c>
      <c r="AU17" s="121">
        <f>'[2]Torsion bar'!O19</f>
        <v>0</v>
      </c>
      <c r="AV17" s="121"/>
      <c r="AW17" s="123">
        <f t="shared" si="31"/>
        <v>0</v>
      </c>
      <c r="AX17" s="121">
        <f>'[2]Torsion bar'!P19</f>
        <v>0</v>
      </c>
      <c r="AY17" s="121"/>
      <c r="AZ17" s="122">
        <f t="shared" si="32"/>
        <v>0</v>
      </c>
      <c r="BA17" s="157">
        <f t="shared" si="33"/>
        <v>0</v>
      </c>
      <c r="BB17" s="158">
        <f t="shared" si="34"/>
        <v>0</v>
      </c>
      <c r="BC17" s="443">
        <f t="shared" si="35"/>
        <v>0</v>
      </c>
      <c r="BD17" s="166">
        <f t="shared" si="36"/>
        <v>0</v>
      </c>
      <c r="BE17" s="167">
        <f t="shared" si="37"/>
        <v>0</v>
      </c>
      <c r="BF17" s="444">
        <f t="shared" si="38"/>
        <v>0</v>
      </c>
      <c r="BG17" s="439">
        <f t="shared" si="39"/>
        <v>0</v>
      </c>
      <c r="BH17" s="444">
        <f t="shared" si="40"/>
        <v>0</v>
      </c>
      <c r="BI17" s="444">
        <f t="shared" si="41"/>
        <v>0</v>
      </c>
      <c r="BJ17" s="465"/>
      <c r="BL17" s="456">
        <f>VLOOKUP($B17,Test!$A$131:$J$184,8,0)</f>
        <v>0</v>
      </c>
    </row>
    <row r="18" spans="1:64" s="183" customFormat="1" ht="30" customHeight="1" x14ac:dyDescent="0.5">
      <c r="A18" s="184">
        <f t="shared" si="42"/>
        <v>12</v>
      </c>
      <c r="B18" s="222">
        <v>51311</v>
      </c>
      <c r="C18" s="236" t="s">
        <v>78</v>
      </c>
      <c r="D18" s="186" t="s">
        <v>50</v>
      </c>
      <c r="E18" s="143">
        <f>'[2]Torsion bar'!E20</f>
        <v>0</v>
      </c>
      <c r="F18" s="121"/>
      <c r="G18" s="122">
        <f t="shared" si="15"/>
        <v>0</v>
      </c>
      <c r="H18" s="121">
        <f>'[2]Torsion bar'!F20</f>
        <v>0</v>
      </c>
      <c r="I18" s="121"/>
      <c r="J18" s="122">
        <f t="shared" si="16"/>
        <v>0</v>
      </c>
      <c r="K18" s="121">
        <f>'[2]Torsion bar'!G20</f>
        <v>0</v>
      </c>
      <c r="L18" s="121"/>
      <c r="M18" s="124">
        <f t="shared" si="17"/>
        <v>0</v>
      </c>
      <c r="N18" s="157">
        <f t="shared" si="18"/>
        <v>0</v>
      </c>
      <c r="O18" s="322">
        <f t="shared" si="18"/>
        <v>0</v>
      </c>
      <c r="P18" s="159">
        <f t="shared" si="19"/>
        <v>0</v>
      </c>
      <c r="Q18" s="143">
        <f>'[2]Torsion bar'!H20</f>
        <v>0</v>
      </c>
      <c r="R18" s="121"/>
      <c r="S18" s="122">
        <f t="shared" si="20"/>
        <v>0</v>
      </c>
      <c r="T18" s="121">
        <f>'[2]Torsion bar'!I20</f>
        <v>0</v>
      </c>
      <c r="U18" s="121"/>
      <c r="V18" s="122">
        <f t="shared" si="21"/>
        <v>0</v>
      </c>
      <c r="W18" s="483">
        <f>'[2]Torsion bar'!J20</f>
        <v>0</v>
      </c>
      <c r="X18" s="121"/>
      <c r="Y18" s="124">
        <f t="shared" si="22"/>
        <v>0</v>
      </c>
      <c r="Z18" s="157">
        <f t="shared" si="23"/>
        <v>0</v>
      </c>
      <c r="AA18" s="322">
        <f t="shared" si="23"/>
        <v>0</v>
      </c>
      <c r="AB18" s="159">
        <f t="shared" si="24"/>
        <v>0</v>
      </c>
      <c r="AC18" s="439">
        <f t="shared" si="25"/>
        <v>0</v>
      </c>
      <c r="AD18" s="327">
        <f t="shared" si="25"/>
        <v>0</v>
      </c>
      <c r="AE18" s="168">
        <f t="shared" si="26"/>
        <v>0</v>
      </c>
      <c r="AF18" s="143">
        <f>'[2]Torsion bar'!K20</f>
        <v>0</v>
      </c>
      <c r="AG18" s="121"/>
      <c r="AH18" s="122">
        <f t="shared" si="27"/>
        <v>0</v>
      </c>
      <c r="AI18" s="121">
        <f>'[2]Torsion bar'!L20</f>
        <v>0</v>
      </c>
      <c r="AJ18" s="121"/>
      <c r="AK18" s="122">
        <f t="shared" si="28"/>
        <v>0</v>
      </c>
      <c r="AL18" s="121">
        <f>'[2]Torsion bar'!M20</f>
        <v>0</v>
      </c>
      <c r="AM18" s="121"/>
      <c r="AN18" s="124">
        <f t="shared" si="29"/>
        <v>0</v>
      </c>
      <c r="AO18" s="157">
        <f t="shared" si="9"/>
        <v>0</v>
      </c>
      <c r="AP18" s="322">
        <f t="shared" si="9"/>
        <v>0</v>
      </c>
      <c r="AQ18" s="159">
        <f t="shared" si="10"/>
        <v>0</v>
      </c>
      <c r="AR18" s="143">
        <f>'[2]Torsion bar'!N20</f>
        <v>0</v>
      </c>
      <c r="AS18" s="121"/>
      <c r="AT18" s="122">
        <f t="shared" si="30"/>
        <v>0</v>
      </c>
      <c r="AU18" s="121">
        <f>'[2]Torsion bar'!O20</f>
        <v>0</v>
      </c>
      <c r="AV18" s="121"/>
      <c r="AW18" s="123">
        <f t="shared" si="31"/>
        <v>0</v>
      </c>
      <c r="AX18" s="121">
        <f>'[2]Torsion bar'!P20</f>
        <v>0</v>
      </c>
      <c r="AY18" s="121"/>
      <c r="AZ18" s="122">
        <f t="shared" si="32"/>
        <v>0</v>
      </c>
      <c r="BA18" s="157">
        <f t="shared" si="33"/>
        <v>0</v>
      </c>
      <c r="BB18" s="158">
        <f t="shared" si="34"/>
        <v>0</v>
      </c>
      <c r="BC18" s="443">
        <f t="shared" si="35"/>
        <v>0</v>
      </c>
      <c r="BD18" s="166">
        <f t="shared" si="36"/>
        <v>0</v>
      </c>
      <c r="BE18" s="167">
        <f t="shared" si="37"/>
        <v>0</v>
      </c>
      <c r="BF18" s="444">
        <f t="shared" si="38"/>
        <v>0</v>
      </c>
      <c r="BG18" s="439">
        <f t="shared" si="39"/>
        <v>0</v>
      </c>
      <c r="BH18" s="444">
        <f t="shared" si="40"/>
        <v>0</v>
      </c>
      <c r="BI18" s="444">
        <f t="shared" si="41"/>
        <v>0</v>
      </c>
      <c r="BJ18" s="465"/>
      <c r="BL18" s="456">
        <f>VLOOKUP($B18,Test!$A$131:$J$184,8,0)</f>
        <v>0</v>
      </c>
    </row>
    <row r="19" spans="1:64" s="183" customFormat="1" ht="30" customHeight="1" x14ac:dyDescent="0.5">
      <c r="A19" s="184">
        <f t="shared" si="42"/>
        <v>13</v>
      </c>
      <c r="B19" s="222">
        <v>51312</v>
      </c>
      <c r="C19" s="236" t="s">
        <v>79</v>
      </c>
      <c r="D19" s="186" t="s">
        <v>51</v>
      </c>
      <c r="E19" s="143">
        <f>'[2]Torsion bar'!E21</f>
        <v>0</v>
      </c>
      <c r="F19" s="121"/>
      <c r="G19" s="122">
        <f t="shared" si="15"/>
        <v>0</v>
      </c>
      <c r="H19" s="121">
        <f>'[2]Torsion bar'!F21</f>
        <v>0</v>
      </c>
      <c r="I19" s="121"/>
      <c r="J19" s="122">
        <f t="shared" si="16"/>
        <v>0</v>
      </c>
      <c r="K19" s="121">
        <f>'[2]Torsion bar'!G21</f>
        <v>0</v>
      </c>
      <c r="L19" s="121"/>
      <c r="M19" s="124">
        <f t="shared" si="17"/>
        <v>0</v>
      </c>
      <c r="N19" s="157">
        <f t="shared" si="18"/>
        <v>0</v>
      </c>
      <c r="O19" s="322">
        <f t="shared" si="18"/>
        <v>0</v>
      </c>
      <c r="P19" s="159">
        <f t="shared" si="19"/>
        <v>0</v>
      </c>
      <c r="Q19" s="143">
        <f>'[2]Torsion bar'!H21</f>
        <v>0</v>
      </c>
      <c r="R19" s="121"/>
      <c r="S19" s="122">
        <f t="shared" si="20"/>
        <v>0</v>
      </c>
      <c r="T19" s="121">
        <f>'[2]Torsion bar'!I21</f>
        <v>0</v>
      </c>
      <c r="U19" s="121"/>
      <c r="V19" s="122">
        <f t="shared" si="21"/>
        <v>0</v>
      </c>
      <c r="W19" s="483">
        <f>'[2]Torsion bar'!J21</f>
        <v>0</v>
      </c>
      <c r="X19" s="121"/>
      <c r="Y19" s="124">
        <f t="shared" si="22"/>
        <v>0</v>
      </c>
      <c r="Z19" s="157">
        <f t="shared" si="23"/>
        <v>0</v>
      </c>
      <c r="AA19" s="322">
        <f t="shared" si="23"/>
        <v>0</v>
      </c>
      <c r="AB19" s="159">
        <f t="shared" si="24"/>
        <v>0</v>
      </c>
      <c r="AC19" s="439">
        <f t="shared" si="25"/>
        <v>0</v>
      </c>
      <c r="AD19" s="327">
        <f t="shared" si="25"/>
        <v>0</v>
      </c>
      <c r="AE19" s="168">
        <f t="shared" si="26"/>
        <v>0</v>
      </c>
      <c r="AF19" s="143">
        <f>'[2]Torsion bar'!K21</f>
        <v>0</v>
      </c>
      <c r="AG19" s="121"/>
      <c r="AH19" s="122">
        <f t="shared" si="27"/>
        <v>0</v>
      </c>
      <c r="AI19" s="121">
        <f>'[2]Torsion bar'!L21</f>
        <v>0</v>
      </c>
      <c r="AJ19" s="121"/>
      <c r="AK19" s="122">
        <f t="shared" si="28"/>
        <v>0</v>
      </c>
      <c r="AL19" s="121">
        <f>'[2]Torsion bar'!M21</f>
        <v>0</v>
      </c>
      <c r="AM19" s="121"/>
      <c r="AN19" s="124">
        <f t="shared" si="29"/>
        <v>0</v>
      </c>
      <c r="AO19" s="157">
        <f t="shared" si="9"/>
        <v>0</v>
      </c>
      <c r="AP19" s="322">
        <f t="shared" si="9"/>
        <v>0</v>
      </c>
      <c r="AQ19" s="159">
        <f t="shared" si="10"/>
        <v>0</v>
      </c>
      <c r="AR19" s="143">
        <f>'[2]Torsion bar'!N21</f>
        <v>0</v>
      </c>
      <c r="AS19" s="121"/>
      <c r="AT19" s="122">
        <f t="shared" si="30"/>
        <v>0</v>
      </c>
      <c r="AU19" s="121">
        <f>'[2]Torsion bar'!O21</f>
        <v>0</v>
      </c>
      <c r="AV19" s="121"/>
      <c r="AW19" s="123">
        <f t="shared" si="31"/>
        <v>0</v>
      </c>
      <c r="AX19" s="121">
        <f>'[2]Torsion bar'!P21</f>
        <v>0</v>
      </c>
      <c r="AY19" s="121"/>
      <c r="AZ19" s="122">
        <f t="shared" si="32"/>
        <v>0</v>
      </c>
      <c r="BA19" s="157">
        <f t="shared" si="33"/>
        <v>0</v>
      </c>
      <c r="BB19" s="158">
        <f t="shared" si="34"/>
        <v>0</v>
      </c>
      <c r="BC19" s="443">
        <f t="shared" si="35"/>
        <v>0</v>
      </c>
      <c r="BD19" s="166">
        <f t="shared" si="36"/>
        <v>0</v>
      </c>
      <c r="BE19" s="167">
        <f t="shared" si="37"/>
        <v>0</v>
      </c>
      <c r="BF19" s="444">
        <f t="shared" si="38"/>
        <v>0</v>
      </c>
      <c r="BG19" s="439">
        <f t="shared" si="39"/>
        <v>0</v>
      </c>
      <c r="BH19" s="444">
        <f t="shared" si="40"/>
        <v>0</v>
      </c>
      <c r="BI19" s="444">
        <f t="shared" si="41"/>
        <v>0</v>
      </c>
      <c r="BJ19" s="465"/>
      <c r="BL19" s="456">
        <f>VLOOKUP($B19,Test!$A$131:$J$184,8,0)</f>
        <v>0</v>
      </c>
    </row>
    <row r="20" spans="1:64" s="183" customFormat="1" ht="30" customHeight="1" x14ac:dyDescent="0.5">
      <c r="A20" s="184">
        <f t="shared" si="42"/>
        <v>14</v>
      </c>
      <c r="B20" s="222">
        <v>51313</v>
      </c>
      <c r="C20" s="236" t="s">
        <v>11</v>
      </c>
      <c r="D20" s="186" t="s">
        <v>52</v>
      </c>
      <c r="E20" s="143">
        <f>'[2]Torsion bar'!E22</f>
        <v>0</v>
      </c>
      <c r="F20" s="121">
        <v>0</v>
      </c>
      <c r="G20" s="122">
        <f t="shared" si="15"/>
        <v>0</v>
      </c>
      <c r="H20" s="121">
        <f>'[2]Torsion bar'!F22</f>
        <v>0</v>
      </c>
      <c r="I20" s="121">
        <v>0</v>
      </c>
      <c r="J20" s="122">
        <f t="shared" si="16"/>
        <v>0</v>
      </c>
      <c r="K20" s="121">
        <f>'[2]Torsion bar'!G22</f>
        <v>0</v>
      </c>
      <c r="L20" s="121"/>
      <c r="M20" s="124">
        <f t="shared" si="17"/>
        <v>0</v>
      </c>
      <c r="N20" s="157">
        <f t="shared" si="18"/>
        <v>0</v>
      </c>
      <c r="O20" s="322">
        <f t="shared" si="18"/>
        <v>0</v>
      </c>
      <c r="P20" s="159">
        <f t="shared" si="19"/>
        <v>0</v>
      </c>
      <c r="Q20" s="143">
        <f>'[2]Torsion bar'!H22</f>
        <v>0</v>
      </c>
      <c r="R20" s="121">
        <v>0</v>
      </c>
      <c r="S20" s="122">
        <f t="shared" si="20"/>
        <v>0</v>
      </c>
      <c r="T20" s="121">
        <f>'[2]Torsion bar'!I22</f>
        <v>0</v>
      </c>
      <c r="U20" s="121"/>
      <c r="V20" s="122">
        <f t="shared" si="21"/>
        <v>0</v>
      </c>
      <c r="W20" s="483">
        <f>'[2]Torsion bar'!J22</f>
        <v>0</v>
      </c>
      <c r="X20" s="121"/>
      <c r="Y20" s="124">
        <f t="shared" si="22"/>
        <v>0</v>
      </c>
      <c r="Z20" s="157">
        <f t="shared" si="23"/>
        <v>0</v>
      </c>
      <c r="AA20" s="322">
        <f t="shared" si="23"/>
        <v>0</v>
      </c>
      <c r="AB20" s="159">
        <f t="shared" si="24"/>
        <v>0</v>
      </c>
      <c r="AC20" s="439">
        <f t="shared" si="25"/>
        <v>0</v>
      </c>
      <c r="AD20" s="327">
        <f t="shared" si="25"/>
        <v>0</v>
      </c>
      <c r="AE20" s="168">
        <f t="shared" si="26"/>
        <v>0</v>
      </c>
      <c r="AF20" s="143">
        <f>'[2]Torsion bar'!K22</f>
        <v>0</v>
      </c>
      <c r="AG20" s="121"/>
      <c r="AH20" s="122">
        <f t="shared" si="27"/>
        <v>0</v>
      </c>
      <c r="AI20" s="121">
        <f>'[2]Torsion bar'!L22</f>
        <v>0</v>
      </c>
      <c r="AJ20" s="121"/>
      <c r="AK20" s="122">
        <f t="shared" si="28"/>
        <v>0</v>
      </c>
      <c r="AL20" s="121">
        <f>'[2]Torsion bar'!M22</f>
        <v>0</v>
      </c>
      <c r="AM20" s="121"/>
      <c r="AN20" s="124">
        <f t="shared" si="29"/>
        <v>0</v>
      </c>
      <c r="AO20" s="157">
        <f t="shared" si="9"/>
        <v>0</v>
      </c>
      <c r="AP20" s="322">
        <f t="shared" si="9"/>
        <v>0</v>
      </c>
      <c r="AQ20" s="159">
        <f t="shared" si="10"/>
        <v>0</v>
      </c>
      <c r="AR20" s="143">
        <f>'[2]Torsion bar'!N22</f>
        <v>0</v>
      </c>
      <c r="AS20" s="121"/>
      <c r="AT20" s="122">
        <f t="shared" si="30"/>
        <v>0</v>
      </c>
      <c r="AU20" s="121">
        <f>'[2]Torsion bar'!O22</f>
        <v>0</v>
      </c>
      <c r="AV20" s="121"/>
      <c r="AW20" s="123">
        <f t="shared" si="31"/>
        <v>0</v>
      </c>
      <c r="AX20" s="121">
        <f>'[2]Torsion bar'!P22</f>
        <v>0</v>
      </c>
      <c r="AY20" s="121"/>
      <c r="AZ20" s="122">
        <f t="shared" si="32"/>
        <v>0</v>
      </c>
      <c r="BA20" s="157">
        <f t="shared" si="33"/>
        <v>0</v>
      </c>
      <c r="BB20" s="158">
        <f t="shared" si="34"/>
        <v>0</v>
      </c>
      <c r="BC20" s="443">
        <f t="shared" si="35"/>
        <v>0</v>
      </c>
      <c r="BD20" s="166">
        <f t="shared" si="36"/>
        <v>0</v>
      </c>
      <c r="BE20" s="167">
        <f t="shared" si="37"/>
        <v>0</v>
      </c>
      <c r="BF20" s="444">
        <f t="shared" si="38"/>
        <v>0</v>
      </c>
      <c r="BG20" s="439">
        <f t="shared" si="39"/>
        <v>0</v>
      </c>
      <c r="BH20" s="444">
        <f t="shared" si="40"/>
        <v>0</v>
      </c>
      <c r="BI20" s="444">
        <f t="shared" si="41"/>
        <v>0</v>
      </c>
      <c r="BJ20" s="465"/>
      <c r="BL20" s="456">
        <f>VLOOKUP($B20,Test!$A$131:$J$184,8,0)</f>
        <v>0</v>
      </c>
    </row>
    <row r="21" spans="1:64" s="183" customFormat="1" ht="30" customHeight="1" x14ac:dyDescent="0.5">
      <c r="A21" s="184">
        <f t="shared" si="42"/>
        <v>15</v>
      </c>
      <c r="B21" s="222">
        <v>51314</v>
      </c>
      <c r="C21" s="236" t="s">
        <v>12</v>
      </c>
      <c r="D21" s="186" t="s">
        <v>53</v>
      </c>
      <c r="E21" s="143">
        <f>'[2]Torsion bar'!E23</f>
        <v>0</v>
      </c>
      <c r="F21" s="121"/>
      <c r="G21" s="122">
        <f t="shared" si="15"/>
        <v>0</v>
      </c>
      <c r="H21" s="121">
        <f>'[2]Torsion bar'!F23</f>
        <v>0</v>
      </c>
      <c r="I21" s="121"/>
      <c r="J21" s="122">
        <f t="shared" si="16"/>
        <v>0</v>
      </c>
      <c r="K21" s="121">
        <f>'[2]Torsion bar'!G23</f>
        <v>0</v>
      </c>
      <c r="L21" s="121"/>
      <c r="M21" s="124">
        <f t="shared" si="17"/>
        <v>0</v>
      </c>
      <c r="N21" s="157">
        <f t="shared" si="18"/>
        <v>0</v>
      </c>
      <c r="O21" s="322">
        <f t="shared" si="18"/>
        <v>0</v>
      </c>
      <c r="P21" s="159">
        <f t="shared" si="19"/>
        <v>0</v>
      </c>
      <c r="Q21" s="143">
        <f>'[2]Torsion bar'!H23</f>
        <v>0</v>
      </c>
      <c r="R21" s="121"/>
      <c r="S21" s="122">
        <f t="shared" si="20"/>
        <v>0</v>
      </c>
      <c r="T21" s="121">
        <f>'[2]Torsion bar'!I23</f>
        <v>0</v>
      </c>
      <c r="U21" s="121"/>
      <c r="V21" s="122">
        <f t="shared" si="21"/>
        <v>0</v>
      </c>
      <c r="W21" s="483">
        <f>'[2]Torsion bar'!J23</f>
        <v>0</v>
      </c>
      <c r="X21" s="121"/>
      <c r="Y21" s="124">
        <f t="shared" si="22"/>
        <v>0</v>
      </c>
      <c r="Z21" s="157">
        <f t="shared" si="23"/>
        <v>0</v>
      </c>
      <c r="AA21" s="322">
        <f t="shared" si="23"/>
        <v>0</v>
      </c>
      <c r="AB21" s="159">
        <f t="shared" si="24"/>
        <v>0</v>
      </c>
      <c r="AC21" s="439">
        <f t="shared" si="25"/>
        <v>0</v>
      </c>
      <c r="AD21" s="327">
        <f t="shared" si="25"/>
        <v>0</v>
      </c>
      <c r="AE21" s="168">
        <f t="shared" si="26"/>
        <v>0</v>
      </c>
      <c r="AF21" s="143">
        <f>'[2]Torsion bar'!K23</f>
        <v>0</v>
      </c>
      <c r="AG21" s="121"/>
      <c r="AH21" s="122">
        <f t="shared" si="27"/>
        <v>0</v>
      </c>
      <c r="AI21" s="121">
        <f>'[2]Torsion bar'!L23</f>
        <v>0</v>
      </c>
      <c r="AJ21" s="121"/>
      <c r="AK21" s="122">
        <f t="shared" si="28"/>
        <v>0</v>
      </c>
      <c r="AL21" s="121">
        <f>'[2]Torsion bar'!M23</f>
        <v>0</v>
      </c>
      <c r="AM21" s="121"/>
      <c r="AN21" s="124">
        <f t="shared" si="29"/>
        <v>0</v>
      </c>
      <c r="AO21" s="157">
        <f t="shared" si="9"/>
        <v>0</v>
      </c>
      <c r="AP21" s="322">
        <f t="shared" si="9"/>
        <v>0</v>
      </c>
      <c r="AQ21" s="159">
        <f t="shared" si="10"/>
        <v>0</v>
      </c>
      <c r="AR21" s="143">
        <f>'[2]Torsion bar'!N23</f>
        <v>0</v>
      </c>
      <c r="AS21" s="121"/>
      <c r="AT21" s="122">
        <f t="shared" si="30"/>
        <v>0</v>
      </c>
      <c r="AU21" s="121">
        <f>'[2]Torsion bar'!O23</f>
        <v>0</v>
      </c>
      <c r="AV21" s="121"/>
      <c r="AW21" s="123">
        <f t="shared" si="31"/>
        <v>0</v>
      </c>
      <c r="AX21" s="121">
        <f>'[2]Torsion bar'!P23</f>
        <v>0</v>
      </c>
      <c r="AY21" s="121"/>
      <c r="AZ21" s="122">
        <f t="shared" si="32"/>
        <v>0</v>
      </c>
      <c r="BA21" s="157">
        <f t="shared" si="33"/>
        <v>0</v>
      </c>
      <c r="BB21" s="158">
        <f t="shared" si="34"/>
        <v>0</v>
      </c>
      <c r="BC21" s="443">
        <f t="shared" si="35"/>
        <v>0</v>
      </c>
      <c r="BD21" s="166">
        <f t="shared" si="36"/>
        <v>0</v>
      </c>
      <c r="BE21" s="167">
        <f t="shared" si="37"/>
        <v>0</v>
      </c>
      <c r="BF21" s="444">
        <f t="shared" si="38"/>
        <v>0</v>
      </c>
      <c r="BG21" s="439">
        <f t="shared" si="39"/>
        <v>0</v>
      </c>
      <c r="BH21" s="444">
        <f t="shared" si="40"/>
        <v>0</v>
      </c>
      <c r="BI21" s="444">
        <f t="shared" si="41"/>
        <v>0</v>
      </c>
      <c r="BJ21" s="465"/>
      <c r="BL21" s="456">
        <f>VLOOKUP($B21,Test!$A$131:$J$184,8,0)</f>
        <v>0</v>
      </c>
    </row>
    <row r="22" spans="1:64" s="183" customFormat="1" ht="30" customHeight="1" x14ac:dyDescent="0.5">
      <c r="A22" s="184">
        <f t="shared" si="42"/>
        <v>16</v>
      </c>
      <c r="B22" s="222">
        <v>51315</v>
      </c>
      <c r="C22" s="236" t="s">
        <v>104</v>
      </c>
      <c r="D22" s="186" t="s">
        <v>105</v>
      </c>
      <c r="E22" s="143">
        <f>'[2]Torsion bar'!E24</f>
        <v>0</v>
      </c>
      <c r="F22" s="121"/>
      <c r="G22" s="122">
        <f t="shared" si="15"/>
        <v>0</v>
      </c>
      <c r="H22" s="121">
        <f>'[2]Torsion bar'!F24</f>
        <v>0</v>
      </c>
      <c r="I22" s="121"/>
      <c r="J22" s="122">
        <f t="shared" si="16"/>
        <v>0</v>
      </c>
      <c r="K22" s="121">
        <f>'[2]Torsion bar'!G24</f>
        <v>0</v>
      </c>
      <c r="L22" s="121"/>
      <c r="M22" s="124">
        <f t="shared" si="17"/>
        <v>0</v>
      </c>
      <c r="N22" s="157">
        <f t="shared" si="18"/>
        <v>0</v>
      </c>
      <c r="O22" s="322">
        <f t="shared" si="18"/>
        <v>0</v>
      </c>
      <c r="P22" s="159">
        <f t="shared" si="19"/>
        <v>0</v>
      </c>
      <c r="Q22" s="143">
        <f>'[2]Torsion bar'!H24</f>
        <v>0</v>
      </c>
      <c r="R22" s="121"/>
      <c r="S22" s="122">
        <f t="shared" si="20"/>
        <v>0</v>
      </c>
      <c r="T22" s="121">
        <f>'[2]Torsion bar'!I24</f>
        <v>0</v>
      </c>
      <c r="U22" s="121"/>
      <c r="V22" s="122">
        <f t="shared" si="21"/>
        <v>0</v>
      </c>
      <c r="W22" s="483">
        <f>'[2]Torsion bar'!J24</f>
        <v>0</v>
      </c>
      <c r="X22" s="121"/>
      <c r="Y22" s="124">
        <f t="shared" si="22"/>
        <v>0</v>
      </c>
      <c r="Z22" s="157">
        <f t="shared" si="23"/>
        <v>0</v>
      </c>
      <c r="AA22" s="322">
        <f t="shared" si="23"/>
        <v>0</v>
      </c>
      <c r="AB22" s="159">
        <f t="shared" si="24"/>
        <v>0</v>
      </c>
      <c r="AC22" s="439">
        <f t="shared" si="25"/>
        <v>0</v>
      </c>
      <c r="AD22" s="327">
        <f t="shared" si="25"/>
        <v>0</v>
      </c>
      <c r="AE22" s="168">
        <f t="shared" si="26"/>
        <v>0</v>
      </c>
      <c r="AF22" s="143">
        <f>'[2]Torsion bar'!K24</f>
        <v>0</v>
      </c>
      <c r="AG22" s="121"/>
      <c r="AH22" s="122">
        <f t="shared" si="27"/>
        <v>0</v>
      </c>
      <c r="AI22" s="121">
        <f>'[2]Torsion bar'!L24</f>
        <v>0</v>
      </c>
      <c r="AJ22" s="121"/>
      <c r="AK22" s="122">
        <f t="shared" si="28"/>
        <v>0</v>
      </c>
      <c r="AL22" s="121">
        <f>'[2]Torsion bar'!M24</f>
        <v>0</v>
      </c>
      <c r="AM22" s="121"/>
      <c r="AN22" s="124">
        <f t="shared" si="29"/>
        <v>0</v>
      </c>
      <c r="AO22" s="157">
        <f t="shared" si="9"/>
        <v>0</v>
      </c>
      <c r="AP22" s="322">
        <f t="shared" si="9"/>
        <v>0</v>
      </c>
      <c r="AQ22" s="159">
        <f t="shared" si="10"/>
        <v>0</v>
      </c>
      <c r="AR22" s="143">
        <f>'[2]Torsion bar'!N24</f>
        <v>0</v>
      </c>
      <c r="AS22" s="121"/>
      <c r="AT22" s="122">
        <f t="shared" si="30"/>
        <v>0</v>
      </c>
      <c r="AU22" s="121">
        <f>'[2]Torsion bar'!O24</f>
        <v>0</v>
      </c>
      <c r="AV22" s="121"/>
      <c r="AW22" s="123">
        <f t="shared" si="31"/>
        <v>0</v>
      </c>
      <c r="AX22" s="121">
        <f>'[2]Torsion bar'!P24</f>
        <v>0</v>
      </c>
      <c r="AY22" s="121"/>
      <c r="AZ22" s="122">
        <f t="shared" si="32"/>
        <v>0</v>
      </c>
      <c r="BA22" s="157">
        <f t="shared" si="33"/>
        <v>0</v>
      </c>
      <c r="BB22" s="158">
        <f t="shared" si="34"/>
        <v>0</v>
      </c>
      <c r="BC22" s="443">
        <f t="shared" si="35"/>
        <v>0</v>
      </c>
      <c r="BD22" s="166">
        <f t="shared" si="36"/>
        <v>0</v>
      </c>
      <c r="BE22" s="167">
        <f t="shared" si="37"/>
        <v>0</v>
      </c>
      <c r="BF22" s="444">
        <f t="shared" si="38"/>
        <v>0</v>
      </c>
      <c r="BG22" s="439">
        <f t="shared" si="39"/>
        <v>0</v>
      </c>
      <c r="BH22" s="444">
        <f t="shared" si="40"/>
        <v>0</v>
      </c>
      <c r="BI22" s="444">
        <f t="shared" si="41"/>
        <v>0</v>
      </c>
      <c r="BJ22" s="465"/>
      <c r="BL22" s="456">
        <f>VLOOKUP($B22,Test!$A$131:$J$184,8,0)</f>
        <v>0</v>
      </c>
    </row>
    <row r="23" spans="1:64" s="183" customFormat="1" ht="30" customHeight="1" x14ac:dyDescent="0.5">
      <c r="A23" s="184">
        <f t="shared" si="42"/>
        <v>17</v>
      </c>
      <c r="B23" s="222">
        <v>51316</v>
      </c>
      <c r="C23" s="236" t="s">
        <v>118</v>
      </c>
      <c r="D23" s="186" t="s">
        <v>251</v>
      </c>
      <c r="E23" s="143">
        <f>'[2]Torsion bar'!E25</f>
        <v>0</v>
      </c>
      <c r="F23" s="121"/>
      <c r="G23" s="122">
        <f t="shared" si="15"/>
        <v>0</v>
      </c>
      <c r="H23" s="121">
        <f>'[2]Torsion bar'!F25</f>
        <v>0</v>
      </c>
      <c r="I23" s="121"/>
      <c r="J23" s="122">
        <f t="shared" si="16"/>
        <v>0</v>
      </c>
      <c r="K23" s="121">
        <f>'[2]Torsion bar'!G25</f>
        <v>0</v>
      </c>
      <c r="L23" s="121"/>
      <c r="M23" s="124">
        <f t="shared" si="17"/>
        <v>0</v>
      </c>
      <c r="N23" s="157">
        <f t="shared" si="18"/>
        <v>0</v>
      </c>
      <c r="O23" s="322">
        <f t="shared" si="18"/>
        <v>0</v>
      </c>
      <c r="P23" s="159">
        <f t="shared" si="19"/>
        <v>0</v>
      </c>
      <c r="Q23" s="143">
        <f>'[2]Torsion bar'!H25</f>
        <v>0</v>
      </c>
      <c r="R23" s="121"/>
      <c r="S23" s="122">
        <f t="shared" si="20"/>
        <v>0</v>
      </c>
      <c r="T23" s="121">
        <f>'[2]Torsion bar'!I25</f>
        <v>0</v>
      </c>
      <c r="U23" s="121"/>
      <c r="V23" s="122">
        <f t="shared" si="21"/>
        <v>0</v>
      </c>
      <c r="W23" s="483">
        <f>'[2]Torsion bar'!J25</f>
        <v>0</v>
      </c>
      <c r="X23" s="121"/>
      <c r="Y23" s="124">
        <f t="shared" si="22"/>
        <v>0</v>
      </c>
      <c r="Z23" s="157">
        <f t="shared" si="23"/>
        <v>0</v>
      </c>
      <c r="AA23" s="322">
        <f t="shared" si="23"/>
        <v>0</v>
      </c>
      <c r="AB23" s="159">
        <f t="shared" si="24"/>
        <v>0</v>
      </c>
      <c r="AC23" s="439">
        <f t="shared" si="25"/>
        <v>0</v>
      </c>
      <c r="AD23" s="327">
        <f t="shared" si="25"/>
        <v>0</v>
      </c>
      <c r="AE23" s="168">
        <f t="shared" si="26"/>
        <v>0</v>
      </c>
      <c r="AF23" s="143">
        <f>'[2]Torsion bar'!K25</f>
        <v>0</v>
      </c>
      <c r="AG23" s="121"/>
      <c r="AH23" s="122">
        <f t="shared" si="27"/>
        <v>0</v>
      </c>
      <c r="AI23" s="121">
        <f>'[2]Torsion bar'!L25</f>
        <v>0</v>
      </c>
      <c r="AJ23" s="121"/>
      <c r="AK23" s="122">
        <f t="shared" si="28"/>
        <v>0</v>
      </c>
      <c r="AL23" s="121">
        <f>'[2]Torsion bar'!M25</f>
        <v>0</v>
      </c>
      <c r="AM23" s="121"/>
      <c r="AN23" s="124">
        <f t="shared" si="29"/>
        <v>0</v>
      </c>
      <c r="AO23" s="157">
        <f t="shared" si="9"/>
        <v>0</v>
      </c>
      <c r="AP23" s="322">
        <f t="shared" si="9"/>
        <v>0</v>
      </c>
      <c r="AQ23" s="159">
        <f t="shared" si="10"/>
        <v>0</v>
      </c>
      <c r="AR23" s="143">
        <f>'[2]Torsion bar'!N25</f>
        <v>0</v>
      </c>
      <c r="AS23" s="121"/>
      <c r="AT23" s="122">
        <f t="shared" si="30"/>
        <v>0</v>
      </c>
      <c r="AU23" s="121">
        <f>'[2]Torsion bar'!O25</f>
        <v>0</v>
      </c>
      <c r="AV23" s="121"/>
      <c r="AW23" s="123">
        <f t="shared" si="31"/>
        <v>0</v>
      </c>
      <c r="AX23" s="121">
        <f>'[2]Torsion bar'!P25</f>
        <v>0</v>
      </c>
      <c r="AY23" s="121"/>
      <c r="AZ23" s="122">
        <f t="shared" si="32"/>
        <v>0</v>
      </c>
      <c r="BA23" s="157">
        <f t="shared" si="33"/>
        <v>0</v>
      </c>
      <c r="BB23" s="158">
        <f t="shared" si="34"/>
        <v>0</v>
      </c>
      <c r="BC23" s="443">
        <f t="shared" si="35"/>
        <v>0</v>
      </c>
      <c r="BD23" s="166">
        <f t="shared" si="36"/>
        <v>0</v>
      </c>
      <c r="BE23" s="167">
        <f t="shared" si="37"/>
        <v>0</v>
      </c>
      <c r="BF23" s="444">
        <f t="shared" si="38"/>
        <v>0</v>
      </c>
      <c r="BG23" s="439">
        <f t="shared" si="39"/>
        <v>0</v>
      </c>
      <c r="BH23" s="444">
        <f t="shared" si="40"/>
        <v>0</v>
      </c>
      <c r="BI23" s="444">
        <f t="shared" si="41"/>
        <v>0</v>
      </c>
      <c r="BJ23" s="465"/>
      <c r="BL23" s="456">
        <f>VLOOKUP($B23,Test!$A$131:$J$184,8,0)</f>
        <v>0</v>
      </c>
    </row>
    <row r="24" spans="1:64" s="183" customFormat="1" ht="30" customHeight="1" x14ac:dyDescent="0.5">
      <c r="A24" s="184">
        <f t="shared" si="42"/>
        <v>18</v>
      </c>
      <c r="B24" s="222">
        <v>51399</v>
      </c>
      <c r="C24" s="236" t="s">
        <v>13</v>
      </c>
      <c r="D24" s="186" t="s">
        <v>54</v>
      </c>
      <c r="E24" s="143">
        <f>'[2]Torsion bar'!E26</f>
        <v>0</v>
      </c>
      <c r="F24" s="121"/>
      <c r="G24" s="122">
        <f t="shared" si="15"/>
        <v>0</v>
      </c>
      <c r="H24" s="121">
        <f>'[2]Torsion bar'!F26</f>
        <v>0</v>
      </c>
      <c r="I24" s="121"/>
      <c r="J24" s="122">
        <f t="shared" si="16"/>
        <v>0</v>
      </c>
      <c r="K24" s="121">
        <f>'[2]Torsion bar'!G26</f>
        <v>0</v>
      </c>
      <c r="L24" s="121"/>
      <c r="M24" s="124">
        <f t="shared" si="17"/>
        <v>0</v>
      </c>
      <c r="N24" s="157">
        <f t="shared" si="18"/>
        <v>0</v>
      </c>
      <c r="O24" s="322">
        <f t="shared" si="18"/>
        <v>0</v>
      </c>
      <c r="P24" s="159">
        <f t="shared" si="19"/>
        <v>0</v>
      </c>
      <c r="Q24" s="143">
        <f>'[2]Torsion bar'!H26</f>
        <v>0</v>
      </c>
      <c r="R24" s="121"/>
      <c r="S24" s="122">
        <f t="shared" si="20"/>
        <v>0</v>
      </c>
      <c r="T24" s="121">
        <f>'[2]Torsion bar'!I26</f>
        <v>0</v>
      </c>
      <c r="U24" s="121"/>
      <c r="V24" s="122">
        <f t="shared" si="21"/>
        <v>0</v>
      </c>
      <c r="W24" s="483">
        <f>'[2]Torsion bar'!J26</f>
        <v>0</v>
      </c>
      <c r="X24" s="121"/>
      <c r="Y24" s="124">
        <f t="shared" si="22"/>
        <v>0</v>
      </c>
      <c r="Z24" s="157">
        <f t="shared" si="23"/>
        <v>0</v>
      </c>
      <c r="AA24" s="322">
        <f t="shared" si="23"/>
        <v>0</v>
      </c>
      <c r="AB24" s="159">
        <f t="shared" si="24"/>
        <v>0</v>
      </c>
      <c r="AC24" s="439">
        <f t="shared" si="25"/>
        <v>0</v>
      </c>
      <c r="AD24" s="327">
        <f t="shared" si="25"/>
        <v>0</v>
      </c>
      <c r="AE24" s="168">
        <f t="shared" si="26"/>
        <v>0</v>
      </c>
      <c r="AF24" s="143">
        <f>'[2]Torsion bar'!K26</f>
        <v>0</v>
      </c>
      <c r="AG24" s="121"/>
      <c r="AH24" s="122">
        <f t="shared" si="27"/>
        <v>0</v>
      </c>
      <c r="AI24" s="121">
        <f>'[2]Torsion bar'!L26</f>
        <v>0</v>
      </c>
      <c r="AJ24" s="121"/>
      <c r="AK24" s="122">
        <f t="shared" si="28"/>
        <v>0</v>
      </c>
      <c r="AL24" s="121">
        <f>'[2]Torsion bar'!M26</f>
        <v>0</v>
      </c>
      <c r="AM24" s="121"/>
      <c r="AN24" s="124">
        <f t="shared" si="29"/>
        <v>0</v>
      </c>
      <c r="AO24" s="157">
        <f t="shared" si="9"/>
        <v>0</v>
      </c>
      <c r="AP24" s="322">
        <f t="shared" si="9"/>
        <v>0</v>
      </c>
      <c r="AQ24" s="159">
        <f t="shared" si="10"/>
        <v>0</v>
      </c>
      <c r="AR24" s="143">
        <f>'[2]Torsion bar'!N26</f>
        <v>0</v>
      </c>
      <c r="AS24" s="121"/>
      <c r="AT24" s="122">
        <f t="shared" si="30"/>
        <v>0</v>
      </c>
      <c r="AU24" s="121">
        <f>'[2]Torsion bar'!O26</f>
        <v>0</v>
      </c>
      <c r="AV24" s="121"/>
      <c r="AW24" s="123">
        <f t="shared" si="31"/>
        <v>0</v>
      </c>
      <c r="AX24" s="121">
        <f>'[2]Torsion bar'!P26</f>
        <v>0</v>
      </c>
      <c r="AY24" s="121"/>
      <c r="AZ24" s="122">
        <f t="shared" si="32"/>
        <v>0</v>
      </c>
      <c r="BA24" s="157">
        <f t="shared" si="33"/>
        <v>0</v>
      </c>
      <c r="BB24" s="158">
        <f t="shared" si="34"/>
        <v>0</v>
      </c>
      <c r="BC24" s="443">
        <f t="shared" si="35"/>
        <v>0</v>
      </c>
      <c r="BD24" s="166">
        <f t="shared" si="36"/>
        <v>0</v>
      </c>
      <c r="BE24" s="167">
        <f t="shared" si="37"/>
        <v>0</v>
      </c>
      <c r="BF24" s="444">
        <f t="shared" si="38"/>
        <v>0</v>
      </c>
      <c r="BG24" s="439">
        <f t="shared" si="39"/>
        <v>0</v>
      </c>
      <c r="BH24" s="444">
        <f t="shared" si="40"/>
        <v>0</v>
      </c>
      <c r="BI24" s="444">
        <f t="shared" si="41"/>
        <v>0</v>
      </c>
      <c r="BJ24" s="465"/>
      <c r="BL24" s="456">
        <f>VLOOKUP($B24,Test!$A$131:$J$184,8,0)</f>
        <v>0</v>
      </c>
    </row>
    <row r="25" spans="1:64" s="183" customFormat="1" ht="30" customHeight="1" x14ac:dyDescent="0.5">
      <c r="A25" s="184">
        <f t="shared" si="42"/>
        <v>19</v>
      </c>
      <c r="B25" s="222">
        <v>51401</v>
      </c>
      <c r="C25" s="236" t="s">
        <v>14</v>
      </c>
      <c r="D25" s="186" t="s">
        <v>55</v>
      </c>
      <c r="E25" s="143">
        <f>'[2]Torsion bar'!E27</f>
        <v>0</v>
      </c>
      <c r="F25" s="121"/>
      <c r="G25" s="122">
        <f t="shared" si="15"/>
        <v>0</v>
      </c>
      <c r="H25" s="121">
        <f>'[2]Torsion bar'!F27</f>
        <v>0</v>
      </c>
      <c r="I25" s="121"/>
      <c r="J25" s="122">
        <f t="shared" si="16"/>
        <v>0</v>
      </c>
      <c r="K25" s="121">
        <f>'[2]Torsion bar'!G27</f>
        <v>0</v>
      </c>
      <c r="L25" s="121"/>
      <c r="M25" s="124">
        <f t="shared" si="17"/>
        <v>0</v>
      </c>
      <c r="N25" s="157">
        <f t="shared" si="18"/>
        <v>0</v>
      </c>
      <c r="O25" s="322">
        <f t="shared" si="18"/>
        <v>0</v>
      </c>
      <c r="P25" s="159">
        <f t="shared" si="19"/>
        <v>0</v>
      </c>
      <c r="Q25" s="143">
        <f>'[2]Torsion bar'!H27</f>
        <v>0</v>
      </c>
      <c r="R25" s="121"/>
      <c r="S25" s="122">
        <f t="shared" si="20"/>
        <v>0</v>
      </c>
      <c r="T25" s="121">
        <f>'[2]Torsion bar'!I27</f>
        <v>0</v>
      </c>
      <c r="U25" s="121"/>
      <c r="V25" s="122">
        <f t="shared" si="21"/>
        <v>0</v>
      </c>
      <c r="W25" s="483">
        <f>'[2]Torsion bar'!J27</f>
        <v>0</v>
      </c>
      <c r="X25" s="121"/>
      <c r="Y25" s="124">
        <f t="shared" si="22"/>
        <v>0</v>
      </c>
      <c r="Z25" s="157">
        <f t="shared" si="23"/>
        <v>0</v>
      </c>
      <c r="AA25" s="322">
        <f t="shared" si="23"/>
        <v>0</v>
      </c>
      <c r="AB25" s="159">
        <f t="shared" si="24"/>
        <v>0</v>
      </c>
      <c r="AC25" s="439">
        <f t="shared" si="25"/>
        <v>0</v>
      </c>
      <c r="AD25" s="327">
        <f t="shared" si="25"/>
        <v>0</v>
      </c>
      <c r="AE25" s="168">
        <f t="shared" si="26"/>
        <v>0</v>
      </c>
      <c r="AF25" s="143">
        <f>'[2]Torsion bar'!K27</f>
        <v>0</v>
      </c>
      <c r="AG25" s="121"/>
      <c r="AH25" s="122">
        <f t="shared" si="27"/>
        <v>0</v>
      </c>
      <c r="AI25" s="121">
        <f>'[2]Torsion bar'!L27</f>
        <v>0</v>
      </c>
      <c r="AJ25" s="121"/>
      <c r="AK25" s="122">
        <f t="shared" si="28"/>
        <v>0</v>
      </c>
      <c r="AL25" s="121">
        <f>'[2]Torsion bar'!M27</f>
        <v>0</v>
      </c>
      <c r="AM25" s="121"/>
      <c r="AN25" s="124">
        <f t="shared" si="29"/>
        <v>0</v>
      </c>
      <c r="AO25" s="157">
        <f t="shared" si="9"/>
        <v>0</v>
      </c>
      <c r="AP25" s="322">
        <f t="shared" si="9"/>
        <v>0</v>
      </c>
      <c r="AQ25" s="159">
        <f t="shared" si="10"/>
        <v>0</v>
      </c>
      <c r="AR25" s="143">
        <f>'[2]Torsion bar'!N27</f>
        <v>0</v>
      </c>
      <c r="AS25" s="121"/>
      <c r="AT25" s="122">
        <f t="shared" si="30"/>
        <v>0</v>
      </c>
      <c r="AU25" s="121">
        <f>'[2]Torsion bar'!O27</f>
        <v>0</v>
      </c>
      <c r="AV25" s="121"/>
      <c r="AW25" s="123">
        <f t="shared" si="31"/>
        <v>0</v>
      </c>
      <c r="AX25" s="121">
        <f>'[2]Torsion bar'!P27</f>
        <v>0</v>
      </c>
      <c r="AY25" s="121"/>
      <c r="AZ25" s="122">
        <f t="shared" si="32"/>
        <v>0</v>
      </c>
      <c r="BA25" s="157">
        <f t="shared" si="33"/>
        <v>0</v>
      </c>
      <c r="BB25" s="158">
        <f t="shared" si="34"/>
        <v>0</v>
      </c>
      <c r="BC25" s="443">
        <f t="shared" si="35"/>
        <v>0</v>
      </c>
      <c r="BD25" s="166">
        <f t="shared" si="36"/>
        <v>0</v>
      </c>
      <c r="BE25" s="167">
        <f t="shared" si="37"/>
        <v>0</v>
      </c>
      <c r="BF25" s="444">
        <f t="shared" si="38"/>
        <v>0</v>
      </c>
      <c r="BG25" s="439">
        <f t="shared" si="39"/>
        <v>0</v>
      </c>
      <c r="BH25" s="444">
        <f t="shared" si="40"/>
        <v>0</v>
      </c>
      <c r="BI25" s="444">
        <f t="shared" si="41"/>
        <v>0</v>
      </c>
      <c r="BJ25" s="465"/>
      <c r="BL25" s="456">
        <f>VLOOKUP($B25,Test!$A$131:$J$184,8,0)</f>
        <v>0</v>
      </c>
    </row>
    <row r="26" spans="1:64" s="183" customFormat="1" ht="30" customHeight="1" x14ac:dyDescent="0.5">
      <c r="A26" s="184">
        <f t="shared" si="42"/>
        <v>20</v>
      </c>
      <c r="B26" s="222">
        <v>51402</v>
      </c>
      <c r="C26" s="236" t="s">
        <v>15</v>
      </c>
      <c r="D26" s="186" t="s">
        <v>56</v>
      </c>
      <c r="E26" s="143">
        <f>'[2]Torsion bar'!E28</f>
        <v>0</v>
      </c>
      <c r="F26" s="121"/>
      <c r="G26" s="122">
        <f t="shared" si="15"/>
        <v>0</v>
      </c>
      <c r="H26" s="121">
        <f>'[2]Torsion bar'!F28</f>
        <v>0</v>
      </c>
      <c r="I26" s="121"/>
      <c r="J26" s="122">
        <f t="shared" si="16"/>
        <v>0</v>
      </c>
      <c r="K26" s="121">
        <f>'[2]Torsion bar'!G28</f>
        <v>0</v>
      </c>
      <c r="L26" s="121"/>
      <c r="M26" s="124">
        <f t="shared" si="17"/>
        <v>0</v>
      </c>
      <c r="N26" s="157">
        <f t="shared" si="18"/>
        <v>0</v>
      </c>
      <c r="O26" s="322">
        <f t="shared" si="18"/>
        <v>0</v>
      </c>
      <c r="P26" s="159">
        <f t="shared" si="19"/>
        <v>0</v>
      </c>
      <c r="Q26" s="143">
        <f>'[2]Torsion bar'!H28</f>
        <v>0</v>
      </c>
      <c r="R26" s="121"/>
      <c r="S26" s="122">
        <f t="shared" si="20"/>
        <v>0</v>
      </c>
      <c r="T26" s="121">
        <f>'[2]Torsion bar'!I28</f>
        <v>0</v>
      </c>
      <c r="U26" s="121"/>
      <c r="V26" s="122">
        <f t="shared" si="21"/>
        <v>0</v>
      </c>
      <c r="W26" s="483">
        <f>'[2]Torsion bar'!J28</f>
        <v>0</v>
      </c>
      <c r="X26" s="121"/>
      <c r="Y26" s="124">
        <f t="shared" si="22"/>
        <v>0</v>
      </c>
      <c r="Z26" s="157">
        <f t="shared" si="23"/>
        <v>0</v>
      </c>
      <c r="AA26" s="322">
        <f t="shared" si="23"/>
        <v>0</v>
      </c>
      <c r="AB26" s="159">
        <f t="shared" si="24"/>
        <v>0</v>
      </c>
      <c r="AC26" s="439">
        <f t="shared" si="25"/>
        <v>0</v>
      </c>
      <c r="AD26" s="327">
        <f t="shared" si="25"/>
        <v>0</v>
      </c>
      <c r="AE26" s="168">
        <f t="shared" si="26"/>
        <v>0</v>
      </c>
      <c r="AF26" s="143">
        <f>'[2]Torsion bar'!K28</f>
        <v>0</v>
      </c>
      <c r="AG26" s="121"/>
      <c r="AH26" s="122">
        <f t="shared" si="27"/>
        <v>0</v>
      </c>
      <c r="AI26" s="121">
        <f>'[2]Torsion bar'!L28</f>
        <v>0</v>
      </c>
      <c r="AJ26" s="121"/>
      <c r="AK26" s="122">
        <f t="shared" si="28"/>
        <v>0</v>
      </c>
      <c r="AL26" s="121">
        <f>'[2]Torsion bar'!M28</f>
        <v>0</v>
      </c>
      <c r="AM26" s="121"/>
      <c r="AN26" s="124">
        <f t="shared" si="29"/>
        <v>0</v>
      </c>
      <c r="AO26" s="157">
        <f t="shared" si="9"/>
        <v>0</v>
      </c>
      <c r="AP26" s="322">
        <f t="shared" si="9"/>
        <v>0</v>
      </c>
      <c r="AQ26" s="159">
        <f t="shared" si="10"/>
        <v>0</v>
      </c>
      <c r="AR26" s="143">
        <f>'[2]Torsion bar'!N28</f>
        <v>0</v>
      </c>
      <c r="AS26" s="121"/>
      <c r="AT26" s="122">
        <f t="shared" si="30"/>
        <v>0</v>
      </c>
      <c r="AU26" s="121">
        <f>'[2]Torsion bar'!O28</f>
        <v>0</v>
      </c>
      <c r="AV26" s="121"/>
      <c r="AW26" s="123">
        <f t="shared" si="31"/>
        <v>0</v>
      </c>
      <c r="AX26" s="121">
        <f>'[2]Torsion bar'!P28</f>
        <v>0</v>
      </c>
      <c r="AY26" s="121"/>
      <c r="AZ26" s="122">
        <f t="shared" si="32"/>
        <v>0</v>
      </c>
      <c r="BA26" s="157">
        <f t="shared" si="33"/>
        <v>0</v>
      </c>
      <c r="BB26" s="158">
        <f t="shared" si="34"/>
        <v>0</v>
      </c>
      <c r="BC26" s="443">
        <f t="shared" si="35"/>
        <v>0</v>
      </c>
      <c r="BD26" s="166">
        <f t="shared" si="36"/>
        <v>0</v>
      </c>
      <c r="BE26" s="167">
        <f t="shared" si="37"/>
        <v>0</v>
      </c>
      <c r="BF26" s="444">
        <f t="shared" si="38"/>
        <v>0</v>
      </c>
      <c r="BG26" s="439">
        <f t="shared" si="39"/>
        <v>0</v>
      </c>
      <c r="BH26" s="444">
        <f t="shared" si="40"/>
        <v>0</v>
      </c>
      <c r="BI26" s="444">
        <f t="shared" si="41"/>
        <v>0</v>
      </c>
      <c r="BJ26" s="465"/>
      <c r="BL26" s="456">
        <f>VLOOKUP($B26,Test!$A$131:$J$184,8,0)</f>
        <v>0</v>
      </c>
    </row>
    <row r="27" spans="1:64" s="183" customFormat="1" ht="30" customHeight="1" x14ac:dyDescent="0.5">
      <c r="A27" s="184">
        <f t="shared" si="42"/>
        <v>21</v>
      </c>
      <c r="B27" s="222">
        <v>51403</v>
      </c>
      <c r="C27" s="236" t="s">
        <v>16</v>
      </c>
      <c r="D27" s="186" t="s">
        <v>57</v>
      </c>
      <c r="E27" s="143">
        <f>'[2]Torsion bar'!E29</f>
        <v>0</v>
      </c>
      <c r="F27" s="121"/>
      <c r="G27" s="122">
        <f t="shared" si="15"/>
        <v>0</v>
      </c>
      <c r="H27" s="121">
        <f>'[2]Torsion bar'!F29</f>
        <v>0</v>
      </c>
      <c r="I27" s="121"/>
      <c r="J27" s="122">
        <f t="shared" si="16"/>
        <v>0</v>
      </c>
      <c r="K27" s="121">
        <f>'[2]Torsion bar'!G29</f>
        <v>0</v>
      </c>
      <c r="L27" s="121"/>
      <c r="M27" s="124">
        <f t="shared" si="17"/>
        <v>0</v>
      </c>
      <c r="N27" s="157">
        <f t="shared" si="18"/>
        <v>0</v>
      </c>
      <c r="O27" s="322">
        <f t="shared" si="18"/>
        <v>0</v>
      </c>
      <c r="P27" s="159">
        <f t="shared" si="19"/>
        <v>0</v>
      </c>
      <c r="Q27" s="143">
        <f>'[2]Torsion bar'!H29</f>
        <v>0</v>
      </c>
      <c r="R27" s="121"/>
      <c r="S27" s="122">
        <f t="shared" si="20"/>
        <v>0</v>
      </c>
      <c r="T27" s="121">
        <f>'[2]Torsion bar'!I29</f>
        <v>0</v>
      </c>
      <c r="U27" s="121"/>
      <c r="V27" s="122">
        <f t="shared" si="21"/>
        <v>0</v>
      </c>
      <c r="W27" s="483">
        <f>'[2]Torsion bar'!J29</f>
        <v>0</v>
      </c>
      <c r="X27" s="121"/>
      <c r="Y27" s="124">
        <f t="shared" si="22"/>
        <v>0</v>
      </c>
      <c r="Z27" s="157">
        <f t="shared" si="23"/>
        <v>0</v>
      </c>
      <c r="AA27" s="322">
        <f t="shared" si="23"/>
        <v>0</v>
      </c>
      <c r="AB27" s="159">
        <f t="shared" si="24"/>
        <v>0</v>
      </c>
      <c r="AC27" s="439">
        <f t="shared" si="25"/>
        <v>0</v>
      </c>
      <c r="AD27" s="327">
        <f t="shared" si="25"/>
        <v>0</v>
      </c>
      <c r="AE27" s="168">
        <f t="shared" si="26"/>
        <v>0</v>
      </c>
      <c r="AF27" s="143">
        <f>'[2]Torsion bar'!K29</f>
        <v>0</v>
      </c>
      <c r="AG27" s="121"/>
      <c r="AH27" s="122">
        <f t="shared" si="27"/>
        <v>0</v>
      </c>
      <c r="AI27" s="121">
        <f>'[2]Torsion bar'!L29</f>
        <v>0</v>
      </c>
      <c r="AJ27" s="121"/>
      <c r="AK27" s="122">
        <f t="shared" si="28"/>
        <v>0</v>
      </c>
      <c r="AL27" s="121">
        <f>'[2]Torsion bar'!M29</f>
        <v>0</v>
      </c>
      <c r="AM27" s="121"/>
      <c r="AN27" s="124">
        <f t="shared" si="29"/>
        <v>0</v>
      </c>
      <c r="AO27" s="157">
        <f t="shared" si="9"/>
        <v>0</v>
      </c>
      <c r="AP27" s="322">
        <f t="shared" si="9"/>
        <v>0</v>
      </c>
      <c r="AQ27" s="159">
        <f t="shared" si="10"/>
        <v>0</v>
      </c>
      <c r="AR27" s="143">
        <f>'[2]Torsion bar'!N29</f>
        <v>0</v>
      </c>
      <c r="AS27" s="121"/>
      <c r="AT27" s="122">
        <f t="shared" si="30"/>
        <v>0</v>
      </c>
      <c r="AU27" s="121">
        <f>'[2]Torsion bar'!O29</f>
        <v>0</v>
      </c>
      <c r="AV27" s="121"/>
      <c r="AW27" s="123">
        <f t="shared" si="31"/>
        <v>0</v>
      </c>
      <c r="AX27" s="121">
        <f>'[2]Torsion bar'!P29</f>
        <v>0</v>
      </c>
      <c r="AY27" s="121"/>
      <c r="AZ27" s="122">
        <f t="shared" si="32"/>
        <v>0</v>
      </c>
      <c r="BA27" s="157">
        <f t="shared" si="33"/>
        <v>0</v>
      </c>
      <c r="BB27" s="158">
        <f t="shared" si="34"/>
        <v>0</v>
      </c>
      <c r="BC27" s="443">
        <f t="shared" si="35"/>
        <v>0</v>
      </c>
      <c r="BD27" s="166">
        <f t="shared" si="36"/>
        <v>0</v>
      </c>
      <c r="BE27" s="167">
        <f t="shared" si="37"/>
        <v>0</v>
      </c>
      <c r="BF27" s="444">
        <f t="shared" si="38"/>
        <v>0</v>
      </c>
      <c r="BG27" s="439">
        <f t="shared" si="39"/>
        <v>0</v>
      </c>
      <c r="BH27" s="444">
        <f t="shared" si="40"/>
        <v>0</v>
      </c>
      <c r="BI27" s="444">
        <f t="shared" si="41"/>
        <v>0</v>
      </c>
      <c r="BJ27" s="465"/>
      <c r="BL27" s="456">
        <f>VLOOKUP($B27,Test!$A$131:$J$184,8,0)</f>
        <v>0</v>
      </c>
    </row>
    <row r="28" spans="1:64" s="183" customFormat="1" ht="30" customHeight="1" x14ac:dyDescent="0.5">
      <c r="A28" s="184">
        <f t="shared" si="42"/>
        <v>22</v>
      </c>
      <c r="B28" s="222">
        <v>51404</v>
      </c>
      <c r="C28" s="236" t="s">
        <v>17</v>
      </c>
      <c r="D28" s="186" t="s">
        <v>58</v>
      </c>
      <c r="E28" s="143">
        <f>'[2]Torsion bar'!E30</f>
        <v>0</v>
      </c>
      <c r="F28" s="121"/>
      <c r="G28" s="122">
        <f t="shared" si="15"/>
        <v>0</v>
      </c>
      <c r="H28" s="121">
        <f>'[2]Torsion bar'!F30</f>
        <v>0</v>
      </c>
      <c r="I28" s="121"/>
      <c r="J28" s="122">
        <f t="shared" si="16"/>
        <v>0</v>
      </c>
      <c r="K28" s="121">
        <f>'[2]Torsion bar'!G30</f>
        <v>0</v>
      </c>
      <c r="L28" s="121"/>
      <c r="M28" s="124">
        <f t="shared" si="17"/>
        <v>0</v>
      </c>
      <c r="N28" s="157">
        <f t="shared" si="18"/>
        <v>0</v>
      </c>
      <c r="O28" s="322">
        <f t="shared" si="18"/>
        <v>0</v>
      </c>
      <c r="P28" s="159">
        <f t="shared" si="19"/>
        <v>0</v>
      </c>
      <c r="Q28" s="143">
        <f>'[2]Torsion bar'!H30</f>
        <v>0</v>
      </c>
      <c r="R28" s="121"/>
      <c r="S28" s="122">
        <f t="shared" si="20"/>
        <v>0</v>
      </c>
      <c r="T28" s="121">
        <f>'[2]Torsion bar'!I30</f>
        <v>0</v>
      </c>
      <c r="U28" s="121"/>
      <c r="V28" s="122">
        <f t="shared" si="21"/>
        <v>0</v>
      </c>
      <c r="W28" s="483">
        <f>'[2]Torsion bar'!J30</f>
        <v>0</v>
      </c>
      <c r="X28" s="121"/>
      <c r="Y28" s="124">
        <f t="shared" si="22"/>
        <v>0</v>
      </c>
      <c r="Z28" s="157">
        <f t="shared" si="23"/>
        <v>0</v>
      </c>
      <c r="AA28" s="322">
        <f t="shared" si="23"/>
        <v>0</v>
      </c>
      <c r="AB28" s="159">
        <f t="shared" si="24"/>
        <v>0</v>
      </c>
      <c r="AC28" s="439">
        <f t="shared" si="25"/>
        <v>0</v>
      </c>
      <c r="AD28" s="327">
        <f t="shared" si="25"/>
        <v>0</v>
      </c>
      <c r="AE28" s="168">
        <f t="shared" si="26"/>
        <v>0</v>
      </c>
      <c r="AF28" s="143">
        <f>'[2]Torsion bar'!K30</f>
        <v>0</v>
      </c>
      <c r="AG28" s="121"/>
      <c r="AH28" s="122">
        <f t="shared" si="27"/>
        <v>0</v>
      </c>
      <c r="AI28" s="121">
        <f>'[2]Torsion bar'!L30</f>
        <v>0</v>
      </c>
      <c r="AJ28" s="121"/>
      <c r="AK28" s="122">
        <f t="shared" si="28"/>
        <v>0</v>
      </c>
      <c r="AL28" s="121">
        <f>'[2]Torsion bar'!M30</f>
        <v>0</v>
      </c>
      <c r="AM28" s="121"/>
      <c r="AN28" s="124">
        <f t="shared" si="29"/>
        <v>0</v>
      </c>
      <c r="AO28" s="157">
        <f t="shared" si="9"/>
        <v>0</v>
      </c>
      <c r="AP28" s="322">
        <f t="shared" si="9"/>
        <v>0</v>
      </c>
      <c r="AQ28" s="159">
        <f t="shared" si="10"/>
        <v>0</v>
      </c>
      <c r="AR28" s="143">
        <f>'[2]Torsion bar'!N30</f>
        <v>0</v>
      </c>
      <c r="AS28" s="121"/>
      <c r="AT28" s="122">
        <f t="shared" si="30"/>
        <v>0</v>
      </c>
      <c r="AU28" s="121">
        <f>'[2]Torsion bar'!O30</f>
        <v>0</v>
      </c>
      <c r="AV28" s="121"/>
      <c r="AW28" s="123">
        <f t="shared" si="31"/>
        <v>0</v>
      </c>
      <c r="AX28" s="121">
        <f>'[2]Torsion bar'!P30</f>
        <v>0</v>
      </c>
      <c r="AY28" s="121"/>
      <c r="AZ28" s="122">
        <f t="shared" si="32"/>
        <v>0</v>
      </c>
      <c r="BA28" s="157">
        <f t="shared" si="33"/>
        <v>0</v>
      </c>
      <c r="BB28" s="158">
        <f t="shared" si="34"/>
        <v>0</v>
      </c>
      <c r="BC28" s="443">
        <f t="shared" si="35"/>
        <v>0</v>
      </c>
      <c r="BD28" s="166">
        <f t="shared" si="36"/>
        <v>0</v>
      </c>
      <c r="BE28" s="167">
        <f t="shared" si="37"/>
        <v>0</v>
      </c>
      <c r="BF28" s="444">
        <f t="shared" si="38"/>
        <v>0</v>
      </c>
      <c r="BG28" s="439">
        <f t="shared" si="39"/>
        <v>0</v>
      </c>
      <c r="BH28" s="444">
        <f t="shared" si="40"/>
        <v>0</v>
      </c>
      <c r="BI28" s="444">
        <f t="shared" si="41"/>
        <v>0</v>
      </c>
      <c r="BJ28" s="465"/>
      <c r="BL28" s="456">
        <f>VLOOKUP($B28,Test!$A$131:$J$184,8,0)</f>
        <v>0</v>
      </c>
    </row>
    <row r="29" spans="1:64" s="183" customFormat="1" ht="30" customHeight="1" x14ac:dyDescent="0.5">
      <c r="A29" s="184">
        <f t="shared" si="42"/>
        <v>23</v>
      </c>
      <c r="B29" s="222">
        <v>51405</v>
      </c>
      <c r="C29" s="236" t="s">
        <v>18</v>
      </c>
      <c r="D29" s="186" t="s">
        <v>59</v>
      </c>
      <c r="E29" s="143">
        <f>'[2]Torsion bar'!E31</f>
        <v>0</v>
      </c>
      <c r="F29" s="121"/>
      <c r="G29" s="122">
        <f t="shared" si="15"/>
        <v>0</v>
      </c>
      <c r="H29" s="121">
        <f>'[2]Torsion bar'!F31</f>
        <v>0</v>
      </c>
      <c r="I29" s="121"/>
      <c r="J29" s="122">
        <f t="shared" si="16"/>
        <v>0</v>
      </c>
      <c r="K29" s="121">
        <f>'[2]Torsion bar'!G31</f>
        <v>0</v>
      </c>
      <c r="L29" s="121"/>
      <c r="M29" s="124">
        <f t="shared" si="17"/>
        <v>0</v>
      </c>
      <c r="N29" s="157">
        <f t="shared" si="18"/>
        <v>0</v>
      </c>
      <c r="O29" s="322">
        <f t="shared" si="18"/>
        <v>0</v>
      </c>
      <c r="P29" s="159">
        <f t="shared" si="19"/>
        <v>0</v>
      </c>
      <c r="Q29" s="143">
        <f>'[2]Torsion bar'!H31</f>
        <v>0</v>
      </c>
      <c r="R29" s="121"/>
      <c r="S29" s="122">
        <f t="shared" si="20"/>
        <v>0</v>
      </c>
      <c r="T29" s="121">
        <f>'[2]Torsion bar'!I31</f>
        <v>0</v>
      </c>
      <c r="U29" s="121"/>
      <c r="V29" s="122">
        <f t="shared" si="21"/>
        <v>0</v>
      </c>
      <c r="W29" s="483">
        <f>'[2]Torsion bar'!J31</f>
        <v>0</v>
      </c>
      <c r="X29" s="121"/>
      <c r="Y29" s="124">
        <f t="shared" si="22"/>
        <v>0</v>
      </c>
      <c r="Z29" s="157">
        <f t="shared" si="23"/>
        <v>0</v>
      </c>
      <c r="AA29" s="322">
        <f t="shared" si="23"/>
        <v>0</v>
      </c>
      <c r="AB29" s="159">
        <f t="shared" si="24"/>
        <v>0</v>
      </c>
      <c r="AC29" s="439">
        <f t="shared" si="25"/>
        <v>0</v>
      </c>
      <c r="AD29" s="327">
        <f t="shared" si="25"/>
        <v>0</v>
      </c>
      <c r="AE29" s="168">
        <f t="shared" si="26"/>
        <v>0</v>
      </c>
      <c r="AF29" s="143">
        <f>'[2]Torsion bar'!K31</f>
        <v>0</v>
      </c>
      <c r="AG29" s="121"/>
      <c r="AH29" s="122">
        <f t="shared" si="27"/>
        <v>0</v>
      </c>
      <c r="AI29" s="121">
        <f>'[2]Torsion bar'!L31</f>
        <v>0</v>
      </c>
      <c r="AJ29" s="121"/>
      <c r="AK29" s="122">
        <f t="shared" si="28"/>
        <v>0</v>
      </c>
      <c r="AL29" s="121">
        <f>'[2]Torsion bar'!M31</f>
        <v>0</v>
      </c>
      <c r="AM29" s="121"/>
      <c r="AN29" s="124">
        <f t="shared" si="29"/>
        <v>0</v>
      </c>
      <c r="AO29" s="157">
        <f t="shared" si="9"/>
        <v>0</v>
      </c>
      <c r="AP29" s="322">
        <f t="shared" si="9"/>
        <v>0</v>
      </c>
      <c r="AQ29" s="159">
        <f t="shared" si="10"/>
        <v>0</v>
      </c>
      <c r="AR29" s="143">
        <f>'[2]Torsion bar'!N31</f>
        <v>0</v>
      </c>
      <c r="AS29" s="121"/>
      <c r="AT29" s="122">
        <f t="shared" si="30"/>
        <v>0</v>
      </c>
      <c r="AU29" s="121">
        <f>'[2]Torsion bar'!O31</f>
        <v>0</v>
      </c>
      <c r="AV29" s="121"/>
      <c r="AW29" s="123">
        <f t="shared" si="31"/>
        <v>0</v>
      </c>
      <c r="AX29" s="121">
        <f>'[2]Torsion bar'!P31</f>
        <v>0</v>
      </c>
      <c r="AY29" s="121"/>
      <c r="AZ29" s="122">
        <f t="shared" si="32"/>
        <v>0</v>
      </c>
      <c r="BA29" s="157">
        <f t="shared" si="33"/>
        <v>0</v>
      </c>
      <c r="BB29" s="158">
        <f t="shared" si="34"/>
        <v>0</v>
      </c>
      <c r="BC29" s="443">
        <f t="shared" si="35"/>
        <v>0</v>
      </c>
      <c r="BD29" s="166">
        <f t="shared" si="36"/>
        <v>0</v>
      </c>
      <c r="BE29" s="167">
        <f t="shared" si="37"/>
        <v>0</v>
      </c>
      <c r="BF29" s="444">
        <f t="shared" si="38"/>
        <v>0</v>
      </c>
      <c r="BG29" s="439">
        <f t="shared" si="39"/>
        <v>0</v>
      </c>
      <c r="BH29" s="444">
        <f t="shared" si="40"/>
        <v>0</v>
      </c>
      <c r="BI29" s="444">
        <f t="shared" si="41"/>
        <v>0</v>
      </c>
      <c r="BJ29" s="465"/>
      <c r="BL29" s="456">
        <f>VLOOKUP($B29,Test!$A$131:$J$184,8,0)</f>
        <v>0</v>
      </c>
    </row>
    <row r="30" spans="1:64" s="183" customFormat="1" ht="30" customHeight="1" x14ac:dyDescent="0.5">
      <c r="A30" s="184">
        <f t="shared" si="42"/>
        <v>24</v>
      </c>
      <c r="B30" s="222">
        <v>51406</v>
      </c>
      <c r="C30" s="236" t="s">
        <v>19</v>
      </c>
      <c r="D30" s="186" t="s">
        <v>60</v>
      </c>
      <c r="E30" s="143">
        <f>'[2]Torsion bar'!E32</f>
        <v>0</v>
      </c>
      <c r="F30" s="121"/>
      <c r="G30" s="122">
        <f t="shared" si="15"/>
        <v>0</v>
      </c>
      <c r="H30" s="121">
        <f>'[2]Torsion bar'!F32</f>
        <v>0</v>
      </c>
      <c r="I30" s="121"/>
      <c r="J30" s="122">
        <f t="shared" si="16"/>
        <v>0</v>
      </c>
      <c r="K30" s="121">
        <f>'[2]Torsion bar'!G32</f>
        <v>0</v>
      </c>
      <c r="L30" s="121"/>
      <c r="M30" s="124">
        <f t="shared" si="17"/>
        <v>0</v>
      </c>
      <c r="N30" s="157">
        <f t="shared" si="18"/>
        <v>0</v>
      </c>
      <c r="O30" s="322">
        <f t="shared" si="18"/>
        <v>0</v>
      </c>
      <c r="P30" s="159">
        <f t="shared" si="19"/>
        <v>0</v>
      </c>
      <c r="Q30" s="143">
        <f>'[2]Torsion bar'!H32</f>
        <v>0</v>
      </c>
      <c r="R30" s="121"/>
      <c r="S30" s="122">
        <f t="shared" si="20"/>
        <v>0</v>
      </c>
      <c r="T30" s="121">
        <f>'[2]Torsion bar'!I32</f>
        <v>0</v>
      </c>
      <c r="U30" s="121"/>
      <c r="V30" s="122">
        <f t="shared" si="21"/>
        <v>0</v>
      </c>
      <c r="W30" s="483">
        <f>'[2]Torsion bar'!J32</f>
        <v>0</v>
      </c>
      <c r="X30" s="121"/>
      <c r="Y30" s="124">
        <f t="shared" si="22"/>
        <v>0</v>
      </c>
      <c r="Z30" s="157">
        <f t="shared" si="23"/>
        <v>0</v>
      </c>
      <c r="AA30" s="322">
        <f t="shared" si="23"/>
        <v>0</v>
      </c>
      <c r="AB30" s="159">
        <f t="shared" si="24"/>
        <v>0</v>
      </c>
      <c r="AC30" s="439">
        <f t="shared" si="25"/>
        <v>0</v>
      </c>
      <c r="AD30" s="327">
        <f t="shared" si="25"/>
        <v>0</v>
      </c>
      <c r="AE30" s="168">
        <f t="shared" si="26"/>
        <v>0</v>
      </c>
      <c r="AF30" s="143">
        <f>'[2]Torsion bar'!K32</f>
        <v>0</v>
      </c>
      <c r="AG30" s="121"/>
      <c r="AH30" s="122">
        <f t="shared" si="27"/>
        <v>0</v>
      </c>
      <c r="AI30" s="121">
        <f>'[2]Torsion bar'!L32</f>
        <v>0</v>
      </c>
      <c r="AJ30" s="121"/>
      <c r="AK30" s="122">
        <f t="shared" si="28"/>
        <v>0</v>
      </c>
      <c r="AL30" s="121">
        <f>'[2]Torsion bar'!M32</f>
        <v>0</v>
      </c>
      <c r="AM30" s="121"/>
      <c r="AN30" s="124">
        <f t="shared" si="29"/>
        <v>0</v>
      </c>
      <c r="AO30" s="157">
        <f t="shared" si="9"/>
        <v>0</v>
      </c>
      <c r="AP30" s="322">
        <f t="shared" si="9"/>
        <v>0</v>
      </c>
      <c r="AQ30" s="159">
        <f t="shared" si="10"/>
        <v>0</v>
      </c>
      <c r="AR30" s="143">
        <f>'[2]Torsion bar'!N32</f>
        <v>0</v>
      </c>
      <c r="AS30" s="121"/>
      <c r="AT30" s="122">
        <f t="shared" si="30"/>
        <v>0</v>
      </c>
      <c r="AU30" s="121">
        <f>'[2]Torsion bar'!O32</f>
        <v>0</v>
      </c>
      <c r="AV30" s="121"/>
      <c r="AW30" s="123">
        <f t="shared" si="31"/>
        <v>0</v>
      </c>
      <c r="AX30" s="121">
        <f>'[2]Torsion bar'!P32</f>
        <v>0</v>
      </c>
      <c r="AY30" s="121"/>
      <c r="AZ30" s="122">
        <f t="shared" si="32"/>
        <v>0</v>
      </c>
      <c r="BA30" s="157">
        <f t="shared" si="33"/>
        <v>0</v>
      </c>
      <c r="BB30" s="158">
        <f t="shared" si="34"/>
        <v>0</v>
      </c>
      <c r="BC30" s="443">
        <f t="shared" si="35"/>
        <v>0</v>
      </c>
      <c r="BD30" s="166">
        <f t="shared" si="36"/>
        <v>0</v>
      </c>
      <c r="BE30" s="167">
        <f t="shared" si="37"/>
        <v>0</v>
      </c>
      <c r="BF30" s="444">
        <f t="shared" si="38"/>
        <v>0</v>
      </c>
      <c r="BG30" s="439">
        <f t="shared" si="39"/>
        <v>0</v>
      </c>
      <c r="BH30" s="444">
        <f t="shared" si="40"/>
        <v>0</v>
      </c>
      <c r="BI30" s="444">
        <f t="shared" si="41"/>
        <v>0</v>
      </c>
      <c r="BJ30" s="465"/>
      <c r="BL30" s="456">
        <f>VLOOKUP($B30,Test!$A$131:$J$184,8,0)</f>
        <v>0</v>
      </c>
    </row>
    <row r="31" spans="1:64" s="183" customFormat="1" ht="30" customHeight="1" x14ac:dyDescent="0.5">
      <c r="A31" s="184">
        <f t="shared" si="42"/>
        <v>25</v>
      </c>
      <c r="B31" s="222">
        <v>51407</v>
      </c>
      <c r="C31" s="236" t="s">
        <v>20</v>
      </c>
      <c r="D31" s="186" t="s">
        <v>61</v>
      </c>
      <c r="E31" s="143">
        <f>'[2]Torsion bar'!E33</f>
        <v>0</v>
      </c>
      <c r="F31" s="121"/>
      <c r="G31" s="122">
        <f t="shared" si="15"/>
        <v>0</v>
      </c>
      <c r="H31" s="121">
        <f>'[2]Torsion bar'!F33</f>
        <v>0</v>
      </c>
      <c r="I31" s="121"/>
      <c r="J31" s="122">
        <f t="shared" si="16"/>
        <v>0</v>
      </c>
      <c r="K31" s="121">
        <f>'[2]Torsion bar'!G33</f>
        <v>0</v>
      </c>
      <c r="L31" s="121"/>
      <c r="M31" s="124">
        <f t="shared" si="17"/>
        <v>0</v>
      </c>
      <c r="N31" s="157">
        <f t="shared" si="18"/>
        <v>0</v>
      </c>
      <c r="O31" s="322">
        <f t="shared" si="18"/>
        <v>0</v>
      </c>
      <c r="P31" s="159">
        <f t="shared" si="19"/>
        <v>0</v>
      </c>
      <c r="Q31" s="143">
        <f>'[2]Torsion bar'!H33</f>
        <v>0</v>
      </c>
      <c r="R31" s="121"/>
      <c r="S31" s="122">
        <f t="shared" si="20"/>
        <v>0</v>
      </c>
      <c r="T31" s="121">
        <f>'[2]Torsion bar'!I33</f>
        <v>0</v>
      </c>
      <c r="U31" s="121"/>
      <c r="V31" s="122">
        <f t="shared" si="21"/>
        <v>0</v>
      </c>
      <c r="W31" s="483">
        <f>'[2]Torsion bar'!J33</f>
        <v>0</v>
      </c>
      <c r="X31" s="121"/>
      <c r="Y31" s="124">
        <f t="shared" si="22"/>
        <v>0</v>
      </c>
      <c r="Z31" s="157">
        <f t="shared" si="23"/>
        <v>0</v>
      </c>
      <c r="AA31" s="322">
        <f t="shared" si="23"/>
        <v>0</v>
      </c>
      <c r="AB31" s="159">
        <f t="shared" si="24"/>
        <v>0</v>
      </c>
      <c r="AC31" s="439">
        <f t="shared" si="25"/>
        <v>0</v>
      </c>
      <c r="AD31" s="327">
        <f t="shared" si="25"/>
        <v>0</v>
      </c>
      <c r="AE31" s="168">
        <f t="shared" si="26"/>
        <v>0</v>
      </c>
      <c r="AF31" s="143">
        <f>'[2]Torsion bar'!K33</f>
        <v>0</v>
      </c>
      <c r="AG31" s="121"/>
      <c r="AH31" s="122">
        <f t="shared" si="27"/>
        <v>0</v>
      </c>
      <c r="AI31" s="121">
        <f>'[2]Torsion bar'!L33</f>
        <v>0</v>
      </c>
      <c r="AJ31" s="121"/>
      <c r="AK31" s="122">
        <f t="shared" si="28"/>
        <v>0</v>
      </c>
      <c r="AL31" s="121">
        <f>'[2]Torsion bar'!M33</f>
        <v>0</v>
      </c>
      <c r="AM31" s="121"/>
      <c r="AN31" s="124">
        <f t="shared" si="29"/>
        <v>0</v>
      </c>
      <c r="AO31" s="157">
        <f t="shared" si="9"/>
        <v>0</v>
      </c>
      <c r="AP31" s="322">
        <f t="shared" si="9"/>
        <v>0</v>
      </c>
      <c r="AQ31" s="159">
        <f t="shared" si="10"/>
        <v>0</v>
      </c>
      <c r="AR31" s="143">
        <f>'[2]Torsion bar'!N33</f>
        <v>0</v>
      </c>
      <c r="AS31" s="121"/>
      <c r="AT31" s="122">
        <f t="shared" si="30"/>
        <v>0</v>
      </c>
      <c r="AU31" s="121">
        <f>'[2]Torsion bar'!O33</f>
        <v>0</v>
      </c>
      <c r="AV31" s="121"/>
      <c r="AW31" s="123">
        <f t="shared" si="31"/>
        <v>0</v>
      </c>
      <c r="AX31" s="121">
        <f>'[2]Torsion bar'!P33</f>
        <v>0</v>
      </c>
      <c r="AY31" s="121"/>
      <c r="AZ31" s="122">
        <f t="shared" si="32"/>
        <v>0</v>
      </c>
      <c r="BA31" s="157">
        <f t="shared" si="33"/>
        <v>0</v>
      </c>
      <c r="BB31" s="158">
        <f t="shared" si="34"/>
        <v>0</v>
      </c>
      <c r="BC31" s="443">
        <f t="shared" si="35"/>
        <v>0</v>
      </c>
      <c r="BD31" s="166">
        <f t="shared" si="36"/>
        <v>0</v>
      </c>
      <c r="BE31" s="167">
        <f t="shared" si="37"/>
        <v>0</v>
      </c>
      <c r="BF31" s="444">
        <f t="shared" si="38"/>
        <v>0</v>
      </c>
      <c r="BG31" s="439">
        <f t="shared" si="39"/>
        <v>0</v>
      </c>
      <c r="BH31" s="444">
        <f t="shared" si="40"/>
        <v>0</v>
      </c>
      <c r="BI31" s="444">
        <f t="shared" si="41"/>
        <v>0</v>
      </c>
      <c r="BJ31" s="465"/>
      <c r="BL31" s="456">
        <f>VLOOKUP($B31,Test!$A$131:$J$184,8,0)</f>
        <v>0</v>
      </c>
    </row>
    <row r="32" spans="1:64" s="183" customFormat="1" ht="30" customHeight="1" x14ac:dyDescent="0.5">
      <c r="A32" s="184">
        <f t="shared" si="42"/>
        <v>26</v>
      </c>
      <c r="B32" s="222">
        <v>51408</v>
      </c>
      <c r="C32" s="236" t="s">
        <v>21</v>
      </c>
      <c r="D32" s="186" t="s">
        <v>62</v>
      </c>
      <c r="E32" s="143">
        <f>'[2]Torsion bar'!E34</f>
        <v>0</v>
      </c>
      <c r="F32" s="121"/>
      <c r="G32" s="122">
        <f t="shared" si="15"/>
        <v>0</v>
      </c>
      <c r="H32" s="121">
        <f>'[2]Torsion bar'!F34</f>
        <v>0</v>
      </c>
      <c r="I32" s="121"/>
      <c r="J32" s="122">
        <f t="shared" si="16"/>
        <v>0</v>
      </c>
      <c r="K32" s="121">
        <f>'[2]Torsion bar'!G34</f>
        <v>0</v>
      </c>
      <c r="L32" s="121"/>
      <c r="M32" s="124">
        <f t="shared" si="17"/>
        <v>0</v>
      </c>
      <c r="N32" s="157">
        <f t="shared" si="18"/>
        <v>0</v>
      </c>
      <c r="O32" s="322">
        <f t="shared" si="18"/>
        <v>0</v>
      </c>
      <c r="P32" s="159">
        <f t="shared" si="19"/>
        <v>0</v>
      </c>
      <c r="Q32" s="143">
        <f>'[2]Torsion bar'!H34</f>
        <v>0</v>
      </c>
      <c r="R32" s="121"/>
      <c r="S32" s="122">
        <f t="shared" si="20"/>
        <v>0</v>
      </c>
      <c r="T32" s="121">
        <f>'[2]Torsion bar'!I34</f>
        <v>0</v>
      </c>
      <c r="U32" s="121"/>
      <c r="V32" s="122">
        <f t="shared" si="21"/>
        <v>0</v>
      </c>
      <c r="W32" s="483">
        <f>'[2]Torsion bar'!J34</f>
        <v>0</v>
      </c>
      <c r="X32" s="121"/>
      <c r="Y32" s="124">
        <f t="shared" si="22"/>
        <v>0</v>
      </c>
      <c r="Z32" s="157">
        <f t="shared" si="23"/>
        <v>0</v>
      </c>
      <c r="AA32" s="322">
        <f t="shared" si="23"/>
        <v>0</v>
      </c>
      <c r="AB32" s="159">
        <f t="shared" si="24"/>
        <v>0</v>
      </c>
      <c r="AC32" s="439">
        <f t="shared" si="25"/>
        <v>0</v>
      </c>
      <c r="AD32" s="327">
        <f t="shared" si="25"/>
        <v>0</v>
      </c>
      <c r="AE32" s="168">
        <f t="shared" si="26"/>
        <v>0</v>
      </c>
      <c r="AF32" s="143">
        <f>'[2]Torsion bar'!K34</f>
        <v>0</v>
      </c>
      <c r="AG32" s="121"/>
      <c r="AH32" s="122">
        <f t="shared" si="27"/>
        <v>0</v>
      </c>
      <c r="AI32" s="121">
        <f>'[2]Torsion bar'!L34</f>
        <v>0</v>
      </c>
      <c r="AJ32" s="121"/>
      <c r="AK32" s="122">
        <f t="shared" si="28"/>
        <v>0</v>
      </c>
      <c r="AL32" s="121">
        <f>'[2]Torsion bar'!M34</f>
        <v>0</v>
      </c>
      <c r="AM32" s="121"/>
      <c r="AN32" s="124">
        <f t="shared" si="29"/>
        <v>0</v>
      </c>
      <c r="AO32" s="157">
        <f t="shared" si="9"/>
        <v>0</v>
      </c>
      <c r="AP32" s="322">
        <f t="shared" si="9"/>
        <v>0</v>
      </c>
      <c r="AQ32" s="159">
        <f t="shared" si="10"/>
        <v>0</v>
      </c>
      <c r="AR32" s="143">
        <f>'[2]Torsion bar'!N34</f>
        <v>0</v>
      </c>
      <c r="AS32" s="121"/>
      <c r="AT32" s="122">
        <f t="shared" si="30"/>
        <v>0</v>
      </c>
      <c r="AU32" s="121">
        <f>'[2]Torsion bar'!O34</f>
        <v>0</v>
      </c>
      <c r="AV32" s="121"/>
      <c r="AW32" s="123">
        <f t="shared" si="31"/>
        <v>0</v>
      </c>
      <c r="AX32" s="121">
        <f>'[2]Torsion bar'!P34</f>
        <v>0</v>
      </c>
      <c r="AY32" s="121"/>
      <c r="AZ32" s="122">
        <f t="shared" si="32"/>
        <v>0</v>
      </c>
      <c r="BA32" s="157">
        <f t="shared" si="33"/>
        <v>0</v>
      </c>
      <c r="BB32" s="158">
        <f t="shared" si="34"/>
        <v>0</v>
      </c>
      <c r="BC32" s="443">
        <f t="shared" si="35"/>
        <v>0</v>
      </c>
      <c r="BD32" s="166">
        <f t="shared" si="36"/>
        <v>0</v>
      </c>
      <c r="BE32" s="167">
        <f t="shared" si="37"/>
        <v>0</v>
      </c>
      <c r="BF32" s="444">
        <f t="shared" si="38"/>
        <v>0</v>
      </c>
      <c r="BG32" s="439">
        <f t="shared" si="39"/>
        <v>0</v>
      </c>
      <c r="BH32" s="444">
        <f t="shared" si="40"/>
        <v>0</v>
      </c>
      <c r="BI32" s="444">
        <f t="shared" si="41"/>
        <v>0</v>
      </c>
      <c r="BJ32" s="465"/>
      <c r="BL32" s="456">
        <f>VLOOKUP($B32,Test!$A$131:$J$184,8,0)</f>
        <v>0</v>
      </c>
    </row>
    <row r="33" spans="1:64" s="183" customFormat="1" ht="30" customHeight="1" x14ac:dyDescent="0.5">
      <c r="A33" s="184">
        <f t="shared" si="42"/>
        <v>27</v>
      </c>
      <c r="B33" s="222">
        <v>51409</v>
      </c>
      <c r="C33" s="236" t="s">
        <v>22</v>
      </c>
      <c r="D33" s="186" t="s">
        <v>63</v>
      </c>
      <c r="E33" s="143">
        <f>'[2]Torsion bar'!E35</f>
        <v>0</v>
      </c>
      <c r="F33" s="121"/>
      <c r="G33" s="122">
        <f t="shared" si="15"/>
        <v>0</v>
      </c>
      <c r="H33" s="121">
        <f>'[2]Torsion bar'!F35</f>
        <v>0</v>
      </c>
      <c r="I33" s="121"/>
      <c r="J33" s="122">
        <f t="shared" si="16"/>
        <v>0</v>
      </c>
      <c r="K33" s="121">
        <f>'[2]Torsion bar'!G35</f>
        <v>0</v>
      </c>
      <c r="L33" s="121"/>
      <c r="M33" s="124">
        <f t="shared" si="17"/>
        <v>0</v>
      </c>
      <c r="N33" s="157">
        <f t="shared" si="18"/>
        <v>0</v>
      </c>
      <c r="O33" s="322">
        <f t="shared" si="18"/>
        <v>0</v>
      </c>
      <c r="P33" s="159">
        <f t="shared" si="19"/>
        <v>0</v>
      </c>
      <c r="Q33" s="143">
        <f>'[2]Torsion bar'!H35</f>
        <v>0</v>
      </c>
      <c r="R33" s="121"/>
      <c r="S33" s="122">
        <f t="shared" si="20"/>
        <v>0</v>
      </c>
      <c r="T33" s="121">
        <f>'[2]Torsion bar'!I35</f>
        <v>0</v>
      </c>
      <c r="U33" s="121"/>
      <c r="V33" s="122">
        <f t="shared" si="21"/>
        <v>0</v>
      </c>
      <c r="W33" s="483">
        <f>'[2]Torsion bar'!J35</f>
        <v>0</v>
      </c>
      <c r="X33" s="121"/>
      <c r="Y33" s="124">
        <f t="shared" si="22"/>
        <v>0</v>
      </c>
      <c r="Z33" s="157">
        <f t="shared" si="23"/>
        <v>0</v>
      </c>
      <c r="AA33" s="322">
        <f t="shared" si="23"/>
        <v>0</v>
      </c>
      <c r="AB33" s="159">
        <f t="shared" si="24"/>
        <v>0</v>
      </c>
      <c r="AC33" s="439">
        <f t="shared" si="25"/>
        <v>0</v>
      </c>
      <c r="AD33" s="327">
        <f t="shared" si="25"/>
        <v>0</v>
      </c>
      <c r="AE33" s="168">
        <f t="shared" si="26"/>
        <v>0</v>
      </c>
      <c r="AF33" s="143">
        <f>'[2]Torsion bar'!K35</f>
        <v>0</v>
      </c>
      <c r="AG33" s="121"/>
      <c r="AH33" s="122">
        <f t="shared" si="27"/>
        <v>0</v>
      </c>
      <c r="AI33" s="121">
        <f>'[2]Torsion bar'!L35</f>
        <v>0</v>
      </c>
      <c r="AJ33" s="121"/>
      <c r="AK33" s="122">
        <f t="shared" si="28"/>
        <v>0</v>
      </c>
      <c r="AL33" s="121">
        <f>'[2]Torsion bar'!M35</f>
        <v>0</v>
      </c>
      <c r="AM33" s="121"/>
      <c r="AN33" s="124">
        <f t="shared" si="29"/>
        <v>0</v>
      </c>
      <c r="AO33" s="157">
        <f t="shared" si="9"/>
        <v>0</v>
      </c>
      <c r="AP33" s="322">
        <f t="shared" si="9"/>
        <v>0</v>
      </c>
      <c r="AQ33" s="159">
        <f t="shared" si="10"/>
        <v>0</v>
      </c>
      <c r="AR33" s="143">
        <f>'[2]Torsion bar'!N35</f>
        <v>0</v>
      </c>
      <c r="AS33" s="121"/>
      <c r="AT33" s="122">
        <f t="shared" si="30"/>
        <v>0</v>
      </c>
      <c r="AU33" s="121">
        <f>'[2]Torsion bar'!O35</f>
        <v>0</v>
      </c>
      <c r="AV33" s="121"/>
      <c r="AW33" s="123">
        <f t="shared" si="31"/>
        <v>0</v>
      </c>
      <c r="AX33" s="121">
        <f>'[2]Torsion bar'!P35</f>
        <v>0</v>
      </c>
      <c r="AY33" s="121"/>
      <c r="AZ33" s="122">
        <f t="shared" si="32"/>
        <v>0</v>
      </c>
      <c r="BA33" s="157">
        <f t="shared" si="33"/>
        <v>0</v>
      </c>
      <c r="BB33" s="158">
        <f t="shared" si="34"/>
        <v>0</v>
      </c>
      <c r="BC33" s="443">
        <f t="shared" si="35"/>
        <v>0</v>
      </c>
      <c r="BD33" s="166">
        <f t="shared" si="36"/>
        <v>0</v>
      </c>
      <c r="BE33" s="167">
        <f t="shared" si="37"/>
        <v>0</v>
      </c>
      <c r="BF33" s="444">
        <f t="shared" si="38"/>
        <v>0</v>
      </c>
      <c r="BG33" s="439">
        <f t="shared" si="39"/>
        <v>0</v>
      </c>
      <c r="BH33" s="444">
        <f t="shared" si="40"/>
        <v>0</v>
      </c>
      <c r="BI33" s="444">
        <f t="shared" si="41"/>
        <v>0</v>
      </c>
      <c r="BJ33" s="465"/>
      <c r="BL33" s="456">
        <f>VLOOKUP($B33,Test!$A$131:$J$184,8,0)</f>
        <v>0</v>
      </c>
    </row>
    <row r="34" spans="1:64" s="183" customFormat="1" ht="30" customHeight="1" x14ac:dyDescent="0.5">
      <c r="A34" s="184">
        <f t="shared" si="42"/>
        <v>28</v>
      </c>
      <c r="B34" s="222">
        <v>51499</v>
      </c>
      <c r="C34" s="236" t="s">
        <v>23</v>
      </c>
      <c r="D34" s="186" t="s">
        <v>64</v>
      </c>
      <c r="E34" s="143">
        <f>'[2]Torsion bar'!E36</f>
        <v>0</v>
      </c>
      <c r="F34" s="121"/>
      <c r="G34" s="122">
        <f t="shared" si="15"/>
        <v>0</v>
      </c>
      <c r="H34" s="121">
        <f>'[2]Torsion bar'!F36</f>
        <v>0</v>
      </c>
      <c r="I34" s="121"/>
      <c r="J34" s="122">
        <f t="shared" si="16"/>
        <v>0</v>
      </c>
      <c r="K34" s="121">
        <f>'[2]Torsion bar'!G36</f>
        <v>0</v>
      </c>
      <c r="L34" s="121"/>
      <c r="M34" s="124">
        <f t="shared" si="17"/>
        <v>0</v>
      </c>
      <c r="N34" s="157">
        <f t="shared" si="18"/>
        <v>0</v>
      </c>
      <c r="O34" s="322">
        <f t="shared" si="18"/>
        <v>0</v>
      </c>
      <c r="P34" s="159">
        <f t="shared" si="19"/>
        <v>0</v>
      </c>
      <c r="Q34" s="143">
        <f>'[2]Torsion bar'!H36</f>
        <v>0</v>
      </c>
      <c r="R34" s="121"/>
      <c r="S34" s="122">
        <f t="shared" si="20"/>
        <v>0</v>
      </c>
      <c r="T34" s="121">
        <f>'[2]Torsion bar'!I36</f>
        <v>0</v>
      </c>
      <c r="U34" s="121"/>
      <c r="V34" s="122">
        <f t="shared" si="21"/>
        <v>0</v>
      </c>
      <c r="W34" s="483">
        <f>'[2]Torsion bar'!J36</f>
        <v>0</v>
      </c>
      <c r="X34" s="121"/>
      <c r="Y34" s="124">
        <f t="shared" si="22"/>
        <v>0</v>
      </c>
      <c r="Z34" s="157">
        <f t="shared" si="23"/>
        <v>0</v>
      </c>
      <c r="AA34" s="322">
        <f t="shared" si="23"/>
        <v>0</v>
      </c>
      <c r="AB34" s="159">
        <f t="shared" si="24"/>
        <v>0</v>
      </c>
      <c r="AC34" s="439">
        <f t="shared" si="25"/>
        <v>0</v>
      </c>
      <c r="AD34" s="327">
        <f t="shared" si="25"/>
        <v>0</v>
      </c>
      <c r="AE34" s="168">
        <f t="shared" si="26"/>
        <v>0</v>
      </c>
      <c r="AF34" s="143">
        <f>'[2]Torsion bar'!K36</f>
        <v>0</v>
      </c>
      <c r="AG34" s="121"/>
      <c r="AH34" s="122">
        <f t="shared" si="27"/>
        <v>0</v>
      </c>
      <c r="AI34" s="121">
        <f>'[2]Torsion bar'!L36</f>
        <v>0</v>
      </c>
      <c r="AJ34" s="121"/>
      <c r="AK34" s="122">
        <f t="shared" si="28"/>
        <v>0</v>
      </c>
      <c r="AL34" s="121">
        <f>'[2]Torsion bar'!M36</f>
        <v>0</v>
      </c>
      <c r="AM34" s="121"/>
      <c r="AN34" s="124">
        <f t="shared" si="29"/>
        <v>0</v>
      </c>
      <c r="AO34" s="157">
        <f t="shared" si="9"/>
        <v>0</v>
      </c>
      <c r="AP34" s="322">
        <f t="shared" si="9"/>
        <v>0</v>
      </c>
      <c r="AQ34" s="159">
        <f t="shared" si="10"/>
        <v>0</v>
      </c>
      <c r="AR34" s="143">
        <f>'[2]Torsion bar'!N36</f>
        <v>0</v>
      </c>
      <c r="AS34" s="121"/>
      <c r="AT34" s="122">
        <f t="shared" si="30"/>
        <v>0</v>
      </c>
      <c r="AU34" s="121">
        <f>'[2]Torsion bar'!O36</f>
        <v>0</v>
      </c>
      <c r="AV34" s="121"/>
      <c r="AW34" s="123">
        <f t="shared" si="31"/>
        <v>0</v>
      </c>
      <c r="AX34" s="121">
        <f>'[2]Torsion bar'!P36</f>
        <v>0</v>
      </c>
      <c r="AY34" s="121"/>
      <c r="AZ34" s="122">
        <f t="shared" si="32"/>
        <v>0</v>
      </c>
      <c r="BA34" s="157">
        <f t="shared" si="33"/>
        <v>0</v>
      </c>
      <c r="BB34" s="158">
        <f t="shared" si="34"/>
        <v>0</v>
      </c>
      <c r="BC34" s="443">
        <f t="shared" si="35"/>
        <v>0</v>
      </c>
      <c r="BD34" s="166">
        <f t="shared" si="36"/>
        <v>0</v>
      </c>
      <c r="BE34" s="167">
        <f t="shared" si="37"/>
        <v>0</v>
      </c>
      <c r="BF34" s="444">
        <f t="shared" si="38"/>
        <v>0</v>
      </c>
      <c r="BG34" s="439">
        <f t="shared" si="39"/>
        <v>0</v>
      </c>
      <c r="BH34" s="444">
        <f t="shared" si="40"/>
        <v>0</v>
      </c>
      <c r="BI34" s="444">
        <f t="shared" si="41"/>
        <v>0</v>
      </c>
      <c r="BJ34" s="465"/>
      <c r="BL34" s="456">
        <f>VLOOKUP($B34,Test!$A$131:$J$184,8,0)</f>
        <v>0</v>
      </c>
    </row>
    <row r="35" spans="1:64" s="183" customFormat="1" ht="30" customHeight="1" x14ac:dyDescent="0.5">
      <c r="A35" s="184">
        <f t="shared" si="42"/>
        <v>29</v>
      </c>
      <c r="B35" s="222">
        <v>51601</v>
      </c>
      <c r="C35" s="236" t="s">
        <v>24</v>
      </c>
      <c r="D35" s="186" t="s">
        <v>65</v>
      </c>
      <c r="E35" s="143">
        <f>'[2]Torsion bar'!E37</f>
        <v>0</v>
      </c>
      <c r="F35" s="121"/>
      <c r="G35" s="122">
        <f t="shared" si="15"/>
        <v>0</v>
      </c>
      <c r="H35" s="121">
        <f>'[2]Torsion bar'!F37</f>
        <v>0</v>
      </c>
      <c r="I35" s="121"/>
      <c r="J35" s="122">
        <f t="shared" si="16"/>
        <v>0</v>
      </c>
      <c r="K35" s="121">
        <f>'[2]Torsion bar'!G37</f>
        <v>0</v>
      </c>
      <c r="L35" s="121"/>
      <c r="M35" s="124">
        <f t="shared" si="17"/>
        <v>0</v>
      </c>
      <c r="N35" s="157">
        <f t="shared" si="18"/>
        <v>0</v>
      </c>
      <c r="O35" s="322">
        <f t="shared" si="18"/>
        <v>0</v>
      </c>
      <c r="P35" s="159">
        <f t="shared" si="19"/>
        <v>0</v>
      </c>
      <c r="Q35" s="143">
        <f>'[2]Torsion bar'!H37</f>
        <v>0</v>
      </c>
      <c r="R35" s="121"/>
      <c r="S35" s="122">
        <f t="shared" si="20"/>
        <v>0</v>
      </c>
      <c r="T35" s="121">
        <f>'[2]Torsion bar'!I37</f>
        <v>0</v>
      </c>
      <c r="U35" s="121"/>
      <c r="V35" s="122">
        <f t="shared" si="21"/>
        <v>0</v>
      </c>
      <c r="W35" s="483">
        <f>'[2]Torsion bar'!J37</f>
        <v>0</v>
      </c>
      <c r="X35" s="121"/>
      <c r="Y35" s="124">
        <f t="shared" si="22"/>
        <v>0</v>
      </c>
      <c r="Z35" s="157">
        <f t="shared" si="23"/>
        <v>0</v>
      </c>
      <c r="AA35" s="322">
        <f t="shared" si="23"/>
        <v>0</v>
      </c>
      <c r="AB35" s="159">
        <f t="shared" si="24"/>
        <v>0</v>
      </c>
      <c r="AC35" s="439">
        <f t="shared" si="25"/>
        <v>0</v>
      </c>
      <c r="AD35" s="327">
        <f t="shared" si="25"/>
        <v>0</v>
      </c>
      <c r="AE35" s="168">
        <f t="shared" si="26"/>
        <v>0</v>
      </c>
      <c r="AF35" s="143">
        <f>'[2]Torsion bar'!K37</f>
        <v>0</v>
      </c>
      <c r="AG35" s="121"/>
      <c r="AH35" s="122">
        <f t="shared" si="27"/>
        <v>0</v>
      </c>
      <c r="AI35" s="121">
        <f>'[2]Torsion bar'!L37</f>
        <v>0</v>
      </c>
      <c r="AJ35" s="121"/>
      <c r="AK35" s="122">
        <f t="shared" si="28"/>
        <v>0</v>
      </c>
      <c r="AL35" s="121">
        <f>'[2]Torsion bar'!M37</f>
        <v>0</v>
      </c>
      <c r="AM35" s="121"/>
      <c r="AN35" s="124">
        <f t="shared" si="29"/>
        <v>0</v>
      </c>
      <c r="AO35" s="157">
        <f t="shared" si="9"/>
        <v>0</v>
      </c>
      <c r="AP35" s="322">
        <f t="shared" si="9"/>
        <v>0</v>
      </c>
      <c r="AQ35" s="159">
        <f t="shared" si="10"/>
        <v>0</v>
      </c>
      <c r="AR35" s="143">
        <f>'[2]Torsion bar'!N37</f>
        <v>0</v>
      </c>
      <c r="AS35" s="121"/>
      <c r="AT35" s="122">
        <f t="shared" si="30"/>
        <v>0</v>
      </c>
      <c r="AU35" s="121">
        <f>'[2]Torsion bar'!O37</f>
        <v>0</v>
      </c>
      <c r="AV35" s="121"/>
      <c r="AW35" s="123">
        <f t="shared" si="31"/>
        <v>0</v>
      </c>
      <c r="AX35" s="121">
        <f>'[2]Torsion bar'!P37</f>
        <v>0</v>
      </c>
      <c r="AY35" s="121"/>
      <c r="AZ35" s="122">
        <f t="shared" si="32"/>
        <v>0</v>
      </c>
      <c r="BA35" s="157">
        <f t="shared" si="33"/>
        <v>0</v>
      </c>
      <c r="BB35" s="158">
        <f t="shared" si="34"/>
        <v>0</v>
      </c>
      <c r="BC35" s="443">
        <f t="shared" si="35"/>
        <v>0</v>
      </c>
      <c r="BD35" s="166">
        <f t="shared" si="36"/>
        <v>0</v>
      </c>
      <c r="BE35" s="167">
        <f t="shared" si="37"/>
        <v>0</v>
      </c>
      <c r="BF35" s="444">
        <f t="shared" si="38"/>
        <v>0</v>
      </c>
      <c r="BG35" s="439">
        <f t="shared" si="39"/>
        <v>0</v>
      </c>
      <c r="BH35" s="444">
        <f t="shared" si="40"/>
        <v>0</v>
      </c>
      <c r="BI35" s="444">
        <f t="shared" si="41"/>
        <v>0</v>
      </c>
      <c r="BJ35" s="465"/>
      <c r="BL35" s="456">
        <f>VLOOKUP($B35,Test!$A$131:$J$184,8,0)</f>
        <v>0</v>
      </c>
    </row>
    <row r="36" spans="1:64" s="183" customFormat="1" ht="30" customHeight="1" x14ac:dyDescent="0.5">
      <c r="A36" s="184">
        <f t="shared" si="42"/>
        <v>30</v>
      </c>
      <c r="B36" s="222">
        <v>51602</v>
      </c>
      <c r="C36" s="236" t="s">
        <v>25</v>
      </c>
      <c r="D36" s="186" t="s">
        <v>66</v>
      </c>
      <c r="E36" s="143">
        <f>'[2]Torsion bar'!E38</f>
        <v>0</v>
      </c>
      <c r="F36" s="121"/>
      <c r="G36" s="122">
        <f t="shared" si="15"/>
        <v>0</v>
      </c>
      <c r="H36" s="121">
        <f>'[2]Torsion bar'!F38</f>
        <v>0</v>
      </c>
      <c r="I36" s="121"/>
      <c r="J36" s="122">
        <f t="shared" si="16"/>
        <v>0</v>
      </c>
      <c r="K36" s="121">
        <f>'[2]Torsion bar'!G38</f>
        <v>0</v>
      </c>
      <c r="L36" s="121"/>
      <c r="M36" s="124">
        <f t="shared" si="17"/>
        <v>0</v>
      </c>
      <c r="N36" s="157">
        <f t="shared" si="18"/>
        <v>0</v>
      </c>
      <c r="O36" s="322">
        <f t="shared" si="18"/>
        <v>0</v>
      </c>
      <c r="P36" s="159">
        <f t="shared" si="19"/>
        <v>0</v>
      </c>
      <c r="Q36" s="143">
        <f>'[2]Torsion bar'!H38</f>
        <v>0</v>
      </c>
      <c r="R36" s="121"/>
      <c r="S36" s="122">
        <f t="shared" si="20"/>
        <v>0</v>
      </c>
      <c r="T36" s="121">
        <f>'[2]Torsion bar'!I38</f>
        <v>0</v>
      </c>
      <c r="U36" s="121"/>
      <c r="V36" s="122">
        <f t="shared" si="21"/>
        <v>0</v>
      </c>
      <c r="W36" s="483">
        <f>'[2]Torsion bar'!J38</f>
        <v>0</v>
      </c>
      <c r="X36" s="121"/>
      <c r="Y36" s="124">
        <f t="shared" si="22"/>
        <v>0</v>
      </c>
      <c r="Z36" s="157">
        <f t="shared" si="23"/>
        <v>0</v>
      </c>
      <c r="AA36" s="322">
        <f t="shared" si="23"/>
        <v>0</v>
      </c>
      <c r="AB36" s="159">
        <f t="shared" si="24"/>
        <v>0</v>
      </c>
      <c r="AC36" s="439">
        <f t="shared" si="25"/>
        <v>0</v>
      </c>
      <c r="AD36" s="327">
        <f t="shared" si="25"/>
        <v>0</v>
      </c>
      <c r="AE36" s="168">
        <f t="shared" si="26"/>
        <v>0</v>
      </c>
      <c r="AF36" s="143">
        <f>'[2]Torsion bar'!K38</f>
        <v>0</v>
      </c>
      <c r="AG36" s="121"/>
      <c r="AH36" s="122">
        <f t="shared" si="27"/>
        <v>0</v>
      </c>
      <c r="AI36" s="121">
        <f>'[2]Torsion bar'!L38</f>
        <v>0</v>
      </c>
      <c r="AJ36" s="121"/>
      <c r="AK36" s="122">
        <f t="shared" si="28"/>
        <v>0</v>
      </c>
      <c r="AL36" s="121">
        <f>'[2]Torsion bar'!M38</f>
        <v>0</v>
      </c>
      <c r="AM36" s="121"/>
      <c r="AN36" s="124">
        <f t="shared" si="29"/>
        <v>0</v>
      </c>
      <c r="AO36" s="157">
        <f t="shared" si="9"/>
        <v>0</v>
      </c>
      <c r="AP36" s="322">
        <f t="shared" si="9"/>
        <v>0</v>
      </c>
      <c r="AQ36" s="159">
        <f t="shared" si="10"/>
        <v>0</v>
      </c>
      <c r="AR36" s="143">
        <f>'[2]Torsion bar'!N38</f>
        <v>0</v>
      </c>
      <c r="AS36" s="121"/>
      <c r="AT36" s="122">
        <f t="shared" si="30"/>
        <v>0</v>
      </c>
      <c r="AU36" s="121">
        <f>'[2]Torsion bar'!O38</f>
        <v>0</v>
      </c>
      <c r="AV36" s="121"/>
      <c r="AW36" s="123">
        <f t="shared" si="31"/>
        <v>0</v>
      </c>
      <c r="AX36" s="121">
        <f>'[2]Torsion bar'!P38</f>
        <v>0</v>
      </c>
      <c r="AY36" s="121"/>
      <c r="AZ36" s="122">
        <f t="shared" si="32"/>
        <v>0</v>
      </c>
      <c r="BA36" s="157">
        <f t="shared" si="33"/>
        <v>0</v>
      </c>
      <c r="BB36" s="158">
        <f t="shared" si="34"/>
        <v>0</v>
      </c>
      <c r="BC36" s="443">
        <f t="shared" si="35"/>
        <v>0</v>
      </c>
      <c r="BD36" s="166">
        <f t="shared" si="36"/>
        <v>0</v>
      </c>
      <c r="BE36" s="167">
        <f t="shared" si="37"/>
        <v>0</v>
      </c>
      <c r="BF36" s="444">
        <f t="shared" si="38"/>
        <v>0</v>
      </c>
      <c r="BG36" s="439">
        <f t="shared" si="39"/>
        <v>0</v>
      </c>
      <c r="BH36" s="444">
        <f t="shared" si="40"/>
        <v>0</v>
      </c>
      <c r="BI36" s="444">
        <f t="shared" si="41"/>
        <v>0</v>
      </c>
      <c r="BJ36" s="465"/>
      <c r="BL36" s="456">
        <f>VLOOKUP($B36,Test!$A$131:$J$184,8,0)</f>
        <v>0</v>
      </c>
    </row>
    <row r="37" spans="1:64" s="183" customFormat="1" ht="30" customHeight="1" x14ac:dyDescent="0.5">
      <c r="A37" s="184">
        <f t="shared" si="42"/>
        <v>31</v>
      </c>
      <c r="B37" s="222">
        <v>51603</v>
      </c>
      <c r="C37" s="236" t="s">
        <v>26</v>
      </c>
      <c r="D37" s="186" t="s">
        <v>83</v>
      </c>
      <c r="E37" s="143">
        <f>'[2]Torsion bar'!E39</f>
        <v>0</v>
      </c>
      <c r="F37" s="121"/>
      <c r="G37" s="122">
        <f t="shared" si="15"/>
        <v>0</v>
      </c>
      <c r="H37" s="121">
        <f>'[2]Torsion bar'!F39</f>
        <v>0</v>
      </c>
      <c r="I37" s="121"/>
      <c r="J37" s="122">
        <f t="shared" si="16"/>
        <v>0</v>
      </c>
      <c r="K37" s="121">
        <f>'[2]Torsion bar'!G39</f>
        <v>0</v>
      </c>
      <c r="L37" s="121"/>
      <c r="M37" s="124">
        <f t="shared" si="17"/>
        <v>0</v>
      </c>
      <c r="N37" s="157">
        <f t="shared" si="18"/>
        <v>0</v>
      </c>
      <c r="O37" s="322">
        <f t="shared" si="18"/>
        <v>0</v>
      </c>
      <c r="P37" s="159">
        <f t="shared" si="19"/>
        <v>0</v>
      </c>
      <c r="Q37" s="143">
        <f>'[2]Torsion bar'!H39</f>
        <v>0</v>
      </c>
      <c r="R37" s="121"/>
      <c r="S37" s="122">
        <f t="shared" si="20"/>
        <v>0</v>
      </c>
      <c r="T37" s="121">
        <f>'[2]Torsion bar'!I39</f>
        <v>0</v>
      </c>
      <c r="U37" s="121"/>
      <c r="V37" s="122">
        <f t="shared" si="21"/>
        <v>0</v>
      </c>
      <c r="W37" s="483">
        <f>'[2]Torsion bar'!J39</f>
        <v>0</v>
      </c>
      <c r="X37" s="121"/>
      <c r="Y37" s="124">
        <f t="shared" si="22"/>
        <v>0</v>
      </c>
      <c r="Z37" s="157">
        <f t="shared" si="23"/>
        <v>0</v>
      </c>
      <c r="AA37" s="322">
        <f t="shared" si="23"/>
        <v>0</v>
      </c>
      <c r="AB37" s="159">
        <f t="shared" si="24"/>
        <v>0</v>
      </c>
      <c r="AC37" s="439">
        <f t="shared" si="25"/>
        <v>0</v>
      </c>
      <c r="AD37" s="327">
        <f t="shared" si="25"/>
        <v>0</v>
      </c>
      <c r="AE37" s="168">
        <f t="shared" si="26"/>
        <v>0</v>
      </c>
      <c r="AF37" s="143">
        <f>'[2]Torsion bar'!K39</f>
        <v>0</v>
      </c>
      <c r="AG37" s="121"/>
      <c r="AH37" s="122">
        <f t="shared" si="27"/>
        <v>0</v>
      </c>
      <c r="AI37" s="121">
        <f>'[2]Torsion bar'!L39</f>
        <v>0</v>
      </c>
      <c r="AJ37" s="121"/>
      <c r="AK37" s="122">
        <f t="shared" si="28"/>
        <v>0</v>
      </c>
      <c r="AL37" s="121">
        <f>'[2]Torsion bar'!M39</f>
        <v>0</v>
      </c>
      <c r="AM37" s="121"/>
      <c r="AN37" s="124">
        <f t="shared" si="29"/>
        <v>0</v>
      </c>
      <c r="AO37" s="157">
        <f t="shared" si="9"/>
        <v>0</v>
      </c>
      <c r="AP37" s="322">
        <f t="shared" si="9"/>
        <v>0</v>
      </c>
      <c r="AQ37" s="159">
        <f t="shared" si="10"/>
        <v>0</v>
      </c>
      <c r="AR37" s="143">
        <f>'[2]Torsion bar'!N39</f>
        <v>0</v>
      </c>
      <c r="AS37" s="121"/>
      <c r="AT37" s="122">
        <f t="shared" si="30"/>
        <v>0</v>
      </c>
      <c r="AU37" s="121">
        <f>'[2]Torsion bar'!O39</f>
        <v>0</v>
      </c>
      <c r="AV37" s="121"/>
      <c r="AW37" s="123">
        <f t="shared" si="31"/>
        <v>0</v>
      </c>
      <c r="AX37" s="121">
        <f>'[2]Torsion bar'!P39</f>
        <v>0</v>
      </c>
      <c r="AY37" s="121"/>
      <c r="AZ37" s="122">
        <f t="shared" si="32"/>
        <v>0</v>
      </c>
      <c r="BA37" s="157">
        <f t="shared" si="33"/>
        <v>0</v>
      </c>
      <c r="BB37" s="158">
        <f t="shared" si="34"/>
        <v>0</v>
      </c>
      <c r="BC37" s="443">
        <f t="shared" si="35"/>
        <v>0</v>
      </c>
      <c r="BD37" s="166">
        <f t="shared" si="36"/>
        <v>0</v>
      </c>
      <c r="BE37" s="167">
        <f t="shared" si="37"/>
        <v>0</v>
      </c>
      <c r="BF37" s="444">
        <f t="shared" si="38"/>
        <v>0</v>
      </c>
      <c r="BG37" s="439">
        <f t="shared" si="39"/>
        <v>0</v>
      </c>
      <c r="BH37" s="444">
        <f t="shared" si="40"/>
        <v>0</v>
      </c>
      <c r="BI37" s="444">
        <f t="shared" si="41"/>
        <v>0</v>
      </c>
      <c r="BJ37" s="465"/>
      <c r="BL37" s="456">
        <f>VLOOKUP($B37,Test!$A$131:$J$184,8,0)</f>
        <v>0</v>
      </c>
    </row>
    <row r="38" spans="1:64" s="183" customFormat="1" ht="30" customHeight="1" x14ac:dyDescent="0.5">
      <c r="A38" s="184">
        <f t="shared" si="42"/>
        <v>32</v>
      </c>
      <c r="B38" s="222">
        <v>51604</v>
      </c>
      <c r="C38" s="236" t="s">
        <v>27</v>
      </c>
      <c r="D38" s="186" t="s">
        <v>67</v>
      </c>
      <c r="E38" s="143">
        <f>'[2]Torsion bar'!E40</f>
        <v>0</v>
      </c>
      <c r="F38" s="121"/>
      <c r="G38" s="122">
        <f t="shared" si="15"/>
        <v>0</v>
      </c>
      <c r="H38" s="121">
        <f>'[2]Torsion bar'!F40</f>
        <v>0</v>
      </c>
      <c r="I38" s="121"/>
      <c r="J38" s="122">
        <f t="shared" si="16"/>
        <v>0</v>
      </c>
      <c r="K38" s="121">
        <f>'[2]Torsion bar'!G40</f>
        <v>0</v>
      </c>
      <c r="L38" s="121"/>
      <c r="M38" s="124">
        <f t="shared" si="17"/>
        <v>0</v>
      </c>
      <c r="N38" s="157">
        <f t="shared" si="18"/>
        <v>0</v>
      </c>
      <c r="O38" s="322">
        <f t="shared" si="18"/>
        <v>0</v>
      </c>
      <c r="P38" s="159">
        <f t="shared" si="19"/>
        <v>0</v>
      </c>
      <c r="Q38" s="143">
        <f>'[2]Torsion bar'!H40</f>
        <v>0</v>
      </c>
      <c r="R38" s="121"/>
      <c r="S38" s="122">
        <f t="shared" si="20"/>
        <v>0</v>
      </c>
      <c r="T38" s="121">
        <f>'[2]Torsion bar'!I40</f>
        <v>0</v>
      </c>
      <c r="U38" s="121"/>
      <c r="V38" s="122">
        <f t="shared" si="21"/>
        <v>0</v>
      </c>
      <c r="W38" s="483">
        <f>'[2]Torsion bar'!J40</f>
        <v>0</v>
      </c>
      <c r="X38" s="121"/>
      <c r="Y38" s="124">
        <f t="shared" si="22"/>
        <v>0</v>
      </c>
      <c r="Z38" s="157">
        <f t="shared" si="23"/>
        <v>0</v>
      </c>
      <c r="AA38" s="322">
        <f t="shared" si="23"/>
        <v>0</v>
      </c>
      <c r="AB38" s="159">
        <f t="shared" si="24"/>
        <v>0</v>
      </c>
      <c r="AC38" s="439">
        <f t="shared" si="25"/>
        <v>0</v>
      </c>
      <c r="AD38" s="327">
        <f t="shared" si="25"/>
        <v>0</v>
      </c>
      <c r="AE38" s="168">
        <f t="shared" si="26"/>
        <v>0</v>
      </c>
      <c r="AF38" s="143">
        <f>'[2]Torsion bar'!K40</f>
        <v>0</v>
      </c>
      <c r="AG38" s="121"/>
      <c r="AH38" s="122">
        <f t="shared" si="27"/>
        <v>0</v>
      </c>
      <c r="AI38" s="121">
        <f>'[2]Torsion bar'!L40</f>
        <v>0</v>
      </c>
      <c r="AJ38" s="121"/>
      <c r="AK38" s="122">
        <f t="shared" si="28"/>
        <v>0</v>
      </c>
      <c r="AL38" s="121">
        <f>'[2]Torsion bar'!M40</f>
        <v>0</v>
      </c>
      <c r="AM38" s="121"/>
      <c r="AN38" s="124">
        <f t="shared" si="29"/>
        <v>0</v>
      </c>
      <c r="AO38" s="157">
        <f t="shared" si="9"/>
        <v>0</v>
      </c>
      <c r="AP38" s="322">
        <f t="shared" si="9"/>
        <v>0</v>
      </c>
      <c r="AQ38" s="159">
        <f t="shared" si="10"/>
        <v>0</v>
      </c>
      <c r="AR38" s="143">
        <f>'[2]Torsion bar'!N40</f>
        <v>0</v>
      </c>
      <c r="AS38" s="121"/>
      <c r="AT38" s="122">
        <f t="shared" si="30"/>
        <v>0</v>
      </c>
      <c r="AU38" s="121">
        <f>'[2]Torsion bar'!O40</f>
        <v>0</v>
      </c>
      <c r="AV38" s="121"/>
      <c r="AW38" s="123">
        <f t="shared" si="31"/>
        <v>0</v>
      </c>
      <c r="AX38" s="121">
        <f>'[2]Torsion bar'!P40</f>
        <v>0</v>
      </c>
      <c r="AY38" s="121"/>
      <c r="AZ38" s="122">
        <f t="shared" si="32"/>
        <v>0</v>
      </c>
      <c r="BA38" s="157">
        <f t="shared" si="33"/>
        <v>0</v>
      </c>
      <c r="BB38" s="158">
        <f t="shared" si="34"/>
        <v>0</v>
      </c>
      <c r="BC38" s="443">
        <f t="shared" si="35"/>
        <v>0</v>
      </c>
      <c r="BD38" s="166">
        <f t="shared" si="36"/>
        <v>0</v>
      </c>
      <c r="BE38" s="167">
        <f t="shared" si="37"/>
        <v>0</v>
      </c>
      <c r="BF38" s="444">
        <f t="shared" si="38"/>
        <v>0</v>
      </c>
      <c r="BG38" s="439">
        <f t="shared" si="39"/>
        <v>0</v>
      </c>
      <c r="BH38" s="444">
        <f t="shared" si="40"/>
        <v>0</v>
      </c>
      <c r="BI38" s="444">
        <f t="shared" si="41"/>
        <v>0</v>
      </c>
      <c r="BJ38" s="465"/>
      <c r="BL38" s="456">
        <f>VLOOKUP($B38,Test!$A$131:$J$184,8,0)</f>
        <v>0</v>
      </c>
    </row>
    <row r="39" spans="1:64" s="183" customFormat="1" ht="30" customHeight="1" x14ac:dyDescent="0.5">
      <c r="A39" s="184">
        <f t="shared" si="42"/>
        <v>33</v>
      </c>
      <c r="B39" s="222">
        <v>51605</v>
      </c>
      <c r="C39" s="236" t="s">
        <v>28</v>
      </c>
      <c r="D39" s="186" t="s">
        <v>84</v>
      </c>
      <c r="E39" s="143">
        <f>'[2]Torsion bar'!E41</f>
        <v>0</v>
      </c>
      <c r="F39" s="121"/>
      <c r="G39" s="122">
        <f t="shared" si="15"/>
        <v>0</v>
      </c>
      <c r="H39" s="121">
        <f>'[2]Torsion bar'!F41</f>
        <v>0</v>
      </c>
      <c r="I39" s="121"/>
      <c r="J39" s="122">
        <f t="shared" si="16"/>
        <v>0</v>
      </c>
      <c r="K39" s="121">
        <f>'[2]Torsion bar'!G41</f>
        <v>0</v>
      </c>
      <c r="L39" s="121"/>
      <c r="M39" s="124">
        <f t="shared" si="17"/>
        <v>0</v>
      </c>
      <c r="N39" s="157">
        <f t="shared" si="18"/>
        <v>0</v>
      </c>
      <c r="O39" s="322">
        <f t="shared" si="18"/>
        <v>0</v>
      </c>
      <c r="P39" s="159">
        <f t="shared" si="19"/>
        <v>0</v>
      </c>
      <c r="Q39" s="143">
        <f>'[2]Torsion bar'!H41</f>
        <v>0</v>
      </c>
      <c r="R39" s="121"/>
      <c r="S39" s="122">
        <f t="shared" si="20"/>
        <v>0</v>
      </c>
      <c r="T39" s="121">
        <f>'[2]Torsion bar'!I41</f>
        <v>0</v>
      </c>
      <c r="U39" s="121"/>
      <c r="V39" s="122">
        <f t="shared" si="21"/>
        <v>0</v>
      </c>
      <c r="W39" s="483">
        <f>'[2]Torsion bar'!J41</f>
        <v>0</v>
      </c>
      <c r="X39" s="121"/>
      <c r="Y39" s="124">
        <f t="shared" si="22"/>
        <v>0</v>
      </c>
      <c r="Z39" s="157">
        <f t="shared" si="23"/>
        <v>0</v>
      </c>
      <c r="AA39" s="322">
        <f t="shared" si="23"/>
        <v>0</v>
      </c>
      <c r="AB39" s="159">
        <f t="shared" si="24"/>
        <v>0</v>
      </c>
      <c r="AC39" s="439">
        <f t="shared" si="25"/>
        <v>0</v>
      </c>
      <c r="AD39" s="327">
        <f t="shared" si="25"/>
        <v>0</v>
      </c>
      <c r="AE39" s="168">
        <f t="shared" si="26"/>
        <v>0</v>
      </c>
      <c r="AF39" s="143">
        <f>'[2]Torsion bar'!K41</f>
        <v>0</v>
      </c>
      <c r="AG39" s="121"/>
      <c r="AH39" s="122">
        <f t="shared" si="27"/>
        <v>0</v>
      </c>
      <c r="AI39" s="121">
        <f>'[2]Torsion bar'!L41</f>
        <v>0</v>
      </c>
      <c r="AJ39" s="121"/>
      <c r="AK39" s="122">
        <f t="shared" si="28"/>
        <v>0</v>
      </c>
      <c r="AL39" s="121">
        <f>'[2]Torsion bar'!M41</f>
        <v>0</v>
      </c>
      <c r="AM39" s="121"/>
      <c r="AN39" s="124">
        <f t="shared" si="29"/>
        <v>0</v>
      </c>
      <c r="AO39" s="157">
        <f t="shared" si="9"/>
        <v>0</v>
      </c>
      <c r="AP39" s="322">
        <f t="shared" si="9"/>
        <v>0</v>
      </c>
      <c r="AQ39" s="159">
        <f t="shared" si="10"/>
        <v>0</v>
      </c>
      <c r="AR39" s="143">
        <f>'[2]Torsion bar'!N41</f>
        <v>0</v>
      </c>
      <c r="AS39" s="121"/>
      <c r="AT39" s="122">
        <f t="shared" si="30"/>
        <v>0</v>
      </c>
      <c r="AU39" s="121">
        <f>'[2]Torsion bar'!O41</f>
        <v>0</v>
      </c>
      <c r="AV39" s="121"/>
      <c r="AW39" s="123">
        <f t="shared" si="31"/>
        <v>0</v>
      </c>
      <c r="AX39" s="121">
        <f>'[2]Torsion bar'!P41</f>
        <v>0</v>
      </c>
      <c r="AY39" s="121"/>
      <c r="AZ39" s="122">
        <f t="shared" si="32"/>
        <v>0</v>
      </c>
      <c r="BA39" s="157">
        <f t="shared" si="33"/>
        <v>0</v>
      </c>
      <c r="BB39" s="158">
        <f t="shared" si="34"/>
        <v>0</v>
      </c>
      <c r="BC39" s="443">
        <f t="shared" si="35"/>
        <v>0</v>
      </c>
      <c r="BD39" s="166">
        <f t="shared" si="36"/>
        <v>0</v>
      </c>
      <c r="BE39" s="167">
        <f t="shared" si="37"/>
        <v>0</v>
      </c>
      <c r="BF39" s="444">
        <f t="shared" si="38"/>
        <v>0</v>
      </c>
      <c r="BG39" s="439">
        <f t="shared" si="39"/>
        <v>0</v>
      </c>
      <c r="BH39" s="444">
        <f t="shared" si="40"/>
        <v>0</v>
      </c>
      <c r="BI39" s="444">
        <f t="shared" si="41"/>
        <v>0</v>
      </c>
      <c r="BJ39" s="465"/>
      <c r="BL39" s="456">
        <f>VLOOKUP($B39,Test!$A$131:$J$184,8,0)</f>
        <v>0</v>
      </c>
    </row>
    <row r="40" spans="1:64" s="183" customFormat="1" ht="30" customHeight="1" x14ac:dyDescent="0.5">
      <c r="A40" s="184">
        <f t="shared" si="42"/>
        <v>34</v>
      </c>
      <c r="B40" s="222">
        <v>51606</v>
      </c>
      <c r="C40" s="236" t="s">
        <v>29</v>
      </c>
      <c r="D40" s="186" t="s">
        <v>68</v>
      </c>
      <c r="E40" s="143">
        <f>'[2]Torsion bar'!E42</f>
        <v>0</v>
      </c>
      <c r="F40" s="121"/>
      <c r="G40" s="122">
        <f t="shared" si="15"/>
        <v>0</v>
      </c>
      <c r="H40" s="121">
        <f>'[2]Torsion bar'!F42</f>
        <v>0</v>
      </c>
      <c r="I40" s="121"/>
      <c r="J40" s="122">
        <f t="shared" si="16"/>
        <v>0</v>
      </c>
      <c r="K40" s="121">
        <f>'[2]Torsion bar'!G42</f>
        <v>0</v>
      </c>
      <c r="L40" s="121"/>
      <c r="M40" s="124">
        <f t="shared" si="17"/>
        <v>0</v>
      </c>
      <c r="N40" s="157">
        <f t="shared" si="18"/>
        <v>0</v>
      </c>
      <c r="O40" s="322">
        <f t="shared" si="18"/>
        <v>0</v>
      </c>
      <c r="P40" s="159">
        <f t="shared" si="19"/>
        <v>0</v>
      </c>
      <c r="Q40" s="143">
        <f>'[2]Torsion bar'!H42</f>
        <v>0</v>
      </c>
      <c r="R40" s="121"/>
      <c r="S40" s="122">
        <f t="shared" si="20"/>
        <v>0</v>
      </c>
      <c r="T40" s="121">
        <f>'[2]Torsion bar'!I42</f>
        <v>0</v>
      </c>
      <c r="U40" s="121"/>
      <c r="V40" s="122">
        <f t="shared" si="21"/>
        <v>0</v>
      </c>
      <c r="W40" s="483">
        <f>'[2]Torsion bar'!J42</f>
        <v>0</v>
      </c>
      <c r="X40" s="121"/>
      <c r="Y40" s="124">
        <f t="shared" si="22"/>
        <v>0</v>
      </c>
      <c r="Z40" s="157">
        <f t="shared" si="23"/>
        <v>0</v>
      </c>
      <c r="AA40" s="322">
        <f t="shared" si="23"/>
        <v>0</v>
      </c>
      <c r="AB40" s="159">
        <f t="shared" si="24"/>
        <v>0</v>
      </c>
      <c r="AC40" s="439">
        <f t="shared" si="25"/>
        <v>0</v>
      </c>
      <c r="AD40" s="327">
        <f t="shared" si="25"/>
        <v>0</v>
      </c>
      <c r="AE40" s="168">
        <f t="shared" si="26"/>
        <v>0</v>
      </c>
      <c r="AF40" s="143">
        <f>'[2]Torsion bar'!K42</f>
        <v>0</v>
      </c>
      <c r="AG40" s="121"/>
      <c r="AH40" s="122">
        <f t="shared" si="27"/>
        <v>0</v>
      </c>
      <c r="AI40" s="121">
        <f>'[2]Torsion bar'!L42</f>
        <v>0</v>
      </c>
      <c r="AJ40" s="121"/>
      <c r="AK40" s="122">
        <f t="shared" si="28"/>
        <v>0</v>
      </c>
      <c r="AL40" s="121">
        <f>'[2]Torsion bar'!M42</f>
        <v>0</v>
      </c>
      <c r="AM40" s="121"/>
      <c r="AN40" s="124">
        <f t="shared" si="29"/>
        <v>0</v>
      </c>
      <c r="AO40" s="157">
        <f t="shared" si="9"/>
        <v>0</v>
      </c>
      <c r="AP40" s="322">
        <f t="shared" si="9"/>
        <v>0</v>
      </c>
      <c r="AQ40" s="159">
        <f t="shared" si="10"/>
        <v>0</v>
      </c>
      <c r="AR40" s="143">
        <f>'[2]Torsion bar'!N42</f>
        <v>0</v>
      </c>
      <c r="AS40" s="121"/>
      <c r="AT40" s="122">
        <f t="shared" si="30"/>
        <v>0</v>
      </c>
      <c r="AU40" s="121">
        <f>'[2]Torsion bar'!O42</f>
        <v>0</v>
      </c>
      <c r="AV40" s="121"/>
      <c r="AW40" s="123">
        <f t="shared" si="31"/>
        <v>0</v>
      </c>
      <c r="AX40" s="121">
        <f>'[2]Torsion bar'!P42</f>
        <v>0</v>
      </c>
      <c r="AY40" s="121"/>
      <c r="AZ40" s="122">
        <f t="shared" si="32"/>
        <v>0</v>
      </c>
      <c r="BA40" s="157">
        <f t="shared" si="33"/>
        <v>0</v>
      </c>
      <c r="BB40" s="158">
        <f t="shared" si="34"/>
        <v>0</v>
      </c>
      <c r="BC40" s="443">
        <f t="shared" si="35"/>
        <v>0</v>
      </c>
      <c r="BD40" s="166">
        <f t="shared" si="36"/>
        <v>0</v>
      </c>
      <c r="BE40" s="167">
        <f t="shared" si="37"/>
        <v>0</v>
      </c>
      <c r="BF40" s="444">
        <f t="shared" si="38"/>
        <v>0</v>
      </c>
      <c r="BG40" s="439">
        <f t="shared" si="39"/>
        <v>0</v>
      </c>
      <c r="BH40" s="444">
        <f t="shared" si="40"/>
        <v>0</v>
      </c>
      <c r="BI40" s="444">
        <f t="shared" si="41"/>
        <v>0</v>
      </c>
      <c r="BJ40" s="465"/>
      <c r="BL40" s="456">
        <f>VLOOKUP($B40,Test!$A$131:$J$184,8,0)</f>
        <v>0</v>
      </c>
    </row>
    <row r="41" spans="1:64" s="183" customFormat="1" ht="30" customHeight="1" x14ac:dyDescent="0.5">
      <c r="A41" s="184">
        <f t="shared" si="42"/>
        <v>35</v>
      </c>
      <c r="B41" s="222">
        <v>51607</v>
      </c>
      <c r="C41" s="236" t="s">
        <v>255</v>
      </c>
      <c r="D41" s="186" t="s">
        <v>69</v>
      </c>
      <c r="E41" s="143">
        <f>'[2]Torsion bar'!E43</f>
        <v>0</v>
      </c>
      <c r="F41" s="121"/>
      <c r="G41" s="122">
        <f t="shared" si="15"/>
        <v>0</v>
      </c>
      <c r="H41" s="121">
        <f>'[2]Torsion bar'!F43</f>
        <v>0</v>
      </c>
      <c r="I41" s="121"/>
      <c r="J41" s="122">
        <f t="shared" si="16"/>
        <v>0</v>
      </c>
      <c r="K41" s="121">
        <f>'[2]Torsion bar'!G43</f>
        <v>0</v>
      </c>
      <c r="L41" s="121"/>
      <c r="M41" s="124">
        <f t="shared" si="17"/>
        <v>0</v>
      </c>
      <c r="N41" s="157">
        <f t="shared" si="18"/>
        <v>0</v>
      </c>
      <c r="O41" s="322">
        <f t="shared" si="18"/>
        <v>0</v>
      </c>
      <c r="P41" s="159">
        <f t="shared" si="19"/>
        <v>0</v>
      </c>
      <c r="Q41" s="143">
        <f>'[2]Torsion bar'!H43</f>
        <v>0</v>
      </c>
      <c r="R41" s="121"/>
      <c r="S41" s="122">
        <f t="shared" si="20"/>
        <v>0</v>
      </c>
      <c r="T41" s="121">
        <f>'[2]Torsion bar'!I43</f>
        <v>0</v>
      </c>
      <c r="U41" s="121"/>
      <c r="V41" s="122">
        <f t="shared" si="21"/>
        <v>0</v>
      </c>
      <c r="W41" s="483">
        <f>'[2]Torsion bar'!J43</f>
        <v>0</v>
      </c>
      <c r="X41" s="121"/>
      <c r="Y41" s="124">
        <f t="shared" si="22"/>
        <v>0</v>
      </c>
      <c r="Z41" s="157">
        <f t="shared" si="23"/>
        <v>0</v>
      </c>
      <c r="AA41" s="322">
        <f t="shared" si="23"/>
        <v>0</v>
      </c>
      <c r="AB41" s="159">
        <f t="shared" si="24"/>
        <v>0</v>
      </c>
      <c r="AC41" s="439">
        <f t="shared" si="25"/>
        <v>0</v>
      </c>
      <c r="AD41" s="327">
        <f t="shared" si="25"/>
        <v>0</v>
      </c>
      <c r="AE41" s="168">
        <f t="shared" si="26"/>
        <v>0</v>
      </c>
      <c r="AF41" s="143">
        <f>'[2]Torsion bar'!K43</f>
        <v>0</v>
      </c>
      <c r="AG41" s="121"/>
      <c r="AH41" s="122">
        <f t="shared" si="27"/>
        <v>0</v>
      </c>
      <c r="AI41" s="121">
        <f>'[2]Torsion bar'!L43</f>
        <v>0</v>
      </c>
      <c r="AJ41" s="121"/>
      <c r="AK41" s="122">
        <f t="shared" si="28"/>
        <v>0</v>
      </c>
      <c r="AL41" s="121">
        <f>'[2]Torsion bar'!M43</f>
        <v>0</v>
      </c>
      <c r="AM41" s="121"/>
      <c r="AN41" s="124">
        <f t="shared" si="29"/>
        <v>0</v>
      </c>
      <c r="AO41" s="157">
        <f t="shared" si="9"/>
        <v>0</v>
      </c>
      <c r="AP41" s="322">
        <f t="shared" si="9"/>
        <v>0</v>
      </c>
      <c r="AQ41" s="159">
        <f t="shared" si="10"/>
        <v>0</v>
      </c>
      <c r="AR41" s="143">
        <f>'[2]Torsion bar'!N43</f>
        <v>0</v>
      </c>
      <c r="AS41" s="121"/>
      <c r="AT41" s="122">
        <f t="shared" si="30"/>
        <v>0</v>
      </c>
      <c r="AU41" s="121">
        <f>'[2]Torsion bar'!O43</f>
        <v>0</v>
      </c>
      <c r="AV41" s="121"/>
      <c r="AW41" s="123">
        <f t="shared" si="31"/>
        <v>0</v>
      </c>
      <c r="AX41" s="121">
        <f>'[2]Torsion bar'!P43</f>
        <v>0</v>
      </c>
      <c r="AY41" s="121"/>
      <c r="AZ41" s="122">
        <f t="shared" si="32"/>
        <v>0</v>
      </c>
      <c r="BA41" s="157">
        <f t="shared" si="33"/>
        <v>0</v>
      </c>
      <c r="BB41" s="158">
        <f t="shared" si="34"/>
        <v>0</v>
      </c>
      <c r="BC41" s="443">
        <f t="shared" si="35"/>
        <v>0</v>
      </c>
      <c r="BD41" s="166">
        <f t="shared" si="36"/>
        <v>0</v>
      </c>
      <c r="BE41" s="167">
        <f t="shared" si="37"/>
        <v>0</v>
      </c>
      <c r="BF41" s="444">
        <f t="shared" si="38"/>
        <v>0</v>
      </c>
      <c r="BG41" s="439">
        <f t="shared" si="39"/>
        <v>0</v>
      </c>
      <c r="BH41" s="444">
        <f t="shared" si="40"/>
        <v>0</v>
      </c>
      <c r="BI41" s="444">
        <f t="shared" si="41"/>
        <v>0</v>
      </c>
      <c r="BJ41" s="465"/>
      <c r="BL41" s="456">
        <f>VLOOKUP($B41,Test!$A$131:$J$184,8,0)</f>
        <v>0</v>
      </c>
    </row>
    <row r="42" spans="1:64" s="183" customFormat="1" ht="30" customHeight="1" x14ac:dyDescent="0.5">
      <c r="A42" s="184">
        <f t="shared" si="42"/>
        <v>36</v>
      </c>
      <c r="B42" s="222">
        <v>51608</v>
      </c>
      <c r="C42" s="236" t="s">
        <v>30</v>
      </c>
      <c r="D42" s="186" t="s">
        <v>70</v>
      </c>
      <c r="E42" s="143">
        <f>'[2]Torsion bar'!E44</f>
        <v>0</v>
      </c>
      <c r="F42" s="121"/>
      <c r="G42" s="122">
        <f t="shared" si="15"/>
        <v>0</v>
      </c>
      <c r="H42" s="121">
        <f>'[2]Torsion bar'!F44</f>
        <v>0</v>
      </c>
      <c r="I42" s="121"/>
      <c r="J42" s="122">
        <f t="shared" si="16"/>
        <v>0</v>
      </c>
      <c r="K42" s="121">
        <f>'[2]Torsion bar'!G44</f>
        <v>0</v>
      </c>
      <c r="L42" s="121"/>
      <c r="M42" s="124">
        <f t="shared" si="17"/>
        <v>0</v>
      </c>
      <c r="N42" s="157">
        <f t="shared" si="18"/>
        <v>0</v>
      </c>
      <c r="O42" s="322">
        <f t="shared" si="18"/>
        <v>0</v>
      </c>
      <c r="P42" s="159">
        <f t="shared" si="19"/>
        <v>0</v>
      </c>
      <c r="Q42" s="143">
        <f>'[2]Torsion bar'!H44</f>
        <v>0</v>
      </c>
      <c r="R42" s="121"/>
      <c r="S42" s="122">
        <f t="shared" si="20"/>
        <v>0</v>
      </c>
      <c r="T42" s="121">
        <f>'[2]Torsion bar'!I44</f>
        <v>0</v>
      </c>
      <c r="U42" s="121"/>
      <c r="V42" s="122">
        <f t="shared" si="21"/>
        <v>0</v>
      </c>
      <c r="W42" s="483">
        <f>'[2]Torsion bar'!J44</f>
        <v>0</v>
      </c>
      <c r="X42" s="121"/>
      <c r="Y42" s="124">
        <f t="shared" si="22"/>
        <v>0</v>
      </c>
      <c r="Z42" s="157">
        <f t="shared" si="23"/>
        <v>0</v>
      </c>
      <c r="AA42" s="322">
        <f t="shared" si="23"/>
        <v>0</v>
      </c>
      <c r="AB42" s="159">
        <f t="shared" si="24"/>
        <v>0</v>
      </c>
      <c r="AC42" s="439">
        <f t="shared" si="25"/>
        <v>0</v>
      </c>
      <c r="AD42" s="327">
        <f t="shared" si="25"/>
        <v>0</v>
      </c>
      <c r="AE42" s="168">
        <f t="shared" si="26"/>
        <v>0</v>
      </c>
      <c r="AF42" s="143">
        <f>'[2]Torsion bar'!K44</f>
        <v>0</v>
      </c>
      <c r="AG42" s="121"/>
      <c r="AH42" s="122">
        <f t="shared" si="27"/>
        <v>0</v>
      </c>
      <c r="AI42" s="121">
        <f>'[2]Torsion bar'!L44</f>
        <v>0</v>
      </c>
      <c r="AJ42" s="121"/>
      <c r="AK42" s="122">
        <f t="shared" si="28"/>
        <v>0</v>
      </c>
      <c r="AL42" s="121">
        <f>'[2]Torsion bar'!M44</f>
        <v>0</v>
      </c>
      <c r="AM42" s="121"/>
      <c r="AN42" s="124">
        <f t="shared" si="29"/>
        <v>0</v>
      </c>
      <c r="AO42" s="157">
        <f t="shared" si="9"/>
        <v>0</v>
      </c>
      <c r="AP42" s="322">
        <f t="shared" si="9"/>
        <v>0</v>
      </c>
      <c r="AQ42" s="159">
        <f t="shared" si="10"/>
        <v>0</v>
      </c>
      <c r="AR42" s="143">
        <f>'[2]Torsion bar'!N44</f>
        <v>0</v>
      </c>
      <c r="AS42" s="121"/>
      <c r="AT42" s="122">
        <f t="shared" si="30"/>
        <v>0</v>
      </c>
      <c r="AU42" s="121">
        <f>'[2]Torsion bar'!O44</f>
        <v>0</v>
      </c>
      <c r="AV42" s="121"/>
      <c r="AW42" s="123">
        <f t="shared" si="31"/>
        <v>0</v>
      </c>
      <c r="AX42" s="121">
        <f>'[2]Torsion bar'!P44</f>
        <v>0</v>
      </c>
      <c r="AY42" s="121"/>
      <c r="AZ42" s="122">
        <f t="shared" si="32"/>
        <v>0</v>
      </c>
      <c r="BA42" s="157">
        <f t="shared" si="33"/>
        <v>0</v>
      </c>
      <c r="BB42" s="158">
        <f t="shared" si="34"/>
        <v>0</v>
      </c>
      <c r="BC42" s="443">
        <f t="shared" si="35"/>
        <v>0</v>
      </c>
      <c r="BD42" s="166">
        <f t="shared" si="36"/>
        <v>0</v>
      </c>
      <c r="BE42" s="167">
        <f t="shared" si="37"/>
        <v>0</v>
      </c>
      <c r="BF42" s="444">
        <f t="shared" si="38"/>
        <v>0</v>
      </c>
      <c r="BG42" s="439">
        <f t="shared" si="39"/>
        <v>0</v>
      </c>
      <c r="BH42" s="444">
        <f t="shared" si="40"/>
        <v>0</v>
      </c>
      <c r="BI42" s="444">
        <f t="shared" si="41"/>
        <v>0</v>
      </c>
      <c r="BJ42" s="465"/>
      <c r="BL42" s="456">
        <f>VLOOKUP($B42,Test!$A$131:$J$184,8,0)</f>
        <v>0</v>
      </c>
    </row>
    <row r="43" spans="1:64" s="183" customFormat="1" ht="30" customHeight="1" x14ac:dyDescent="0.5">
      <c r="A43" s="184">
        <f t="shared" si="42"/>
        <v>37</v>
      </c>
      <c r="B43" s="222">
        <v>51609</v>
      </c>
      <c r="C43" s="236" t="s">
        <v>31</v>
      </c>
      <c r="D43" s="186" t="s">
        <v>71</v>
      </c>
      <c r="E43" s="143">
        <f>'[2]Torsion bar'!E45</f>
        <v>0</v>
      </c>
      <c r="F43" s="121"/>
      <c r="G43" s="122">
        <f t="shared" si="15"/>
        <v>0</v>
      </c>
      <c r="H43" s="121">
        <f>'[2]Torsion bar'!F45</f>
        <v>0</v>
      </c>
      <c r="I43" s="121"/>
      <c r="J43" s="122">
        <f t="shared" si="16"/>
        <v>0</v>
      </c>
      <c r="K43" s="121">
        <f>'[2]Torsion bar'!G45</f>
        <v>0</v>
      </c>
      <c r="L43" s="121"/>
      <c r="M43" s="124">
        <f t="shared" si="17"/>
        <v>0</v>
      </c>
      <c r="N43" s="157">
        <f t="shared" si="18"/>
        <v>0</v>
      </c>
      <c r="O43" s="322">
        <f t="shared" si="18"/>
        <v>0</v>
      </c>
      <c r="P43" s="159">
        <f t="shared" si="19"/>
        <v>0</v>
      </c>
      <c r="Q43" s="143">
        <f>'[2]Torsion bar'!H45</f>
        <v>0</v>
      </c>
      <c r="R43" s="121"/>
      <c r="S43" s="122">
        <f t="shared" si="20"/>
        <v>0</v>
      </c>
      <c r="T43" s="121">
        <f>'[2]Torsion bar'!I45</f>
        <v>0</v>
      </c>
      <c r="U43" s="121"/>
      <c r="V43" s="122">
        <f t="shared" si="21"/>
        <v>0</v>
      </c>
      <c r="W43" s="483">
        <f>'[2]Torsion bar'!J45</f>
        <v>0</v>
      </c>
      <c r="X43" s="121"/>
      <c r="Y43" s="124">
        <f t="shared" si="22"/>
        <v>0</v>
      </c>
      <c r="Z43" s="157">
        <f t="shared" si="23"/>
        <v>0</v>
      </c>
      <c r="AA43" s="322">
        <f t="shared" si="23"/>
        <v>0</v>
      </c>
      <c r="AB43" s="159">
        <f t="shared" si="24"/>
        <v>0</v>
      </c>
      <c r="AC43" s="439">
        <f t="shared" si="25"/>
        <v>0</v>
      </c>
      <c r="AD43" s="327">
        <f t="shared" si="25"/>
        <v>0</v>
      </c>
      <c r="AE43" s="168">
        <f t="shared" si="26"/>
        <v>0</v>
      </c>
      <c r="AF43" s="143">
        <f>'[2]Torsion bar'!K45</f>
        <v>0</v>
      </c>
      <c r="AG43" s="121"/>
      <c r="AH43" s="122">
        <f t="shared" si="27"/>
        <v>0</v>
      </c>
      <c r="AI43" s="121">
        <f>'[2]Torsion bar'!L45</f>
        <v>0</v>
      </c>
      <c r="AJ43" s="121"/>
      <c r="AK43" s="122">
        <f t="shared" si="28"/>
        <v>0</v>
      </c>
      <c r="AL43" s="121">
        <f>'[2]Torsion bar'!M45</f>
        <v>0</v>
      </c>
      <c r="AM43" s="121"/>
      <c r="AN43" s="124">
        <f t="shared" si="29"/>
        <v>0</v>
      </c>
      <c r="AO43" s="157">
        <f t="shared" si="9"/>
        <v>0</v>
      </c>
      <c r="AP43" s="322">
        <f t="shared" si="9"/>
        <v>0</v>
      </c>
      <c r="AQ43" s="159">
        <f t="shared" si="10"/>
        <v>0</v>
      </c>
      <c r="AR43" s="143">
        <f>'[2]Torsion bar'!N45</f>
        <v>0</v>
      </c>
      <c r="AS43" s="121"/>
      <c r="AT43" s="122">
        <f t="shared" si="30"/>
        <v>0</v>
      </c>
      <c r="AU43" s="121">
        <f>'[2]Torsion bar'!O45</f>
        <v>0</v>
      </c>
      <c r="AV43" s="121"/>
      <c r="AW43" s="123">
        <f t="shared" si="31"/>
        <v>0</v>
      </c>
      <c r="AX43" s="121">
        <f>'[2]Torsion bar'!P45</f>
        <v>0</v>
      </c>
      <c r="AY43" s="121"/>
      <c r="AZ43" s="122">
        <f t="shared" si="32"/>
        <v>0</v>
      </c>
      <c r="BA43" s="157">
        <f t="shared" si="33"/>
        <v>0</v>
      </c>
      <c r="BB43" s="158">
        <f t="shared" si="34"/>
        <v>0</v>
      </c>
      <c r="BC43" s="443">
        <f t="shared" si="35"/>
        <v>0</v>
      </c>
      <c r="BD43" s="166">
        <f t="shared" si="36"/>
        <v>0</v>
      </c>
      <c r="BE43" s="167">
        <f t="shared" si="37"/>
        <v>0</v>
      </c>
      <c r="BF43" s="444">
        <f t="shared" si="38"/>
        <v>0</v>
      </c>
      <c r="BG43" s="439">
        <f t="shared" si="39"/>
        <v>0</v>
      </c>
      <c r="BH43" s="444">
        <f t="shared" si="40"/>
        <v>0</v>
      </c>
      <c r="BI43" s="444">
        <f t="shared" si="41"/>
        <v>0</v>
      </c>
      <c r="BJ43" s="465"/>
      <c r="BL43" s="456">
        <f>VLOOKUP($B43,Test!$A$131:$J$184,8,0)</f>
        <v>0</v>
      </c>
    </row>
    <row r="44" spans="1:64" s="183" customFormat="1" ht="30" customHeight="1" x14ac:dyDescent="0.5">
      <c r="A44" s="184">
        <f t="shared" si="42"/>
        <v>38</v>
      </c>
      <c r="B44" s="222">
        <v>51610</v>
      </c>
      <c r="C44" s="236" t="s">
        <v>32</v>
      </c>
      <c r="D44" s="186" t="s">
        <v>72</v>
      </c>
      <c r="E44" s="143">
        <f>'[2]Torsion bar'!E46</f>
        <v>0</v>
      </c>
      <c r="F44" s="121"/>
      <c r="G44" s="122">
        <f t="shared" si="15"/>
        <v>0</v>
      </c>
      <c r="H44" s="121">
        <f>'[2]Torsion bar'!F46</f>
        <v>0</v>
      </c>
      <c r="I44" s="121"/>
      <c r="J44" s="122">
        <f t="shared" si="16"/>
        <v>0</v>
      </c>
      <c r="K44" s="121">
        <f>'[2]Torsion bar'!G46</f>
        <v>0</v>
      </c>
      <c r="L44" s="121"/>
      <c r="M44" s="124">
        <f t="shared" si="17"/>
        <v>0</v>
      </c>
      <c r="N44" s="157">
        <f t="shared" si="18"/>
        <v>0</v>
      </c>
      <c r="O44" s="322">
        <f t="shared" si="18"/>
        <v>0</v>
      </c>
      <c r="P44" s="159">
        <f t="shared" si="19"/>
        <v>0</v>
      </c>
      <c r="Q44" s="143">
        <f>'[2]Torsion bar'!H46</f>
        <v>0</v>
      </c>
      <c r="R44" s="121"/>
      <c r="S44" s="122">
        <f t="shared" si="20"/>
        <v>0</v>
      </c>
      <c r="T44" s="121">
        <f>'[2]Torsion bar'!I46</f>
        <v>0</v>
      </c>
      <c r="U44" s="121"/>
      <c r="V44" s="122">
        <f t="shared" si="21"/>
        <v>0</v>
      </c>
      <c r="W44" s="483">
        <f>'[2]Torsion bar'!J46</f>
        <v>0</v>
      </c>
      <c r="X44" s="121"/>
      <c r="Y44" s="124">
        <f t="shared" si="22"/>
        <v>0</v>
      </c>
      <c r="Z44" s="157">
        <f t="shared" si="23"/>
        <v>0</v>
      </c>
      <c r="AA44" s="322">
        <f t="shared" si="23"/>
        <v>0</v>
      </c>
      <c r="AB44" s="159">
        <f t="shared" si="24"/>
        <v>0</v>
      </c>
      <c r="AC44" s="439">
        <f t="shared" si="25"/>
        <v>0</v>
      </c>
      <c r="AD44" s="327">
        <f t="shared" si="25"/>
        <v>0</v>
      </c>
      <c r="AE44" s="168">
        <f t="shared" si="26"/>
        <v>0</v>
      </c>
      <c r="AF44" s="143">
        <f>'[2]Torsion bar'!K46</f>
        <v>0</v>
      </c>
      <c r="AG44" s="121"/>
      <c r="AH44" s="122">
        <f t="shared" si="27"/>
        <v>0</v>
      </c>
      <c r="AI44" s="121">
        <f>'[2]Torsion bar'!L46</f>
        <v>0</v>
      </c>
      <c r="AJ44" s="121"/>
      <c r="AK44" s="122">
        <f t="shared" si="28"/>
        <v>0</v>
      </c>
      <c r="AL44" s="121">
        <f>'[2]Torsion bar'!M46</f>
        <v>0</v>
      </c>
      <c r="AM44" s="121"/>
      <c r="AN44" s="124">
        <f t="shared" si="29"/>
        <v>0</v>
      </c>
      <c r="AO44" s="157">
        <f t="shared" si="9"/>
        <v>0</v>
      </c>
      <c r="AP44" s="322">
        <f t="shared" si="9"/>
        <v>0</v>
      </c>
      <c r="AQ44" s="159">
        <f t="shared" si="10"/>
        <v>0</v>
      </c>
      <c r="AR44" s="143">
        <f>'[2]Torsion bar'!N46</f>
        <v>0</v>
      </c>
      <c r="AS44" s="121"/>
      <c r="AT44" s="122">
        <f t="shared" si="30"/>
        <v>0</v>
      </c>
      <c r="AU44" s="121">
        <f>'[2]Torsion bar'!O46</f>
        <v>0</v>
      </c>
      <c r="AV44" s="121"/>
      <c r="AW44" s="123">
        <f t="shared" si="31"/>
        <v>0</v>
      </c>
      <c r="AX44" s="121">
        <f>'[2]Torsion bar'!P46</f>
        <v>0</v>
      </c>
      <c r="AY44" s="121"/>
      <c r="AZ44" s="122">
        <f t="shared" si="32"/>
        <v>0</v>
      </c>
      <c r="BA44" s="157">
        <f t="shared" si="33"/>
        <v>0</v>
      </c>
      <c r="BB44" s="158">
        <f t="shared" si="34"/>
        <v>0</v>
      </c>
      <c r="BC44" s="443">
        <f t="shared" si="35"/>
        <v>0</v>
      </c>
      <c r="BD44" s="166">
        <f t="shared" si="36"/>
        <v>0</v>
      </c>
      <c r="BE44" s="167">
        <f t="shared" si="37"/>
        <v>0</v>
      </c>
      <c r="BF44" s="444">
        <f t="shared" si="38"/>
        <v>0</v>
      </c>
      <c r="BG44" s="439">
        <f t="shared" si="39"/>
        <v>0</v>
      </c>
      <c r="BH44" s="444">
        <f t="shared" si="40"/>
        <v>0</v>
      </c>
      <c r="BI44" s="444">
        <f t="shared" si="41"/>
        <v>0</v>
      </c>
      <c r="BJ44" s="465"/>
      <c r="BL44" s="456">
        <f>VLOOKUP($B44,Test!$A$131:$J$184,8,0)</f>
        <v>0</v>
      </c>
    </row>
    <row r="45" spans="1:64" s="183" customFormat="1" ht="30" customHeight="1" x14ac:dyDescent="0.5">
      <c r="A45" s="184">
        <f t="shared" si="42"/>
        <v>39</v>
      </c>
      <c r="B45" s="222">
        <v>51611</v>
      </c>
      <c r="C45" s="236" t="s">
        <v>33</v>
      </c>
      <c r="D45" s="186" t="s">
        <v>73</v>
      </c>
      <c r="E45" s="143">
        <f>'[2]Torsion bar'!E47</f>
        <v>0</v>
      </c>
      <c r="F45" s="121"/>
      <c r="G45" s="122">
        <f t="shared" si="15"/>
        <v>0</v>
      </c>
      <c r="H45" s="121">
        <f>'[2]Torsion bar'!F47</f>
        <v>0</v>
      </c>
      <c r="I45" s="121"/>
      <c r="J45" s="122">
        <f t="shared" si="16"/>
        <v>0</v>
      </c>
      <c r="K45" s="121">
        <f>'[2]Torsion bar'!G47</f>
        <v>0</v>
      </c>
      <c r="L45" s="121"/>
      <c r="M45" s="124">
        <f t="shared" si="17"/>
        <v>0</v>
      </c>
      <c r="N45" s="157">
        <f t="shared" si="18"/>
        <v>0</v>
      </c>
      <c r="O45" s="322">
        <f t="shared" si="18"/>
        <v>0</v>
      </c>
      <c r="P45" s="159">
        <f t="shared" si="19"/>
        <v>0</v>
      </c>
      <c r="Q45" s="143">
        <f>'[2]Torsion bar'!H47</f>
        <v>0</v>
      </c>
      <c r="R45" s="121"/>
      <c r="S45" s="122">
        <f t="shared" si="20"/>
        <v>0</v>
      </c>
      <c r="T45" s="121">
        <f>'[2]Torsion bar'!I47</f>
        <v>0</v>
      </c>
      <c r="U45" s="121"/>
      <c r="V45" s="122">
        <f t="shared" si="21"/>
        <v>0</v>
      </c>
      <c r="W45" s="483">
        <f>'[2]Torsion bar'!J47</f>
        <v>0</v>
      </c>
      <c r="X45" s="121"/>
      <c r="Y45" s="124">
        <f t="shared" si="22"/>
        <v>0</v>
      </c>
      <c r="Z45" s="157">
        <f t="shared" si="23"/>
        <v>0</v>
      </c>
      <c r="AA45" s="322">
        <f t="shared" si="23"/>
        <v>0</v>
      </c>
      <c r="AB45" s="159">
        <f t="shared" si="24"/>
        <v>0</v>
      </c>
      <c r="AC45" s="439">
        <f t="shared" si="25"/>
        <v>0</v>
      </c>
      <c r="AD45" s="327">
        <f t="shared" si="25"/>
        <v>0</v>
      </c>
      <c r="AE45" s="168">
        <f t="shared" si="26"/>
        <v>0</v>
      </c>
      <c r="AF45" s="143">
        <f>'[2]Torsion bar'!K47</f>
        <v>0</v>
      </c>
      <c r="AG45" s="121"/>
      <c r="AH45" s="122">
        <f t="shared" si="27"/>
        <v>0</v>
      </c>
      <c r="AI45" s="121">
        <f>'[2]Torsion bar'!L47</f>
        <v>0</v>
      </c>
      <c r="AJ45" s="121"/>
      <c r="AK45" s="122">
        <f t="shared" si="28"/>
        <v>0</v>
      </c>
      <c r="AL45" s="121">
        <f>'[2]Torsion bar'!M47</f>
        <v>0</v>
      </c>
      <c r="AM45" s="121"/>
      <c r="AN45" s="124">
        <f t="shared" si="29"/>
        <v>0</v>
      </c>
      <c r="AO45" s="157">
        <f t="shared" si="9"/>
        <v>0</v>
      </c>
      <c r="AP45" s="322">
        <f t="shared" si="9"/>
        <v>0</v>
      </c>
      <c r="AQ45" s="159">
        <f t="shared" si="10"/>
        <v>0</v>
      </c>
      <c r="AR45" s="143">
        <f>'[2]Torsion bar'!N47</f>
        <v>0</v>
      </c>
      <c r="AS45" s="121"/>
      <c r="AT45" s="122">
        <f t="shared" si="30"/>
        <v>0</v>
      </c>
      <c r="AU45" s="121">
        <f>'[2]Torsion bar'!O47</f>
        <v>0</v>
      </c>
      <c r="AV45" s="121"/>
      <c r="AW45" s="123">
        <f t="shared" si="31"/>
        <v>0</v>
      </c>
      <c r="AX45" s="121">
        <f>'[2]Torsion bar'!P47</f>
        <v>0</v>
      </c>
      <c r="AY45" s="121"/>
      <c r="AZ45" s="122">
        <f t="shared" si="32"/>
        <v>0</v>
      </c>
      <c r="BA45" s="157">
        <f t="shared" si="33"/>
        <v>0</v>
      </c>
      <c r="BB45" s="158">
        <f t="shared" si="34"/>
        <v>0</v>
      </c>
      <c r="BC45" s="443">
        <f t="shared" si="35"/>
        <v>0</v>
      </c>
      <c r="BD45" s="166">
        <f t="shared" si="36"/>
        <v>0</v>
      </c>
      <c r="BE45" s="167">
        <f t="shared" si="37"/>
        <v>0</v>
      </c>
      <c r="BF45" s="444">
        <f t="shared" si="38"/>
        <v>0</v>
      </c>
      <c r="BG45" s="439">
        <f t="shared" si="39"/>
        <v>0</v>
      </c>
      <c r="BH45" s="444">
        <f t="shared" si="40"/>
        <v>0</v>
      </c>
      <c r="BI45" s="444">
        <f t="shared" si="41"/>
        <v>0</v>
      </c>
      <c r="BJ45" s="465"/>
      <c r="BL45" s="456">
        <f>VLOOKUP($B45,Test!$A$131:$J$184,8,0)</f>
        <v>0</v>
      </c>
    </row>
    <row r="46" spans="1:64" s="183" customFormat="1" ht="30" customHeight="1" x14ac:dyDescent="0.5">
      <c r="A46" s="184">
        <f t="shared" si="42"/>
        <v>40</v>
      </c>
      <c r="B46" s="222">
        <v>51612</v>
      </c>
      <c r="C46" s="236" t="s">
        <v>34</v>
      </c>
      <c r="D46" s="186" t="s">
        <v>85</v>
      </c>
      <c r="E46" s="143">
        <f>'[2]Torsion bar'!E48</f>
        <v>0</v>
      </c>
      <c r="F46" s="121"/>
      <c r="G46" s="122">
        <f t="shared" si="15"/>
        <v>0</v>
      </c>
      <c r="H46" s="121">
        <f>'[2]Torsion bar'!F48</f>
        <v>0</v>
      </c>
      <c r="I46" s="121"/>
      <c r="J46" s="122">
        <f t="shared" si="16"/>
        <v>0</v>
      </c>
      <c r="K46" s="121">
        <f>'[2]Torsion bar'!G48</f>
        <v>0</v>
      </c>
      <c r="L46" s="121"/>
      <c r="M46" s="124">
        <f t="shared" si="17"/>
        <v>0</v>
      </c>
      <c r="N46" s="157">
        <f t="shared" si="18"/>
        <v>0</v>
      </c>
      <c r="O46" s="322">
        <f t="shared" si="18"/>
        <v>0</v>
      </c>
      <c r="P46" s="159">
        <f t="shared" si="19"/>
        <v>0</v>
      </c>
      <c r="Q46" s="143">
        <f>'[2]Torsion bar'!H48</f>
        <v>0</v>
      </c>
      <c r="R46" s="121"/>
      <c r="S46" s="122">
        <f t="shared" si="20"/>
        <v>0</v>
      </c>
      <c r="T46" s="121">
        <f>'[2]Torsion bar'!I48</f>
        <v>0</v>
      </c>
      <c r="U46" s="121"/>
      <c r="V46" s="122">
        <f t="shared" si="21"/>
        <v>0</v>
      </c>
      <c r="W46" s="483">
        <f>'[2]Torsion bar'!J48</f>
        <v>0</v>
      </c>
      <c r="X46" s="121"/>
      <c r="Y46" s="124">
        <f t="shared" si="22"/>
        <v>0</v>
      </c>
      <c r="Z46" s="157">
        <f t="shared" si="23"/>
        <v>0</v>
      </c>
      <c r="AA46" s="322">
        <f t="shared" si="23"/>
        <v>0</v>
      </c>
      <c r="AB46" s="159">
        <f t="shared" si="24"/>
        <v>0</v>
      </c>
      <c r="AC46" s="439">
        <f t="shared" si="25"/>
        <v>0</v>
      </c>
      <c r="AD46" s="327">
        <f t="shared" si="25"/>
        <v>0</v>
      </c>
      <c r="AE46" s="168">
        <f t="shared" si="26"/>
        <v>0</v>
      </c>
      <c r="AF46" s="143">
        <f>'[2]Torsion bar'!K48</f>
        <v>0</v>
      </c>
      <c r="AG46" s="121"/>
      <c r="AH46" s="122">
        <f t="shared" si="27"/>
        <v>0</v>
      </c>
      <c r="AI46" s="121">
        <f>'[2]Torsion bar'!L48</f>
        <v>0</v>
      </c>
      <c r="AJ46" s="121"/>
      <c r="AK46" s="122">
        <f t="shared" si="28"/>
        <v>0</v>
      </c>
      <c r="AL46" s="121">
        <f>'[2]Torsion bar'!M48</f>
        <v>0</v>
      </c>
      <c r="AM46" s="121"/>
      <c r="AN46" s="124">
        <f t="shared" si="29"/>
        <v>0</v>
      </c>
      <c r="AO46" s="157">
        <f t="shared" si="9"/>
        <v>0</v>
      </c>
      <c r="AP46" s="322">
        <f t="shared" si="9"/>
        <v>0</v>
      </c>
      <c r="AQ46" s="159">
        <f t="shared" si="10"/>
        <v>0</v>
      </c>
      <c r="AR46" s="143">
        <f>'[2]Torsion bar'!N48</f>
        <v>0</v>
      </c>
      <c r="AS46" s="121"/>
      <c r="AT46" s="122">
        <f t="shared" si="30"/>
        <v>0</v>
      </c>
      <c r="AU46" s="121">
        <f>'[2]Torsion bar'!O48</f>
        <v>0</v>
      </c>
      <c r="AV46" s="121"/>
      <c r="AW46" s="123">
        <f t="shared" si="31"/>
        <v>0</v>
      </c>
      <c r="AX46" s="121">
        <f>'[2]Torsion bar'!P48</f>
        <v>0</v>
      </c>
      <c r="AY46" s="121"/>
      <c r="AZ46" s="122">
        <f t="shared" si="32"/>
        <v>0</v>
      </c>
      <c r="BA46" s="157">
        <f t="shared" si="33"/>
        <v>0</v>
      </c>
      <c r="BB46" s="158">
        <f t="shared" si="34"/>
        <v>0</v>
      </c>
      <c r="BC46" s="443">
        <f t="shared" si="35"/>
        <v>0</v>
      </c>
      <c r="BD46" s="166">
        <f t="shared" si="36"/>
        <v>0</v>
      </c>
      <c r="BE46" s="167">
        <f t="shared" si="37"/>
        <v>0</v>
      </c>
      <c r="BF46" s="444">
        <f t="shared" si="38"/>
        <v>0</v>
      </c>
      <c r="BG46" s="439">
        <f t="shared" si="39"/>
        <v>0</v>
      </c>
      <c r="BH46" s="444">
        <f t="shared" si="40"/>
        <v>0</v>
      </c>
      <c r="BI46" s="444">
        <f t="shared" si="41"/>
        <v>0</v>
      </c>
      <c r="BJ46" s="465"/>
      <c r="BL46" s="456">
        <f>VLOOKUP($B46,Test!$A$131:$J$184,8,0)</f>
        <v>0</v>
      </c>
    </row>
    <row r="47" spans="1:64" s="183" customFormat="1" ht="30" customHeight="1" x14ac:dyDescent="0.5">
      <c r="A47" s="184">
        <f t="shared" si="42"/>
        <v>41</v>
      </c>
      <c r="B47" s="222">
        <v>51613</v>
      </c>
      <c r="C47" s="236" t="s">
        <v>35</v>
      </c>
      <c r="D47" s="186" t="s">
        <v>74</v>
      </c>
      <c r="E47" s="143">
        <f>'[2]Torsion bar'!E49</f>
        <v>0</v>
      </c>
      <c r="F47" s="121"/>
      <c r="G47" s="122">
        <f t="shared" si="15"/>
        <v>0</v>
      </c>
      <c r="H47" s="121">
        <f>'[2]Torsion bar'!F49</f>
        <v>0</v>
      </c>
      <c r="I47" s="121"/>
      <c r="J47" s="122">
        <f t="shared" si="16"/>
        <v>0</v>
      </c>
      <c r="K47" s="121">
        <f>'[2]Torsion bar'!G49</f>
        <v>0</v>
      </c>
      <c r="L47" s="121"/>
      <c r="M47" s="124">
        <f t="shared" si="17"/>
        <v>0</v>
      </c>
      <c r="N47" s="157">
        <f t="shared" si="18"/>
        <v>0</v>
      </c>
      <c r="O47" s="322">
        <f t="shared" si="18"/>
        <v>0</v>
      </c>
      <c r="P47" s="159">
        <f t="shared" si="19"/>
        <v>0</v>
      </c>
      <c r="Q47" s="143">
        <f>'[2]Torsion bar'!H49</f>
        <v>0</v>
      </c>
      <c r="R47" s="121"/>
      <c r="S47" s="122">
        <f t="shared" si="20"/>
        <v>0</v>
      </c>
      <c r="T47" s="121">
        <f>'[2]Torsion bar'!I49</f>
        <v>0</v>
      </c>
      <c r="U47" s="121"/>
      <c r="V47" s="122">
        <f t="shared" si="21"/>
        <v>0</v>
      </c>
      <c r="W47" s="483">
        <f>'[2]Torsion bar'!J49</f>
        <v>0</v>
      </c>
      <c r="X47" s="121"/>
      <c r="Y47" s="124">
        <f t="shared" si="22"/>
        <v>0</v>
      </c>
      <c r="Z47" s="157">
        <f t="shared" si="23"/>
        <v>0</v>
      </c>
      <c r="AA47" s="322">
        <f t="shared" si="23"/>
        <v>0</v>
      </c>
      <c r="AB47" s="159">
        <f t="shared" si="24"/>
        <v>0</v>
      </c>
      <c r="AC47" s="439">
        <f t="shared" si="25"/>
        <v>0</v>
      </c>
      <c r="AD47" s="327">
        <f t="shared" si="25"/>
        <v>0</v>
      </c>
      <c r="AE47" s="168">
        <f t="shared" si="26"/>
        <v>0</v>
      </c>
      <c r="AF47" s="143">
        <f>'[2]Torsion bar'!K49</f>
        <v>0</v>
      </c>
      <c r="AG47" s="121"/>
      <c r="AH47" s="122">
        <f t="shared" si="27"/>
        <v>0</v>
      </c>
      <c r="AI47" s="121">
        <f>'[2]Torsion bar'!L49</f>
        <v>0</v>
      </c>
      <c r="AJ47" s="121"/>
      <c r="AK47" s="122">
        <f t="shared" si="28"/>
        <v>0</v>
      </c>
      <c r="AL47" s="121">
        <f>'[2]Torsion bar'!M49</f>
        <v>0</v>
      </c>
      <c r="AM47" s="121"/>
      <c r="AN47" s="124">
        <f t="shared" si="29"/>
        <v>0</v>
      </c>
      <c r="AO47" s="157">
        <f t="shared" si="9"/>
        <v>0</v>
      </c>
      <c r="AP47" s="322">
        <f t="shared" si="9"/>
        <v>0</v>
      </c>
      <c r="AQ47" s="159">
        <f t="shared" si="10"/>
        <v>0</v>
      </c>
      <c r="AR47" s="143">
        <f>'[2]Torsion bar'!N49</f>
        <v>0</v>
      </c>
      <c r="AS47" s="121"/>
      <c r="AT47" s="122">
        <f t="shared" si="30"/>
        <v>0</v>
      </c>
      <c r="AU47" s="121">
        <f>'[2]Torsion bar'!O49</f>
        <v>0</v>
      </c>
      <c r="AV47" s="121"/>
      <c r="AW47" s="123">
        <f t="shared" si="31"/>
        <v>0</v>
      </c>
      <c r="AX47" s="121">
        <f>'[2]Torsion bar'!P49</f>
        <v>0</v>
      </c>
      <c r="AY47" s="121"/>
      <c r="AZ47" s="122">
        <f t="shared" si="32"/>
        <v>0</v>
      </c>
      <c r="BA47" s="157">
        <f t="shared" si="33"/>
        <v>0</v>
      </c>
      <c r="BB47" s="158">
        <f t="shared" si="34"/>
        <v>0</v>
      </c>
      <c r="BC47" s="443">
        <f t="shared" si="35"/>
        <v>0</v>
      </c>
      <c r="BD47" s="166">
        <f t="shared" si="36"/>
        <v>0</v>
      </c>
      <c r="BE47" s="167">
        <f t="shared" si="37"/>
        <v>0</v>
      </c>
      <c r="BF47" s="444">
        <f t="shared" si="38"/>
        <v>0</v>
      </c>
      <c r="BG47" s="439">
        <f t="shared" si="39"/>
        <v>0</v>
      </c>
      <c r="BH47" s="444">
        <f t="shared" si="40"/>
        <v>0</v>
      </c>
      <c r="BI47" s="444">
        <f t="shared" si="41"/>
        <v>0</v>
      </c>
      <c r="BJ47" s="465"/>
      <c r="BL47" s="456">
        <f>VLOOKUP($B47,Test!$A$131:$J$184,8,0)</f>
        <v>0</v>
      </c>
    </row>
    <row r="48" spans="1:64" s="183" customFormat="1" ht="30" customHeight="1" x14ac:dyDescent="0.5">
      <c r="A48" s="184">
        <f t="shared" si="42"/>
        <v>42</v>
      </c>
      <c r="B48" s="222">
        <v>51614</v>
      </c>
      <c r="C48" s="236" t="s">
        <v>80</v>
      </c>
      <c r="D48" s="186" t="s">
        <v>75</v>
      </c>
      <c r="E48" s="143">
        <f>'[2]Torsion bar'!E50</f>
        <v>0</v>
      </c>
      <c r="F48" s="121"/>
      <c r="G48" s="122">
        <f t="shared" si="15"/>
        <v>0</v>
      </c>
      <c r="H48" s="121">
        <f>'[2]Torsion bar'!F50</f>
        <v>0</v>
      </c>
      <c r="I48" s="121"/>
      <c r="J48" s="122">
        <f t="shared" si="16"/>
        <v>0</v>
      </c>
      <c r="K48" s="121">
        <f>'[2]Torsion bar'!G50</f>
        <v>0</v>
      </c>
      <c r="L48" s="121"/>
      <c r="M48" s="124">
        <f t="shared" si="17"/>
        <v>0</v>
      </c>
      <c r="N48" s="157">
        <f t="shared" si="18"/>
        <v>0</v>
      </c>
      <c r="O48" s="322">
        <f t="shared" si="18"/>
        <v>0</v>
      </c>
      <c r="P48" s="159">
        <f t="shared" si="19"/>
        <v>0</v>
      </c>
      <c r="Q48" s="143">
        <f>'[2]Torsion bar'!H50</f>
        <v>0</v>
      </c>
      <c r="R48" s="121"/>
      <c r="S48" s="122">
        <f t="shared" si="20"/>
        <v>0</v>
      </c>
      <c r="T48" s="121">
        <f>'[2]Torsion bar'!I50</f>
        <v>0</v>
      </c>
      <c r="U48" s="121"/>
      <c r="V48" s="122">
        <f t="shared" si="21"/>
        <v>0</v>
      </c>
      <c r="W48" s="483">
        <f>'[2]Torsion bar'!J50</f>
        <v>0</v>
      </c>
      <c r="X48" s="121"/>
      <c r="Y48" s="124">
        <f t="shared" si="22"/>
        <v>0</v>
      </c>
      <c r="Z48" s="157">
        <f t="shared" si="23"/>
        <v>0</v>
      </c>
      <c r="AA48" s="322">
        <f t="shared" si="23"/>
        <v>0</v>
      </c>
      <c r="AB48" s="159">
        <f t="shared" si="24"/>
        <v>0</v>
      </c>
      <c r="AC48" s="439">
        <f t="shared" si="25"/>
        <v>0</v>
      </c>
      <c r="AD48" s="327">
        <f t="shared" si="25"/>
        <v>0</v>
      </c>
      <c r="AE48" s="168">
        <f t="shared" si="26"/>
        <v>0</v>
      </c>
      <c r="AF48" s="143">
        <f>'[2]Torsion bar'!K50</f>
        <v>0</v>
      </c>
      <c r="AG48" s="121"/>
      <c r="AH48" s="122">
        <f t="shared" si="27"/>
        <v>0</v>
      </c>
      <c r="AI48" s="121">
        <f>'[2]Torsion bar'!L50</f>
        <v>0</v>
      </c>
      <c r="AJ48" s="121"/>
      <c r="AK48" s="122">
        <f t="shared" si="28"/>
        <v>0</v>
      </c>
      <c r="AL48" s="121">
        <f>'[2]Torsion bar'!M50</f>
        <v>0</v>
      </c>
      <c r="AM48" s="121"/>
      <c r="AN48" s="124">
        <f t="shared" si="29"/>
        <v>0</v>
      </c>
      <c r="AO48" s="157">
        <f t="shared" si="9"/>
        <v>0</v>
      </c>
      <c r="AP48" s="322">
        <f t="shared" si="9"/>
        <v>0</v>
      </c>
      <c r="AQ48" s="159">
        <f t="shared" si="10"/>
        <v>0</v>
      </c>
      <c r="AR48" s="143">
        <f>'[2]Torsion bar'!N50</f>
        <v>0</v>
      </c>
      <c r="AS48" s="121"/>
      <c r="AT48" s="122">
        <f t="shared" si="30"/>
        <v>0</v>
      </c>
      <c r="AU48" s="121">
        <f>'[2]Torsion bar'!O50</f>
        <v>0</v>
      </c>
      <c r="AV48" s="121"/>
      <c r="AW48" s="123">
        <f t="shared" si="31"/>
        <v>0</v>
      </c>
      <c r="AX48" s="121">
        <f>'[2]Torsion bar'!P50</f>
        <v>0</v>
      </c>
      <c r="AY48" s="121"/>
      <c r="AZ48" s="122">
        <f t="shared" si="32"/>
        <v>0</v>
      </c>
      <c r="BA48" s="157">
        <f t="shared" si="33"/>
        <v>0</v>
      </c>
      <c r="BB48" s="158">
        <f t="shared" si="34"/>
        <v>0</v>
      </c>
      <c r="BC48" s="443">
        <f t="shared" si="35"/>
        <v>0</v>
      </c>
      <c r="BD48" s="166">
        <f t="shared" si="36"/>
        <v>0</v>
      </c>
      <c r="BE48" s="167">
        <f t="shared" si="37"/>
        <v>0</v>
      </c>
      <c r="BF48" s="444">
        <f t="shared" si="38"/>
        <v>0</v>
      </c>
      <c r="BG48" s="439">
        <f t="shared" si="39"/>
        <v>0</v>
      </c>
      <c r="BH48" s="444">
        <f t="shared" si="40"/>
        <v>0</v>
      </c>
      <c r="BI48" s="444">
        <f t="shared" si="41"/>
        <v>0</v>
      </c>
      <c r="BJ48" s="465"/>
      <c r="BL48" s="456">
        <f>VLOOKUP($B48,Test!$A$131:$J$184,8,0)</f>
        <v>0</v>
      </c>
    </row>
    <row r="49" spans="1:64" s="183" customFormat="1" ht="30" customHeight="1" x14ac:dyDescent="0.5">
      <c r="A49" s="184">
        <f t="shared" si="42"/>
        <v>43</v>
      </c>
      <c r="B49" s="222">
        <v>51615</v>
      </c>
      <c r="C49" s="236" t="s">
        <v>81</v>
      </c>
      <c r="D49" s="186" t="s">
        <v>86</v>
      </c>
      <c r="E49" s="143">
        <f>'[2]Torsion bar'!E51</f>
        <v>0</v>
      </c>
      <c r="F49" s="121"/>
      <c r="G49" s="122">
        <f t="shared" si="15"/>
        <v>0</v>
      </c>
      <c r="H49" s="121">
        <f>'[2]Torsion bar'!F51</f>
        <v>0</v>
      </c>
      <c r="I49" s="121"/>
      <c r="J49" s="122">
        <f t="shared" si="16"/>
        <v>0</v>
      </c>
      <c r="K49" s="121">
        <f>'[2]Torsion bar'!G51</f>
        <v>0</v>
      </c>
      <c r="L49" s="121"/>
      <c r="M49" s="124">
        <f t="shared" si="17"/>
        <v>0</v>
      </c>
      <c r="N49" s="157">
        <f t="shared" si="18"/>
        <v>0</v>
      </c>
      <c r="O49" s="322">
        <f t="shared" si="18"/>
        <v>0</v>
      </c>
      <c r="P49" s="159">
        <f t="shared" si="19"/>
        <v>0</v>
      </c>
      <c r="Q49" s="143">
        <f>'[2]Torsion bar'!H51</f>
        <v>0</v>
      </c>
      <c r="R49" s="121"/>
      <c r="S49" s="122">
        <f t="shared" si="20"/>
        <v>0</v>
      </c>
      <c r="T49" s="121">
        <f>'[2]Torsion bar'!I51</f>
        <v>0</v>
      </c>
      <c r="U49" s="121"/>
      <c r="V49" s="122">
        <f t="shared" si="21"/>
        <v>0</v>
      </c>
      <c r="W49" s="483">
        <f>'[2]Torsion bar'!J51</f>
        <v>0</v>
      </c>
      <c r="X49" s="121"/>
      <c r="Y49" s="124">
        <f t="shared" si="22"/>
        <v>0</v>
      </c>
      <c r="Z49" s="157">
        <f t="shared" si="23"/>
        <v>0</v>
      </c>
      <c r="AA49" s="322">
        <f t="shared" si="23"/>
        <v>0</v>
      </c>
      <c r="AB49" s="159">
        <f t="shared" si="24"/>
        <v>0</v>
      </c>
      <c r="AC49" s="439">
        <f t="shared" si="25"/>
        <v>0</v>
      </c>
      <c r="AD49" s="327">
        <f t="shared" si="25"/>
        <v>0</v>
      </c>
      <c r="AE49" s="168">
        <f t="shared" si="26"/>
        <v>0</v>
      </c>
      <c r="AF49" s="143">
        <f>'[2]Torsion bar'!K51</f>
        <v>0</v>
      </c>
      <c r="AG49" s="121"/>
      <c r="AH49" s="122">
        <f t="shared" si="27"/>
        <v>0</v>
      </c>
      <c r="AI49" s="121">
        <f>'[2]Torsion bar'!L51</f>
        <v>0</v>
      </c>
      <c r="AJ49" s="121"/>
      <c r="AK49" s="122">
        <f t="shared" si="28"/>
        <v>0</v>
      </c>
      <c r="AL49" s="121">
        <f>'[2]Torsion bar'!M51</f>
        <v>0</v>
      </c>
      <c r="AM49" s="121"/>
      <c r="AN49" s="124">
        <f t="shared" si="29"/>
        <v>0</v>
      </c>
      <c r="AO49" s="157">
        <f t="shared" si="9"/>
        <v>0</v>
      </c>
      <c r="AP49" s="322">
        <f t="shared" si="9"/>
        <v>0</v>
      </c>
      <c r="AQ49" s="159">
        <f t="shared" si="10"/>
        <v>0</v>
      </c>
      <c r="AR49" s="143">
        <f>'[2]Torsion bar'!N51</f>
        <v>0</v>
      </c>
      <c r="AS49" s="121"/>
      <c r="AT49" s="122">
        <f t="shared" si="30"/>
        <v>0</v>
      </c>
      <c r="AU49" s="121">
        <f>'[2]Torsion bar'!O51</f>
        <v>0</v>
      </c>
      <c r="AV49" s="121"/>
      <c r="AW49" s="123">
        <f t="shared" si="31"/>
        <v>0</v>
      </c>
      <c r="AX49" s="121">
        <f>'[2]Torsion bar'!P51</f>
        <v>0</v>
      </c>
      <c r="AY49" s="121"/>
      <c r="AZ49" s="122">
        <f t="shared" si="32"/>
        <v>0</v>
      </c>
      <c r="BA49" s="157">
        <f t="shared" si="33"/>
        <v>0</v>
      </c>
      <c r="BB49" s="158">
        <f t="shared" si="34"/>
        <v>0</v>
      </c>
      <c r="BC49" s="443">
        <f t="shared" si="35"/>
        <v>0</v>
      </c>
      <c r="BD49" s="166">
        <f t="shared" si="36"/>
        <v>0</v>
      </c>
      <c r="BE49" s="167">
        <f t="shared" si="37"/>
        <v>0</v>
      </c>
      <c r="BF49" s="444">
        <f t="shared" si="38"/>
        <v>0</v>
      </c>
      <c r="BG49" s="439">
        <f t="shared" si="39"/>
        <v>0</v>
      </c>
      <c r="BH49" s="444">
        <f t="shared" si="40"/>
        <v>0</v>
      </c>
      <c r="BI49" s="444">
        <f t="shared" si="41"/>
        <v>0</v>
      </c>
      <c r="BJ49" s="465"/>
      <c r="BL49" s="456">
        <f>VLOOKUP($B49,Test!$A$131:$J$184,8,0)</f>
        <v>0</v>
      </c>
    </row>
    <row r="50" spans="1:64" s="183" customFormat="1" ht="30" customHeight="1" x14ac:dyDescent="0.5">
      <c r="A50" s="184">
        <f t="shared" si="42"/>
        <v>44</v>
      </c>
      <c r="B50" s="222">
        <v>51616</v>
      </c>
      <c r="C50" s="236" t="s">
        <v>36</v>
      </c>
      <c r="D50" s="186" t="s">
        <v>76</v>
      </c>
      <c r="E50" s="143">
        <f>'[2]Torsion bar'!E52</f>
        <v>0</v>
      </c>
      <c r="F50" s="121"/>
      <c r="G50" s="122">
        <f t="shared" si="15"/>
        <v>0</v>
      </c>
      <c r="H50" s="121">
        <f>'[2]Torsion bar'!F52</f>
        <v>0</v>
      </c>
      <c r="I50" s="121"/>
      <c r="J50" s="122">
        <f t="shared" si="16"/>
        <v>0</v>
      </c>
      <c r="K50" s="121">
        <f>'[2]Torsion bar'!G52</f>
        <v>0</v>
      </c>
      <c r="L50" s="121"/>
      <c r="M50" s="124">
        <f t="shared" si="17"/>
        <v>0</v>
      </c>
      <c r="N50" s="157">
        <f t="shared" si="18"/>
        <v>0</v>
      </c>
      <c r="O50" s="322">
        <f t="shared" si="18"/>
        <v>0</v>
      </c>
      <c r="P50" s="159">
        <f t="shared" si="19"/>
        <v>0</v>
      </c>
      <c r="Q50" s="143">
        <f>'[2]Torsion bar'!H52</f>
        <v>0</v>
      </c>
      <c r="R50" s="121"/>
      <c r="S50" s="122">
        <f t="shared" si="20"/>
        <v>0</v>
      </c>
      <c r="T50" s="121">
        <f>'[2]Torsion bar'!I52</f>
        <v>0</v>
      </c>
      <c r="U50" s="121"/>
      <c r="V50" s="122">
        <f t="shared" si="21"/>
        <v>0</v>
      </c>
      <c r="W50" s="483">
        <f>'[2]Torsion bar'!J52</f>
        <v>0</v>
      </c>
      <c r="X50" s="121"/>
      <c r="Y50" s="124">
        <f t="shared" si="22"/>
        <v>0</v>
      </c>
      <c r="Z50" s="157">
        <f t="shared" si="23"/>
        <v>0</v>
      </c>
      <c r="AA50" s="322">
        <f t="shared" si="23"/>
        <v>0</v>
      </c>
      <c r="AB50" s="159">
        <f t="shared" si="24"/>
        <v>0</v>
      </c>
      <c r="AC50" s="439">
        <f t="shared" si="25"/>
        <v>0</v>
      </c>
      <c r="AD50" s="327">
        <f t="shared" si="25"/>
        <v>0</v>
      </c>
      <c r="AE50" s="168">
        <f t="shared" si="26"/>
        <v>0</v>
      </c>
      <c r="AF50" s="143">
        <f>'[2]Torsion bar'!K52</f>
        <v>0</v>
      </c>
      <c r="AG50" s="121"/>
      <c r="AH50" s="122">
        <f t="shared" si="27"/>
        <v>0</v>
      </c>
      <c r="AI50" s="121">
        <f>'[2]Torsion bar'!L52</f>
        <v>0</v>
      </c>
      <c r="AJ50" s="121"/>
      <c r="AK50" s="122">
        <f t="shared" si="28"/>
        <v>0</v>
      </c>
      <c r="AL50" s="121">
        <f>'[2]Torsion bar'!M52</f>
        <v>0</v>
      </c>
      <c r="AM50" s="121"/>
      <c r="AN50" s="124">
        <f t="shared" si="29"/>
        <v>0</v>
      </c>
      <c r="AO50" s="157">
        <f t="shared" si="9"/>
        <v>0</v>
      </c>
      <c r="AP50" s="322">
        <f t="shared" si="9"/>
        <v>0</v>
      </c>
      <c r="AQ50" s="159">
        <f t="shared" si="10"/>
        <v>0</v>
      </c>
      <c r="AR50" s="143">
        <f>'[2]Torsion bar'!N52</f>
        <v>0</v>
      </c>
      <c r="AS50" s="121"/>
      <c r="AT50" s="122">
        <f t="shared" si="30"/>
        <v>0</v>
      </c>
      <c r="AU50" s="121">
        <f>'[2]Torsion bar'!O52</f>
        <v>0</v>
      </c>
      <c r="AV50" s="121"/>
      <c r="AW50" s="123">
        <f t="shared" si="31"/>
        <v>0</v>
      </c>
      <c r="AX50" s="121">
        <f>'[2]Torsion bar'!P52</f>
        <v>0</v>
      </c>
      <c r="AY50" s="121"/>
      <c r="AZ50" s="122">
        <f t="shared" si="32"/>
        <v>0</v>
      </c>
      <c r="BA50" s="157">
        <f t="shared" si="33"/>
        <v>0</v>
      </c>
      <c r="BB50" s="158">
        <f t="shared" si="34"/>
        <v>0</v>
      </c>
      <c r="BC50" s="443">
        <f t="shared" si="35"/>
        <v>0</v>
      </c>
      <c r="BD50" s="166">
        <f t="shared" si="36"/>
        <v>0</v>
      </c>
      <c r="BE50" s="167">
        <f t="shared" si="37"/>
        <v>0</v>
      </c>
      <c r="BF50" s="444">
        <f t="shared" si="38"/>
        <v>0</v>
      </c>
      <c r="BG50" s="439">
        <f t="shared" si="39"/>
        <v>0</v>
      </c>
      <c r="BH50" s="444">
        <f t="shared" si="40"/>
        <v>0</v>
      </c>
      <c r="BI50" s="444">
        <f t="shared" si="41"/>
        <v>0</v>
      </c>
      <c r="BJ50" s="465"/>
      <c r="BL50" s="456">
        <f>VLOOKUP($B50,Test!$A$131:$J$184,8,0)</f>
        <v>0</v>
      </c>
    </row>
    <row r="51" spans="1:64" s="183" customFormat="1" ht="30" customHeight="1" x14ac:dyDescent="0.5">
      <c r="A51" s="181">
        <f t="shared" si="42"/>
        <v>45</v>
      </c>
      <c r="B51" s="222">
        <v>51617</v>
      </c>
      <c r="C51" s="236" t="s">
        <v>37</v>
      </c>
      <c r="D51" s="186" t="s">
        <v>77</v>
      </c>
      <c r="E51" s="143">
        <f>'[2]Torsion bar'!E53</f>
        <v>0</v>
      </c>
      <c r="F51" s="121"/>
      <c r="G51" s="122">
        <f t="shared" si="15"/>
        <v>0</v>
      </c>
      <c r="H51" s="121">
        <f>'[2]Torsion bar'!F53</f>
        <v>0</v>
      </c>
      <c r="I51" s="121"/>
      <c r="J51" s="122">
        <f t="shared" si="16"/>
        <v>0</v>
      </c>
      <c r="K51" s="121">
        <f>'[2]Torsion bar'!G53</f>
        <v>0</v>
      </c>
      <c r="L51" s="121"/>
      <c r="M51" s="124">
        <f t="shared" si="17"/>
        <v>0</v>
      </c>
      <c r="N51" s="157">
        <f t="shared" ref="N51:O53" si="43">+E51+H51+K51</f>
        <v>0</v>
      </c>
      <c r="O51" s="322">
        <f t="shared" si="43"/>
        <v>0</v>
      </c>
      <c r="P51" s="159">
        <f t="shared" si="19"/>
        <v>0</v>
      </c>
      <c r="Q51" s="143">
        <f>'[2]Torsion bar'!H53</f>
        <v>0</v>
      </c>
      <c r="R51" s="121"/>
      <c r="S51" s="122">
        <f t="shared" si="20"/>
        <v>0</v>
      </c>
      <c r="T51" s="121">
        <f>'[2]Torsion bar'!I53</f>
        <v>0</v>
      </c>
      <c r="U51" s="121"/>
      <c r="V51" s="122">
        <f t="shared" si="21"/>
        <v>0</v>
      </c>
      <c r="W51" s="483">
        <f>'[2]Torsion bar'!J53</f>
        <v>0</v>
      </c>
      <c r="X51" s="121"/>
      <c r="Y51" s="124">
        <f t="shared" si="22"/>
        <v>0</v>
      </c>
      <c r="Z51" s="157">
        <f t="shared" ref="Z51:AA53" si="44">+Q51+T51+W51</f>
        <v>0</v>
      </c>
      <c r="AA51" s="322">
        <f t="shared" si="44"/>
        <v>0</v>
      </c>
      <c r="AB51" s="159">
        <f t="shared" si="24"/>
        <v>0</v>
      </c>
      <c r="AC51" s="439">
        <f t="shared" ref="AC51:AD53" si="45">+E51+H51+K51+Q51+T51+W51</f>
        <v>0</v>
      </c>
      <c r="AD51" s="327">
        <f t="shared" si="45"/>
        <v>0</v>
      </c>
      <c r="AE51" s="168">
        <f t="shared" si="26"/>
        <v>0</v>
      </c>
      <c r="AF51" s="143">
        <f>'[2]Torsion bar'!K53</f>
        <v>0</v>
      </c>
      <c r="AG51" s="121"/>
      <c r="AH51" s="122">
        <f t="shared" si="27"/>
        <v>0</v>
      </c>
      <c r="AI51" s="121">
        <f>'[2]Torsion bar'!L53</f>
        <v>0</v>
      </c>
      <c r="AJ51" s="121"/>
      <c r="AK51" s="122">
        <f t="shared" si="28"/>
        <v>0</v>
      </c>
      <c r="AL51" s="121">
        <f>'[2]Torsion bar'!M53</f>
        <v>0</v>
      </c>
      <c r="AM51" s="121"/>
      <c r="AN51" s="124">
        <f t="shared" si="29"/>
        <v>0</v>
      </c>
      <c r="AO51" s="157">
        <f t="shared" ref="AO51:AP53" si="46">+AF51+AI51+AL51</f>
        <v>0</v>
      </c>
      <c r="AP51" s="322">
        <f t="shared" si="46"/>
        <v>0</v>
      </c>
      <c r="AQ51" s="159">
        <f t="shared" si="10"/>
        <v>0</v>
      </c>
      <c r="AR51" s="143">
        <f>'[2]Torsion bar'!N53</f>
        <v>0</v>
      </c>
      <c r="AS51" s="121"/>
      <c r="AT51" s="122">
        <f t="shared" si="30"/>
        <v>0</v>
      </c>
      <c r="AU51" s="121">
        <f>'[2]Torsion bar'!O53</f>
        <v>0</v>
      </c>
      <c r="AV51" s="121"/>
      <c r="AW51" s="123">
        <f t="shared" si="31"/>
        <v>0</v>
      </c>
      <c r="AX51" s="121">
        <f>'[2]Torsion bar'!P53</f>
        <v>0</v>
      </c>
      <c r="AY51" s="121"/>
      <c r="AZ51" s="122">
        <f t="shared" si="32"/>
        <v>0</v>
      </c>
      <c r="BA51" s="157">
        <f t="shared" si="33"/>
        <v>0</v>
      </c>
      <c r="BB51" s="158">
        <f t="shared" si="34"/>
        <v>0</v>
      </c>
      <c r="BC51" s="443">
        <f t="shared" si="35"/>
        <v>0</v>
      </c>
      <c r="BD51" s="166">
        <f t="shared" si="36"/>
        <v>0</v>
      </c>
      <c r="BE51" s="167">
        <f t="shared" si="37"/>
        <v>0</v>
      </c>
      <c r="BF51" s="444">
        <f t="shared" si="38"/>
        <v>0</v>
      </c>
      <c r="BG51" s="439">
        <f t="shared" si="39"/>
        <v>0</v>
      </c>
      <c r="BH51" s="444">
        <f t="shared" si="40"/>
        <v>0</v>
      </c>
      <c r="BI51" s="175">
        <f t="shared" si="41"/>
        <v>0</v>
      </c>
      <c r="BJ51" s="465"/>
      <c r="BL51" s="456">
        <f>VLOOKUP($B51,Test!$A$131:$J$184,8,0)</f>
        <v>0</v>
      </c>
    </row>
    <row r="52" spans="1:64" s="183" customFormat="1" ht="30" customHeight="1" x14ac:dyDescent="0.5">
      <c r="A52" s="184">
        <f t="shared" si="42"/>
        <v>46</v>
      </c>
      <c r="B52" s="512">
        <v>51698</v>
      </c>
      <c r="C52" s="514" t="s">
        <v>266</v>
      </c>
      <c r="D52" s="233"/>
      <c r="E52" s="143"/>
      <c r="F52" s="121"/>
      <c r="G52" s="122">
        <f t="shared" ref="G52" si="47">E52-F52</f>
        <v>0</v>
      </c>
      <c r="H52" s="121"/>
      <c r="I52" s="121"/>
      <c r="J52" s="122">
        <f t="shared" ref="J52" si="48">H52-I52</f>
        <v>0</v>
      </c>
      <c r="K52" s="121"/>
      <c r="L52" s="121"/>
      <c r="M52" s="124">
        <f t="shared" ref="M52" si="49">K52-L52</f>
        <v>0</v>
      </c>
      <c r="N52" s="157">
        <f t="shared" ref="N52" si="50">+E52+H52+K52</f>
        <v>0</v>
      </c>
      <c r="O52" s="322">
        <f t="shared" ref="O52" si="51">+F52+I52+L52</f>
        <v>0</v>
      </c>
      <c r="P52" s="159">
        <f t="shared" ref="P52" si="52">+N52-O52</f>
        <v>0</v>
      </c>
      <c r="Q52" s="143"/>
      <c r="R52" s="121"/>
      <c r="S52" s="122">
        <f t="shared" ref="S52" si="53">Q52-R52</f>
        <v>0</v>
      </c>
      <c r="T52" s="121"/>
      <c r="U52" s="121"/>
      <c r="V52" s="122">
        <f t="shared" ref="V52" si="54">T52-U52</f>
        <v>0</v>
      </c>
      <c r="W52" s="483"/>
      <c r="X52" s="121"/>
      <c r="Y52" s="124">
        <f t="shared" ref="Y52" si="55">W52-X52</f>
        <v>0</v>
      </c>
      <c r="Z52" s="157">
        <f t="shared" ref="Z52" si="56">+Q52+T52+W52</f>
        <v>0</v>
      </c>
      <c r="AA52" s="322">
        <f t="shared" ref="AA52" si="57">+R52+U52+X52</f>
        <v>0</v>
      </c>
      <c r="AB52" s="159">
        <f t="shared" ref="AB52" si="58">+Z52-AA52</f>
        <v>0</v>
      </c>
      <c r="AC52" s="439">
        <f t="shared" ref="AC52" si="59">+E52+H52+K52+Q52+T52+W52</f>
        <v>0</v>
      </c>
      <c r="AD52" s="327">
        <f t="shared" ref="AD52" si="60">+F52+I52+L52+R52+U52+X52</f>
        <v>0</v>
      </c>
      <c r="AE52" s="168">
        <f t="shared" ref="AE52" si="61">+AC52-AD52</f>
        <v>0</v>
      </c>
      <c r="AF52" s="143"/>
      <c r="AG52" s="121"/>
      <c r="AH52" s="122">
        <f t="shared" ref="AH52" si="62">AF52-AG52</f>
        <v>0</v>
      </c>
      <c r="AI52" s="121"/>
      <c r="AJ52" s="121"/>
      <c r="AK52" s="122">
        <f t="shared" ref="AK52" si="63">AI52-AJ52</f>
        <v>0</v>
      </c>
      <c r="AL52" s="121"/>
      <c r="AM52" s="121"/>
      <c r="AN52" s="124">
        <f t="shared" ref="AN52" si="64">AL52-AM52</f>
        <v>0</v>
      </c>
      <c r="AO52" s="157">
        <f t="shared" ref="AO52" si="65">+AF52+AI52+AL52</f>
        <v>0</v>
      </c>
      <c r="AP52" s="322">
        <f t="shared" ref="AP52" si="66">+AG52+AJ52+AM52</f>
        <v>0</v>
      </c>
      <c r="AQ52" s="159">
        <f t="shared" ref="AQ52" si="67">AO52-AP52</f>
        <v>0</v>
      </c>
      <c r="AR52" s="143"/>
      <c r="AS52" s="121"/>
      <c r="AT52" s="122">
        <f t="shared" ref="AT52" si="68">AR52-AS52</f>
        <v>0</v>
      </c>
      <c r="AU52" s="121"/>
      <c r="AV52" s="121"/>
      <c r="AW52" s="123">
        <f t="shared" ref="AW52" si="69">AU52-AV52</f>
        <v>0</v>
      </c>
      <c r="AX52" s="121"/>
      <c r="AY52" s="121"/>
      <c r="AZ52" s="122">
        <f t="shared" ref="AZ52" si="70">AX52-AY52</f>
        <v>0</v>
      </c>
      <c r="BA52" s="157">
        <f t="shared" ref="BA52" si="71">AR52+AU52+AX52</f>
        <v>0</v>
      </c>
      <c r="BB52" s="158">
        <f t="shared" ref="BB52" si="72">AS52+AV52+AY52</f>
        <v>0</v>
      </c>
      <c r="BC52" s="443">
        <f t="shared" ref="BC52" si="73">BA52-BB52</f>
        <v>0</v>
      </c>
      <c r="BD52" s="166">
        <f t="shared" ref="BD52" si="74">AF52+AI52+AL52+AR52+AU52+AX52</f>
        <v>0</v>
      </c>
      <c r="BE52" s="167">
        <f t="shared" ref="BE52" si="75">AG52+AJ52+AM52+AS52+AV52+AY52</f>
        <v>0</v>
      </c>
      <c r="BF52" s="444">
        <f t="shared" ref="BF52" si="76">BD52-BE52</f>
        <v>0</v>
      </c>
      <c r="BG52" s="439">
        <f t="shared" ref="BG52" si="77">AC52+BD52</f>
        <v>0</v>
      </c>
      <c r="BH52" s="444">
        <f t="shared" ref="BH52" si="78">AD52+BE52</f>
        <v>0</v>
      </c>
      <c r="BI52" s="175">
        <f t="shared" ref="BI52" si="79">BG52-BH52</f>
        <v>0</v>
      </c>
      <c r="BJ52" s="465"/>
      <c r="BL52" s="456"/>
    </row>
    <row r="53" spans="1:64" s="183" customFormat="1" ht="30" customHeight="1" thickBot="1" x14ac:dyDescent="0.55000000000000004">
      <c r="A53" s="181">
        <f t="shared" si="42"/>
        <v>47</v>
      </c>
      <c r="B53" s="230">
        <v>51708</v>
      </c>
      <c r="C53" s="238" t="s">
        <v>247</v>
      </c>
      <c r="D53" s="233" t="s">
        <v>250</v>
      </c>
      <c r="E53" s="143">
        <f>'[2]Torsion bar'!E54</f>
        <v>0</v>
      </c>
      <c r="F53" s="126"/>
      <c r="G53" s="144">
        <f t="shared" si="15"/>
        <v>0</v>
      </c>
      <c r="H53" s="126">
        <f>'[2]Torsion bar'!F54</f>
        <v>0</v>
      </c>
      <c r="I53" s="126"/>
      <c r="J53" s="144">
        <f t="shared" si="16"/>
        <v>0</v>
      </c>
      <c r="K53" s="126">
        <f>'[2]Torsion bar'!G54</f>
        <v>0</v>
      </c>
      <c r="L53" s="126"/>
      <c r="M53" s="146">
        <f t="shared" si="17"/>
        <v>0</v>
      </c>
      <c r="N53" s="160">
        <f t="shared" si="43"/>
        <v>0</v>
      </c>
      <c r="O53" s="323">
        <f t="shared" si="43"/>
        <v>0</v>
      </c>
      <c r="P53" s="162">
        <f t="shared" si="19"/>
        <v>0</v>
      </c>
      <c r="Q53" s="461">
        <f>'[2]Torsion bar'!H54</f>
        <v>0</v>
      </c>
      <c r="R53" s="126"/>
      <c r="S53" s="144">
        <f t="shared" si="20"/>
        <v>0</v>
      </c>
      <c r="T53" s="126">
        <f>'[2]Torsion bar'!I54</f>
        <v>0</v>
      </c>
      <c r="U53" s="126"/>
      <c r="V53" s="144">
        <f t="shared" si="21"/>
        <v>0</v>
      </c>
      <c r="W53" s="483">
        <f>'[2]Torsion bar'!J54</f>
        <v>0</v>
      </c>
      <c r="X53" s="126"/>
      <c r="Y53" s="146">
        <f t="shared" si="22"/>
        <v>0</v>
      </c>
      <c r="Z53" s="160">
        <f t="shared" si="44"/>
        <v>0</v>
      </c>
      <c r="AA53" s="323">
        <f t="shared" si="44"/>
        <v>0</v>
      </c>
      <c r="AB53" s="162">
        <f t="shared" si="24"/>
        <v>0</v>
      </c>
      <c r="AC53" s="440">
        <f t="shared" si="45"/>
        <v>0</v>
      </c>
      <c r="AD53" s="328">
        <f t="shared" si="45"/>
        <v>0</v>
      </c>
      <c r="AE53" s="171">
        <f t="shared" si="26"/>
        <v>0</v>
      </c>
      <c r="AF53" s="461">
        <f>'[2]Torsion bar'!K54</f>
        <v>0</v>
      </c>
      <c r="AG53" s="126"/>
      <c r="AH53" s="144">
        <f t="shared" si="27"/>
        <v>0</v>
      </c>
      <c r="AI53" s="126">
        <f>'[2]Torsion bar'!L54</f>
        <v>0</v>
      </c>
      <c r="AJ53" s="126"/>
      <c r="AK53" s="144">
        <f t="shared" si="28"/>
        <v>0</v>
      </c>
      <c r="AL53" s="126">
        <f>'[2]Torsion bar'!M54</f>
        <v>0</v>
      </c>
      <c r="AM53" s="126"/>
      <c r="AN53" s="146">
        <f t="shared" si="29"/>
        <v>0</v>
      </c>
      <c r="AO53" s="160">
        <f t="shared" si="46"/>
        <v>0</v>
      </c>
      <c r="AP53" s="323">
        <f t="shared" si="46"/>
        <v>0</v>
      </c>
      <c r="AQ53" s="475">
        <f t="shared" si="10"/>
        <v>0</v>
      </c>
      <c r="AR53" s="461">
        <f>'[2]Torsion bar'!N54</f>
        <v>0</v>
      </c>
      <c r="AS53" s="126"/>
      <c r="AT53" s="122">
        <f t="shared" si="30"/>
        <v>0</v>
      </c>
      <c r="AU53" s="126">
        <f>'[2]Torsion bar'!O54</f>
        <v>0</v>
      </c>
      <c r="AV53" s="126"/>
      <c r="AW53" s="123">
        <f t="shared" si="31"/>
        <v>0</v>
      </c>
      <c r="AX53" s="126">
        <f>'[2]Torsion bar'!P54</f>
        <v>0</v>
      </c>
      <c r="AY53" s="126"/>
      <c r="AZ53" s="122">
        <f t="shared" si="32"/>
        <v>0</v>
      </c>
      <c r="BA53" s="160">
        <f t="shared" si="33"/>
        <v>0</v>
      </c>
      <c r="BB53" s="161">
        <f t="shared" si="34"/>
        <v>0</v>
      </c>
      <c r="BC53" s="450">
        <f t="shared" si="35"/>
        <v>0</v>
      </c>
      <c r="BD53" s="169">
        <f t="shared" si="36"/>
        <v>0</v>
      </c>
      <c r="BE53" s="170">
        <f t="shared" si="37"/>
        <v>0</v>
      </c>
      <c r="BF53" s="446">
        <f t="shared" si="38"/>
        <v>0</v>
      </c>
      <c r="BG53" s="440">
        <f t="shared" si="39"/>
        <v>0</v>
      </c>
      <c r="BH53" s="446">
        <f t="shared" si="40"/>
        <v>0</v>
      </c>
      <c r="BI53" s="446">
        <f t="shared" si="41"/>
        <v>0</v>
      </c>
      <c r="BJ53" s="465"/>
      <c r="BL53" s="458">
        <f>VLOOKUP($B53,Test!$A$131:$J$184,8,0)</f>
        <v>0</v>
      </c>
    </row>
    <row r="54" spans="1:64" s="114" customFormat="1" ht="33" customHeight="1" thickBot="1" x14ac:dyDescent="0.55000000000000004">
      <c r="A54" s="540" t="s">
        <v>97</v>
      </c>
      <c r="B54" s="541"/>
      <c r="C54" s="549"/>
      <c r="D54" s="113"/>
      <c r="E54" s="155">
        <f t="shared" ref="E54:AJ54" si="80">SUM(E7:E53)</f>
        <v>0</v>
      </c>
      <c r="F54" s="131">
        <f t="shared" si="80"/>
        <v>0</v>
      </c>
      <c r="G54" s="136">
        <f t="shared" si="80"/>
        <v>0</v>
      </c>
      <c r="H54" s="135">
        <f t="shared" si="80"/>
        <v>0</v>
      </c>
      <c r="I54" s="135">
        <f t="shared" si="80"/>
        <v>0</v>
      </c>
      <c r="J54" s="136">
        <f t="shared" si="80"/>
        <v>0</v>
      </c>
      <c r="K54" s="135">
        <f t="shared" si="80"/>
        <v>0</v>
      </c>
      <c r="L54" s="135">
        <f t="shared" si="80"/>
        <v>0</v>
      </c>
      <c r="M54" s="139">
        <f t="shared" si="80"/>
        <v>0</v>
      </c>
      <c r="N54" s="163">
        <f t="shared" si="80"/>
        <v>0</v>
      </c>
      <c r="O54" s="324">
        <f t="shared" si="80"/>
        <v>0</v>
      </c>
      <c r="P54" s="165">
        <f t="shared" si="80"/>
        <v>0</v>
      </c>
      <c r="Q54" s="155">
        <f t="shared" si="80"/>
        <v>0</v>
      </c>
      <c r="R54" s="135">
        <f t="shared" si="80"/>
        <v>0</v>
      </c>
      <c r="S54" s="136">
        <f t="shared" si="80"/>
        <v>0</v>
      </c>
      <c r="T54" s="135">
        <f t="shared" si="80"/>
        <v>0</v>
      </c>
      <c r="U54" s="135">
        <f t="shared" si="80"/>
        <v>0</v>
      </c>
      <c r="V54" s="136">
        <f t="shared" si="80"/>
        <v>0</v>
      </c>
      <c r="W54" s="135">
        <f t="shared" si="80"/>
        <v>0</v>
      </c>
      <c r="X54" s="135">
        <f t="shared" si="80"/>
        <v>0</v>
      </c>
      <c r="Y54" s="139">
        <f t="shared" si="80"/>
        <v>0</v>
      </c>
      <c r="Z54" s="163">
        <f t="shared" si="80"/>
        <v>0</v>
      </c>
      <c r="AA54" s="324">
        <f t="shared" si="80"/>
        <v>0</v>
      </c>
      <c r="AB54" s="165">
        <f t="shared" si="80"/>
        <v>0</v>
      </c>
      <c r="AC54" s="441">
        <f t="shared" si="80"/>
        <v>0</v>
      </c>
      <c r="AD54" s="178">
        <f t="shared" si="80"/>
        <v>0</v>
      </c>
      <c r="AE54" s="174">
        <f t="shared" si="80"/>
        <v>0</v>
      </c>
      <c r="AF54" s="155">
        <f t="shared" si="80"/>
        <v>0</v>
      </c>
      <c r="AG54" s="135">
        <f t="shared" si="80"/>
        <v>0</v>
      </c>
      <c r="AH54" s="136">
        <f t="shared" si="80"/>
        <v>0</v>
      </c>
      <c r="AI54" s="135">
        <f t="shared" si="80"/>
        <v>0</v>
      </c>
      <c r="AJ54" s="135">
        <f t="shared" si="80"/>
        <v>0</v>
      </c>
      <c r="AK54" s="136">
        <f t="shared" ref="AK54:BI54" si="81">SUM(AK7:AK53)</f>
        <v>0</v>
      </c>
      <c r="AL54" s="135">
        <f t="shared" si="81"/>
        <v>0</v>
      </c>
      <c r="AM54" s="131">
        <f t="shared" si="81"/>
        <v>0</v>
      </c>
      <c r="AN54" s="139">
        <f t="shared" si="81"/>
        <v>0</v>
      </c>
      <c r="AO54" s="163">
        <f t="shared" si="81"/>
        <v>0</v>
      </c>
      <c r="AP54" s="324">
        <f t="shared" si="81"/>
        <v>0</v>
      </c>
      <c r="AQ54" s="476">
        <f t="shared" si="81"/>
        <v>0</v>
      </c>
      <c r="AR54" s="155">
        <f t="shared" si="81"/>
        <v>0</v>
      </c>
      <c r="AS54" s="131">
        <f t="shared" si="81"/>
        <v>0</v>
      </c>
      <c r="AT54" s="136">
        <f t="shared" si="81"/>
        <v>0</v>
      </c>
      <c r="AU54" s="135">
        <f t="shared" si="81"/>
        <v>0</v>
      </c>
      <c r="AV54" s="131">
        <f t="shared" si="81"/>
        <v>0</v>
      </c>
      <c r="AW54" s="137">
        <f t="shared" si="81"/>
        <v>0</v>
      </c>
      <c r="AX54" s="135">
        <f t="shared" si="81"/>
        <v>0</v>
      </c>
      <c r="AY54" s="131">
        <f t="shared" si="81"/>
        <v>0</v>
      </c>
      <c r="AZ54" s="136">
        <f t="shared" si="81"/>
        <v>0</v>
      </c>
      <c r="BA54" s="163">
        <f t="shared" si="81"/>
        <v>0</v>
      </c>
      <c r="BB54" s="164">
        <f t="shared" si="81"/>
        <v>0</v>
      </c>
      <c r="BC54" s="449">
        <f t="shared" si="81"/>
        <v>0</v>
      </c>
      <c r="BD54" s="172">
        <f t="shared" si="81"/>
        <v>0</v>
      </c>
      <c r="BE54" s="173">
        <f t="shared" si="81"/>
        <v>0</v>
      </c>
      <c r="BF54" s="445">
        <f t="shared" si="81"/>
        <v>0</v>
      </c>
      <c r="BG54" s="441">
        <f t="shared" si="81"/>
        <v>0</v>
      </c>
      <c r="BH54" s="445">
        <f t="shared" si="81"/>
        <v>0</v>
      </c>
      <c r="BI54" s="445">
        <f t="shared" si="81"/>
        <v>0</v>
      </c>
      <c r="BJ54" s="466"/>
      <c r="BL54" s="457">
        <f>SUM(BL7:BL53)</f>
        <v>0</v>
      </c>
    </row>
    <row r="55" spans="1:64" s="40" customFormat="1" ht="33" hidden="1" customHeight="1" x14ac:dyDescent="0.25">
      <c r="A55" s="38"/>
      <c r="B55" s="39"/>
      <c r="C55" s="38"/>
      <c r="E55" s="40">
        <f t="shared" ref="E55:AF55" si="82">SUM(E7:E53)-E54</f>
        <v>0</v>
      </c>
      <c r="F55" s="40">
        <f t="shared" si="82"/>
        <v>0</v>
      </c>
      <c r="G55" s="40">
        <f t="shared" si="82"/>
        <v>0</v>
      </c>
      <c r="H55" s="40">
        <f t="shared" si="82"/>
        <v>0</v>
      </c>
      <c r="I55" s="40">
        <f t="shared" si="82"/>
        <v>0</v>
      </c>
      <c r="J55" s="40">
        <f t="shared" si="82"/>
        <v>0</v>
      </c>
      <c r="K55" s="40">
        <f t="shared" si="82"/>
        <v>0</v>
      </c>
      <c r="L55" s="40">
        <f t="shared" si="82"/>
        <v>0</v>
      </c>
      <c r="M55" s="40">
        <f t="shared" si="82"/>
        <v>0</v>
      </c>
      <c r="N55" s="40">
        <f t="shared" si="82"/>
        <v>0</v>
      </c>
      <c r="O55" s="40">
        <f t="shared" si="82"/>
        <v>0</v>
      </c>
      <c r="P55" s="40">
        <f t="shared" si="82"/>
        <v>0</v>
      </c>
      <c r="Q55" s="40">
        <f t="shared" si="82"/>
        <v>0</v>
      </c>
      <c r="R55" s="40">
        <f t="shared" si="82"/>
        <v>0</v>
      </c>
      <c r="S55" s="40">
        <f t="shared" si="82"/>
        <v>0</v>
      </c>
      <c r="T55" s="40">
        <f t="shared" si="82"/>
        <v>0</v>
      </c>
      <c r="U55" s="40">
        <f t="shared" si="82"/>
        <v>0</v>
      </c>
      <c r="V55" s="40">
        <f t="shared" si="82"/>
        <v>0</v>
      </c>
      <c r="W55" s="40">
        <f t="shared" si="82"/>
        <v>0</v>
      </c>
      <c r="X55" s="40">
        <f t="shared" si="82"/>
        <v>0</v>
      </c>
      <c r="Y55" s="40">
        <f t="shared" si="82"/>
        <v>0</v>
      </c>
      <c r="Z55" s="40">
        <f t="shared" si="82"/>
        <v>0</v>
      </c>
      <c r="AA55" s="40">
        <f t="shared" si="82"/>
        <v>0</v>
      </c>
      <c r="AB55" s="40">
        <f t="shared" si="82"/>
        <v>0</v>
      </c>
      <c r="AC55" s="40">
        <f t="shared" si="82"/>
        <v>0</v>
      </c>
      <c r="AD55" s="40">
        <f t="shared" si="82"/>
        <v>0</v>
      </c>
      <c r="AE55" s="40">
        <f t="shared" si="82"/>
        <v>0</v>
      </c>
      <c r="AF55" s="40">
        <f t="shared" si="82"/>
        <v>0</v>
      </c>
      <c r="AI55" s="40">
        <f>SUM(AI7:AI53)-AI54</f>
        <v>0</v>
      </c>
      <c r="AL55" s="40">
        <f>SUM(AL7:AL53)-AL54</f>
        <v>0</v>
      </c>
      <c r="AO55" s="40">
        <f>SUM(AO7:AO53)-AO54</f>
        <v>0</v>
      </c>
      <c r="AR55" s="40">
        <v>0</v>
      </c>
      <c r="AU55" s="40">
        <v>0</v>
      </c>
      <c r="AX55" s="40">
        <f>SUM(AX7:AX53)-AX54</f>
        <v>0</v>
      </c>
      <c r="BA55" s="40">
        <f>SUM(BA7:BA53)-BA54</f>
        <v>0</v>
      </c>
      <c r="BD55" s="40">
        <f>SUM(BD7:BD53)-BD54</f>
        <v>0</v>
      </c>
      <c r="BG55" s="40">
        <f>SUM(BG7:BG53)-BG54</f>
        <v>0</v>
      </c>
    </row>
    <row r="56" spans="1:64" s="40" customFormat="1" ht="33" hidden="1" customHeight="1" thickBot="1" x14ac:dyDescent="0.3">
      <c r="A56" s="38"/>
      <c r="B56" s="39"/>
      <c r="C56" s="38"/>
      <c r="AR56" s="40">
        <v>0</v>
      </c>
      <c r="AU56" s="40">
        <v>0</v>
      </c>
      <c r="BL56" s="33"/>
    </row>
    <row r="57" spans="1:64" s="405" customFormat="1" ht="30" hidden="1" customHeight="1" thickBot="1" x14ac:dyDescent="0.3">
      <c r="A57" s="388">
        <v>46</v>
      </c>
      <c r="B57" s="389">
        <v>48104</v>
      </c>
      <c r="C57" s="390" t="s">
        <v>239</v>
      </c>
      <c r="D57" s="391"/>
      <c r="E57" s="408"/>
      <c r="F57" s="409" t="e">
        <f>+'43 92'!F60+'Total Factory'!#REF!</f>
        <v>#REF!</v>
      </c>
      <c r="G57" s="409" t="e">
        <f>+E57-F57</f>
        <v>#REF!</v>
      </c>
      <c r="H57" s="409"/>
      <c r="I57" s="409" t="e">
        <f>+'43 92'!I60+'Total Factory'!#REF!</f>
        <v>#REF!</v>
      </c>
      <c r="J57" s="409" t="e">
        <f>+H57-I57</f>
        <v>#REF!</v>
      </c>
      <c r="K57" s="409"/>
      <c r="L57" s="393"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408"/>
      <c r="R57" s="409" t="e">
        <f>+'43 92'!R60+'Total Factory'!#REF!</f>
        <v>#REF!</v>
      </c>
      <c r="S57" s="409" t="e">
        <f>+'43 92'!S60+'Total Factory'!#REF!</f>
        <v>#REF!</v>
      </c>
      <c r="T57" s="409"/>
      <c r="U57" s="409" t="e">
        <f>+'43 92'!U60+'Total Factory'!#REF!</f>
        <v>#REF!</v>
      </c>
      <c r="V57" s="409" t="e">
        <f>+'43 92'!V60+'Total Factory'!#REF!</f>
        <v>#REF!</v>
      </c>
      <c r="W57" s="410"/>
      <c r="X57" s="407" t="e">
        <f>+F57+I57+L57+O57+R57+U57</f>
        <v>#REF!</v>
      </c>
      <c r="Y57" s="399" t="e">
        <f>+W57-X57</f>
        <v>#REF!</v>
      </c>
      <c r="Z57" s="401">
        <f>+Q57+T57+W57</f>
        <v>0</v>
      </c>
      <c r="AA57" s="402">
        <v>0</v>
      </c>
      <c r="AB57" s="403">
        <f>+Z57-AA57</f>
        <v>0</v>
      </c>
      <c r="AC57" s="401">
        <f>+E57+H57+K57+Q57+T57+W57</f>
        <v>0</v>
      </c>
      <c r="AD57" s="406">
        <v>0</v>
      </c>
      <c r="AE57" s="396">
        <f>+AC57-AD57</f>
        <v>0</v>
      </c>
      <c r="AF57" s="408"/>
      <c r="AG57" s="409"/>
      <c r="AH57" s="409"/>
      <c r="AI57" s="411"/>
      <c r="AJ57" s="412"/>
      <c r="AK57" s="412"/>
      <c r="AL57" s="410"/>
      <c r="AM57" s="406"/>
      <c r="AN57" s="406"/>
      <c r="AO57" s="393">
        <f>+AF57+AI57+AL57</f>
        <v>0</v>
      </c>
      <c r="AP57" s="442"/>
      <c r="AQ57" s="442"/>
      <c r="AR57" s="408"/>
      <c r="AS57" s="409"/>
      <c r="AT57" s="409"/>
      <c r="AU57" s="409"/>
      <c r="AV57" s="409"/>
      <c r="AW57" s="409"/>
      <c r="AX57" s="410"/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  <c r="BL57" s="33"/>
    </row>
    <row r="58" spans="1:64" s="40" customFormat="1" ht="33" hidden="1" customHeight="1" x14ac:dyDescent="0.25">
      <c r="A58" s="38"/>
      <c r="B58" s="39"/>
      <c r="C58" s="38"/>
      <c r="BL58" s="33"/>
    </row>
    <row r="59" spans="1:64" s="356" customFormat="1" ht="21" hidden="1" x14ac:dyDescent="0.45">
      <c r="A59" s="363" t="s">
        <v>227</v>
      </c>
      <c r="B59" s="364"/>
      <c r="C59" s="365"/>
      <c r="D59" s="352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4"/>
      <c r="BH59" s="355"/>
      <c r="BI59" s="355"/>
      <c r="BL59" s="33"/>
    </row>
    <row r="60" spans="1:64" s="356" customFormat="1" ht="21" hidden="1" x14ac:dyDescent="0.45">
      <c r="A60" s="366"/>
      <c r="B60" s="367" t="s">
        <v>228</v>
      </c>
      <c r="C60" s="368"/>
      <c r="D60" s="357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8"/>
      <c r="AB60" s="358"/>
      <c r="AC60" s="358"/>
      <c r="AD60" s="358"/>
      <c r="AE60" s="358"/>
      <c r="AF60" s="358"/>
      <c r="AG60" s="358"/>
      <c r="AH60" s="358"/>
      <c r="AI60" s="358"/>
      <c r="AJ60" s="358"/>
      <c r="AK60" s="358"/>
      <c r="AL60" s="358"/>
      <c r="AM60" s="358"/>
      <c r="AN60" s="358"/>
      <c r="AO60" s="358"/>
      <c r="AP60" s="358"/>
      <c r="AQ60" s="358"/>
      <c r="AR60" s="358"/>
      <c r="AS60" s="358"/>
      <c r="AT60" s="358"/>
      <c r="AU60" s="358"/>
      <c r="AV60" s="358"/>
      <c r="AW60" s="358"/>
      <c r="AX60" s="358"/>
      <c r="AY60" s="358"/>
      <c r="AZ60" s="358"/>
      <c r="BA60" s="358"/>
      <c r="BB60" s="358"/>
      <c r="BC60" s="358"/>
      <c r="BD60" s="358"/>
      <c r="BE60" s="358"/>
      <c r="BF60" s="358"/>
      <c r="BG60" s="359"/>
      <c r="BH60" s="355"/>
      <c r="BI60" s="355"/>
      <c r="BL60" s="33"/>
    </row>
    <row r="61" spans="1:64" s="356" customFormat="1" ht="21" hidden="1" x14ac:dyDescent="0.45">
      <c r="A61" s="366"/>
      <c r="B61" s="367" t="s">
        <v>229</v>
      </c>
      <c r="C61" s="368"/>
      <c r="D61" s="357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8"/>
      <c r="AI61" s="358"/>
      <c r="AJ61" s="358"/>
      <c r="AK61" s="358"/>
      <c r="AL61" s="358"/>
      <c r="AM61" s="358"/>
      <c r="AN61" s="358"/>
      <c r="AO61" s="358"/>
      <c r="AP61" s="358"/>
      <c r="AQ61" s="358"/>
      <c r="AR61" s="358"/>
      <c r="AS61" s="358"/>
      <c r="AT61" s="358"/>
      <c r="AU61" s="358"/>
      <c r="AV61" s="358"/>
      <c r="AW61" s="358"/>
      <c r="AX61" s="358"/>
      <c r="AY61" s="358"/>
      <c r="AZ61" s="358"/>
      <c r="BA61" s="358"/>
      <c r="BB61" s="358"/>
      <c r="BC61" s="358"/>
      <c r="BD61" s="358"/>
      <c r="BE61" s="358"/>
      <c r="BF61" s="358"/>
      <c r="BG61" s="359"/>
      <c r="BH61" s="355"/>
      <c r="BI61" s="355"/>
      <c r="BL61" s="33"/>
    </row>
    <row r="62" spans="1:64" s="356" customFormat="1" ht="21" hidden="1" x14ac:dyDescent="0.45">
      <c r="A62" s="366"/>
      <c r="B62" s="367" t="s">
        <v>230</v>
      </c>
      <c r="C62" s="368"/>
      <c r="D62" s="357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8"/>
      <c r="AG62" s="358"/>
      <c r="AH62" s="358"/>
      <c r="AI62" s="358"/>
      <c r="AJ62" s="358"/>
      <c r="AK62" s="358"/>
      <c r="AL62" s="358"/>
      <c r="AM62" s="358"/>
      <c r="AN62" s="358"/>
      <c r="AO62" s="358"/>
      <c r="AP62" s="358"/>
      <c r="AQ62" s="358"/>
      <c r="AR62" s="358"/>
      <c r="AS62" s="358"/>
      <c r="AT62" s="358"/>
      <c r="AU62" s="358"/>
      <c r="AV62" s="358"/>
      <c r="AW62" s="358"/>
      <c r="AX62" s="358"/>
      <c r="AY62" s="358"/>
      <c r="AZ62" s="358"/>
      <c r="BA62" s="358"/>
      <c r="BB62" s="358"/>
      <c r="BC62" s="358"/>
      <c r="BD62" s="358"/>
      <c r="BE62" s="358"/>
      <c r="BF62" s="358"/>
      <c r="BG62" s="359"/>
      <c r="BH62" s="355"/>
      <c r="BI62" s="355"/>
      <c r="BL62" s="33"/>
    </row>
    <row r="63" spans="1:64" s="356" customFormat="1" ht="21" hidden="1" x14ac:dyDescent="0.45">
      <c r="A63" s="366"/>
      <c r="B63" s="367" t="s">
        <v>231</v>
      </c>
      <c r="C63" s="368"/>
      <c r="D63" s="357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8"/>
      <c r="AK63" s="358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8"/>
      <c r="AX63" s="358"/>
      <c r="AY63" s="358"/>
      <c r="AZ63" s="358"/>
      <c r="BA63" s="358"/>
      <c r="BB63" s="358"/>
      <c r="BC63" s="358"/>
      <c r="BD63" s="358"/>
      <c r="BE63" s="358"/>
      <c r="BF63" s="358"/>
      <c r="BG63" s="359"/>
      <c r="BH63" s="355"/>
      <c r="BI63" s="355"/>
      <c r="BL63" s="33"/>
    </row>
    <row r="64" spans="1:64" s="356" customFormat="1" ht="21" hidden="1" x14ac:dyDescent="0.45">
      <c r="A64" s="366"/>
      <c r="B64" s="369" t="s">
        <v>232</v>
      </c>
      <c r="C64" s="368"/>
      <c r="D64" s="357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/>
      <c r="AG64" s="358"/>
      <c r="AH64" s="358"/>
      <c r="AI64" s="358"/>
      <c r="AJ64" s="358"/>
      <c r="AK64" s="358"/>
      <c r="AL64" s="358"/>
      <c r="AM64" s="358"/>
      <c r="AN64" s="358"/>
      <c r="AO64" s="358"/>
      <c r="AP64" s="358"/>
      <c r="AQ64" s="358"/>
      <c r="AR64" s="358"/>
      <c r="AS64" s="358"/>
      <c r="AT64" s="358"/>
      <c r="AU64" s="358"/>
      <c r="AV64" s="358"/>
      <c r="AW64" s="358"/>
      <c r="AX64" s="358"/>
      <c r="AY64" s="358"/>
      <c r="AZ64" s="358"/>
      <c r="BA64" s="358"/>
      <c r="BB64" s="358"/>
      <c r="BC64" s="358"/>
      <c r="BD64" s="358"/>
      <c r="BE64" s="358"/>
      <c r="BF64" s="358"/>
      <c r="BG64" s="359"/>
      <c r="BH64" s="355"/>
      <c r="BI64" s="355"/>
      <c r="BL64" s="33"/>
    </row>
    <row r="65" spans="1:64" s="356" customFormat="1" ht="21" hidden="1" x14ac:dyDescent="0.45">
      <c r="A65" s="366"/>
      <c r="B65" s="367" t="s">
        <v>233</v>
      </c>
      <c r="C65" s="367"/>
      <c r="D65" s="357"/>
      <c r="E65" s="358"/>
      <c r="F65" s="358" t="s">
        <v>234</v>
      </c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58"/>
      <c r="AB65" s="358"/>
      <c r="AC65" s="358"/>
      <c r="AD65" s="358"/>
      <c r="AE65" s="358"/>
      <c r="AF65" s="358"/>
      <c r="AG65" s="358"/>
      <c r="AH65" s="358"/>
      <c r="AI65" s="358"/>
      <c r="AJ65" s="358"/>
      <c r="AK65" s="358"/>
      <c r="AL65" s="358"/>
      <c r="AM65" s="358"/>
      <c r="AN65" s="358"/>
      <c r="AO65" s="358"/>
      <c r="AP65" s="358"/>
      <c r="AQ65" s="358"/>
      <c r="AR65" s="358"/>
      <c r="AS65" s="358"/>
      <c r="AT65" s="358"/>
      <c r="AU65" s="358"/>
      <c r="AV65" s="358"/>
      <c r="AW65" s="358"/>
      <c r="AX65" s="358"/>
      <c r="AY65" s="358"/>
      <c r="AZ65" s="358"/>
      <c r="BA65" s="358"/>
      <c r="BB65" s="358"/>
      <c r="BC65" s="358"/>
      <c r="BD65" s="358"/>
      <c r="BE65" s="358"/>
      <c r="BF65" s="358"/>
      <c r="BG65" s="359"/>
      <c r="BH65" s="355"/>
      <c r="BI65" s="355"/>
      <c r="BL65" s="33"/>
    </row>
    <row r="66" spans="1:64" s="356" customFormat="1" ht="21" hidden="1" x14ac:dyDescent="0.45">
      <c r="A66" s="366"/>
      <c r="B66" s="367" t="s">
        <v>235</v>
      </c>
      <c r="C66" s="367"/>
      <c r="D66" s="357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58"/>
      <c r="AH66" s="358"/>
      <c r="AI66" s="358"/>
      <c r="AJ66" s="358"/>
      <c r="AK66" s="358"/>
      <c r="AL66" s="358"/>
      <c r="AM66" s="358"/>
      <c r="AN66" s="358"/>
      <c r="AO66" s="358"/>
      <c r="AP66" s="358"/>
      <c r="AQ66" s="358"/>
      <c r="AR66" s="358"/>
      <c r="AS66" s="358"/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58"/>
      <c r="BF66" s="358"/>
      <c r="BG66" s="359"/>
      <c r="BH66" s="355"/>
      <c r="BI66" s="355"/>
      <c r="BL66" s="33"/>
    </row>
    <row r="67" spans="1:64" s="356" customFormat="1" ht="21" hidden="1" x14ac:dyDescent="0.45">
      <c r="A67" s="366"/>
      <c r="B67" s="367" t="s">
        <v>236</v>
      </c>
      <c r="C67" s="36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7"/>
      <c r="V67" s="357"/>
      <c r="W67" s="357"/>
      <c r="X67" s="357"/>
      <c r="Y67" s="357"/>
      <c r="Z67" s="357"/>
      <c r="AA67" s="357"/>
      <c r="AB67" s="357"/>
      <c r="AC67" s="357"/>
      <c r="AD67" s="357"/>
      <c r="AE67" s="357"/>
      <c r="AF67" s="357"/>
      <c r="AG67" s="357"/>
      <c r="AH67" s="357"/>
      <c r="AI67" s="357"/>
      <c r="AJ67" s="357"/>
      <c r="AK67" s="357"/>
      <c r="AL67" s="357"/>
      <c r="AM67" s="357"/>
      <c r="AN67" s="357"/>
      <c r="AO67" s="357"/>
      <c r="AP67" s="357"/>
      <c r="AQ67" s="357"/>
      <c r="AR67" s="357"/>
      <c r="AS67" s="357"/>
      <c r="AT67" s="357"/>
      <c r="AU67" s="357"/>
      <c r="AV67" s="357"/>
      <c r="AW67" s="357"/>
      <c r="AX67" s="357"/>
      <c r="AY67" s="357"/>
      <c r="AZ67" s="357"/>
      <c r="BA67" s="357"/>
      <c r="BB67" s="357"/>
      <c r="BC67" s="357"/>
      <c r="BD67" s="357"/>
      <c r="BE67" s="357"/>
      <c r="BF67" s="357"/>
      <c r="BG67" s="360"/>
      <c r="BL67" s="33"/>
    </row>
    <row r="68" spans="1:64" s="356" customFormat="1" ht="21" hidden="1" x14ac:dyDescent="0.45">
      <c r="A68" s="366"/>
      <c r="B68" s="367" t="s">
        <v>237</v>
      </c>
      <c r="C68" s="36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7"/>
      <c r="V68" s="357"/>
      <c r="W68" s="357"/>
      <c r="X68" s="357"/>
      <c r="Y68" s="357"/>
      <c r="Z68" s="357"/>
      <c r="AA68" s="357"/>
      <c r="AB68" s="357"/>
      <c r="AC68" s="357"/>
      <c r="AD68" s="357"/>
      <c r="AE68" s="357"/>
      <c r="AF68" s="357"/>
      <c r="AG68" s="357"/>
      <c r="AH68" s="357"/>
      <c r="AI68" s="357"/>
      <c r="AJ68" s="357"/>
      <c r="AK68" s="357"/>
      <c r="AL68" s="357"/>
      <c r="AM68" s="357"/>
      <c r="AN68" s="357"/>
      <c r="AO68" s="357"/>
      <c r="AP68" s="357"/>
      <c r="AQ68" s="357"/>
      <c r="AR68" s="357"/>
      <c r="AS68" s="357"/>
      <c r="AT68" s="357"/>
      <c r="AU68" s="357"/>
      <c r="AV68" s="357"/>
      <c r="AW68" s="357"/>
      <c r="AX68" s="357"/>
      <c r="AY68" s="357"/>
      <c r="AZ68" s="357"/>
      <c r="BA68" s="357"/>
      <c r="BB68" s="357"/>
      <c r="BC68" s="357"/>
      <c r="BD68" s="357"/>
      <c r="BE68" s="357"/>
      <c r="BF68" s="357"/>
      <c r="BG68" s="360"/>
      <c r="BL68" s="33"/>
    </row>
    <row r="69" spans="1:64" s="356" customFormat="1" ht="21" hidden="1" x14ac:dyDescent="0.45">
      <c r="A69" s="370"/>
      <c r="B69" s="371" t="s">
        <v>238</v>
      </c>
      <c r="C69" s="37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361"/>
      <c r="AD69" s="361"/>
      <c r="AE69" s="361"/>
      <c r="AF69" s="361"/>
      <c r="AG69" s="361"/>
      <c r="AH69" s="361"/>
      <c r="AI69" s="361"/>
      <c r="AJ69" s="361"/>
      <c r="AK69" s="361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1"/>
      <c r="AX69" s="361"/>
      <c r="AY69" s="361"/>
      <c r="AZ69" s="361"/>
      <c r="BA69" s="361"/>
      <c r="BB69" s="361"/>
      <c r="BC69" s="361"/>
      <c r="BD69" s="361"/>
      <c r="BE69" s="361"/>
      <c r="BF69" s="361"/>
      <c r="BG69" s="362"/>
      <c r="BL69" s="33"/>
    </row>
    <row r="70" spans="1:64" ht="33" customHeight="1" x14ac:dyDescent="0.25">
      <c r="E70" s="30"/>
      <c r="F70" s="30"/>
      <c r="G70" s="30"/>
      <c r="H70" s="30"/>
      <c r="I70" s="30"/>
      <c r="J70" s="30"/>
      <c r="K70" s="30"/>
      <c r="L70" s="30"/>
      <c r="M70" s="30"/>
      <c r="Q70" s="30"/>
      <c r="R70" s="30"/>
      <c r="S70" s="30"/>
      <c r="T70" s="30"/>
      <c r="U70" s="30"/>
      <c r="V70" s="30"/>
      <c r="W70" s="30"/>
      <c r="X70" s="30"/>
      <c r="Y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R70" s="30"/>
      <c r="AS70" s="30"/>
      <c r="AT70" s="30"/>
      <c r="AU70" s="30"/>
      <c r="AV70" s="30"/>
      <c r="AW70" s="30"/>
      <c r="AX70" s="30"/>
      <c r="AY70" s="30"/>
      <c r="AZ70" s="30"/>
      <c r="BD70" s="30"/>
      <c r="BE70" s="30"/>
      <c r="BF70" s="30"/>
      <c r="BG70" s="30"/>
    </row>
    <row r="71" spans="1:64" ht="33" customHeight="1" x14ac:dyDescent="0.25">
      <c r="F71" s="488"/>
      <c r="I71" s="488"/>
    </row>
    <row r="75" spans="1:64" ht="85.5" customHeight="1" x14ac:dyDescent="0.25">
      <c r="E75" s="140"/>
    </row>
  </sheetData>
  <protectedRanges>
    <protectedRange sqref="N70:P211" name="ช่วง1_1"/>
    <protectedRange sqref="Z70:AB211" name="ช่วง1_2"/>
    <protectedRange sqref="AO70:AQ211" name="ช่วง1_3"/>
    <protectedRange sqref="BA70:BC211" name="ช่วง1_4"/>
    <protectedRange sqref="BL55:BL188" name="ช่วง1_2_1"/>
  </protectedRanges>
  <mergeCells count="6">
    <mergeCell ref="A54:C54"/>
    <mergeCell ref="AF4:AN4"/>
    <mergeCell ref="AR4:AZ4"/>
    <mergeCell ref="E4:M4"/>
    <mergeCell ref="Q4:Y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5"/>
  <sheetViews>
    <sheetView showGridLines="0" tabSelected="1" zoomScale="70" zoomScaleNormal="70" workbookViewId="0">
      <pane xSplit="4" ySplit="6" topLeftCell="E46" activePane="bottomRight" state="frozen"/>
      <selection activeCell="I52" sqref="I52"/>
      <selection pane="topRight" activeCell="I52" sqref="I52"/>
      <selection pane="bottomLeft" activeCell="I52" sqref="I52"/>
      <selection pane="bottomRight" activeCell="L12" sqref="L12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5" width="16.7109375" style="33" customWidth="1"/>
    <col min="6" max="6" width="16.7109375" style="36" customWidth="1"/>
    <col min="7" max="7" width="17.140625" style="33" customWidth="1"/>
    <col min="8" max="13" width="16.7109375" style="33" customWidth="1"/>
    <col min="14" max="16" width="17.7109375" style="33" hidden="1" customWidth="1"/>
    <col min="17" max="25" width="16.7109375" style="33" customWidth="1"/>
    <col min="26" max="31" width="17.7109375" style="33" hidden="1" customWidth="1"/>
    <col min="32" max="40" width="16.7109375" style="33" customWidth="1"/>
    <col min="41" max="43" width="16.7109375" style="33" hidden="1" customWidth="1"/>
    <col min="44" max="47" width="16.7109375" style="33" customWidth="1"/>
    <col min="48" max="48" width="15" style="33" customWidth="1"/>
    <col min="49" max="50" width="16.7109375" style="33" customWidth="1"/>
    <col min="51" max="51" width="13.140625" style="33" customWidth="1"/>
    <col min="52" max="55" width="16.7109375" style="33" customWidth="1"/>
    <col min="56" max="61" width="17.7109375" style="33" customWidth="1"/>
    <col min="62" max="62" width="9.140625" style="33" customWidth="1"/>
    <col min="63" max="63" width="2.140625" style="33" customWidth="1"/>
    <col min="64" max="64" width="20.140625" style="33" customWidth="1"/>
    <col min="65" max="16384" width="9.140625" style="33"/>
  </cols>
  <sheetData>
    <row r="1" spans="1:64" s="109" customFormat="1" ht="33" customHeight="1" x14ac:dyDescent="0.35">
      <c r="A1" s="106" t="s">
        <v>103</v>
      </c>
      <c r="B1" s="107"/>
      <c r="C1" s="108"/>
      <c r="E1" s="33"/>
      <c r="F1" s="36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4" s="109" customFormat="1" ht="33" customHeight="1" x14ac:dyDescent="0.35">
      <c r="A2" s="110" t="s">
        <v>262</v>
      </c>
      <c r="B2" s="111"/>
      <c r="C2" s="111"/>
      <c r="D2" s="111"/>
      <c r="E2" s="118"/>
      <c r="F2" s="14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4" s="109" customFormat="1" ht="33" customHeight="1" thickBot="1" x14ac:dyDescent="0.4">
      <c r="A3" s="110" t="s">
        <v>116</v>
      </c>
      <c r="B3" s="107"/>
      <c r="E3" s="147"/>
      <c r="F3" s="36"/>
      <c r="G3" s="147"/>
      <c r="H3" s="147"/>
      <c r="I3" s="147"/>
      <c r="J3" s="147"/>
      <c r="K3" s="147"/>
      <c r="L3" s="147"/>
      <c r="M3" s="147"/>
      <c r="N3" s="33"/>
      <c r="O3" s="33"/>
      <c r="P3" s="33"/>
      <c r="Q3" s="148">
        <v>30000</v>
      </c>
      <c r="R3" s="148"/>
      <c r="S3" s="148"/>
      <c r="T3" s="148">
        <v>32000</v>
      </c>
      <c r="U3" s="148"/>
      <c r="V3" s="148"/>
      <c r="W3" s="148">
        <v>30000</v>
      </c>
      <c r="X3" s="148"/>
      <c r="Y3" s="148"/>
      <c r="Z3" s="33"/>
      <c r="AA3" s="33"/>
      <c r="AB3" s="33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33"/>
      <c r="AP3" s="33"/>
      <c r="AQ3" s="33"/>
      <c r="AR3" s="147"/>
      <c r="AS3" s="147"/>
      <c r="AT3" s="147"/>
      <c r="AU3" s="147"/>
      <c r="AV3" s="147"/>
      <c r="AW3" s="147"/>
      <c r="AX3" s="147"/>
      <c r="BA3" s="33"/>
      <c r="BB3" s="33"/>
      <c r="BC3" s="33"/>
      <c r="BD3" s="147"/>
      <c r="BE3" s="147"/>
      <c r="BF3" s="147"/>
      <c r="BG3" s="147"/>
      <c r="BH3" s="147"/>
      <c r="BI3" s="147"/>
    </row>
    <row r="4" spans="1:64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4" s="193" customFormat="1" ht="33" customHeight="1" x14ac:dyDescent="0.4">
      <c r="A5" s="194" t="s">
        <v>89</v>
      </c>
      <c r="B5" s="195" t="s">
        <v>40</v>
      </c>
      <c r="C5" s="234" t="s">
        <v>38</v>
      </c>
      <c r="D5" s="197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463"/>
      <c r="BL5" s="454" t="s">
        <v>243</v>
      </c>
    </row>
    <row r="6" spans="1:64" s="216" customFormat="1" ht="33" customHeight="1" x14ac:dyDescent="0.25">
      <c r="A6" s="198"/>
      <c r="B6" s="199"/>
      <c r="C6" s="235"/>
      <c r="D6" s="231"/>
      <c r="E6" s="229" t="s">
        <v>108</v>
      </c>
      <c r="F6" s="217" t="s">
        <v>106</v>
      </c>
      <c r="G6" s="210" t="s">
        <v>107</v>
      </c>
      <c r="H6" s="203" t="s">
        <v>108</v>
      </c>
      <c r="I6" s="217" t="s">
        <v>106</v>
      </c>
      <c r="J6" s="210" t="s">
        <v>107</v>
      </c>
      <c r="K6" s="203" t="s">
        <v>108</v>
      </c>
      <c r="L6" s="217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17" t="s">
        <v>106</v>
      </c>
      <c r="S6" s="210" t="s">
        <v>107</v>
      </c>
      <c r="T6" s="203" t="s">
        <v>108</v>
      </c>
      <c r="U6" s="217" t="s">
        <v>106</v>
      </c>
      <c r="V6" s="210" t="s">
        <v>107</v>
      </c>
      <c r="W6" s="203" t="s">
        <v>108</v>
      </c>
      <c r="X6" s="217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9" t="s">
        <v>108</v>
      </c>
      <c r="AG6" s="217" t="s">
        <v>106</v>
      </c>
      <c r="AH6" s="204" t="s">
        <v>242</v>
      </c>
      <c r="AI6" s="203" t="s">
        <v>108</v>
      </c>
      <c r="AJ6" s="217" t="s">
        <v>106</v>
      </c>
      <c r="AK6" s="204" t="s">
        <v>242</v>
      </c>
      <c r="AL6" s="203" t="s">
        <v>108</v>
      </c>
      <c r="AM6" s="217" t="s">
        <v>106</v>
      </c>
      <c r="AN6" s="206" t="s">
        <v>242</v>
      </c>
      <c r="AO6" s="207" t="s">
        <v>108</v>
      </c>
      <c r="AP6" s="451" t="s">
        <v>106</v>
      </c>
      <c r="AQ6" s="477" t="s">
        <v>242</v>
      </c>
      <c r="AR6" s="229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03" t="s">
        <v>108</v>
      </c>
      <c r="AY6" s="203" t="s">
        <v>106</v>
      </c>
      <c r="AZ6" s="205" t="s">
        <v>242</v>
      </c>
      <c r="BA6" s="207" t="s">
        <v>108</v>
      </c>
      <c r="BB6" s="451" t="s">
        <v>106</v>
      </c>
      <c r="BC6" s="451" t="s">
        <v>242</v>
      </c>
      <c r="BD6" s="212" t="s">
        <v>108</v>
      </c>
      <c r="BE6" s="218" t="s">
        <v>106</v>
      </c>
      <c r="BF6" s="218" t="s">
        <v>242</v>
      </c>
      <c r="BG6" s="438" t="s">
        <v>108</v>
      </c>
      <c r="BH6" s="218" t="s">
        <v>106</v>
      </c>
      <c r="BI6" s="218" t="s">
        <v>242</v>
      </c>
      <c r="BJ6" s="464"/>
    </row>
    <row r="7" spans="1:64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'[2]Load sensing'!E9</f>
        <v>0</v>
      </c>
      <c r="F7" s="121"/>
      <c r="G7" s="122">
        <f>E7-F7</f>
        <v>0</v>
      </c>
      <c r="H7" s="121">
        <f>'[2]Load sensing'!F9</f>
        <v>0</v>
      </c>
      <c r="I7" s="121"/>
      <c r="J7" s="122">
        <f>H7-I7</f>
        <v>0</v>
      </c>
      <c r="K7" s="121">
        <f>'[2]Load sensing'!G9</f>
        <v>0</v>
      </c>
      <c r="L7" s="121"/>
      <c r="M7" s="124">
        <f>K7-L7</f>
        <v>0</v>
      </c>
      <c r="N7" s="157">
        <f>+E7+H7+K7</f>
        <v>0</v>
      </c>
      <c r="O7" s="322">
        <f>+F7+I7+L7</f>
        <v>0</v>
      </c>
      <c r="P7" s="159">
        <f>+N7-O7</f>
        <v>0</v>
      </c>
      <c r="Q7" s="143">
        <f>'[2]Load sensing'!H9</f>
        <v>0</v>
      </c>
      <c r="R7" s="121"/>
      <c r="S7" s="122">
        <f>Q7-R7</f>
        <v>0</v>
      </c>
      <c r="T7" s="121">
        <f>'[2]Load sensing'!I9</f>
        <v>0</v>
      </c>
      <c r="U7" s="121"/>
      <c r="V7" s="122">
        <f>T7-U7</f>
        <v>0</v>
      </c>
      <c r="W7" s="483">
        <f>'[2]Load sensing'!J9</f>
        <v>0</v>
      </c>
      <c r="X7" s="121"/>
      <c r="Y7" s="124">
        <f>W7-X7</f>
        <v>0</v>
      </c>
      <c r="Z7" s="157">
        <f>+Q7+T7+W7</f>
        <v>0</v>
      </c>
      <c r="AA7" s="322">
        <f>+R7+U7+X7</f>
        <v>0</v>
      </c>
      <c r="AB7" s="159">
        <f>+Z7-AA7</f>
        <v>0</v>
      </c>
      <c r="AC7" s="439">
        <f>+E7+H7+K7+Q7+T7+W7</f>
        <v>0</v>
      </c>
      <c r="AD7" s="327">
        <f>+F7+I7+L7+R7+U7+X7</f>
        <v>0</v>
      </c>
      <c r="AE7" s="168">
        <f>+AC7-AD7</f>
        <v>0</v>
      </c>
      <c r="AF7" s="143">
        <f>'[2]Load sensing'!K9</f>
        <v>0</v>
      </c>
      <c r="AG7" s="121"/>
      <c r="AH7" s="122">
        <f>AF7-AG7</f>
        <v>0</v>
      </c>
      <c r="AI7" s="121">
        <f>'[2]Load sensing'!L9</f>
        <v>0</v>
      </c>
      <c r="AJ7" s="121"/>
      <c r="AK7" s="122">
        <f>AI7-AJ7</f>
        <v>0</v>
      </c>
      <c r="AL7" s="121">
        <f>'[2]Load sensing'!M9</f>
        <v>0</v>
      </c>
      <c r="AM7" s="121"/>
      <c r="AN7" s="124">
        <f>AL7-AM7</f>
        <v>0</v>
      </c>
      <c r="AO7" s="157">
        <f t="shared" ref="AO7:AP50" si="9">+AF7+AI7+AL7</f>
        <v>0</v>
      </c>
      <c r="AP7" s="322">
        <f t="shared" si="9"/>
        <v>0</v>
      </c>
      <c r="AQ7" s="478">
        <f t="shared" ref="AQ7:AQ53" si="10">AO7-AP7</f>
        <v>0</v>
      </c>
      <c r="AR7" s="143">
        <f>'[2]Load sensing'!N9</f>
        <v>0</v>
      </c>
      <c r="AS7" s="121"/>
      <c r="AT7" s="122">
        <f>AR7-AS7</f>
        <v>0</v>
      </c>
      <c r="AU7" s="121">
        <f>'[2]Load sensing'!O9</f>
        <v>0</v>
      </c>
      <c r="AV7" s="121"/>
      <c r="AW7" s="123">
        <f>AU7-AV7</f>
        <v>0</v>
      </c>
      <c r="AX7" s="121">
        <f>'[2]Load sensing'!P9</f>
        <v>0</v>
      </c>
      <c r="AY7" s="121"/>
      <c r="AZ7" s="122">
        <f>AX7-AY7</f>
        <v>0</v>
      </c>
      <c r="BA7" s="157">
        <f>AR7+AU7+AX7</f>
        <v>0</v>
      </c>
      <c r="BB7" s="158">
        <f>AS7+AV7+AY7</f>
        <v>0</v>
      </c>
      <c r="BC7" s="452">
        <f t="shared" ref="BC7" si="11">BA7-BB7</f>
        <v>0</v>
      </c>
      <c r="BD7" s="166">
        <f t="shared" ref="BD7" si="12">AF7+AI7+AL7+AR7+AU7+AX7</f>
        <v>0</v>
      </c>
      <c r="BE7" s="167">
        <f>AG7+AJ7+AM7+AS7+AV7+AY7</f>
        <v>0</v>
      </c>
      <c r="BF7" s="447">
        <f t="shared" ref="BF7" si="13">BD7-BE7</f>
        <v>0</v>
      </c>
      <c r="BG7" s="439">
        <f>AC7+BD7</f>
        <v>0</v>
      </c>
      <c r="BH7" s="327">
        <f>AD7+BE7</f>
        <v>0</v>
      </c>
      <c r="BI7" s="447">
        <f t="shared" ref="BI7" si="14">BG7-BH7</f>
        <v>0</v>
      </c>
      <c r="BJ7" s="465"/>
      <c r="BL7" s="456">
        <f>VLOOKUP($B7,Test!$A$131:$J$184,5,0)</f>
        <v>0</v>
      </c>
    </row>
    <row r="8" spans="1:64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'[2]Load sensing'!E10</f>
        <v>0</v>
      </c>
      <c r="F8" s="121"/>
      <c r="G8" s="122">
        <f t="shared" ref="G8:G53" si="15">E8-F8</f>
        <v>0</v>
      </c>
      <c r="H8" s="121">
        <f>'[2]Load sensing'!F10</f>
        <v>0</v>
      </c>
      <c r="I8" s="121"/>
      <c r="J8" s="122">
        <f t="shared" ref="J8:J53" si="16">H8-I8</f>
        <v>0</v>
      </c>
      <c r="K8" s="121">
        <f>'[2]Load sensing'!G10</f>
        <v>0</v>
      </c>
      <c r="L8" s="121"/>
      <c r="M8" s="124">
        <f t="shared" ref="M8:M53" si="17">K8-L8</f>
        <v>0</v>
      </c>
      <c r="N8" s="157">
        <f t="shared" ref="N8:O50" si="18">+E8+H8+K8</f>
        <v>0</v>
      </c>
      <c r="O8" s="322">
        <f t="shared" si="18"/>
        <v>0</v>
      </c>
      <c r="P8" s="159">
        <f t="shared" ref="P8:P53" si="19">+N8-O8</f>
        <v>0</v>
      </c>
      <c r="Q8" s="143">
        <f>'[2]Load sensing'!H10</f>
        <v>0</v>
      </c>
      <c r="R8" s="121"/>
      <c r="S8" s="122">
        <f t="shared" ref="S8:S53" si="20">Q8-R8</f>
        <v>0</v>
      </c>
      <c r="T8" s="121">
        <f>'[2]Load sensing'!I10</f>
        <v>0</v>
      </c>
      <c r="U8" s="121"/>
      <c r="V8" s="122">
        <f t="shared" ref="V8:V53" si="21">T8-U8</f>
        <v>0</v>
      </c>
      <c r="W8" s="483">
        <f>'[2]Load sensing'!J10</f>
        <v>0</v>
      </c>
      <c r="X8" s="121"/>
      <c r="Y8" s="124">
        <f t="shared" ref="Y8:Y53" si="22">W8-X8</f>
        <v>0</v>
      </c>
      <c r="Z8" s="157">
        <f t="shared" ref="Z8:AA50" si="23">+Q8+T8+W8</f>
        <v>0</v>
      </c>
      <c r="AA8" s="322">
        <f t="shared" si="23"/>
        <v>0</v>
      </c>
      <c r="AB8" s="159">
        <f t="shared" ref="AB8:AB53" si="24">+Z8-AA8</f>
        <v>0</v>
      </c>
      <c r="AC8" s="439">
        <f t="shared" ref="AC8:AD50" si="25">+E8+H8+K8+Q8+T8+W8</f>
        <v>0</v>
      </c>
      <c r="AD8" s="327">
        <f t="shared" si="25"/>
        <v>0</v>
      </c>
      <c r="AE8" s="168">
        <f t="shared" ref="AE8:AE53" si="26">+AC8-AD8</f>
        <v>0</v>
      </c>
      <c r="AF8" s="143">
        <f>'[2]Load sensing'!K10</f>
        <v>0</v>
      </c>
      <c r="AG8" s="121"/>
      <c r="AH8" s="122">
        <f t="shared" ref="AH8:AH53" si="27">AF8-AG8</f>
        <v>0</v>
      </c>
      <c r="AI8" s="121">
        <f>'[2]Load sensing'!L10</f>
        <v>0</v>
      </c>
      <c r="AJ8" s="121"/>
      <c r="AK8" s="122">
        <f t="shared" ref="AK8:AK53" si="28">AI8-AJ8</f>
        <v>0</v>
      </c>
      <c r="AL8" s="121">
        <f>'[2]Load sensing'!M10</f>
        <v>0</v>
      </c>
      <c r="AM8" s="121"/>
      <c r="AN8" s="124">
        <f t="shared" ref="AN8:AN53" si="29">AL8-AM8</f>
        <v>0</v>
      </c>
      <c r="AO8" s="157">
        <f t="shared" si="9"/>
        <v>0</v>
      </c>
      <c r="AP8" s="322">
        <f t="shared" si="9"/>
        <v>0</v>
      </c>
      <c r="AQ8" s="478">
        <f t="shared" si="10"/>
        <v>0</v>
      </c>
      <c r="AR8" s="143">
        <f>'[2]Load sensing'!N10</f>
        <v>0</v>
      </c>
      <c r="AS8" s="121"/>
      <c r="AT8" s="122">
        <f t="shared" ref="AT8:AT53" si="30">AR8-AS8</f>
        <v>0</v>
      </c>
      <c r="AU8" s="121">
        <f>'[2]Load sensing'!O10</f>
        <v>0</v>
      </c>
      <c r="AV8" s="121"/>
      <c r="AW8" s="123">
        <f t="shared" ref="AW8:AW53" si="31">AU8-AV8</f>
        <v>0</v>
      </c>
      <c r="AX8" s="121">
        <f>'[2]Load sensing'!P10</f>
        <v>0</v>
      </c>
      <c r="AY8" s="121"/>
      <c r="AZ8" s="122">
        <f t="shared" ref="AZ8:AZ53" si="32">AX8-AY8</f>
        <v>0</v>
      </c>
      <c r="BA8" s="157">
        <f t="shared" ref="BA8:BA53" si="33">AR8+AU8+AX8</f>
        <v>0</v>
      </c>
      <c r="BB8" s="158">
        <f t="shared" ref="BB8:BB53" si="34">AS8+AV8+AY8</f>
        <v>0</v>
      </c>
      <c r="BC8" s="452">
        <f t="shared" ref="BC8:BC53" si="35">BA8-BB8</f>
        <v>0</v>
      </c>
      <c r="BD8" s="166">
        <f t="shared" ref="BD8:BD53" si="36">AF8+AI8+AL8+AR8+AU8+AX8</f>
        <v>0</v>
      </c>
      <c r="BE8" s="167">
        <f t="shared" ref="BE8:BE53" si="37">AG8+AJ8+AM8+AS8+AV8+AY8</f>
        <v>0</v>
      </c>
      <c r="BF8" s="447">
        <f t="shared" ref="BF8:BF53" si="38">BD8-BE8</f>
        <v>0</v>
      </c>
      <c r="BG8" s="439">
        <f t="shared" ref="BG8:BG53" si="39">AC8+BD8</f>
        <v>0</v>
      </c>
      <c r="BH8" s="447">
        <f t="shared" ref="BH8:BH53" si="40">AD8+BE8</f>
        <v>0</v>
      </c>
      <c r="BI8" s="447">
        <f t="shared" ref="BI8:BI53" si="41">BG8-BH8</f>
        <v>0</v>
      </c>
      <c r="BJ8" s="465"/>
      <c r="BL8" s="456">
        <f>VLOOKUP($B8,Test!$A$131:$J$184,5,0)</f>
        <v>0</v>
      </c>
    </row>
    <row r="9" spans="1:64" s="183" customFormat="1" ht="30" customHeight="1" x14ac:dyDescent="0.5">
      <c r="A9" s="184">
        <f t="shared" ref="A9:A53" si="42">A8+1</f>
        <v>3</v>
      </c>
      <c r="B9" s="222">
        <v>51203</v>
      </c>
      <c r="C9" s="236" t="s">
        <v>2</v>
      </c>
      <c r="D9" s="232" t="s">
        <v>43</v>
      </c>
      <c r="E9" s="143">
        <f>'[2]Load sensing'!E11</f>
        <v>0</v>
      </c>
      <c r="F9" s="121"/>
      <c r="G9" s="122">
        <f t="shared" si="15"/>
        <v>0</v>
      </c>
      <c r="H9" s="121">
        <f>'[2]Load sensing'!F11</f>
        <v>0</v>
      </c>
      <c r="I9" s="121"/>
      <c r="J9" s="122">
        <f t="shared" si="16"/>
        <v>0</v>
      </c>
      <c r="K9" s="121">
        <f>'[2]Load sensing'!G11</f>
        <v>0</v>
      </c>
      <c r="L9" s="121"/>
      <c r="M9" s="124">
        <f t="shared" si="17"/>
        <v>0</v>
      </c>
      <c r="N9" s="157">
        <f t="shared" si="18"/>
        <v>0</v>
      </c>
      <c r="O9" s="322">
        <f t="shared" si="18"/>
        <v>0</v>
      </c>
      <c r="P9" s="159">
        <f t="shared" si="19"/>
        <v>0</v>
      </c>
      <c r="Q9" s="143">
        <f>'[2]Load sensing'!H11</f>
        <v>0</v>
      </c>
      <c r="R9" s="121"/>
      <c r="S9" s="122">
        <f t="shared" si="20"/>
        <v>0</v>
      </c>
      <c r="T9" s="121">
        <f>'[2]Load sensing'!I11</f>
        <v>0</v>
      </c>
      <c r="U9" s="121"/>
      <c r="V9" s="122">
        <f t="shared" si="21"/>
        <v>0</v>
      </c>
      <c r="W9" s="483">
        <f>'[2]Load sensing'!J11</f>
        <v>0</v>
      </c>
      <c r="X9" s="121"/>
      <c r="Y9" s="124">
        <f t="shared" si="22"/>
        <v>0</v>
      </c>
      <c r="Z9" s="157">
        <f t="shared" si="23"/>
        <v>0</v>
      </c>
      <c r="AA9" s="322">
        <f t="shared" si="23"/>
        <v>0</v>
      </c>
      <c r="AB9" s="159">
        <f t="shared" si="24"/>
        <v>0</v>
      </c>
      <c r="AC9" s="439">
        <f t="shared" si="25"/>
        <v>0</v>
      </c>
      <c r="AD9" s="327">
        <f t="shared" si="25"/>
        <v>0</v>
      </c>
      <c r="AE9" s="168">
        <f t="shared" si="26"/>
        <v>0</v>
      </c>
      <c r="AF9" s="143">
        <f>'[2]Load sensing'!K11</f>
        <v>0</v>
      </c>
      <c r="AG9" s="121"/>
      <c r="AH9" s="122">
        <f t="shared" si="27"/>
        <v>0</v>
      </c>
      <c r="AI9" s="121">
        <f>'[2]Load sensing'!L11</f>
        <v>0</v>
      </c>
      <c r="AJ9" s="121"/>
      <c r="AK9" s="122">
        <f t="shared" si="28"/>
        <v>0</v>
      </c>
      <c r="AL9" s="121">
        <f>'[2]Load sensing'!M11</f>
        <v>0</v>
      </c>
      <c r="AM9" s="121"/>
      <c r="AN9" s="124">
        <f t="shared" si="29"/>
        <v>0</v>
      </c>
      <c r="AO9" s="157">
        <f t="shared" si="9"/>
        <v>0</v>
      </c>
      <c r="AP9" s="322">
        <f t="shared" si="9"/>
        <v>0</v>
      </c>
      <c r="AQ9" s="478">
        <f t="shared" si="10"/>
        <v>0</v>
      </c>
      <c r="AR9" s="143">
        <f>'[2]Load sensing'!N11</f>
        <v>0</v>
      </c>
      <c r="AS9" s="121"/>
      <c r="AT9" s="122">
        <f t="shared" si="30"/>
        <v>0</v>
      </c>
      <c r="AU9" s="121">
        <f>'[2]Load sensing'!O11</f>
        <v>0</v>
      </c>
      <c r="AV9" s="121"/>
      <c r="AW9" s="123">
        <f t="shared" si="31"/>
        <v>0</v>
      </c>
      <c r="AX9" s="121">
        <f>'[2]Load sensing'!P11</f>
        <v>0</v>
      </c>
      <c r="AY9" s="121"/>
      <c r="AZ9" s="122">
        <f t="shared" si="32"/>
        <v>0</v>
      </c>
      <c r="BA9" s="157">
        <f t="shared" si="33"/>
        <v>0</v>
      </c>
      <c r="BB9" s="158">
        <f t="shared" si="34"/>
        <v>0</v>
      </c>
      <c r="BC9" s="452">
        <f t="shared" si="35"/>
        <v>0</v>
      </c>
      <c r="BD9" s="166">
        <f t="shared" si="36"/>
        <v>0</v>
      </c>
      <c r="BE9" s="167">
        <f t="shared" si="37"/>
        <v>0</v>
      </c>
      <c r="BF9" s="447">
        <f t="shared" si="38"/>
        <v>0</v>
      </c>
      <c r="BG9" s="439">
        <f t="shared" si="39"/>
        <v>0</v>
      </c>
      <c r="BH9" s="447">
        <f t="shared" si="40"/>
        <v>0</v>
      </c>
      <c r="BI9" s="447">
        <f t="shared" si="41"/>
        <v>0</v>
      </c>
      <c r="BJ9" s="465"/>
      <c r="BL9" s="456">
        <f>VLOOKUP($B9,Test!$A$131:$J$184,5,0)</f>
        <v>0</v>
      </c>
    </row>
    <row r="10" spans="1:64" s="183" customFormat="1" ht="30" customHeight="1" x14ac:dyDescent="0.5">
      <c r="A10" s="184">
        <f t="shared" si="42"/>
        <v>4</v>
      </c>
      <c r="B10" s="222">
        <v>51299</v>
      </c>
      <c r="C10" s="236" t="s">
        <v>3</v>
      </c>
      <c r="D10" s="232" t="s">
        <v>44</v>
      </c>
      <c r="E10" s="143">
        <f>'[2]Load sensing'!E12</f>
        <v>0</v>
      </c>
      <c r="F10" s="121"/>
      <c r="G10" s="122">
        <f t="shared" si="15"/>
        <v>0</v>
      </c>
      <c r="H10" s="121">
        <f>'[2]Load sensing'!F12</f>
        <v>0</v>
      </c>
      <c r="I10" s="121"/>
      <c r="J10" s="122">
        <f t="shared" si="16"/>
        <v>0</v>
      </c>
      <c r="K10" s="121">
        <f>'[2]Load sensing'!G12</f>
        <v>0</v>
      </c>
      <c r="L10" s="121"/>
      <c r="M10" s="124">
        <f t="shared" si="17"/>
        <v>0</v>
      </c>
      <c r="N10" s="157">
        <f t="shared" si="18"/>
        <v>0</v>
      </c>
      <c r="O10" s="322">
        <f t="shared" si="18"/>
        <v>0</v>
      </c>
      <c r="P10" s="159">
        <f t="shared" si="19"/>
        <v>0</v>
      </c>
      <c r="Q10" s="143">
        <f>'[2]Load sensing'!H12</f>
        <v>0</v>
      </c>
      <c r="R10" s="121"/>
      <c r="S10" s="122">
        <f t="shared" si="20"/>
        <v>0</v>
      </c>
      <c r="T10" s="121">
        <f>'[2]Load sensing'!I12</f>
        <v>0</v>
      </c>
      <c r="U10" s="121"/>
      <c r="V10" s="122">
        <f t="shared" si="21"/>
        <v>0</v>
      </c>
      <c r="W10" s="483">
        <f>'[2]Load sensing'!J12</f>
        <v>0</v>
      </c>
      <c r="X10" s="121"/>
      <c r="Y10" s="124">
        <f t="shared" si="22"/>
        <v>0</v>
      </c>
      <c r="Z10" s="157">
        <f t="shared" si="23"/>
        <v>0</v>
      </c>
      <c r="AA10" s="322">
        <f t="shared" si="23"/>
        <v>0</v>
      </c>
      <c r="AB10" s="159">
        <f t="shared" si="24"/>
        <v>0</v>
      </c>
      <c r="AC10" s="439">
        <f t="shared" si="25"/>
        <v>0</v>
      </c>
      <c r="AD10" s="327">
        <f t="shared" si="25"/>
        <v>0</v>
      </c>
      <c r="AE10" s="168">
        <f t="shared" si="26"/>
        <v>0</v>
      </c>
      <c r="AF10" s="143">
        <f>'[2]Load sensing'!K12</f>
        <v>0</v>
      </c>
      <c r="AG10" s="121"/>
      <c r="AH10" s="122">
        <f t="shared" si="27"/>
        <v>0</v>
      </c>
      <c r="AI10" s="121">
        <f>'[2]Load sensing'!L12</f>
        <v>0</v>
      </c>
      <c r="AJ10" s="121"/>
      <c r="AK10" s="122">
        <f t="shared" si="28"/>
        <v>0</v>
      </c>
      <c r="AL10" s="121">
        <f>'[2]Load sensing'!M12</f>
        <v>0</v>
      </c>
      <c r="AM10" s="121"/>
      <c r="AN10" s="124">
        <f t="shared" si="29"/>
        <v>0</v>
      </c>
      <c r="AO10" s="157">
        <f t="shared" si="9"/>
        <v>0</v>
      </c>
      <c r="AP10" s="322">
        <f t="shared" si="9"/>
        <v>0</v>
      </c>
      <c r="AQ10" s="478">
        <f t="shared" si="10"/>
        <v>0</v>
      </c>
      <c r="AR10" s="143">
        <f>'[2]Load sensing'!N12</f>
        <v>0</v>
      </c>
      <c r="AS10" s="121"/>
      <c r="AT10" s="122">
        <f t="shared" si="30"/>
        <v>0</v>
      </c>
      <c r="AU10" s="121">
        <f>'[2]Load sensing'!O12</f>
        <v>0</v>
      </c>
      <c r="AV10" s="121"/>
      <c r="AW10" s="123">
        <f t="shared" si="31"/>
        <v>0</v>
      </c>
      <c r="AX10" s="121">
        <f>'[2]Load sensing'!P12</f>
        <v>0</v>
      </c>
      <c r="AY10" s="121"/>
      <c r="AZ10" s="122">
        <f t="shared" si="32"/>
        <v>0</v>
      </c>
      <c r="BA10" s="157">
        <f t="shared" si="33"/>
        <v>0</v>
      </c>
      <c r="BB10" s="158">
        <f t="shared" si="34"/>
        <v>0</v>
      </c>
      <c r="BC10" s="452">
        <f t="shared" si="35"/>
        <v>0</v>
      </c>
      <c r="BD10" s="166">
        <f t="shared" si="36"/>
        <v>0</v>
      </c>
      <c r="BE10" s="167">
        <f t="shared" si="37"/>
        <v>0</v>
      </c>
      <c r="BF10" s="447">
        <f t="shared" si="38"/>
        <v>0</v>
      </c>
      <c r="BG10" s="439">
        <f t="shared" si="39"/>
        <v>0</v>
      </c>
      <c r="BH10" s="447">
        <f t="shared" si="40"/>
        <v>0</v>
      </c>
      <c r="BI10" s="447">
        <f t="shared" si="41"/>
        <v>0</v>
      </c>
      <c r="BJ10" s="465"/>
      <c r="BL10" s="456">
        <f>VLOOKUP($B10,Test!$A$131:$J$184,5,0)</f>
        <v>0</v>
      </c>
    </row>
    <row r="11" spans="1:64" s="183" customFormat="1" ht="30" customHeight="1" x14ac:dyDescent="0.5">
      <c r="A11" s="184">
        <f t="shared" si="42"/>
        <v>5</v>
      </c>
      <c r="B11" s="222">
        <v>51301</v>
      </c>
      <c r="C11" s="236" t="s">
        <v>4</v>
      </c>
      <c r="D11" s="232" t="s">
        <v>45</v>
      </c>
      <c r="E11" s="143">
        <f>'[2]Load sensing'!E13</f>
        <v>0</v>
      </c>
      <c r="F11" s="121"/>
      <c r="G11" s="122">
        <f t="shared" si="15"/>
        <v>0</v>
      </c>
      <c r="H11" s="121">
        <f>'[2]Load sensing'!F13</f>
        <v>0</v>
      </c>
      <c r="I11" s="121"/>
      <c r="J11" s="122">
        <f t="shared" si="16"/>
        <v>0</v>
      </c>
      <c r="K11" s="121">
        <f>'[2]Load sensing'!G13</f>
        <v>0</v>
      </c>
      <c r="L11" s="121"/>
      <c r="M11" s="124">
        <f t="shared" si="17"/>
        <v>0</v>
      </c>
      <c r="N11" s="157">
        <f t="shared" si="18"/>
        <v>0</v>
      </c>
      <c r="O11" s="322">
        <f t="shared" si="18"/>
        <v>0</v>
      </c>
      <c r="P11" s="159">
        <f t="shared" si="19"/>
        <v>0</v>
      </c>
      <c r="Q11" s="143">
        <f>'[2]Load sensing'!H13</f>
        <v>0</v>
      </c>
      <c r="R11" s="121"/>
      <c r="S11" s="122">
        <f t="shared" si="20"/>
        <v>0</v>
      </c>
      <c r="T11" s="121">
        <f>'[2]Load sensing'!I13</f>
        <v>0</v>
      </c>
      <c r="U11" s="121"/>
      <c r="V11" s="122">
        <f t="shared" si="21"/>
        <v>0</v>
      </c>
      <c r="W11" s="483">
        <f>'[2]Load sensing'!J13</f>
        <v>0</v>
      </c>
      <c r="X11" s="121"/>
      <c r="Y11" s="124">
        <f t="shared" si="22"/>
        <v>0</v>
      </c>
      <c r="Z11" s="157">
        <f t="shared" si="23"/>
        <v>0</v>
      </c>
      <c r="AA11" s="322">
        <f t="shared" si="23"/>
        <v>0</v>
      </c>
      <c r="AB11" s="159">
        <f t="shared" si="24"/>
        <v>0</v>
      </c>
      <c r="AC11" s="439">
        <f t="shared" si="25"/>
        <v>0</v>
      </c>
      <c r="AD11" s="327">
        <f t="shared" si="25"/>
        <v>0</v>
      </c>
      <c r="AE11" s="168">
        <f t="shared" si="26"/>
        <v>0</v>
      </c>
      <c r="AF11" s="143">
        <f>'[2]Load sensing'!K13</f>
        <v>0</v>
      </c>
      <c r="AG11" s="121"/>
      <c r="AH11" s="122">
        <f t="shared" si="27"/>
        <v>0</v>
      </c>
      <c r="AI11" s="121">
        <f>'[2]Load sensing'!L13</f>
        <v>0</v>
      </c>
      <c r="AJ11" s="121"/>
      <c r="AK11" s="122">
        <f t="shared" si="28"/>
        <v>0</v>
      </c>
      <c r="AL11" s="121">
        <f>'[2]Load sensing'!M13</f>
        <v>0</v>
      </c>
      <c r="AM11" s="121"/>
      <c r="AN11" s="124">
        <f t="shared" si="29"/>
        <v>0</v>
      </c>
      <c r="AO11" s="157">
        <f t="shared" si="9"/>
        <v>0</v>
      </c>
      <c r="AP11" s="322">
        <f t="shared" si="9"/>
        <v>0</v>
      </c>
      <c r="AQ11" s="478">
        <f t="shared" si="10"/>
        <v>0</v>
      </c>
      <c r="AR11" s="143">
        <f>'[2]Load sensing'!N13</f>
        <v>0</v>
      </c>
      <c r="AS11" s="121"/>
      <c r="AT11" s="122">
        <f t="shared" si="30"/>
        <v>0</v>
      </c>
      <c r="AU11" s="121">
        <f>'[2]Load sensing'!O13</f>
        <v>0</v>
      </c>
      <c r="AV11" s="121"/>
      <c r="AW11" s="123">
        <f t="shared" si="31"/>
        <v>0</v>
      </c>
      <c r="AX11" s="121">
        <f>'[2]Load sensing'!P13</f>
        <v>0</v>
      </c>
      <c r="AY11" s="121"/>
      <c r="AZ11" s="122">
        <f t="shared" si="32"/>
        <v>0</v>
      </c>
      <c r="BA11" s="157">
        <f t="shared" si="33"/>
        <v>0</v>
      </c>
      <c r="BB11" s="158">
        <f t="shared" si="34"/>
        <v>0</v>
      </c>
      <c r="BC11" s="452">
        <f t="shared" si="35"/>
        <v>0</v>
      </c>
      <c r="BD11" s="166">
        <f t="shared" si="36"/>
        <v>0</v>
      </c>
      <c r="BE11" s="167">
        <f t="shared" si="37"/>
        <v>0</v>
      </c>
      <c r="BF11" s="447">
        <f t="shared" si="38"/>
        <v>0</v>
      </c>
      <c r="BG11" s="439">
        <f t="shared" si="39"/>
        <v>0</v>
      </c>
      <c r="BH11" s="447">
        <f t="shared" si="40"/>
        <v>0</v>
      </c>
      <c r="BI11" s="447">
        <f t="shared" si="41"/>
        <v>0</v>
      </c>
      <c r="BJ11" s="465"/>
      <c r="BL11" s="456">
        <f>VLOOKUP($B11,Test!$A$131:$J$184,5,0)</f>
        <v>0</v>
      </c>
    </row>
    <row r="12" spans="1:64" s="183" customFormat="1" ht="30" customHeight="1" x14ac:dyDescent="0.5">
      <c r="A12" s="184">
        <f t="shared" si="42"/>
        <v>6</v>
      </c>
      <c r="B12" s="222">
        <v>51302</v>
      </c>
      <c r="C12" s="236" t="s">
        <v>5</v>
      </c>
      <c r="D12" s="232" t="s">
        <v>46</v>
      </c>
      <c r="E12" s="143">
        <f>'[2]Load sensing'!E14</f>
        <v>0</v>
      </c>
      <c r="F12" s="121"/>
      <c r="G12" s="122">
        <f t="shared" si="15"/>
        <v>0</v>
      </c>
      <c r="H12" s="121">
        <f>'[2]Load sensing'!F14</f>
        <v>0</v>
      </c>
      <c r="I12" s="121"/>
      <c r="J12" s="122">
        <f t="shared" si="16"/>
        <v>0</v>
      </c>
      <c r="K12" s="121">
        <f>'[2]Load sensing'!G14</f>
        <v>0</v>
      </c>
      <c r="L12" s="121">
        <v>0</v>
      </c>
      <c r="M12" s="124">
        <f t="shared" si="17"/>
        <v>0</v>
      </c>
      <c r="N12" s="157">
        <f t="shared" si="18"/>
        <v>0</v>
      </c>
      <c r="O12" s="322">
        <f t="shared" si="18"/>
        <v>0</v>
      </c>
      <c r="P12" s="159">
        <f t="shared" si="19"/>
        <v>0</v>
      </c>
      <c r="Q12" s="143">
        <f>'[2]Load sensing'!H14</f>
        <v>0</v>
      </c>
      <c r="R12" s="121"/>
      <c r="S12" s="122">
        <f t="shared" si="20"/>
        <v>0</v>
      </c>
      <c r="T12" s="121">
        <f>'[2]Load sensing'!I14</f>
        <v>0</v>
      </c>
      <c r="U12" s="121"/>
      <c r="V12" s="122">
        <f t="shared" si="21"/>
        <v>0</v>
      </c>
      <c r="W12" s="483">
        <f>'[2]Load sensing'!J14</f>
        <v>0</v>
      </c>
      <c r="X12" s="121"/>
      <c r="Y12" s="124">
        <f t="shared" si="22"/>
        <v>0</v>
      </c>
      <c r="Z12" s="157">
        <f t="shared" si="23"/>
        <v>0</v>
      </c>
      <c r="AA12" s="322">
        <f t="shared" si="23"/>
        <v>0</v>
      </c>
      <c r="AB12" s="159">
        <f t="shared" si="24"/>
        <v>0</v>
      </c>
      <c r="AC12" s="439">
        <f t="shared" si="25"/>
        <v>0</v>
      </c>
      <c r="AD12" s="327">
        <f t="shared" si="25"/>
        <v>0</v>
      </c>
      <c r="AE12" s="168">
        <f t="shared" si="26"/>
        <v>0</v>
      </c>
      <c r="AF12" s="143">
        <f>'[2]Load sensing'!K14</f>
        <v>0</v>
      </c>
      <c r="AG12" s="121"/>
      <c r="AH12" s="122">
        <f t="shared" si="27"/>
        <v>0</v>
      </c>
      <c r="AI12" s="121">
        <f>'[2]Load sensing'!L14</f>
        <v>0</v>
      </c>
      <c r="AJ12" s="121"/>
      <c r="AK12" s="122">
        <f t="shared" si="28"/>
        <v>0</v>
      </c>
      <c r="AL12" s="121">
        <f>'[2]Load sensing'!M14</f>
        <v>0</v>
      </c>
      <c r="AM12" s="121"/>
      <c r="AN12" s="124">
        <f t="shared" si="29"/>
        <v>0</v>
      </c>
      <c r="AO12" s="157">
        <f t="shared" si="9"/>
        <v>0</v>
      </c>
      <c r="AP12" s="322">
        <f t="shared" si="9"/>
        <v>0</v>
      </c>
      <c r="AQ12" s="478">
        <f t="shared" si="10"/>
        <v>0</v>
      </c>
      <c r="AR12" s="143">
        <f>'[2]Load sensing'!N14</f>
        <v>0</v>
      </c>
      <c r="AS12" s="121"/>
      <c r="AT12" s="122">
        <f t="shared" si="30"/>
        <v>0</v>
      </c>
      <c r="AU12" s="121">
        <f>'[2]Load sensing'!O14</f>
        <v>0</v>
      </c>
      <c r="AV12" s="121"/>
      <c r="AW12" s="123">
        <f t="shared" si="31"/>
        <v>0</v>
      </c>
      <c r="AX12" s="121">
        <f>'[2]Load sensing'!P14</f>
        <v>0</v>
      </c>
      <c r="AY12" s="121"/>
      <c r="AZ12" s="122">
        <f t="shared" si="32"/>
        <v>0</v>
      </c>
      <c r="BA12" s="157">
        <f t="shared" si="33"/>
        <v>0</v>
      </c>
      <c r="BB12" s="158">
        <f t="shared" si="34"/>
        <v>0</v>
      </c>
      <c r="BC12" s="452">
        <f t="shared" si="35"/>
        <v>0</v>
      </c>
      <c r="BD12" s="166">
        <f t="shared" si="36"/>
        <v>0</v>
      </c>
      <c r="BE12" s="167">
        <f t="shared" si="37"/>
        <v>0</v>
      </c>
      <c r="BF12" s="447">
        <f t="shared" si="38"/>
        <v>0</v>
      </c>
      <c r="BG12" s="439">
        <f t="shared" si="39"/>
        <v>0</v>
      </c>
      <c r="BH12" s="447">
        <f t="shared" si="40"/>
        <v>0</v>
      </c>
      <c r="BI12" s="447">
        <f t="shared" si="41"/>
        <v>0</v>
      </c>
      <c r="BJ12" s="465"/>
      <c r="BL12" s="456">
        <f>VLOOKUP($B12,Test!$A$131:$J$184,5,0)</f>
        <v>0</v>
      </c>
    </row>
    <row r="13" spans="1:64" s="183" customFormat="1" ht="30" customHeight="1" x14ac:dyDescent="0.5">
      <c r="A13" s="184">
        <f t="shared" si="42"/>
        <v>7</v>
      </c>
      <c r="B13" s="222">
        <v>51306</v>
      </c>
      <c r="C13" s="236" t="s">
        <v>6</v>
      </c>
      <c r="D13" s="232" t="s">
        <v>47</v>
      </c>
      <c r="E13" s="143">
        <f>'[2]Load sensing'!E15</f>
        <v>0</v>
      </c>
      <c r="F13" s="121"/>
      <c r="G13" s="122">
        <f t="shared" si="15"/>
        <v>0</v>
      </c>
      <c r="H13" s="121">
        <f>'[2]Load sensing'!F15</f>
        <v>0</v>
      </c>
      <c r="I13" s="121"/>
      <c r="J13" s="122">
        <f t="shared" si="16"/>
        <v>0</v>
      </c>
      <c r="K13" s="121">
        <f>'[2]Load sensing'!G15</f>
        <v>0</v>
      </c>
      <c r="L13" s="121"/>
      <c r="M13" s="124">
        <f t="shared" si="17"/>
        <v>0</v>
      </c>
      <c r="N13" s="157">
        <f t="shared" si="18"/>
        <v>0</v>
      </c>
      <c r="O13" s="322">
        <f t="shared" si="18"/>
        <v>0</v>
      </c>
      <c r="P13" s="159">
        <f t="shared" si="19"/>
        <v>0</v>
      </c>
      <c r="Q13" s="143">
        <f>'[2]Load sensing'!H15</f>
        <v>0</v>
      </c>
      <c r="R13" s="121"/>
      <c r="S13" s="122">
        <f t="shared" si="20"/>
        <v>0</v>
      </c>
      <c r="T13" s="121">
        <f>'[2]Load sensing'!I15</f>
        <v>0</v>
      </c>
      <c r="U13" s="121"/>
      <c r="V13" s="122">
        <f t="shared" si="21"/>
        <v>0</v>
      </c>
      <c r="W13" s="483">
        <f>'[2]Load sensing'!J15</f>
        <v>0</v>
      </c>
      <c r="X13" s="121"/>
      <c r="Y13" s="124">
        <f t="shared" si="22"/>
        <v>0</v>
      </c>
      <c r="Z13" s="157">
        <f t="shared" si="23"/>
        <v>0</v>
      </c>
      <c r="AA13" s="322">
        <f t="shared" si="23"/>
        <v>0</v>
      </c>
      <c r="AB13" s="159">
        <f t="shared" si="24"/>
        <v>0</v>
      </c>
      <c r="AC13" s="439">
        <f t="shared" si="25"/>
        <v>0</v>
      </c>
      <c r="AD13" s="327">
        <f t="shared" si="25"/>
        <v>0</v>
      </c>
      <c r="AE13" s="168">
        <f t="shared" si="26"/>
        <v>0</v>
      </c>
      <c r="AF13" s="143">
        <f>'[2]Load sensing'!K15</f>
        <v>0</v>
      </c>
      <c r="AG13" s="121"/>
      <c r="AH13" s="122">
        <f t="shared" si="27"/>
        <v>0</v>
      </c>
      <c r="AI13" s="121">
        <f>'[2]Load sensing'!L15</f>
        <v>0</v>
      </c>
      <c r="AJ13" s="121"/>
      <c r="AK13" s="122">
        <f t="shared" si="28"/>
        <v>0</v>
      </c>
      <c r="AL13" s="121">
        <f>'[2]Load sensing'!M15</f>
        <v>0</v>
      </c>
      <c r="AM13" s="121"/>
      <c r="AN13" s="124">
        <f t="shared" si="29"/>
        <v>0</v>
      </c>
      <c r="AO13" s="157">
        <f t="shared" si="9"/>
        <v>0</v>
      </c>
      <c r="AP13" s="322">
        <f t="shared" si="9"/>
        <v>0</v>
      </c>
      <c r="AQ13" s="478">
        <f t="shared" si="10"/>
        <v>0</v>
      </c>
      <c r="AR13" s="143">
        <f>'[2]Load sensing'!N15</f>
        <v>0</v>
      </c>
      <c r="AS13" s="121"/>
      <c r="AT13" s="122">
        <f t="shared" si="30"/>
        <v>0</v>
      </c>
      <c r="AU13" s="121">
        <f>'[2]Load sensing'!O15</f>
        <v>0</v>
      </c>
      <c r="AV13" s="121"/>
      <c r="AW13" s="123">
        <f t="shared" si="31"/>
        <v>0</v>
      </c>
      <c r="AX13" s="121">
        <f>'[2]Load sensing'!P15</f>
        <v>0</v>
      </c>
      <c r="AY13" s="121"/>
      <c r="AZ13" s="122">
        <f t="shared" si="32"/>
        <v>0</v>
      </c>
      <c r="BA13" s="157">
        <f t="shared" si="33"/>
        <v>0</v>
      </c>
      <c r="BB13" s="158">
        <f t="shared" si="34"/>
        <v>0</v>
      </c>
      <c r="BC13" s="452">
        <f t="shared" si="35"/>
        <v>0</v>
      </c>
      <c r="BD13" s="166">
        <f t="shared" si="36"/>
        <v>0</v>
      </c>
      <c r="BE13" s="167">
        <f t="shared" si="37"/>
        <v>0</v>
      </c>
      <c r="BF13" s="447">
        <f t="shared" si="38"/>
        <v>0</v>
      </c>
      <c r="BG13" s="439">
        <f t="shared" si="39"/>
        <v>0</v>
      </c>
      <c r="BH13" s="447">
        <f t="shared" si="40"/>
        <v>0</v>
      </c>
      <c r="BI13" s="447">
        <f t="shared" si="41"/>
        <v>0</v>
      </c>
      <c r="BJ13" s="465"/>
      <c r="BL13" s="456">
        <f>VLOOKUP($B13,Test!$A$131:$J$184,5,0)</f>
        <v>0</v>
      </c>
    </row>
    <row r="14" spans="1:64" s="183" customFormat="1" ht="30" customHeight="1" x14ac:dyDescent="0.5">
      <c r="A14" s="184">
        <f t="shared" si="42"/>
        <v>8</v>
      </c>
      <c r="B14" s="222">
        <v>51307</v>
      </c>
      <c r="C14" s="236" t="s">
        <v>7</v>
      </c>
      <c r="D14" s="232" t="s">
        <v>48</v>
      </c>
      <c r="E14" s="143">
        <f>'[2]Load sensing'!E16</f>
        <v>0</v>
      </c>
      <c r="F14" s="121"/>
      <c r="G14" s="122">
        <f t="shared" si="15"/>
        <v>0</v>
      </c>
      <c r="H14" s="121">
        <f>'[2]Load sensing'!F16</f>
        <v>0</v>
      </c>
      <c r="I14" s="121"/>
      <c r="J14" s="122">
        <f t="shared" si="16"/>
        <v>0</v>
      </c>
      <c r="K14" s="121">
        <f>'[2]Load sensing'!G16</f>
        <v>0</v>
      </c>
      <c r="L14" s="121"/>
      <c r="M14" s="124">
        <f t="shared" si="17"/>
        <v>0</v>
      </c>
      <c r="N14" s="157">
        <f t="shared" si="18"/>
        <v>0</v>
      </c>
      <c r="O14" s="322">
        <f t="shared" si="18"/>
        <v>0</v>
      </c>
      <c r="P14" s="159">
        <f t="shared" si="19"/>
        <v>0</v>
      </c>
      <c r="Q14" s="143">
        <f>'[2]Load sensing'!H16</f>
        <v>0</v>
      </c>
      <c r="R14" s="121"/>
      <c r="S14" s="122">
        <f t="shared" si="20"/>
        <v>0</v>
      </c>
      <c r="T14" s="121">
        <f>'[2]Load sensing'!I16</f>
        <v>0</v>
      </c>
      <c r="U14" s="121"/>
      <c r="V14" s="122">
        <f t="shared" si="21"/>
        <v>0</v>
      </c>
      <c r="W14" s="483">
        <f>'[2]Load sensing'!J16</f>
        <v>0</v>
      </c>
      <c r="X14" s="121"/>
      <c r="Y14" s="124">
        <f t="shared" si="22"/>
        <v>0</v>
      </c>
      <c r="Z14" s="157">
        <f t="shared" si="23"/>
        <v>0</v>
      </c>
      <c r="AA14" s="322">
        <f t="shared" si="23"/>
        <v>0</v>
      </c>
      <c r="AB14" s="159">
        <f t="shared" si="24"/>
        <v>0</v>
      </c>
      <c r="AC14" s="439">
        <f t="shared" si="25"/>
        <v>0</v>
      </c>
      <c r="AD14" s="327">
        <f t="shared" si="25"/>
        <v>0</v>
      </c>
      <c r="AE14" s="168">
        <f t="shared" si="26"/>
        <v>0</v>
      </c>
      <c r="AF14" s="143">
        <f>'[2]Load sensing'!K16</f>
        <v>0</v>
      </c>
      <c r="AG14" s="121"/>
      <c r="AH14" s="122">
        <f t="shared" si="27"/>
        <v>0</v>
      </c>
      <c r="AI14" s="121">
        <f>'[2]Load sensing'!L16</f>
        <v>0</v>
      </c>
      <c r="AJ14" s="121"/>
      <c r="AK14" s="122">
        <f t="shared" si="28"/>
        <v>0</v>
      </c>
      <c r="AL14" s="121">
        <f>'[2]Load sensing'!M16</f>
        <v>0</v>
      </c>
      <c r="AM14" s="121"/>
      <c r="AN14" s="124">
        <f t="shared" si="29"/>
        <v>0</v>
      </c>
      <c r="AO14" s="157">
        <f t="shared" si="9"/>
        <v>0</v>
      </c>
      <c r="AP14" s="322">
        <f t="shared" si="9"/>
        <v>0</v>
      </c>
      <c r="AQ14" s="478">
        <f t="shared" si="10"/>
        <v>0</v>
      </c>
      <c r="AR14" s="143">
        <f>'[2]Load sensing'!N16</f>
        <v>0</v>
      </c>
      <c r="AS14" s="121"/>
      <c r="AT14" s="122">
        <f t="shared" si="30"/>
        <v>0</v>
      </c>
      <c r="AU14" s="121">
        <f>'[2]Load sensing'!O16</f>
        <v>0</v>
      </c>
      <c r="AV14" s="121"/>
      <c r="AW14" s="123">
        <f t="shared" si="31"/>
        <v>0</v>
      </c>
      <c r="AX14" s="121">
        <f>'[2]Load sensing'!P16</f>
        <v>0</v>
      </c>
      <c r="AY14" s="121"/>
      <c r="AZ14" s="122">
        <f t="shared" si="32"/>
        <v>0</v>
      </c>
      <c r="BA14" s="157">
        <f t="shared" si="33"/>
        <v>0</v>
      </c>
      <c r="BB14" s="158">
        <f t="shared" si="34"/>
        <v>0</v>
      </c>
      <c r="BC14" s="452">
        <f t="shared" si="35"/>
        <v>0</v>
      </c>
      <c r="BD14" s="166">
        <f t="shared" si="36"/>
        <v>0</v>
      </c>
      <c r="BE14" s="167">
        <f t="shared" si="37"/>
        <v>0</v>
      </c>
      <c r="BF14" s="447">
        <f t="shared" si="38"/>
        <v>0</v>
      </c>
      <c r="BG14" s="439">
        <f t="shared" si="39"/>
        <v>0</v>
      </c>
      <c r="BH14" s="447">
        <f t="shared" si="40"/>
        <v>0</v>
      </c>
      <c r="BI14" s="447">
        <f t="shared" si="41"/>
        <v>0</v>
      </c>
      <c r="BJ14" s="465"/>
      <c r="BL14" s="456">
        <f>VLOOKUP($B14,Test!$A$131:$J$184,5,0)</f>
        <v>0</v>
      </c>
    </row>
    <row r="15" spans="1:64" s="183" customFormat="1" ht="30" customHeight="1" x14ac:dyDescent="0.5">
      <c r="A15" s="184">
        <f t="shared" si="42"/>
        <v>9</v>
      </c>
      <c r="B15" s="222">
        <v>51308</v>
      </c>
      <c r="C15" s="236" t="s">
        <v>8</v>
      </c>
      <c r="D15" s="232" t="s">
        <v>49</v>
      </c>
      <c r="E15" s="143">
        <f>'[2]Load sensing'!E17</f>
        <v>0</v>
      </c>
      <c r="F15" s="121"/>
      <c r="G15" s="122">
        <f t="shared" si="15"/>
        <v>0</v>
      </c>
      <c r="H15" s="121">
        <f>'[2]Load sensing'!F17</f>
        <v>0</v>
      </c>
      <c r="I15" s="121"/>
      <c r="J15" s="122">
        <f t="shared" si="16"/>
        <v>0</v>
      </c>
      <c r="K15" s="121">
        <f>'[2]Load sensing'!G17</f>
        <v>0</v>
      </c>
      <c r="L15" s="121"/>
      <c r="M15" s="124">
        <f t="shared" si="17"/>
        <v>0</v>
      </c>
      <c r="N15" s="157">
        <f t="shared" si="18"/>
        <v>0</v>
      </c>
      <c r="O15" s="322">
        <f t="shared" si="18"/>
        <v>0</v>
      </c>
      <c r="P15" s="159">
        <f t="shared" si="19"/>
        <v>0</v>
      </c>
      <c r="Q15" s="143">
        <f>'[2]Load sensing'!H17</f>
        <v>0</v>
      </c>
      <c r="R15" s="121"/>
      <c r="S15" s="122">
        <f t="shared" si="20"/>
        <v>0</v>
      </c>
      <c r="T15" s="121">
        <f>'[2]Load sensing'!I17</f>
        <v>0</v>
      </c>
      <c r="U15" s="121"/>
      <c r="V15" s="122">
        <f t="shared" si="21"/>
        <v>0</v>
      </c>
      <c r="W15" s="483">
        <f>'[2]Load sensing'!J17</f>
        <v>0</v>
      </c>
      <c r="X15" s="121"/>
      <c r="Y15" s="124">
        <f t="shared" si="22"/>
        <v>0</v>
      </c>
      <c r="Z15" s="157">
        <f t="shared" si="23"/>
        <v>0</v>
      </c>
      <c r="AA15" s="322">
        <f t="shared" si="23"/>
        <v>0</v>
      </c>
      <c r="AB15" s="159">
        <f t="shared" si="24"/>
        <v>0</v>
      </c>
      <c r="AC15" s="439">
        <f t="shared" si="25"/>
        <v>0</v>
      </c>
      <c r="AD15" s="327">
        <f t="shared" si="25"/>
        <v>0</v>
      </c>
      <c r="AE15" s="168">
        <f t="shared" si="26"/>
        <v>0</v>
      </c>
      <c r="AF15" s="143">
        <f>'[2]Load sensing'!K17</f>
        <v>0</v>
      </c>
      <c r="AG15" s="121"/>
      <c r="AH15" s="122">
        <f t="shared" si="27"/>
        <v>0</v>
      </c>
      <c r="AI15" s="121">
        <f>'[2]Load sensing'!L17</f>
        <v>0</v>
      </c>
      <c r="AJ15" s="121"/>
      <c r="AK15" s="122">
        <f t="shared" si="28"/>
        <v>0</v>
      </c>
      <c r="AL15" s="121">
        <f>'[2]Load sensing'!M17</f>
        <v>0</v>
      </c>
      <c r="AM15" s="121"/>
      <c r="AN15" s="124">
        <f t="shared" si="29"/>
        <v>0</v>
      </c>
      <c r="AO15" s="157">
        <f t="shared" si="9"/>
        <v>0</v>
      </c>
      <c r="AP15" s="322">
        <f t="shared" si="9"/>
        <v>0</v>
      </c>
      <c r="AQ15" s="478">
        <f t="shared" si="10"/>
        <v>0</v>
      </c>
      <c r="AR15" s="143">
        <f>'[2]Load sensing'!N17</f>
        <v>0</v>
      </c>
      <c r="AS15" s="121"/>
      <c r="AT15" s="122">
        <f t="shared" si="30"/>
        <v>0</v>
      </c>
      <c r="AU15" s="121">
        <f>'[2]Load sensing'!O17</f>
        <v>0</v>
      </c>
      <c r="AV15" s="121"/>
      <c r="AW15" s="123">
        <f t="shared" si="31"/>
        <v>0</v>
      </c>
      <c r="AX15" s="121">
        <f>'[2]Load sensing'!P17</f>
        <v>0</v>
      </c>
      <c r="AY15" s="121"/>
      <c r="AZ15" s="122">
        <f t="shared" si="32"/>
        <v>0</v>
      </c>
      <c r="BA15" s="157">
        <f t="shared" si="33"/>
        <v>0</v>
      </c>
      <c r="BB15" s="158">
        <f t="shared" si="34"/>
        <v>0</v>
      </c>
      <c r="BC15" s="452">
        <f t="shared" si="35"/>
        <v>0</v>
      </c>
      <c r="BD15" s="166">
        <f t="shared" si="36"/>
        <v>0</v>
      </c>
      <c r="BE15" s="167">
        <f t="shared" si="37"/>
        <v>0</v>
      </c>
      <c r="BF15" s="447">
        <f t="shared" si="38"/>
        <v>0</v>
      </c>
      <c r="BG15" s="439">
        <f t="shared" si="39"/>
        <v>0</v>
      </c>
      <c r="BH15" s="447">
        <f t="shared" si="40"/>
        <v>0</v>
      </c>
      <c r="BI15" s="447">
        <f t="shared" si="41"/>
        <v>0</v>
      </c>
      <c r="BJ15" s="465"/>
      <c r="BL15" s="456">
        <f>VLOOKUP($B15,Test!$A$131:$J$184,5,0)</f>
        <v>0</v>
      </c>
    </row>
    <row r="16" spans="1:64" s="183" customFormat="1" ht="30" customHeight="1" x14ac:dyDescent="0.5">
      <c r="A16" s="184">
        <f t="shared" si="42"/>
        <v>10</v>
      </c>
      <c r="B16" s="222">
        <v>51309</v>
      </c>
      <c r="C16" s="236" t="s">
        <v>9</v>
      </c>
      <c r="D16" s="232" t="s">
        <v>87</v>
      </c>
      <c r="E16" s="143">
        <f>'[2]Load sensing'!E18</f>
        <v>0</v>
      </c>
      <c r="F16" s="121"/>
      <c r="G16" s="122">
        <f t="shared" si="15"/>
        <v>0</v>
      </c>
      <c r="H16" s="121">
        <f>'[2]Load sensing'!F18</f>
        <v>0</v>
      </c>
      <c r="I16" s="121"/>
      <c r="J16" s="122">
        <f t="shared" si="16"/>
        <v>0</v>
      </c>
      <c r="K16" s="121">
        <f>'[2]Load sensing'!G18</f>
        <v>0</v>
      </c>
      <c r="L16" s="121"/>
      <c r="M16" s="124">
        <f t="shared" si="17"/>
        <v>0</v>
      </c>
      <c r="N16" s="157">
        <f t="shared" si="18"/>
        <v>0</v>
      </c>
      <c r="O16" s="322">
        <f t="shared" si="18"/>
        <v>0</v>
      </c>
      <c r="P16" s="159">
        <f t="shared" si="19"/>
        <v>0</v>
      </c>
      <c r="Q16" s="143">
        <f>'[2]Load sensing'!H18</f>
        <v>0</v>
      </c>
      <c r="R16" s="121"/>
      <c r="S16" s="122">
        <f t="shared" si="20"/>
        <v>0</v>
      </c>
      <c r="T16" s="121">
        <f>'[2]Load sensing'!I18</f>
        <v>0</v>
      </c>
      <c r="U16" s="121"/>
      <c r="V16" s="122">
        <f t="shared" si="21"/>
        <v>0</v>
      </c>
      <c r="W16" s="483">
        <f>'[2]Load sensing'!J18</f>
        <v>0</v>
      </c>
      <c r="X16" s="121"/>
      <c r="Y16" s="124">
        <f t="shared" si="22"/>
        <v>0</v>
      </c>
      <c r="Z16" s="157">
        <f t="shared" si="23"/>
        <v>0</v>
      </c>
      <c r="AA16" s="322">
        <f t="shared" si="23"/>
        <v>0</v>
      </c>
      <c r="AB16" s="159">
        <f t="shared" si="24"/>
        <v>0</v>
      </c>
      <c r="AC16" s="439">
        <f t="shared" si="25"/>
        <v>0</v>
      </c>
      <c r="AD16" s="327">
        <f t="shared" si="25"/>
        <v>0</v>
      </c>
      <c r="AE16" s="168">
        <f t="shared" si="26"/>
        <v>0</v>
      </c>
      <c r="AF16" s="143">
        <f>'[2]Load sensing'!K18</f>
        <v>0</v>
      </c>
      <c r="AG16" s="121"/>
      <c r="AH16" s="122">
        <f t="shared" si="27"/>
        <v>0</v>
      </c>
      <c r="AI16" s="121">
        <f>'[2]Load sensing'!L18</f>
        <v>0</v>
      </c>
      <c r="AJ16" s="121"/>
      <c r="AK16" s="122">
        <f t="shared" si="28"/>
        <v>0</v>
      </c>
      <c r="AL16" s="121">
        <f>'[2]Load sensing'!M18</f>
        <v>0</v>
      </c>
      <c r="AM16" s="121"/>
      <c r="AN16" s="124">
        <f t="shared" si="29"/>
        <v>0</v>
      </c>
      <c r="AO16" s="157">
        <f t="shared" si="9"/>
        <v>0</v>
      </c>
      <c r="AP16" s="322">
        <f t="shared" si="9"/>
        <v>0</v>
      </c>
      <c r="AQ16" s="478">
        <f t="shared" si="10"/>
        <v>0</v>
      </c>
      <c r="AR16" s="143">
        <f>'[2]Load sensing'!N18</f>
        <v>0</v>
      </c>
      <c r="AS16" s="121"/>
      <c r="AT16" s="122">
        <f t="shared" si="30"/>
        <v>0</v>
      </c>
      <c r="AU16" s="121">
        <f>'[2]Load sensing'!O18</f>
        <v>0</v>
      </c>
      <c r="AV16" s="121"/>
      <c r="AW16" s="123">
        <f t="shared" si="31"/>
        <v>0</v>
      </c>
      <c r="AX16" s="121">
        <f>'[2]Load sensing'!P18</f>
        <v>0</v>
      </c>
      <c r="AY16" s="121"/>
      <c r="AZ16" s="122">
        <f t="shared" si="32"/>
        <v>0</v>
      </c>
      <c r="BA16" s="157">
        <f t="shared" si="33"/>
        <v>0</v>
      </c>
      <c r="BB16" s="158">
        <f t="shared" si="34"/>
        <v>0</v>
      </c>
      <c r="BC16" s="452">
        <f t="shared" si="35"/>
        <v>0</v>
      </c>
      <c r="BD16" s="166">
        <f t="shared" si="36"/>
        <v>0</v>
      </c>
      <c r="BE16" s="167">
        <f t="shared" si="37"/>
        <v>0</v>
      </c>
      <c r="BF16" s="447">
        <f t="shared" si="38"/>
        <v>0</v>
      </c>
      <c r="BG16" s="439">
        <f t="shared" si="39"/>
        <v>0</v>
      </c>
      <c r="BH16" s="447">
        <f t="shared" si="40"/>
        <v>0</v>
      </c>
      <c r="BI16" s="447">
        <f t="shared" si="41"/>
        <v>0</v>
      </c>
      <c r="BJ16" s="465"/>
      <c r="BL16" s="456">
        <f>VLOOKUP($B16,Test!$A$131:$J$184,5,0)</f>
        <v>0</v>
      </c>
    </row>
    <row r="17" spans="1:64" s="183" customFormat="1" ht="30" customHeight="1" x14ac:dyDescent="0.5">
      <c r="A17" s="184">
        <f t="shared" si="42"/>
        <v>11</v>
      </c>
      <c r="B17" s="222">
        <v>51310</v>
      </c>
      <c r="C17" s="236" t="s">
        <v>10</v>
      </c>
      <c r="D17" s="232" t="s">
        <v>88</v>
      </c>
      <c r="E17" s="143">
        <f>'[2]Load sensing'!E19</f>
        <v>0</v>
      </c>
      <c r="F17" s="121"/>
      <c r="G17" s="122">
        <f t="shared" si="15"/>
        <v>0</v>
      </c>
      <c r="H17" s="121">
        <f>'[2]Load sensing'!F19</f>
        <v>0</v>
      </c>
      <c r="I17" s="121"/>
      <c r="J17" s="122">
        <f t="shared" si="16"/>
        <v>0</v>
      </c>
      <c r="K17" s="121">
        <f>'[2]Load sensing'!G19</f>
        <v>0</v>
      </c>
      <c r="L17" s="121"/>
      <c r="M17" s="124">
        <f t="shared" si="17"/>
        <v>0</v>
      </c>
      <c r="N17" s="157">
        <f t="shared" si="18"/>
        <v>0</v>
      </c>
      <c r="O17" s="322">
        <f t="shared" si="18"/>
        <v>0</v>
      </c>
      <c r="P17" s="159">
        <f t="shared" si="19"/>
        <v>0</v>
      </c>
      <c r="Q17" s="143">
        <f>'[2]Load sensing'!H19</f>
        <v>0</v>
      </c>
      <c r="R17" s="121"/>
      <c r="S17" s="122">
        <f t="shared" si="20"/>
        <v>0</v>
      </c>
      <c r="T17" s="121">
        <f>'[2]Load sensing'!I19</f>
        <v>0</v>
      </c>
      <c r="U17" s="121"/>
      <c r="V17" s="122">
        <f t="shared" si="21"/>
        <v>0</v>
      </c>
      <c r="W17" s="483">
        <f>'[2]Load sensing'!J19</f>
        <v>0</v>
      </c>
      <c r="X17" s="121"/>
      <c r="Y17" s="124">
        <f t="shared" si="22"/>
        <v>0</v>
      </c>
      <c r="Z17" s="157">
        <f t="shared" si="23"/>
        <v>0</v>
      </c>
      <c r="AA17" s="322">
        <f t="shared" si="23"/>
        <v>0</v>
      </c>
      <c r="AB17" s="159">
        <f t="shared" si="24"/>
        <v>0</v>
      </c>
      <c r="AC17" s="439">
        <f t="shared" si="25"/>
        <v>0</v>
      </c>
      <c r="AD17" s="327">
        <f t="shared" si="25"/>
        <v>0</v>
      </c>
      <c r="AE17" s="168">
        <f t="shared" si="26"/>
        <v>0</v>
      </c>
      <c r="AF17" s="143">
        <f>'[2]Load sensing'!K19</f>
        <v>0</v>
      </c>
      <c r="AG17" s="121"/>
      <c r="AH17" s="122">
        <f t="shared" si="27"/>
        <v>0</v>
      </c>
      <c r="AI17" s="121">
        <f>'[2]Load sensing'!L19</f>
        <v>0</v>
      </c>
      <c r="AJ17" s="121"/>
      <c r="AK17" s="122">
        <f t="shared" si="28"/>
        <v>0</v>
      </c>
      <c r="AL17" s="121">
        <f>'[2]Load sensing'!M19</f>
        <v>0</v>
      </c>
      <c r="AM17" s="121"/>
      <c r="AN17" s="124">
        <f t="shared" si="29"/>
        <v>0</v>
      </c>
      <c r="AO17" s="157">
        <f t="shared" si="9"/>
        <v>0</v>
      </c>
      <c r="AP17" s="322">
        <f t="shared" si="9"/>
        <v>0</v>
      </c>
      <c r="AQ17" s="478">
        <f t="shared" si="10"/>
        <v>0</v>
      </c>
      <c r="AR17" s="143">
        <f>'[2]Load sensing'!N19</f>
        <v>0</v>
      </c>
      <c r="AS17" s="121"/>
      <c r="AT17" s="122">
        <f t="shared" si="30"/>
        <v>0</v>
      </c>
      <c r="AU17" s="121">
        <f>'[2]Load sensing'!O19</f>
        <v>0</v>
      </c>
      <c r="AV17" s="121"/>
      <c r="AW17" s="123">
        <f t="shared" si="31"/>
        <v>0</v>
      </c>
      <c r="AX17" s="121">
        <f>'[2]Load sensing'!P19</f>
        <v>0</v>
      </c>
      <c r="AY17" s="121"/>
      <c r="AZ17" s="122">
        <f t="shared" si="32"/>
        <v>0</v>
      </c>
      <c r="BA17" s="157">
        <f t="shared" si="33"/>
        <v>0</v>
      </c>
      <c r="BB17" s="158">
        <f t="shared" si="34"/>
        <v>0</v>
      </c>
      <c r="BC17" s="452">
        <f t="shared" si="35"/>
        <v>0</v>
      </c>
      <c r="BD17" s="166">
        <f t="shared" si="36"/>
        <v>0</v>
      </c>
      <c r="BE17" s="167">
        <f t="shared" si="37"/>
        <v>0</v>
      </c>
      <c r="BF17" s="447">
        <f t="shared" si="38"/>
        <v>0</v>
      </c>
      <c r="BG17" s="439">
        <f t="shared" si="39"/>
        <v>0</v>
      </c>
      <c r="BH17" s="447">
        <f t="shared" si="40"/>
        <v>0</v>
      </c>
      <c r="BI17" s="447">
        <f t="shared" si="41"/>
        <v>0</v>
      </c>
      <c r="BJ17" s="465"/>
      <c r="BL17" s="456">
        <f>VLOOKUP($B17,Test!$A$131:$J$184,5,0)</f>
        <v>0</v>
      </c>
    </row>
    <row r="18" spans="1:64" s="183" customFormat="1" ht="30" customHeight="1" x14ac:dyDescent="0.5">
      <c r="A18" s="184">
        <f t="shared" si="42"/>
        <v>12</v>
      </c>
      <c r="B18" s="222">
        <v>51311</v>
      </c>
      <c r="C18" s="236" t="s">
        <v>78</v>
      </c>
      <c r="D18" s="186" t="s">
        <v>50</v>
      </c>
      <c r="E18" s="143">
        <f>'[2]Load sensing'!E20</f>
        <v>0</v>
      </c>
      <c r="F18" s="121"/>
      <c r="G18" s="122">
        <f t="shared" si="15"/>
        <v>0</v>
      </c>
      <c r="H18" s="121">
        <f>'[2]Load sensing'!F20</f>
        <v>0</v>
      </c>
      <c r="I18" s="121"/>
      <c r="J18" s="122">
        <f t="shared" si="16"/>
        <v>0</v>
      </c>
      <c r="K18" s="121">
        <f>'[2]Load sensing'!G20</f>
        <v>0</v>
      </c>
      <c r="L18" s="121"/>
      <c r="M18" s="124">
        <f t="shared" si="17"/>
        <v>0</v>
      </c>
      <c r="N18" s="157">
        <f t="shared" si="18"/>
        <v>0</v>
      </c>
      <c r="O18" s="322">
        <f t="shared" si="18"/>
        <v>0</v>
      </c>
      <c r="P18" s="159">
        <f t="shared" si="19"/>
        <v>0</v>
      </c>
      <c r="Q18" s="143">
        <f>'[2]Load sensing'!H20</f>
        <v>0</v>
      </c>
      <c r="R18" s="121"/>
      <c r="S18" s="122">
        <f t="shared" si="20"/>
        <v>0</v>
      </c>
      <c r="T18" s="121">
        <f>'[2]Load sensing'!I20</f>
        <v>0</v>
      </c>
      <c r="U18" s="121"/>
      <c r="V18" s="122">
        <f t="shared" si="21"/>
        <v>0</v>
      </c>
      <c r="W18" s="483">
        <f>'[2]Load sensing'!J20</f>
        <v>0</v>
      </c>
      <c r="X18" s="121"/>
      <c r="Y18" s="124">
        <f t="shared" si="22"/>
        <v>0</v>
      </c>
      <c r="Z18" s="157">
        <f t="shared" si="23"/>
        <v>0</v>
      </c>
      <c r="AA18" s="322">
        <f t="shared" si="23"/>
        <v>0</v>
      </c>
      <c r="AB18" s="159">
        <f t="shared" si="24"/>
        <v>0</v>
      </c>
      <c r="AC18" s="439">
        <f t="shared" si="25"/>
        <v>0</v>
      </c>
      <c r="AD18" s="327">
        <f t="shared" si="25"/>
        <v>0</v>
      </c>
      <c r="AE18" s="168">
        <f t="shared" si="26"/>
        <v>0</v>
      </c>
      <c r="AF18" s="143">
        <f>'[2]Load sensing'!K20</f>
        <v>0</v>
      </c>
      <c r="AG18" s="121"/>
      <c r="AH18" s="122">
        <f t="shared" si="27"/>
        <v>0</v>
      </c>
      <c r="AI18" s="121">
        <f>'[2]Load sensing'!L20</f>
        <v>0</v>
      </c>
      <c r="AJ18" s="121"/>
      <c r="AK18" s="122">
        <f t="shared" si="28"/>
        <v>0</v>
      </c>
      <c r="AL18" s="121">
        <f>'[2]Load sensing'!M20</f>
        <v>0</v>
      </c>
      <c r="AM18" s="121"/>
      <c r="AN18" s="124">
        <f t="shared" si="29"/>
        <v>0</v>
      </c>
      <c r="AO18" s="157">
        <f t="shared" si="9"/>
        <v>0</v>
      </c>
      <c r="AP18" s="322">
        <f t="shared" si="9"/>
        <v>0</v>
      </c>
      <c r="AQ18" s="478">
        <f t="shared" si="10"/>
        <v>0</v>
      </c>
      <c r="AR18" s="143">
        <f>'[2]Load sensing'!N20</f>
        <v>0</v>
      </c>
      <c r="AS18" s="121"/>
      <c r="AT18" s="122">
        <f t="shared" si="30"/>
        <v>0</v>
      </c>
      <c r="AU18" s="121">
        <f>'[2]Load sensing'!O20</f>
        <v>0</v>
      </c>
      <c r="AV18" s="121"/>
      <c r="AW18" s="123">
        <f t="shared" si="31"/>
        <v>0</v>
      </c>
      <c r="AX18" s="121">
        <f>'[2]Load sensing'!P20</f>
        <v>0</v>
      </c>
      <c r="AY18" s="121"/>
      <c r="AZ18" s="122">
        <f t="shared" si="32"/>
        <v>0</v>
      </c>
      <c r="BA18" s="157">
        <f t="shared" si="33"/>
        <v>0</v>
      </c>
      <c r="BB18" s="158">
        <f t="shared" si="34"/>
        <v>0</v>
      </c>
      <c r="BC18" s="452">
        <f t="shared" si="35"/>
        <v>0</v>
      </c>
      <c r="BD18" s="166">
        <f t="shared" si="36"/>
        <v>0</v>
      </c>
      <c r="BE18" s="167">
        <f t="shared" si="37"/>
        <v>0</v>
      </c>
      <c r="BF18" s="447">
        <f t="shared" si="38"/>
        <v>0</v>
      </c>
      <c r="BG18" s="439">
        <f t="shared" si="39"/>
        <v>0</v>
      </c>
      <c r="BH18" s="447">
        <f t="shared" si="40"/>
        <v>0</v>
      </c>
      <c r="BI18" s="447">
        <f t="shared" si="41"/>
        <v>0</v>
      </c>
      <c r="BJ18" s="465"/>
      <c r="BL18" s="456">
        <f>VLOOKUP($B18,Test!$A$131:$J$184,5,0)</f>
        <v>0</v>
      </c>
    </row>
    <row r="19" spans="1:64" s="183" customFormat="1" ht="30" customHeight="1" x14ac:dyDescent="0.5">
      <c r="A19" s="184">
        <f t="shared" si="42"/>
        <v>13</v>
      </c>
      <c r="B19" s="222">
        <v>51312</v>
      </c>
      <c r="C19" s="236" t="s">
        <v>79</v>
      </c>
      <c r="D19" s="186" t="s">
        <v>51</v>
      </c>
      <c r="E19" s="143">
        <f>'[2]Load sensing'!E21</f>
        <v>0</v>
      </c>
      <c r="F19" s="121"/>
      <c r="G19" s="122">
        <f t="shared" si="15"/>
        <v>0</v>
      </c>
      <c r="H19" s="121">
        <f>'[2]Load sensing'!F21</f>
        <v>0</v>
      </c>
      <c r="I19" s="121"/>
      <c r="J19" s="122">
        <f t="shared" si="16"/>
        <v>0</v>
      </c>
      <c r="K19" s="121">
        <f>'[2]Load sensing'!G21</f>
        <v>0</v>
      </c>
      <c r="L19" s="121"/>
      <c r="M19" s="124">
        <f t="shared" si="17"/>
        <v>0</v>
      </c>
      <c r="N19" s="157">
        <f t="shared" si="18"/>
        <v>0</v>
      </c>
      <c r="O19" s="322">
        <f t="shared" si="18"/>
        <v>0</v>
      </c>
      <c r="P19" s="159">
        <f t="shared" si="19"/>
        <v>0</v>
      </c>
      <c r="Q19" s="143">
        <f>'[2]Load sensing'!H21</f>
        <v>0</v>
      </c>
      <c r="R19" s="121"/>
      <c r="S19" s="122">
        <f t="shared" si="20"/>
        <v>0</v>
      </c>
      <c r="T19" s="121">
        <f>'[2]Load sensing'!I21</f>
        <v>0</v>
      </c>
      <c r="U19" s="121"/>
      <c r="V19" s="122">
        <f t="shared" si="21"/>
        <v>0</v>
      </c>
      <c r="W19" s="483">
        <f>'[2]Load sensing'!J21</f>
        <v>0</v>
      </c>
      <c r="X19" s="121"/>
      <c r="Y19" s="124">
        <f t="shared" si="22"/>
        <v>0</v>
      </c>
      <c r="Z19" s="157">
        <f t="shared" si="23"/>
        <v>0</v>
      </c>
      <c r="AA19" s="322">
        <f t="shared" si="23"/>
        <v>0</v>
      </c>
      <c r="AB19" s="159">
        <f t="shared" si="24"/>
        <v>0</v>
      </c>
      <c r="AC19" s="439">
        <f t="shared" si="25"/>
        <v>0</v>
      </c>
      <c r="AD19" s="327">
        <f t="shared" si="25"/>
        <v>0</v>
      </c>
      <c r="AE19" s="168">
        <f t="shared" si="26"/>
        <v>0</v>
      </c>
      <c r="AF19" s="143">
        <f>'[2]Load sensing'!K21</f>
        <v>0</v>
      </c>
      <c r="AG19" s="121"/>
      <c r="AH19" s="122">
        <f t="shared" si="27"/>
        <v>0</v>
      </c>
      <c r="AI19" s="121">
        <f>'[2]Load sensing'!L21</f>
        <v>0</v>
      </c>
      <c r="AJ19" s="121"/>
      <c r="AK19" s="122">
        <f t="shared" si="28"/>
        <v>0</v>
      </c>
      <c r="AL19" s="121">
        <f>'[2]Load sensing'!M21</f>
        <v>0</v>
      </c>
      <c r="AM19" s="121"/>
      <c r="AN19" s="124">
        <f t="shared" si="29"/>
        <v>0</v>
      </c>
      <c r="AO19" s="157">
        <f t="shared" si="9"/>
        <v>0</v>
      </c>
      <c r="AP19" s="322">
        <f t="shared" si="9"/>
        <v>0</v>
      </c>
      <c r="AQ19" s="478">
        <f t="shared" si="10"/>
        <v>0</v>
      </c>
      <c r="AR19" s="143">
        <f>'[2]Load sensing'!N21</f>
        <v>0</v>
      </c>
      <c r="AS19" s="121"/>
      <c r="AT19" s="122">
        <f t="shared" si="30"/>
        <v>0</v>
      </c>
      <c r="AU19" s="121">
        <f>'[2]Load sensing'!O21</f>
        <v>0</v>
      </c>
      <c r="AV19" s="121"/>
      <c r="AW19" s="123">
        <f t="shared" si="31"/>
        <v>0</v>
      </c>
      <c r="AX19" s="121">
        <f>'[2]Load sensing'!P21</f>
        <v>0</v>
      </c>
      <c r="AY19" s="121"/>
      <c r="AZ19" s="122">
        <f t="shared" si="32"/>
        <v>0</v>
      </c>
      <c r="BA19" s="157">
        <f t="shared" si="33"/>
        <v>0</v>
      </c>
      <c r="BB19" s="158">
        <f t="shared" si="34"/>
        <v>0</v>
      </c>
      <c r="BC19" s="452">
        <f t="shared" si="35"/>
        <v>0</v>
      </c>
      <c r="BD19" s="166">
        <f t="shared" si="36"/>
        <v>0</v>
      </c>
      <c r="BE19" s="167">
        <f t="shared" si="37"/>
        <v>0</v>
      </c>
      <c r="BF19" s="447">
        <f t="shared" si="38"/>
        <v>0</v>
      </c>
      <c r="BG19" s="439">
        <f t="shared" si="39"/>
        <v>0</v>
      </c>
      <c r="BH19" s="447">
        <f t="shared" si="40"/>
        <v>0</v>
      </c>
      <c r="BI19" s="447">
        <f t="shared" si="41"/>
        <v>0</v>
      </c>
      <c r="BJ19" s="465"/>
      <c r="BL19" s="456">
        <f>VLOOKUP($B19,Test!$A$131:$J$184,5,0)</f>
        <v>0</v>
      </c>
    </row>
    <row r="20" spans="1:64" s="183" customFormat="1" ht="30" customHeight="1" x14ac:dyDescent="0.5">
      <c r="A20" s="184">
        <f t="shared" si="42"/>
        <v>14</v>
      </c>
      <c r="B20" s="222">
        <v>51313</v>
      </c>
      <c r="C20" s="236" t="s">
        <v>11</v>
      </c>
      <c r="D20" s="186" t="s">
        <v>52</v>
      </c>
      <c r="E20" s="143">
        <f>'[2]Load sensing'!E22</f>
        <v>0</v>
      </c>
      <c r="F20" s="121"/>
      <c r="G20" s="122">
        <f t="shared" si="15"/>
        <v>0</v>
      </c>
      <c r="H20" s="121">
        <f>'[2]Load sensing'!F22</f>
        <v>0</v>
      </c>
      <c r="I20" s="121"/>
      <c r="J20" s="122">
        <f t="shared" si="16"/>
        <v>0</v>
      </c>
      <c r="K20" s="121">
        <f>'[2]Load sensing'!G22</f>
        <v>0</v>
      </c>
      <c r="L20" s="121"/>
      <c r="M20" s="124">
        <f t="shared" si="17"/>
        <v>0</v>
      </c>
      <c r="N20" s="157">
        <f t="shared" si="18"/>
        <v>0</v>
      </c>
      <c r="O20" s="322">
        <f t="shared" si="18"/>
        <v>0</v>
      </c>
      <c r="P20" s="159">
        <f t="shared" si="19"/>
        <v>0</v>
      </c>
      <c r="Q20" s="143">
        <f>'[2]Load sensing'!H22</f>
        <v>0</v>
      </c>
      <c r="R20" s="121"/>
      <c r="S20" s="122">
        <f t="shared" si="20"/>
        <v>0</v>
      </c>
      <c r="T20" s="121">
        <f>'[2]Load sensing'!I22</f>
        <v>0</v>
      </c>
      <c r="U20" s="121"/>
      <c r="V20" s="122">
        <f t="shared" si="21"/>
        <v>0</v>
      </c>
      <c r="W20" s="483">
        <f>'[2]Load sensing'!J22</f>
        <v>0</v>
      </c>
      <c r="X20" s="121"/>
      <c r="Y20" s="124">
        <f t="shared" si="22"/>
        <v>0</v>
      </c>
      <c r="Z20" s="157">
        <f t="shared" si="23"/>
        <v>0</v>
      </c>
      <c r="AA20" s="322">
        <f t="shared" si="23"/>
        <v>0</v>
      </c>
      <c r="AB20" s="159">
        <f t="shared" si="24"/>
        <v>0</v>
      </c>
      <c r="AC20" s="439">
        <f t="shared" si="25"/>
        <v>0</v>
      </c>
      <c r="AD20" s="327">
        <f t="shared" si="25"/>
        <v>0</v>
      </c>
      <c r="AE20" s="168">
        <f t="shared" si="26"/>
        <v>0</v>
      </c>
      <c r="AF20" s="143">
        <f>'[2]Load sensing'!K22</f>
        <v>0</v>
      </c>
      <c r="AG20" s="121"/>
      <c r="AH20" s="122">
        <f t="shared" si="27"/>
        <v>0</v>
      </c>
      <c r="AI20" s="121">
        <f>'[2]Load sensing'!L22</f>
        <v>0</v>
      </c>
      <c r="AJ20" s="121"/>
      <c r="AK20" s="122">
        <f t="shared" si="28"/>
        <v>0</v>
      </c>
      <c r="AL20" s="121">
        <f>'[2]Load sensing'!M22</f>
        <v>0</v>
      </c>
      <c r="AM20" s="121"/>
      <c r="AN20" s="124">
        <f t="shared" si="29"/>
        <v>0</v>
      </c>
      <c r="AO20" s="157">
        <f t="shared" si="9"/>
        <v>0</v>
      </c>
      <c r="AP20" s="322">
        <f t="shared" si="9"/>
        <v>0</v>
      </c>
      <c r="AQ20" s="478">
        <f t="shared" si="10"/>
        <v>0</v>
      </c>
      <c r="AR20" s="143">
        <f>'[2]Load sensing'!N22</f>
        <v>0</v>
      </c>
      <c r="AS20" s="121"/>
      <c r="AT20" s="122">
        <f t="shared" si="30"/>
        <v>0</v>
      </c>
      <c r="AU20" s="121">
        <f>'[2]Load sensing'!O22</f>
        <v>0</v>
      </c>
      <c r="AV20" s="121"/>
      <c r="AW20" s="123">
        <f t="shared" si="31"/>
        <v>0</v>
      </c>
      <c r="AX20" s="121">
        <f>'[2]Load sensing'!P22</f>
        <v>0</v>
      </c>
      <c r="AY20" s="121"/>
      <c r="AZ20" s="122">
        <f t="shared" si="32"/>
        <v>0</v>
      </c>
      <c r="BA20" s="157">
        <f t="shared" si="33"/>
        <v>0</v>
      </c>
      <c r="BB20" s="158">
        <f t="shared" si="34"/>
        <v>0</v>
      </c>
      <c r="BC20" s="452">
        <f t="shared" si="35"/>
        <v>0</v>
      </c>
      <c r="BD20" s="166">
        <f t="shared" si="36"/>
        <v>0</v>
      </c>
      <c r="BE20" s="167">
        <f t="shared" si="37"/>
        <v>0</v>
      </c>
      <c r="BF20" s="447">
        <f t="shared" si="38"/>
        <v>0</v>
      </c>
      <c r="BG20" s="439">
        <f t="shared" si="39"/>
        <v>0</v>
      </c>
      <c r="BH20" s="447">
        <f t="shared" si="40"/>
        <v>0</v>
      </c>
      <c r="BI20" s="447">
        <f t="shared" si="41"/>
        <v>0</v>
      </c>
      <c r="BJ20" s="465"/>
      <c r="BL20" s="456">
        <f>VLOOKUP($B20,Test!$A$131:$J$184,5,0)</f>
        <v>0</v>
      </c>
    </row>
    <row r="21" spans="1:64" s="183" customFormat="1" ht="30" customHeight="1" x14ac:dyDescent="0.5">
      <c r="A21" s="184">
        <f t="shared" si="42"/>
        <v>15</v>
      </c>
      <c r="B21" s="222">
        <v>51314</v>
      </c>
      <c r="C21" s="236" t="s">
        <v>12</v>
      </c>
      <c r="D21" s="186" t="s">
        <v>53</v>
      </c>
      <c r="E21" s="143">
        <f>'[2]Load sensing'!E23</f>
        <v>0</v>
      </c>
      <c r="F21" s="121"/>
      <c r="G21" s="122">
        <f t="shared" si="15"/>
        <v>0</v>
      </c>
      <c r="H21" s="121">
        <f>'[2]Load sensing'!F23</f>
        <v>0</v>
      </c>
      <c r="I21" s="121"/>
      <c r="J21" s="122">
        <f t="shared" si="16"/>
        <v>0</v>
      </c>
      <c r="K21" s="121">
        <f>'[2]Load sensing'!G23</f>
        <v>0</v>
      </c>
      <c r="L21" s="121"/>
      <c r="M21" s="124">
        <f t="shared" si="17"/>
        <v>0</v>
      </c>
      <c r="N21" s="157">
        <f t="shared" si="18"/>
        <v>0</v>
      </c>
      <c r="O21" s="322">
        <f t="shared" si="18"/>
        <v>0</v>
      </c>
      <c r="P21" s="159">
        <f t="shared" si="19"/>
        <v>0</v>
      </c>
      <c r="Q21" s="143">
        <f>'[2]Load sensing'!H23</f>
        <v>0</v>
      </c>
      <c r="R21" s="121"/>
      <c r="S21" s="122">
        <f t="shared" si="20"/>
        <v>0</v>
      </c>
      <c r="T21" s="121">
        <f>'[2]Load sensing'!I23</f>
        <v>0</v>
      </c>
      <c r="U21" s="121"/>
      <c r="V21" s="122">
        <f t="shared" si="21"/>
        <v>0</v>
      </c>
      <c r="W21" s="483">
        <f>'[2]Load sensing'!J23</f>
        <v>0</v>
      </c>
      <c r="X21" s="121"/>
      <c r="Y21" s="124">
        <f t="shared" si="22"/>
        <v>0</v>
      </c>
      <c r="Z21" s="157">
        <f t="shared" si="23"/>
        <v>0</v>
      </c>
      <c r="AA21" s="322">
        <f t="shared" si="23"/>
        <v>0</v>
      </c>
      <c r="AB21" s="159">
        <f t="shared" si="24"/>
        <v>0</v>
      </c>
      <c r="AC21" s="439">
        <f t="shared" si="25"/>
        <v>0</v>
      </c>
      <c r="AD21" s="327">
        <f t="shared" si="25"/>
        <v>0</v>
      </c>
      <c r="AE21" s="168">
        <f t="shared" si="26"/>
        <v>0</v>
      </c>
      <c r="AF21" s="143">
        <f>'[2]Load sensing'!K23</f>
        <v>0</v>
      </c>
      <c r="AG21" s="121"/>
      <c r="AH21" s="122">
        <f t="shared" si="27"/>
        <v>0</v>
      </c>
      <c r="AI21" s="121">
        <f>'[2]Load sensing'!L23</f>
        <v>0</v>
      </c>
      <c r="AJ21" s="121"/>
      <c r="AK21" s="122">
        <f t="shared" si="28"/>
        <v>0</v>
      </c>
      <c r="AL21" s="121">
        <f>'[2]Load sensing'!M23</f>
        <v>0</v>
      </c>
      <c r="AM21" s="121"/>
      <c r="AN21" s="124">
        <f t="shared" si="29"/>
        <v>0</v>
      </c>
      <c r="AO21" s="157">
        <f t="shared" si="9"/>
        <v>0</v>
      </c>
      <c r="AP21" s="322">
        <f t="shared" si="9"/>
        <v>0</v>
      </c>
      <c r="AQ21" s="478">
        <f t="shared" si="10"/>
        <v>0</v>
      </c>
      <c r="AR21" s="143">
        <f>'[2]Load sensing'!N23</f>
        <v>0</v>
      </c>
      <c r="AS21" s="121"/>
      <c r="AT21" s="122">
        <f t="shared" si="30"/>
        <v>0</v>
      </c>
      <c r="AU21" s="121">
        <f>'[2]Load sensing'!O23</f>
        <v>0</v>
      </c>
      <c r="AV21" s="121"/>
      <c r="AW21" s="123">
        <f t="shared" si="31"/>
        <v>0</v>
      </c>
      <c r="AX21" s="121">
        <f>'[2]Load sensing'!P23</f>
        <v>0</v>
      </c>
      <c r="AY21" s="121"/>
      <c r="AZ21" s="122">
        <f t="shared" si="32"/>
        <v>0</v>
      </c>
      <c r="BA21" s="157">
        <f t="shared" si="33"/>
        <v>0</v>
      </c>
      <c r="BB21" s="158">
        <f t="shared" si="34"/>
        <v>0</v>
      </c>
      <c r="BC21" s="452">
        <f t="shared" si="35"/>
        <v>0</v>
      </c>
      <c r="BD21" s="166">
        <f t="shared" si="36"/>
        <v>0</v>
      </c>
      <c r="BE21" s="167">
        <f t="shared" si="37"/>
        <v>0</v>
      </c>
      <c r="BF21" s="447">
        <f t="shared" si="38"/>
        <v>0</v>
      </c>
      <c r="BG21" s="439">
        <f t="shared" si="39"/>
        <v>0</v>
      </c>
      <c r="BH21" s="447">
        <f t="shared" si="40"/>
        <v>0</v>
      </c>
      <c r="BI21" s="447">
        <f t="shared" si="41"/>
        <v>0</v>
      </c>
      <c r="BJ21" s="465"/>
      <c r="BL21" s="456">
        <f>VLOOKUP($B21,Test!$A$131:$J$184,5,0)</f>
        <v>0</v>
      </c>
    </row>
    <row r="22" spans="1:64" s="183" customFormat="1" ht="30" customHeight="1" x14ac:dyDescent="0.5">
      <c r="A22" s="184">
        <f t="shared" si="42"/>
        <v>16</v>
      </c>
      <c r="B22" s="222">
        <v>51315</v>
      </c>
      <c r="C22" s="236" t="s">
        <v>104</v>
      </c>
      <c r="D22" s="186" t="s">
        <v>105</v>
      </c>
      <c r="E22" s="143">
        <f>'[2]Load sensing'!E24</f>
        <v>0</v>
      </c>
      <c r="F22" s="121"/>
      <c r="G22" s="122">
        <f t="shared" si="15"/>
        <v>0</v>
      </c>
      <c r="H22" s="121">
        <f>'[2]Load sensing'!F24</f>
        <v>0</v>
      </c>
      <c r="I22" s="121"/>
      <c r="J22" s="122">
        <f t="shared" si="16"/>
        <v>0</v>
      </c>
      <c r="K22" s="121">
        <f>'[2]Load sensing'!G24</f>
        <v>0</v>
      </c>
      <c r="L22" s="121"/>
      <c r="M22" s="124">
        <f t="shared" si="17"/>
        <v>0</v>
      </c>
      <c r="N22" s="157">
        <f t="shared" si="18"/>
        <v>0</v>
      </c>
      <c r="O22" s="322">
        <f t="shared" si="18"/>
        <v>0</v>
      </c>
      <c r="P22" s="159">
        <f t="shared" si="19"/>
        <v>0</v>
      </c>
      <c r="Q22" s="143">
        <f>'[2]Load sensing'!H24</f>
        <v>0</v>
      </c>
      <c r="R22" s="121"/>
      <c r="S22" s="122">
        <f t="shared" si="20"/>
        <v>0</v>
      </c>
      <c r="T22" s="121">
        <f>'[2]Load sensing'!I24</f>
        <v>0</v>
      </c>
      <c r="U22" s="121"/>
      <c r="V22" s="122">
        <f t="shared" si="21"/>
        <v>0</v>
      </c>
      <c r="W22" s="483">
        <f>'[2]Load sensing'!J24</f>
        <v>0</v>
      </c>
      <c r="X22" s="121"/>
      <c r="Y22" s="124">
        <f t="shared" si="22"/>
        <v>0</v>
      </c>
      <c r="Z22" s="157">
        <f t="shared" si="23"/>
        <v>0</v>
      </c>
      <c r="AA22" s="322">
        <f t="shared" si="23"/>
        <v>0</v>
      </c>
      <c r="AB22" s="159">
        <f t="shared" si="24"/>
        <v>0</v>
      </c>
      <c r="AC22" s="439">
        <f t="shared" si="25"/>
        <v>0</v>
      </c>
      <c r="AD22" s="327">
        <f t="shared" si="25"/>
        <v>0</v>
      </c>
      <c r="AE22" s="168">
        <f t="shared" si="26"/>
        <v>0</v>
      </c>
      <c r="AF22" s="143">
        <f>'[2]Load sensing'!K24</f>
        <v>0</v>
      </c>
      <c r="AG22" s="121"/>
      <c r="AH22" s="122">
        <f t="shared" si="27"/>
        <v>0</v>
      </c>
      <c r="AI22" s="121">
        <f>'[2]Load sensing'!L24</f>
        <v>0</v>
      </c>
      <c r="AJ22" s="121"/>
      <c r="AK22" s="122">
        <f t="shared" si="28"/>
        <v>0</v>
      </c>
      <c r="AL22" s="121">
        <f>'[2]Load sensing'!M24</f>
        <v>0</v>
      </c>
      <c r="AM22" s="121"/>
      <c r="AN22" s="124">
        <f t="shared" si="29"/>
        <v>0</v>
      </c>
      <c r="AO22" s="157">
        <f t="shared" si="9"/>
        <v>0</v>
      </c>
      <c r="AP22" s="322">
        <f t="shared" si="9"/>
        <v>0</v>
      </c>
      <c r="AQ22" s="478">
        <f t="shared" si="10"/>
        <v>0</v>
      </c>
      <c r="AR22" s="143">
        <f>'[2]Load sensing'!N24</f>
        <v>0</v>
      </c>
      <c r="AS22" s="121"/>
      <c r="AT22" s="122">
        <f t="shared" si="30"/>
        <v>0</v>
      </c>
      <c r="AU22" s="121">
        <f>'[2]Load sensing'!O24</f>
        <v>0</v>
      </c>
      <c r="AV22" s="121"/>
      <c r="AW22" s="123">
        <f t="shared" si="31"/>
        <v>0</v>
      </c>
      <c r="AX22" s="121">
        <f>'[2]Load sensing'!P24</f>
        <v>0</v>
      </c>
      <c r="AY22" s="121"/>
      <c r="AZ22" s="122">
        <f t="shared" si="32"/>
        <v>0</v>
      </c>
      <c r="BA22" s="157">
        <f t="shared" si="33"/>
        <v>0</v>
      </c>
      <c r="BB22" s="158">
        <f t="shared" si="34"/>
        <v>0</v>
      </c>
      <c r="BC22" s="452">
        <f t="shared" si="35"/>
        <v>0</v>
      </c>
      <c r="BD22" s="166">
        <f t="shared" si="36"/>
        <v>0</v>
      </c>
      <c r="BE22" s="167">
        <f t="shared" si="37"/>
        <v>0</v>
      </c>
      <c r="BF22" s="447">
        <f t="shared" si="38"/>
        <v>0</v>
      </c>
      <c r="BG22" s="439">
        <f t="shared" si="39"/>
        <v>0</v>
      </c>
      <c r="BH22" s="447">
        <f t="shared" si="40"/>
        <v>0</v>
      </c>
      <c r="BI22" s="447">
        <f t="shared" si="41"/>
        <v>0</v>
      </c>
      <c r="BJ22" s="465"/>
      <c r="BL22" s="456">
        <f>VLOOKUP($B22,Test!$A$131:$J$184,5,0)</f>
        <v>0</v>
      </c>
    </row>
    <row r="23" spans="1:64" s="183" customFormat="1" ht="30" customHeight="1" x14ac:dyDescent="0.5">
      <c r="A23" s="184">
        <f t="shared" si="42"/>
        <v>17</v>
      </c>
      <c r="B23" s="222">
        <v>51316</v>
      </c>
      <c r="C23" s="236" t="s">
        <v>118</v>
      </c>
      <c r="D23" s="186" t="s">
        <v>251</v>
      </c>
      <c r="E23" s="143">
        <f>'[2]Load sensing'!E25</f>
        <v>0</v>
      </c>
      <c r="F23" s="121"/>
      <c r="G23" s="122">
        <f t="shared" si="15"/>
        <v>0</v>
      </c>
      <c r="H23" s="121">
        <f>'[2]Load sensing'!F25</f>
        <v>0</v>
      </c>
      <c r="I23" s="121"/>
      <c r="J23" s="122">
        <f t="shared" si="16"/>
        <v>0</v>
      </c>
      <c r="K23" s="121">
        <f>'[2]Load sensing'!G25</f>
        <v>0</v>
      </c>
      <c r="L23" s="121"/>
      <c r="M23" s="124">
        <f t="shared" si="17"/>
        <v>0</v>
      </c>
      <c r="N23" s="157">
        <f t="shared" si="18"/>
        <v>0</v>
      </c>
      <c r="O23" s="322">
        <f t="shared" si="18"/>
        <v>0</v>
      </c>
      <c r="P23" s="159">
        <f t="shared" si="19"/>
        <v>0</v>
      </c>
      <c r="Q23" s="143">
        <f>'[2]Load sensing'!H25</f>
        <v>0</v>
      </c>
      <c r="R23" s="121"/>
      <c r="S23" s="122">
        <f t="shared" si="20"/>
        <v>0</v>
      </c>
      <c r="T23" s="121">
        <f>'[2]Load sensing'!I25</f>
        <v>0</v>
      </c>
      <c r="U23" s="121"/>
      <c r="V23" s="122">
        <f t="shared" si="21"/>
        <v>0</v>
      </c>
      <c r="W23" s="483">
        <f>'[2]Load sensing'!J25</f>
        <v>0</v>
      </c>
      <c r="X23" s="121"/>
      <c r="Y23" s="124">
        <f t="shared" si="22"/>
        <v>0</v>
      </c>
      <c r="Z23" s="157">
        <f t="shared" si="23"/>
        <v>0</v>
      </c>
      <c r="AA23" s="322">
        <f t="shared" si="23"/>
        <v>0</v>
      </c>
      <c r="AB23" s="159">
        <f t="shared" si="24"/>
        <v>0</v>
      </c>
      <c r="AC23" s="439">
        <f t="shared" si="25"/>
        <v>0</v>
      </c>
      <c r="AD23" s="327">
        <f t="shared" si="25"/>
        <v>0</v>
      </c>
      <c r="AE23" s="168">
        <f t="shared" si="26"/>
        <v>0</v>
      </c>
      <c r="AF23" s="143">
        <f>'[2]Load sensing'!K25</f>
        <v>0</v>
      </c>
      <c r="AG23" s="121"/>
      <c r="AH23" s="122">
        <f t="shared" si="27"/>
        <v>0</v>
      </c>
      <c r="AI23" s="121">
        <f>'[2]Load sensing'!L25</f>
        <v>0</v>
      </c>
      <c r="AJ23" s="121"/>
      <c r="AK23" s="122">
        <f t="shared" si="28"/>
        <v>0</v>
      </c>
      <c r="AL23" s="121">
        <f>'[2]Load sensing'!M25</f>
        <v>0</v>
      </c>
      <c r="AM23" s="121"/>
      <c r="AN23" s="124">
        <f t="shared" si="29"/>
        <v>0</v>
      </c>
      <c r="AO23" s="157">
        <f t="shared" si="9"/>
        <v>0</v>
      </c>
      <c r="AP23" s="322">
        <f t="shared" si="9"/>
        <v>0</v>
      </c>
      <c r="AQ23" s="478">
        <f t="shared" si="10"/>
        <v>0</v>
      </c>
      <c r="AR23" s="143">
        <f>'[2]Load sensing'!N25</f>
        <v>0</v>
      </c>
      <c r="AS23" s="121"/>
      <c r="AT23" s="122">
        <f t="shared" si="30"/>
        <v>0</v>
      </c>
      <c r="AU23" s="121">
        <f>'[2]Load sensing'!O25</f>
        <v>0</v>
      </c>
      <c r="AV23" s="121"/>
      <c r="AW23" s="123">
        <f t="shared" si="31"/>
        <v>0</v>
      </c>
      <c r="AX23" s="121">
        <f>'[2]Load sensing'!P25</f>
        <v>0</v>
      </c>
      <c r="AY23" s="121"/>
      <c r="AZ23" s="122">
        <f t="shared" si="32"/>
        <v>0</v>
      </c>
      <c r="BA23" s="157">
        <f t="shared" si="33"/>
        <v>0</v>
      </c>
      <c r="BB23" s="158">
        <f t="shared" si="34"/>
        <v>0</v>
      </c>
      <c r="BC23" s="452">
        <f t="shared" si="35"/>
        <v>0</v>
      </c>
      <c r="BD23" s="166">
        <f t="shared" si="36"/>
        <v>0</v>
      </c>
      <c r="BE23" s="167">
        <f t="shared" si="37"/>
        <v>0</v>
      </c>
      <c r="BF23" s="447">
        <f t="shared" si="38"/>
        <v>0</v>
      </c>
      <c r="BG23" s="439">
        <f t="shared" si="39"/>
        <v>0</v>
      </c>
      <c r="BH23" s="447">
        <f t="shared" si="40"/>
        <v>0</v>
      </c>
      <c r="BI23" s="447">
        <f t="shared" si="41"/>
        <v>0</v>
      </c>
      <c r="BJ23" s="465"/>
      <c r="BL23" s="456">
        <f>VLOOKUP($B23,Test!$A$131:$J$184,5,0)</f>
        <v>0</v>
      </c>
    </row>
    <row r="24" spans="1:64" s="183" customFormat="1" ht="30" customHeight="1" x14ac:dyDescent="0.5">
      <c r="A24" s="184">
        <f t="shared" si="42"/>
        <v>18</v>
      </c>
      <c r="B24" s="222">
        <v>51399</v>
      </c>
      <c r="C24" s="236" t="s">
        <v>13</v>
      </c>
      <c r="D24" s="186" t="s">
        <v>54</v>
      </c>
      <c r="E24" s="143">
        <f>'[2]Load sensing'!E26</f>
        <v>0</v>
      </c>
      <c r="F24" s="121"/>
      <c r="G24" s="122">
        <f t="shared" si="15"/>
        <v>0</v>
      </c>
      <c r="H24" s="121">
        <f>'[2]Load sensing'!F26</f>
        <v>0</v>
      </c>
      <c r="I24" s="121"/>
      <c r="J24" s="122">
        <f t="shared" si="16"/>
        <v>0</v>
      </c>
      <c r="K24" s="121">
        <f>'[2]Load sensing'!G26</f>
        <v>0</v>
      </c>
      <c r="L24" s="121"/>
      <c r="M24" s="124">
        <f t="shared" si="17"/>
        <v>0</v>
      </c>
      <c r="N24" s="157">
        <f t="shared" si="18"/>
        <v>0</v>
      </c>
      <c r="O24" s="322">
        <f t="shared" si="18"/>
        <v>0</v>
      </c>
      <c r="P24" s="159">
        <f t="shared" si="19"/>
        <v>0</v>
      </c>
      <c r="Q24" s="143">
        <f>'[2]Load sensing'!H26</f>
        <v>0</v>
      </c>
      <c r="R24" s="121"/>
      <c r="S24" s="122">
        <f t="shared" si="20"/>
        <v>0</v>
      </c>
      <c r="T24" s="121">
        <f>'[2]Load sensing'!I26</f>
        <v>0</v>
      </c>
      <c r="U24" s="121"/>
      <c r="V24" s="122">
        <f t="shared" si="21"/>
        <v>0</v>
      </c>
      <c r="W24" s="483">
        <f>'[2]Load sensing'!J26</f>
        <v>0</v>
      </c>
      <c r="X24" s="121"/>
      <c r="Y24" s="124">
        <f t="shared" si="22"/>
        <v>0</v>
      </c>
      <c r="Z24" s="157">
        <f t="shared" si="23"/>
        <v>0</v>
      </c>
      <c r="AA24" s="322">
        <f t="shared" si="23"/>
        <v>0</v>
      </c>
      <c r="AB24" s="159">
        <f t="shared" si="24"/>
        <v>0</v>
      </c>
      <c r="AC24" s="439">
        <f t="shared" si="25"/>
        <v>0</v>
      </c>
      <c r="AD24" s="327">
        <f t="shared" si="25"/>
        <v>0</v>
      </c>
      <c r="AE24" s="168">
        <f t="shared" si="26"/>
        <v>0</v>
      </c>
      <c r="AF24" s="143">
        <f>'[2]Load sensing'!K26</f>
        <v>0</v>
      </c>
      <c r="AG24" s="121"/>
      <c r="AH24" s="122">
        <f t="shared" si="27"/>
        <v>0</v>
      </c>
      <c r="AI24" s="121">
        <f>'[2]Load sensing'!L26</f>
        <v>0</v>
      </c>
      <c r="AJ24" s="121"/>
      <c r="AK24" s="122">
        <f t="shared" si="28"/>
        <v>0</v>
      </c>
      <c r="AL24" s="121">
        <f>'[2]Load sensing'!M26</f>
        <v>0</v>
      </c>
      <c r="AM24" s="121"/>
      <c r="AN24" s="124">
        <f t="shared" si="29"/>
        <v>0</v>
      </c>
      <c r="AO24" s="157">
        <f t="shared" si="9"/>
        <v>0</v>
      </c>
      <c r="AP24" s="322">
        <f t="shared" si="9"/>
        <v>0</v>
      </c>
      <c r="AQ24" s="478">
        <f t="shared" si="10"/>
        <v>0</v>
      </c>
      <c r="AR24" s="143">
        <f>'[2]Load sensing'!N26</f>
        <v>0</v>
      </c>
      <c r="AS24" s="121"/>
      <c r="AT24" s="122">
        <f t="shared" si="30"/>
        <v>0</v>
      </c>
      <c r="AU24" s="121">
        <f>'[2]Load sensing'!O26</f>
        <v>0</v>
      </c>
      <c r="AV24" s="121"/>
      <c r="AW24" s="123">
        <f t="shared" si="31"/>
        <v>0</v>
      </c>
      <c r="AX24" s="121">
        <f>'[2]Load sensing'!P26</f>
        <v>0</v>
      </c>
      <c r="AY24" s="121"/>
      <c r="AZ24" s="122">
        <f t="shared" si="32"/>
        <v>0</v>
      </c>
      <c r="BA24" s="157">
        <f t="shared" si="33"/>
        <v>0</v>
      </c>
      <c r="BB24" s="158">
        <f t="shared" si="34"/>
        <v>0</v>
      </c>
      <c r="BC24" s="452">
        <f t="shared" si="35"/>
        <v>0</v>
      </c>
      <c r="BD24" s="166">
        <f t="shared" si="36"/>
        <v>0</v>
      </c>
      <c r="BE24" s="167">
        <f t="shared" si="37"/>
        <v>0</v>
      </c>
      <c r="BF24" s="447">
        <f t="shared" si="38"/>
        <v>0</v>
      </c>
      <c r="BG24" s="439">
        <f t="shared" si="39"/>
        <v>0</v>
      </c>
      <c r="BH24" s="447">
        <f t="shared" si="40"/>
        <v>0</v>
      </c>
      <c r="BI24" s="447">
        <f t="shared" si="41"/>
        <v>0</v>
      </c>
      <c r="BJ24" s="465"/>
      <c r="BL24" s="456">
        <f>VLOOKUP($B24,Test!$A$131:$J$184,5,0)</f>
        <v>0</v>
      </c>
    </row>
    <row r="25" spans="1:64" s="183" customFormat="1" ht="30" customHeight="1" x14ac:dyDescent="0.5">
      <c r="A25" s="184">
        <f t="shared" si="42"/>
        <v>19</v>
      </c>
      <c r="B25" s="222">
        <v>51401</v>
      </c>
      <c r="C25" s="236" t="s">
        <v>14</v>
      </c>
      <c r="D25" s="186" t="s">
        <v>55</v>
      </c>
      <c r="E25" s="143">
        <f>'[2]Load sensing'!E27</f>
        <v>0</v>
      </c>
      <c r="F25" s="121"/>
      <c r="G25" s="122">
        <f t="shared" si="15"/>
        <v>0</v>
      </c>
      <c r="H25" s="121">
        <f>'[2]Load sensing'!F27</f>
        <v>0</v>
      </c>
      <c r="I25" s="121"/>
      <c r="J25" s="122">
        <f t="shared" si="16"/>
        <v>0</v>
      </c>
      <c r="K25" s="121">
        <f>'[2]Load sensing'!G27</f>
        <v>0</v>
      </c>
      <c r="L25" s="121"/>
      <c r="M25" s="124">
        <f t="shared" si="17"/>
        <v>0</v>
      </c>
      <c r="N25" s="157">
        <f t="shared" si="18"/>
        <v>0</v>
      </c>
      <c r="O25" s="322">
        <f t="shared" si="18"/>
        <v>0</v>
      </c>
      <c r="P25" s="159">
        <f t="shared" si="19"/>
        <v>0</v>
      </c>
      <c r="Q25" s="143">
        <f>'[2]Load sensing'!H27</f>
        <v>0</v>
      </c>
      <c r="R25" s="121"/>
      <c r="S25" s="122">
        <f t="shared" si="20"/>
        <v>0</v>
      </c>
      <c r="T25" s="121">
        <f>'[2]Load sensing'!I27</f>
        <v>0</v>
      </c>
      <c r="U25" s="121"/>
      <c r="V25" s="122">
        <f t="shared" si="21"/>
        <v>0</v>
      </c>
      <c r="W25" s="483">
        <f>'[2]Load sensing'!J27</f>
        <v>0</v>
      </c>
      <c r="X25" s="121"/>
      <c r="Y25" s="124">
        <f t="shared" si="22"/>
        <v>0</v>
      </c>
      <c r="Z25" s="157">
        <f t="shared" si="23"/>
        <v>0</v>
      </c>
      <c r="AA25" s="322">
        <f t="shared" si="23"/>
        <v>0</v>
      </c>
      <c r="AB25" s="159">
        <f t="shared" si="24"/>
        <v>0</v>
      </c>
      <c r="AC25" s="439">
        <f t="shared" si="25"/>
        <v>0</v>
      </c>
      <c r="AD25" s="327">
        <f t="shared" si="25"/>
        <v>0</v>
      </c>
      <c r="AE25" s="168">
        <f t="shared" si="26"/>
        <v>0</v>
      </c>
      <c r="AF25" s="143">
        <f>'[2]Load sensing'!K27</f>
        <v>0</v>
      </c>
      <c r="AG25" s="121"/>
      <c r="AH25" s="122">
        <f t="shared" si="27"/>
        <v>0</v>
      </c>
      <c r="AI25" s="121">
        <f>'[2]Load sensing'!L27</f>
        <v>0</v>
      </c>
      <c r="AJ25" s="121"/>
      <c r="AK25" s="122">
        <f t="shared" si="28"/>
        <v>0</v>
      </c>
      <c r="AL25" s="121">
        <f>'[2]Load sensing'!M27</f>
        <v>0</v>
      </c>
      <c r="AM25" s="121"/>
      <c r="AN25" s="124">
        <f t="shared" si="29"/>
        <v>0</v>
      </c>
      <c r="AO25" s="157">
        <f t="shared" si="9"/>
        <v>0</v>
      </c>
      <c r="AP25" s="322">
        <f t="shared" si="9"/>
        <v>0</v>
      </c>
      <c r="AQ25" s="478">
        <f t="shared" si="10"/>
        <v>0</v>
      </c>
      <c r="AR25" s="143">
        <f>'[2]Load sensing'!N27</f>
        <v>0</v>
      </c>
      <c r="AS25" s="121"/>
      <c r="AT25" s="122">
        <f t="shared" si="30"/>
        <v>0</v>
      </c>
      <c r="AU25" s="121">
        <f>'[2]Load sensing'!O27</f>
        <v>0</v>
      </c>
      <c r="AV25" s="121"/>
      <c r="AW25" s="123">
        <f t="shared" si="31"/>
        <v>0</v>
      </c>
      <c r="AX25" s="121">
        <f>'[2]Load sensing'!P27</f>
        <v>0</v>
      </c>
      <c r="AY25" s="121"/>
      <c r="AZ25" s="122">
        <f t="shared" si="32"/>
        <v>0</v>
      </c>
      <c r="BA25" s="157">
        <f t="shared" si="33"/>
        <v>0</v>
      </c>
      <c r="BB25" s="158">
        <f t="shared" si="34"/>
        <v>0</v>
      </c>
      <c r="BC25" s="452">
        <f t="shared" si="35"/>
        <v>0</v>
      </c>
      <c r="BD25" s="166">
        <f t="shared" si="36"/>
        <v>0</v>
      </c>
      <c r="BE25" s="167">
        <f t="shared" si="37"/>
        <v>0</v>
      </c>
      <c r="BF25" s="447">
        <f t="shared" si="38"/>
        <v>0</v>
      </c>
      <c r="BG25" s="439">
        <f t="shared" si="39"/>
        <v>0</v>
      </c>
      <c r="BH25" s="447">
        <f t="shared" si="40"/>
        <v>0</v>
      </c>
      <c r="BI25" s="447">
        <f t="shared" si="41"/>
        <v>0</v>
      </c>
      <c r="BJ25" s="465"/>
      <c r="BL25" s="456">
        <f>VLOOKUP($B25,Test!$A$131:$J$184,5,0)</f>
        <v>0</v>
      </c>
    </row>
    <row r="26" spans="1:64" s="183" customFormat="1" ht="30" customHeight="1" x14ac:dyDescent="0.5">
      <c r="A26" s="184">
        <f t="shared" si="42"/>
        <v>20</v>
      </c>
      <c r="B26" s="222">
        <v>51402</v>
      </c>
      <c r="C26" s="236" t="s">
        <v>15</v>
      </c>
      <c r="D26" s="186" t="s">
        <v>56</v>
      </c>
      <c r="E26" s="143">
        <f>'[2]Load sensing'!E28</f>
        <v>0</v>
      </c>
      <c r="F26" s="121"/>
      <c r="G26" s="122">
        <f t="shared" si="15"/>
        <v>0</v>
      </c>
      <c r="H26" s="121">
        <f>'[2]Load sensing'!F28</f>
        <v>0</v>
      </c>
      <c r="I26" s="121"/>
      <c r="J26" s="122">
        <f t="shared" si="16"/>
        <v>0</v>
      </c>
      <c r="K26" s="121">
        <f>'[2]Load sensing'!G28</f>
        <v>0</v>
      </c>
      <c r="L26" s="121"/>
      <c r="M26" s="124">
        <f t="shared" si="17"/>
        <v>0</v>
      </c>
      <c r="N26" s="157">
        <f t="shared" si="18"/>
        <v>0</v>
      </c>
      <c r="O26" s="322">
        <f t="shared" si="18"/>
        <v>0</v>
      </c>
      <c r="P26" s="159">
        <f t="shared" si="19"/>
        <v>0</v>
      </c>
      <c r="Q26" s="143">
        <f>'[2]Load sensing'!H28</f>
        <v>0</v>
      </c>
      <c r="R26" s="121"/>
      <c r="S26" s="122">
        <f t="shared" si="20"/>
        <v>0</v>
      </c>
      <c r="T26" s="121">
        <f>'[2]Load sensing'!I28</f>
        <v>0</v>
      </c>
      <c r="U26" s="121"/>
      <c r="V26" s="122">
        <f t="shared" si="21"/>
        <v>0</v>
      </c>
      <c r="W26" s="483">
        <f>'[2]Load sensing'!J28</f>
        <v>0</v>
      </c>
      <c r="X26" s="121"/>
      <c r="Y26" s="124">
        <f t="shared" si="22"/>
        <v>0</v>
      </c>
      <c r="Z26" s="157">
        <f t="shared" si="23"/>
        <v>0</v>
      </c>
      <c r="AA26" s="322">
        <f t="shared" si="23"/>
        <v>0</v>
      </c>
      <c r="AB26" s="159">
        <f t="shared" si="24"/>
        <v>0</v>
      </c>
      <c r="AC26" s="439">
        <f t="shared" si="25"/>
        <v>0</v>
      </c>
      <c r="AD26" s="327">
        <f t="shared" si="25"/>
        <v>0</v>
      </c>
      <c r="AE26" s="168">
        <f t="shared" si="26"/>
        <v>0</v>
      </c>
      <c r="AF26" s="143">
        <f>'[2]Load sensing'!K28</f>
        <v>0</v>
      </c>
      <c r="AG26" s="121"/>
      <c r="AH26" s="122">
        <f t="shared" si="27"/>
        <v>0</v>
      </c>
      <c r="AI26" s="121">
        <f>'[2]Load sensing'!L28</f>
        <v>0</v>
      </c>
      <c r="AJ26" s="121"/>
      <c r="AK26" s="122">
        <f t="shared" si="28"/>
        <v>0</v>
      </c>
      <c r="AL26" s="121">
        <f>'[2]Load sensing'!M28</f>
        <v>0</v>
      </c>
      <c r="AM26" s="121"/>
      <c r="AN26" s="124">
        <f t="shared" si="29"/>
        <v>0</v>
      </c>
      <c r="AO26" s="157">
        <f t="shared" si="9"/>
        <v>0</v>
      </c>
      <c r="AP26" s="322">
        <f t="shared" si="9"/>
        <v>0</v>
      </c>
      <c r="AQ26" s="478">
        <f t="shared" si="10"/>
        <v>0</v>
      </c>
      <c r="AR26" s="143">
        <f>'[2]Load sensing'!N28</f>
        <v>0</v>
      </c>
      <c r="AS26" s="121"/>
      <c r="AT26" s="122">
        <f t="shared" si="30"/>
        <v>0</v>
      </c>
      <c r="AU26" s="121">
        <f>'[2]Load sensing'!O28</f>
        <v>0</v>
      </c>
      <c r="AV26" s="121"/>
      <c r="AW26" s="123">
        <f t="shared" si="31"/>
        <v>0</v>
      </c>
      <c r="AX26" s="121">
        <f>'[2]Load sensing'!P28</f>
        <v>0</v>
      </c>
      <c r="AY26" s="121"/>
      <c r="AZ26" s="122">
        <f t="shared" si="32"/>
        <v>0</v>
      </c>
      <c r="BA26" s="157">
        <f t="shared" si="33"/>
        <v>0</v>
      </c>
      <c r="BB26" s="158">
        <f t="shared" si="34"/>
        <v>0</v>
      </c>
      <c r="BC26" s="452">
        <f t="shared" si="35"/>
        <v>0</v>
      </c>
      <c r="BD26" s="166">
        <f t="shared" si="36"/>
        <v>0</v>
      </c>
      <c r="BE26" s="167">
        <f t="shared" si="37"/>
        <v>0</v>
      </c>
      <c r="BF26" s="447">
        <f t="shared" si="38"/>
        <v>0</v>
      </c>
      <c r="BG26" s="439">
        <f t="shared" si="39"/>
        <v>0</v>
      </c>
      <c r="BH26" s="447">
        <f t="shared" si="40"/>
        <v>0</v>
      </c>
      <c r="BI26" s="447">
        <f t="shared" si="41"/>
        <v>0</v>
      </c>
      <c r="BJ26" s="465"/>
      <c r="BL26" s="456">
        <f>VLOOKUP($B26,Test!$A$131:$J$184,5,0)</f>
        <v>0</v>
      </c>
    </row>
    <row r="27" spans="1:64" s="183" customFormat="1" ht="30" customHeight="1" x14ac:dyDescent="0.5">
      <c r="A27" s="184">
        <f t="shared" si="42"/>
        <v>21</v>
      </c>
      <c r="B27" s="222">
        <v>51403</v>
      </c>
      <c r="C27" s="236" t="s">
        <v>16</v>
      </c>
      <c r="D27" s="186" t="s">
        <v>57</v>
      </c>
      <c r="E27" s="143">
        <f>'[2]Load sensing'!E29</f>
        <v>0</v>
      </c>
      <c r="F27" s="121"/>
      <c r="G27" s="122">
        <f t="shared" si="15"/>
        <v>0</v>
      </c>
      <c r="H27" s="121">
        <f>'[2]Load sensing'!F29</f>
        <v>0</v>
      </c>
      <c r="I27" s="121"/>
      <c r="J27" s="122">
        <f t="shared" si="16"/>
        <v>0</v>
      </c>
      <c r="K27" s="121">
        <f>'[2]Load sensing'!G29</f>
        <v>0</v>
      </c>
      <c r="L27" s="121"/>
      <c r="M27" s="124">
        <f t="shared" si="17"/>
        <v>0</v>
      </c>
      <c r="N27" s="157">
        <f t="shared" si="18"/>
        <v>0</v>
      </c>
      <c r="O27" s="322">
        <f t="shared" si="18"/>
        <v>0</v>
      </c>
      <c r="P27" s="159">
        <f t="shared" si="19"/>
        <v>0</v>
      </c>
      <c r="Q27" s="143">
        <f>'[2]Load sensing'!H29</f>
        <v>0</v>
      </c>
      <c r="R27" s="121"/>
      <c r="S27" s="122">
        <f t="shared" si="20"/>
        <v>0</v>
      </c>
      <c r="T27" s="121">
        <f>'[2]Load sensing'!I29</f>
        <v>0</v>
      </c>
      <c r="U27" s="121"/>
      <c r="V27" s="122">
        <f t="shared" si="21"/>
        <v>0</v>
      </c>
      <c r="W27" s="483">
        <f>'[2]Load sensing'!J29</f>
        <v>0</v>
      </c>
      <c r="X27" s="121"/>
      <c r="Y27" s="124">
        <f t="shared" si="22"/>
        <v>0</v>
      </c>
      <c r="Z27" s="157">
        <f t="shared" si="23"/>
        <v>0</v>
      </c>
      <c r="AA27" s="322">
        <f t="shared" si="23"/>
        <v>0</v>
      </c>
      <c r="AB27" s="159">
        <f t="shared" si="24"/>
        <v>0</v>
      </c>
      <c r="AC27" s="439">
        <f t="shared" si="25"/>
        <v>0</v>
      </c>
      <c r="AD27" s="327">
        <f t="shared" si="25"/>
        <v>0</v>
      </c>
      <c r="AE27" s="168">
        <f t="shared" si="26"/>
        <v>0</v>
      </c>
      <c r="AF27" s="143">
        <f>'[2]Load sensing'!K29</f>
        <v>0</v>
      </c>
      <c r="AG27" s="121"/>
      <c r="AH27" s="122">
        <f t="shared" si="27"/>
        <v>0</v>
      </c>
      <c r="AI27" s="121">
        <f>'[2]Load sensing'!L29</f>
        <v>0</v>
      </c>
      <c r="AJ27" s="121"/>
      <c r="AK27" s="122">
        <f t="shared" si="28"/>
        <v>0</v>
      </c>
      <c r="AL27" s="121">
        <f>'[2]Load sensing'!M29</f>
        <v>0</v>
      </c>
      <c r="AM27" s="121"/>
      <c r="AN27" s="124">
        <f t="shared" si="29"/>
        <v>0</v>
      </c>
      <c r="AO27" s="157">
        <f t="shared" si="9"/>
        <v>0</v>
      </c>
      <c r="AP27" s="322">
        <f t="shared" si="9"/>
        <v>0</v>
      </c>
      <c r="AQ27" s="478">
        <f t="shared" si="10"/>
        <v>0</v>
      </c>
      <c r="AR27" s="143">
        <f>'[2]Load sensing'!N29</f>
        <v>0</v>
      </c>
      <c r="AS27" s="121"/>
      <c r="AT27" s="122">
        <f t="shared" si="30"/>
        <v>0</v>
      </c>
      <c r="AU27" s="121">
        <f>'[2]Load sensing'!O29</f>
        <v>0</v>
      </c>
      <c r="AV27" s="121"/>
      <c r="AW27" s="123">
        <f t="shared" si="31"/>
        <v>0</v>
      </c>
      <c r="AX27" s="121">
        <f>'[2]Load sensing'!P29</f>
        <v>0</v>
      </c>
      <c r="AY27" s="121"/>
      <c r="AZ27" s="122">
        <f t="shared" si="32"/>
        <v>0</v>
      </c>
      <c r="BA27" s="157">
        <f t="shared" si="33"/>
        <v>0</v>
      </c>
      <c r="BB27" s="158">
        <f t="shared" si="34"/>
        <v>0</v>
      </c>
      <c r="BC27" s="452">
        <f t="shared" si="35"/>
        <v>0</v>
      </c>
      <c r="BD27" s="166">
        <f t="shared" si="36"/>
        <v>0</v>
      </c>
      <c r="BE27" s="167">
        <f t="shared" si="37"/>
        <v>0</v>
      </c>
      <c r="BF27" s="447">
        <f t="shared" si="38"/>
        <v>0</v>
      </c>
      <c r="BG27" s="439">
        <f t="shared" si="39"/>
        <v>0</v>
      </c>
      <c r="BH27" s="447">
        <f t="shared" si="40"/>
        <v>0</v>
      </c>
      <c r="BI27" s="447">
        <f t="shared" si="41"/>
        <v>0</v>
      </c>
      <c r="BJ27" s="465"/>
      <c r="BL27" s="456">
        <f>VLOOKUP($B27,Test!$A$131:$J$184,5,0)</f>
        <v>0</v>
      </c>
    </row>
    <row r="28" spans="1:64" s="183" customFormat="1" ht="30" customHeight="1" x14ac:dyDescent="0.5">
      <c r="A28" s="184">
        <f t="shared" si="42"/>
        <v>22</v>
      </c>
      <c r="B28" s="222">
        <v>51404</v>
      </c>
      <c r="C28" s="236" t="s">
        <v>17</v>
      </c>
      <c r="D28" s="186" t="s">
        <v>58</v>
      </c>
      <c r="E28" s="143">
        <f>'[2]Load sensing'!E30</f>
        <v>0</v>
      </c>
      <c r="F28" s="121"/>
      <c r="G28" s="122">
        <f t="shared" si="15"/>
        <v>0</v>
      </c>
      <c r="H28" s="121">
        <f>'[2]Load sensing'!F30</f>
        <v>0</v>
      </c>
      <c r="I28" s="121"/>
      <c r="J28" s="122">
        <f t="shared" si="16"/>
        <v>0</v>
      </c>
      <c r="K28" s="121">
        <f>'[2]Load sensing'!G30</f>
        <v>0</v>
      </c>
      <c r="L28" s="121"/>
      <c r="M28" s="124">
        <f t="shared" si="17"/>
        <v>0</v>
      </c>
      <c r="N28" s="157">
        <f t="shared" si="18"/>
        <v>0</v>
      </c>
      <c r="O28" s="322">
        <f t="shared" si="18"/>
        <v>0</v>
      </c>
      <c r="P28" s="159">
        <f t="shared" si="19"/>
        <v>0</v>
      </c>
      <c r="Q28" s="143">
        <f>'[2]Load sensing'!H30</f>
        <v>0</v>
      </c>
      <c r="R28" s="121"/>
      <c r="S28" s="122">
        <f t="shared" si="20"/>
        <v>0</v>
      </c>
      <c r="T28" s="121">
        <f>'[2]Load sensing'!I30</f>
        <v>0</v>
      </c>
      <c r="U28" s="121"/>
      <c r="V28" s="122">
        <f t="shared" si="21"/>
        <v>0</v>
      </c>
      <c r="W28" s="483">
        <f>'[2]Load sensing'!J30</f>
        <v>0</v>
      </c>
      <c r="X28" s="121"/>
      <c r="Y28" s="124">
        <f t="shared" si="22"/>
        <v>0</v>
      </c>
      <c r="Z28" s="157">
        <f t="shared" si="23"/>
        <v>0</v>
      </c>
      <c r="AA28" s="322">
        <f t="shared" si="23"/>
        <v>0</v>
      </c>
      <c r="AB28" s="159">
        <f t="shared" si="24"/>
        <v>0</v>
      </c>
      <c r="AC28" s="439">
        <f t="shared" si="25"/>
        <v>0</v>
      </c>
      <c r="AD28" s="327">
        <f t="shared" si="25"/>
        <v>0</v>
      </c>
      <c r="AE28" s="168">
        <f t="shared" si="26"/>
        <v>0</v>
      </c>
      <c r="AF28" s="143">
        <f>'[2]Load sensing'!K30</f>
        <v>0</v>
      </c>
      <c r="AG28" s="121"/>
      <c r="AH28" s="122">
        <f t="shared" si="27"/>
        <v>0</v>
      </c>
      <c r="AI28" s="121">
        <f>'[2]Load sensing'!L30</f>
        <v>0</v>
      </c>
      <c r="AJ28" s="121"/>
      <c r="AK28" s="122">
        <f t="shared" si="28"/>
        <v>0</v>
      </c>
      <c r="AL28" s="121">
        <f>'[2]Load sensing'!M30</f>
        <v>0</v>
      </c>
      <c r="AM28" s="121"/>
      <c r="AN28" s="124">
        <f t="shared" si="29"/>
        <v>0</v>
      </c>
      <c r="AO28" s="157">
        <f t="shared" si="9"/>
        <v>0</v>
      </c>
      <c r="AP28" s="322">
        <f t="shared" si="9"/>
        <v>0</v>
      </c>
      <c r="AQ28" s="478">
        <f t="shared" si="10"/>
        <v>0</v>
      </c>
      <c r="AR28" s="143">
        <f>'[2]Load sensing'!N30</f>
        <v>0</v>
      </c>
      <c r="AS28" s="121"/>
      <c r="AT28" s="122">
        <f t="shared" si="30"/>
        <v>0</v>
      </c>
      <c r="AU28" s="121">
        <f>'[2]Load sensing'!O30</f>
        <v>0</v>
      </c>
      <c r="AV28" s="121"/>
      <c r="AW28" s="123">
        <f t="shared" si="31"/>
        <v>0</v>
      </c>
      <c r="AX28" s="121">
        <f>'[2]Load sensing'!P30</f>
        <v>0</v>
      </c>
      <c r="AY28" s="121"/>
      <c r="AZ28" s="122">
        <f t="shared" si="32"/>
        <v>0</v>
      </c>
      <c r="BA28" s="157">
        <f t="shared" si="33"/>
        <v>0</v>
      </c>
      <c r="BB28" s="158">
        <f t="shared" si="34"/>
        <v>0</v>
      </c>
      <c r="BC28" s="452">
        <f t="shared" si="35"/>
        <v>0</v>
      </c>
      <c r="BD28" s="166">
        <f t="shared" si="36"/>
        <v>0</v>
      </c>
      <c r="BE28" s="167">
        <f t="shared" si="37"/>
        <v>0</v>
      </c>
      <c r="BF28" s="447">
        <f t="shared" si="38"/>
        <v>0</v>
      </c>
      <c r="BG28" s="439">
        <f t="shared" si="39"/>
        <v>0</v>
      </c>
      <c r="BH28" s="447">
        <f t="shared" si="40"/>
        <v>0</v>
      </c>
      <c r="BI28" s="447">
        <f t="shared" si="41"/>
        <v>0</v>
      </c>
      <c r="BJ28" s="465"/>
      <c r="BL28" s="456">
        <f>VLOOKUP($B28,Test!$A$131:$J$184,5,0)</f>
        <v>0</v>
      </c>
    </row>
    <row r="29" spans="1:64" s="183" customFormat="1" ht="30" customHeight="1" x14ac:dyDescent="0.5">
      <c r="A29" s="184">
        <f t="shared" si="42"/>
        <v>23</v>
      </c>
      <c r="B29" s="222">
        <v>51405</v>
      </c>
      <c r="C29" s="236" t="s">
        <v>18</v>
      </c>
      <c r="D29" s="186" t="s">
        <v>59</v>
      </c>
      <c r="E29" s="143">
        <f>'[2]Load sensing'!E31</f>
        <v>0</v>
      </c>
      <c r="F29" s="121"/>
      <c r="G29" s="122">
        <f t="shared" si="15"/>
        <v>0</v>
      </c>
      <c r="H29" s="121">
        <f>'[2]Load sensing'!F31</f>
        <v>0</v>
      </c>
      <c r="I29" s="121"/>
      <c r="J29" s="122">
        <f t="shared" si="16"/>
        <v>0</v>
      </c>
      <c r="K29" s="121">
        <f>'[2]Load sensing'!G31</f>
        <v>0</v>
      </c>
      <c r="L29" s="121"/>
      <c r="M29" s="124">
        <f t="shared" si="17"/>
        <v>0</v>
      </c>
      <c r="N29" s="157">
        <f t="shared" si="18"/>
        <v>0</v>
      </c>
      <c r="O29" s="322">
        <f t="shared" si="18"/>
        <v>0</v>
      </c>
      <c r="P29" s="159">
        <f t="shared" si="19"/>
        <v>0</v>
      </c>
      <c r="Q29" s="143">
        <f>'[2]Load sensing'!H31</f>
        <v>0</v>
      </c>
      <c r="R29" s="121"/>
      <c r="S29" s="122">
        <f t="shared" si="20"/>
        <v>0</v>
      </c>
      <c r="T29" s="121">
        <f>'[2]Load sensing'!I31</f>
        <v>0</v>
      </c>
      <c r="U29" s="121"/>
      <c r="V29" s="122">
        <f t="shared" si="21"/>
        <v>0</v>
      </c>
      <c r="W29" s="483">
        <f>'[2]Load sensing'!J31</f>
        <v>0</v>
      </c>
      <c r="X29" s="121"/>
      <c r="Y29" s="124">
        <f t="shared" si="22"/>
        <v>0</v>
      </c>
      <c r="Z29" s="157">
        <f t="shared" si="23"/>
        <v>0</v>
      </c>
      <c r="AA29" s="322">
        <f t="shared" si="23"/>
        <v>0</v>
      </c>
      <c r="AB29" s="159">
        <f t="shared" si="24"/>
        <v>0</v>
      </c>
      <c r="AC29" s="439">
        <f t="shared" si="25"/>
        <v>0</v>
      </c>
      <c r="AD29" s="327">
        <f t="shared" si="25"/>
        <v>0</v>
      </c>
      <c r="AE29" s="168">
        <f t="shared" si="26"/>
        <v>0</v>
      </c>
      <c r="AF29" s="143">
        <f>'[2]Load sensing'!K31</f>
        <v>0</v>
      </c>
      <c r="AG29" s="121"/>
      <c r="AH29" s="122">
        <f t="shared" si="27"/>
        <v>0</v>
      </c>
      <c r="AI29" s="121">
        <f>'[2]Load sensing'!L31</f>
        <v>0</v>
      </c>
      <c r="AJ29" s="121"/>
      <c r="AK29" s="122">
        <f t="shared" si="28"/>
        <v>0</v>
      </c>
      <c r="AL29" s="121">
        <f>'[2]Load sensing'!M31</f>
        <v>0</v>
      </c>
      <c r="AM29" s="121"/>
      <c r="AN29" s="124">
        <f t="shared" si="29"/>
        <v>0</v>
      </c>
      <c r="AO29" s="157">
        <f t="shared" si="9"/>
        <v>0</v>
      </c>
      <c r="AP29" s="322">
        <f t="shared" si="9"/>
        <v>0</v>
      </c>
      <c r="AQ29" s="478">
        <f t="shared" si="10"/>
        <v>0</v>
      </c>
      <c r="AR29" s="143">
        <f>'[2]Load sensing'!N31</f>
        <v>0</v>
      </c>
      <c r="AS29" s="121"/>
      <c r="AT29" s="122">
        <f t="shared" si="30"/>
        <v>0</v>
      </c>
      <c r="AU29" s="121">
        <f>'[2]Load sensing'!O31</f>
        <v>0</v>
      </c>
      <c r="AV29" s="121"/>
      <c r="AW29" s="123">
        <f t="shared" si="31"/>
        <v>0</v>
      </c>
      <c r="AX29" s="121">
        <f>'[2]Load sensing'!P31</f>
        <v>0</v>
      </c>
      <c r="AY29" s="121"/>
      <c r="AZ29" s="122">
        <f t="shared" si="32"/>
        <v>0</v>
      </c>
      <c r="BA29" s="157">
        <f t="shared" si="33"/>
        <v>0</v>
      </c>
      <c r="BB29" s="158">
        <f t="shared" si="34"/>
        <v>0</v>
      </c>
      <c r="BC29" s="452">
        <f t="shared" si="35"/>
        <v>0</v>
      </c>
      <c r="BD29" s="166">
        <f t="shared" si="36"/>
        <v>0</v>
      </c>
      <c r="BE29" s="167">
        <f t="shared" si="37"/>
        <v>0</v>
      </c>
      <c r="BF29" s="447">
        <f t="shared" si="38"/>
        <v>0</v>
      </c>
      <c r="BG29" s="439">
        <f t="shared" si="39"/>
        <v>0</v>
      </c>
      <c r="BH29" s="447">
        <f t="shared" si="40"/>
        <v>0</v>
      </c>
      <c r="BI29" s="447">
        <f t="shared" si="41"/>
        <v>0</v>
      </c>
      <c r="BJ29" s="465"/>
      <c r="BL29" s="456">
        <f>VLOOKUP($B29,Test!$A$131:$J$184,5,0)</f>
        <v>0</v>
      </c>
    </row>
    <row r="30" spans="1:64" s="183" customFormat="1" ht="30" customHeight="1" x14ac:dyDescent="0.5">
      <c r="A30" s="184">
        <f t="shared" si="42"/>
        <v>24</v>
      </c>
      <c r="B30" s="222">
        <v>51406</v>
      </c>
      <c r="C30" s="236" t="s">
        <v>19</v>
      </c>
      <c r="D30" s="186" t="s">
        <v>60</v>
      </c>
      <c r="E30" s="143">
        <f>'[2]Load sensing'!E32</f>
        <v>0</v>
      </c>
      <c r="F30" s="121"/>
      <c r="G30" s="122">
        <f t="shared" si="15"/>
        <v>0</v>
      </c>
      <c r="H30" s="121">
        <f>'[2]Load sensing'!F32</f>
        <v>0</v>
      </c>
      <c r="I30" s="121"/>
      <c r="J30" s="122">
        <f t="shared" si="16"/>
        <v>0</v>
      </c>
      <c r="K30" s="121">
        <f>'[2]Load sensing'!G32</f>
        <v>0</v>
      </c>
      <c r="L30" s="121"/>
      <c r="M30" s="124">
        <f t="shared" si="17"/>
        <v>0</v>
      </c>
      <c r="N30" s="157">
        <f t="shared" si="18"/>
        <v>0</v>
      </c>
      <c r="O30" s="322">
        <f t="shared" si="18"/>
        <v>0</v>
      </c>
      <c r="P30" s="159">
        <f t="shared" si="19"/>
        <v>0</v>
      </c>
      <c r="Q30" s="143">
        <f>'[2]Load sensing'!H32</f>
        <v>0</v>
      </c>
      <c r="R30" s="121"/>
      <c r="S30" s="122">
        <f t="shared" si="20"/>
        <v>0</v>
      </c>
      <c r="T30" s="121">
        <f>'[2]Load sensing'!I32</f>
        <v>0</v>
      </c>
      <c r="U30" s="121"/>
      <c r="V30" s="122">
        <f t="shared" si="21"/>
        <v>0</v>
      </c>
      <c r="W30" s="483">
        <f>'[2]Load sensing'!J32</f>
        <v>0</v>
      </c>
      <c r="X30" s="121"/>
      <c r="Y30" s="124">
        <f t="shared" si="22"/>
        <v>0</v>
      </c>
      <c r="Z30" s="157">
        <f t="shared" si="23"/>
        <v>0</v>
      </c>
      <c r="AA30" s="322">
        <f t="shared" si="23"/>
        <v>0</v>
      </c>
      <c r="AB30" s="159">
        <f t="shared" si="24"/>
        <v>0</v>
      </c>
      <c r="AC30" s="439">
        <f t="shared" si="25"/>
        <v>0</v>
      </c>
      <c r="AD30" s="327">
        <f t="shared" si="25"/>
        <v>0</v>
      </c>
      <c r="AE30" s="168">
        <f t="shared" si="26"/>
        <v>0</v>
      </c>
      <c r="AF30" s="143">
        <f>'[2]Load sensing'!K32</f>
        <v>0</v>
      </c>
      <c r="AG30" s="121"/>
      <c r="AH30" s="122">
        <f t="shared" si="27"/>
        <v>0</v>
      </c>
      <c r="AI30" s="121">
        <f>'[2]Load sensing'!L32</f>
        <v>0</v>
      </c>
      <c r="AJ30" s="121"/>
      <c r="AK30" s="122">
        <f t="shared" si="28"/>
        <v>0</v>
      </c>
      <c r="AL30" s="121">
        <f>'[2]Load sensing'!M32</f>
        <v>0</v>
      </c>
      <c r="AM30" s="121"/>
      <c r="AN30" s="124">
        <f t="shared" si="29"/>
        <v>0</v>
      </c>
      <c r="AO30" s="157">
        <f t="shared" si="9"/>
        <v>0</v>
      </c>
      <c r="AP30" s="322">
        <f t="shared" si="9"/>
        <v>0</v>
      </c>
      <c r="AQ30" s="478">
        <f t="shared" si="10"/>
        <v>0</v>
      </c>
      <c r="AR30" s="143">
        <f>'[2]Load sensing'!N32</f>
        <v>0</v>
      </c>
      <c r="AS30" s="121"/>
      <c r="AT30" s="122">
        <f t="shared" si="30"/>
        <v>0</v>
      </c>
      <c r="AU30" s="121">
        <f>'[2]Load sensing'!O32</f>
        <v>0</v>
      </c>
      <c r="AV30" s="121"/>
      <c r="AW30" s="123">
        <f t="shared" si="31"/>
        <v>0</v>
      </c>
      <c r="AX30" s="121">
        <f>'[2]Load sensing'!P32</f>
        <v>0</v>
      </c>
      <c r="AY30" s="121"/>
      <c r="AZ30" s="122">
        <f t="shared" si="32"/>
        <v>0</v>
      </c>
      <c r="BA30" s="157">
        <f t="shared" si="33"/>
        <v>0</v>
      </c>
      <c r="BB30" s="158">
        <f t="shared" si="34"/>
        <v>0</v>
      </c>
      <c r="BC30" s="452">
        <f t="shared" si="35"/>
        <v>0</v>
      </c>
      <c r="BD30" s="166">
        <f t="shared" si="36"/>
        <v>0</v>
      </c>
      <c r="BE30" s="167">
        <f t="shared" si="37"/>
        <v>0</v>
      </c>
      <c r="BF30" s="447">
        <f t="shared" si="38"/>
        <v>0</v>
      </c>
      <c r="BG30" s="439">
        <f t="shared" si="39"/>
        <v>0</v>
      </c>
      <c r="BH30" s="447">
        <f t="shared" si="40"/>
        <v>0</v>
      </c>
      <c r="BI30" s="447">
        <f t="shared" si="41"/>
        <v>0</v>
      </c>
      <c r="BJ30" s="465"/>
      <c r="BL30" s="456">
        <f>VLOOKUP($B30,Test!$A$131:$J$184,5,0)</f>
        <v>0</v>
      </c>
    </row>
    <row r="31" spans="1:64" s="183" customFormat="1" ht="30" customHeight="1" x14ac:dyDescent="0.5">
      <c r="A31" s="184">
        <f t="shared" si="42"/>
        <v>25</v>
      </c>
      <c r="B31" s="222">
        <v>51407</v>
      </c>
      <c r="C31" s="236" t="s">
        <v>20</v>
      </c>
      <c r="D31" s="186" t="s">
        <v>61</v>
      </c>
      <c r="E31" s="143">
        <f>'[2]Load sensing'!E33</f>
        <v>0</v>
      </c>
      <c r="F31" s="121"/>
      <c r="G31" s="122">
        <f t="shared" si="15"/>
        <v>0</v>
      </c>
      <c r="H31" s="121">
        <f>'[2]Load sensing'!F33</f>
        <v>0</v>
      </c>
      <c r="I31" s="121"/>
      <c r="J31" s="122">
        <f t="shared" si="16"/>
        <v>0</v>
      </c>
      <c r="K31" s="121">
        <f>'[2]Load sensing'!G33</f>
        <v>0</v>
      </c>
      <c r="L31" s="121"/>
      <c r="M31" s="124">
        <f t="shared" si="17"/>
        <v>0</v>
      </c>
      <c r="N31" s="157">
        <f t="shared" si="18"/>
        <v>0</v>
      </c>
      <c r="O31" s="322">
        <f t="shared" si="18"/>
        <v>0</v>
      </c>
      <c r="P31" s="159">
        <f t="shared" si="19"/>
        <v>0</v>
      </c>
      <c r="Q31" s="143">
        <f>'[2]Load sensing'!H33</f>
        <v>0</v>
      </c>
      <c r="R31" s="121"/>
      <c r="S31" s="122">
        <f t="shared" si="20"/>
        <v>0</v>
      </c>
      <c r="T31" s="121">
        <f>'[2]Load sensing'!I33</f>
        <v>0</v>
      </c>
      <c r="U31" s="121"/>
      <c r="V31" s="122">
        <f t="shared" si="21"/>
        <v>0</v>
      </c>
      <c r="W31" s="483">
        <f>'[2]Load sensing'!J33</f>
        <v>0</v>
      </c>
      <c r="X31" s="121"/>
      <c r="Y31" s="124">
        <f t="shared" si="22"/>
        <v>0</v>
      </c>
      <c r="Z31" s="157">
        <f t="shared" si="23"/>
        <v>0</v>
      </c>
      <c r="AA31" s="322">
        <f t="shared" si="23"/>
        <v>0</v>
      </c>
      <c r="AB31" s="159">
        <f t="shared" si="24"/>
        <v>0</v>
      </c>
      <c r="AC31" s="439">
        <f t="shared" si="25"/>
        <v>0</v>
      </c>
      <c r="AD31" s="327">
        <f t="shared" si="25"/>
        <v>0</v>
      </c>
      <c r="AE31" s="168">
        <f t="shared" si="26"/>
        <v>0</v>
      </c>
      <c r="AF31" s="143">
        <f>'[2]Load sensing'!K33</f>
        <v>0</v>
      </c>
      <c r="AG31" s="121"/>
      <c r="AH31" s="122">
        <f t="shared" si="27"/>
        <v>0</v>
      </c>
      <c r="AI31" s="121">
        <f>'[2]Load sensing'!L33</f>
        <v>0</v>
      </c>
      <c r="AJ31" s="121"/>
      <c r="AK31" s="122">
        <f t="shared" si="28"/>
        <v>0</v>
      </c>
      <c r="AL31" s="121">
        <f>'[2]Load sensing'!M33</f>
        <v>0</v>
      </c>
      <c r="AM31" s="121"/>
      <c r="AN31" s="124">
        <f t="shared" si="29"/>
        <v>0</v>
      </c>
      <c r="AO31" s="157">
        <f t="shared" si="9"/>
        <v>0</v>
      </c>
      <c r="AP31" s="322">
        <f t="shared" si="9"/>
        <v>0</v>
      </c>
      <c r="AQ31" s="478">
        <f t="shared" si="10"/>
        <v>0</v>
      </c>
      <c r="AR31" s="143">
        <f>'[2]Load sensing'!N33</f>
        <v>0</v>
      </c>
      <c r="AS31" s="121"/>
      <c r="AT31" s="122">
        <f t="shared" si="30"/>
        <v>0</v>
      </c>
      <c r="AU31" s="121">
        <f>'[2]Load sensing'!O33</f>
        <v>0</v>
      </c>
      <c r="AV31" s="121"/>
      <c r="AW31" s="123">
        <f t="shared" si="31"/>
        <v>0</v>
      </c>
      <c r="AX31" s="121">
        <f>'[2]Load sensing'!P33</f>
        <v>0</v>
      </c>
      <c r="AY31" s="121"/>
      <c r="AZ31" s="122">
        <f t="shared" si="32"/>
        <v>0</v>
      </c>
      <c r="BA31" s="157">
        <f t="shared" si="33"/>
        <v>0</v>
      </c>
      <c r="BB31" s="158">
        <f t="shared" si="34"/>
        <v>0</v>
      </c>
      <c r="BC31" s="452">
        <f t="shared" si="35"/>
        <v>0</v>
      </c>
      <c r="BD31" s="166">
        <f t="shared" si="36"/>
        <v>0</v>
      </c>
      <c r="BE31" s="167">
        <f t="shared" si="37"/>
        <v>0</v>
      </c>
      <c r="BF31" s="447">
        <f t="shared" si="38"/>
        <v>0</v>
      </c>
      <c r="BG31" s="439">
        <f t="shared" si="39"/>
        <v>0</v>
      </c>
      <c r="BH31" s="447">
        <f t="shared" si="40"/>
        <v>0</v>
      </c>
      <c r="BI31" s="447">
        <f t="shared" si="41"/>
        <v>0</v>
      </c>
      <c r="BJ31" s="465"/>
      <c r="BL31" s="456">
        <f>VLOOKUP($B31,Test!$A$131:$J$184,5,0)</f>
        <v>0</v>
      </c>
    </row>
    <row r="32" spans="1:64" s="183" customFormat="1" ht="30" customHeight="1" x14ac:dyDescent="0.5">
      <c r="A32" s="184">
        <f t="shared" si="42"/>
        <v>26</v>
      </c>
      <c r="B32" s="222">
        <v>51408</v>
      </c>
      <c r="C32" s="236" t="s">
        <v>21</v>
      </c>
      <c r="D32" s="186" t="s">
        <v>62</v>
      </c>
      <c r="E32" s="143">
        <f>'[2]Load sensing'!E34</f>
        <v>0</v>
      </c>
      <c r="F32" s="121"/>
      <c r="G32" s="122">
        <f t="shared" si="15"/>
        <v>0</v>
      </c>
      <c r="H32" s="121">
        <f>'[2]Load sensing'!F34</f>
        <v>0</v>
      </c>
      <c r="I32" s="121"/>
      <c r="J32" s="122">
        <f t="shared" si="16"/>
        <v>0</v>
      </c>
      <c r="K32" s="121">
        <f>'[2]Load sensing'!G34</f>
        <v>0</v>
      </c>
      <c r="L32" s="121"/>
      <c r="M32" s="124">
        <f t="shared" si="17"/>
        <v>0</v>
      </c>
      <c r="N32" s="157">
        <f t="shared" si="18"/>
        <v>0</v>
      </c>
      <c r="O32" s="322">
        <f t="shared" si="18"/>
        <v>0</v>
      </c>
      <c r="P32" s="159">
        <f t="shared" si="19"/>
        <v>0</v>
      </c>
      <c r="Q32" s="143">
        <f>'[2]Load sensing'!H34</f>
        <v>0</v>
      </c>
      <c r="R32" s="121"/>
      <c r="S32" s="122">
        <f t="shared" si="20"/>
        <v>0</v>
      </c>
      <c r="T32" s="121">
        <f>'[2]Load sensing'!I34</f>
        <v>0</v>
      </c>
      <c r="U32" s="121"/>
      <c r="V32" s="122">
        <f t="shared" si="21"/>
        <v>0</v>
      </c>
      <c r="W32" s="483">
        <f>'[2]Load sensing'!J34</f>
        <v>0</v>
      </c>
      <c r="X32" s="121"/>
      <c r="Y32" s="124">
        <f t="shared" si="22"/>
        <v>0</v>
      </c>
      <c r="Z32" s="157">
        <f t="shared" si="23"/>
        <v>0</v>
      </c>
      <c r="AA32" s="322">
        <f t="shared" si="23"/>
        <v>0</v>
      </c>
      <c r="AB32" s="159">
        <f t="shared" si="24"/>
        <v>0</v>
      </c>
      <c r="AC32" s="439">
        <f t="shared" si="25"/>
        <v>0</v>
      </c>
      <c r="AD32" s="327">
        <f t="shared" si="25"/>
        <v>0</v>
      </c>
      <c r="AE32" s="168">
        <f t="shared" si="26"/>
        <v>0</v>
      </c>
      <c r="AF32" s="143">
        <f>'[2]Load sensing'!K34</f>
        <v>0</v>
      </c>
      <c r="AG32" s="121"/>
      <c r="AH32" s="122">
        <f t="shared" si="27"/>
        <v>0</v>
      </c>
      <c r="AI32" s="121">
        <f>'[2]Load sensing'!L34</f>
        <v>0</v>
      </c>
      <c r="AJ32" s="121"/>
      <c r="AK32" s="122">
        <f t="shared" si="28"/>
        <v>0</v>
      </c>
      <c r="AL32" s="121">
        <f>'[2]Load sensing'!M34</f>
        <v>0</v>
      </c>
      <c r="AM32" s="121"/>
      <c r="AN32" s="124">
        <f t="shared" si="29"/>
        <v>0</v>
      </c>
      <c r="AO32" s="157">
        <f t="shared" si="9"/>
        <v>0</v>
      </c>
      <c r="AP32" s="322">
        <f t="shared" si="9"/>
        <v>0</v>
      </c>
      <c r="AQ32" s="478">
        <f t="shared" si="10"/>
        <v>0</v>
      </c>
      <c r="AR32" s="143">
        <f>'[2]Load sensing'!N34</f>
        <v>0</v>
      </c>
      <c r="AS32" s="121"/>
      <c r="AT32" s="122">
        <f t="shared" si="30"/>
        <v>0</v>
      </c>
      <c r="AU32" s="121">
        <f>'[2]Load sensing'!O34</f>
        <v>0</v>
      </c>
      <c r="AV32" s="121"/>
      <c r="AW32" s="123">
        <f t="shared" si="31"/>
        <v>0</v>
      </c>
      <c r="AX32" s="121">
        <f>'[2]Load sensing'!P34</f>
        <v>0</v>
      </c>
      <c r="AY32" s="121"/>
      <c r="AZ32" s="122">
        <f t="shared" si="32"/>
        <v>0</v>
      </c>
      <c r="BA32" s="157">
        <f t="shared" si="33"/>
        <v>0</v>
      </c>
      <c r="BB32" s="158">
        <f t="shared" si="34"/>
        <v>0</v>
      </c>
      <c r="BC32" s="452">
        <f t="shared" si="35"/>
        <v>0</v>
      </c>
      <c r="BD32" s="166">
        <f t="shared" si="36"/>
        <v>0</v>
      </c>
      <c r="BE32" s="167">
        <f t="shared" si="37"/>
        <v>0</v>
      </c>
      <c r="BF32" s="447">
        <f t="shared" si="38"/>
        <v>0</v>
      </c>
      <c r="BG32" s="439">
        <f t="shared" si="39"/>
        <v>0</v>
      </c>
      <c r="BH32" s="447">
        <f t="shared" si="40"/>
        <v>0</v>
      </c>
      <c r="BI32" s="447">
        <f t="shared" si="41"/>
        <v>0</v>
      </c>
      <c r="BJ32" s="465"/>
      <c r="BL32" s="456">
        <f>VLOOKUP($B32,Test!$A$131:$J$184,5,0)</f>
        <v>0</v>
      </c>
    </row>
    <row r="33" spans="1:64" s="183" customFormat="1" ht="30" customHeight="1" x14ac:dyDescent="0.5">
      <c r="A33" s="184">
        <f t="shared" si="42"/>
        <v>27</v>
      </c>
      <c r="B33" s="222">
        <v>51409</v>
      </c>
      <c r="C33" s="236" t="s">
        <v>22</v>
      </c>
      <c r="D33" s="186" t="s">
        <v>63</v>
      </c>
      <c r="E33" s="143">
        <f>'[2]Load sensing'!E35</f>
        <v>0</v>
      </c>
      <c r="F33" s="121"/>
      <c r="G33" s="122">
        <f t="shared" si="15"/>
        <v>0</v>
      </c>
      <c r="H33" s="121">
        <f>'[2]Load sensing'!F35</f>
        <v>0</v>
      </c>
      <c r="I33" s="121"/>
      <c r="J33" s="122">
        <f t="shared" si="16"/>
        <v>0</v>
      </c>
      <c r="K33" s="121">
        <f>'[2]Load sensing'!G35</f>
        <v>0</v>
      </c>
      <c r="L33" s="121"/>
      <c r="M33" s="124">
        <f t="shared" si="17"/>
        <v>0</v>
      </c>
      <c r="N33" s="157">
        <f t="shared" si="18"/>
        <v>0</v>
      </c>
      <c r="O33" s="322">
        <f t="shared" si="18"/>
        <v>0</v>
      </c>
      <c r="P33" s="159">
        <f t="shared" si="19"/>
        <v>0</v>
      </c>
      <c r="Q33" s="143">
        <f>'[2]Load sensing'!H35</f>
        <v>0</v>
      </c>
      <c r="R33" s="121"/>
      <c r="S33" s="122">
        <f t="shared" si="20"/>
        <v>0</v>
      </c>
      <c r="T33" s="121">
        <f>'[2]Load sensing'!I35</f>
        <v>0</v>
      </c>
      <c r="U33" s="121"/>
      <c r="V33" s="122">
        <f t="shared" si="21"/>
        <v>0</v>
      </c>
      <c r="W33" s="483">
        <f>'[2]Load sensing'!J35</f>
        <v>0</v>
      </c>
      <c r="X33" s="121"/>
      <c r="Y33" s="124">
        <f t="shared" si="22"/>
        <v>0</v>
      </c>
      <c r="Z33" s="157">
        <f t="shared" si="23"/>
        <v>0</v>
      </c>
      <c r="AA33" s="322">
        <f t="shared" si="23"/>
        <v>0</v>
      </c>
      <c r="AB33" s="159">
        <f t="shared" si="24"/>
        <v>0</v>
      </c>
      <c r="AC33" s="439">
        <f t="shared" si="25"/>
        <v>0</v>
      </c>
      <c r="AD33" s="327">
        <f t="shared" si="25"/>
        <v>0</v>
      </c>
      <c r="AE33" s="168">
        <f t="shared" si="26"/>
        <v>0</v>
      </c>
      <c r="AF33" s="143">
        <f>'[2]Load sensing'!K35</f>
        <v>0</v>
      </c>
      <c r="AG33" s="121"/>
      <c r="AH33" s="122">
        <f t="shared" si="27"/>
        <v>0</v>
      </c>
      <c r="AI33" s="121">
        <f>'[2]Load sensing'!L35</f>
        <v>0</v>
      </c>
      <c r="AJ33" s="121"/>
      <c r="AK33" s="122">
        <f t="shared" si="28"/>
        <v>0</v>
      </c>
      <c r="AL33" s="121">
        <f>'[2]Load sensing'!M35</f>
        <v>0</v>
      </c>
      <c r="AM33" s="121"/>
      <c r="AN33" s="124">
        <f t="shared" si="29"/>
        <v>0</v>
      </c>
      <c r="AO33" s="157">
        <f t="shared" si="9"/>
        <v>0</v>
      </c>
      <c r="AP33" s="322">
        <f t="shared" si="9"/>
        <v>0</v>
      </c>
      <c r="AQ33" s="478">
        <f t="shared" si="10"/>
        <v>0</v>
      </c>
      <c r="AR33" s="143">
        <f>'[2]Load sensing'!N35</f>
        <v>0</v>
      </c>
      <c r="AS33" s="121"/>
      <c r="AT33" s="122">
        <f t="shared" si="30"/>
        <v>0</v>
      </c>
      <c r="AU33" s="121">
        <f>'[2]Load sensing'!O35</f>
        <v>0</v>
      </c>
      <c r="AV33" s="121"/>
      <c r="AW33" s="123">
        <f t="shared" si="31"/>
        <v>0</v>
      </c>
      <c r="AX33" s="121">
        <f>'[2]Load sensing'!P35</f>
        <v>0</v>
      </c>
      <c r="AY33" s="121"/>
      <c r="AZ33" s="122">
        <f t="shared" si="32"/>
        <v>0</v>
      </c>
      <c r="BA33" s="157">
        <f t="shared" si="33"/>
        <v>0</v>
      </c>
      <c r="BB33" s="158">
        <f t="shared" si="34"/>
        <v>0</v>
      </c>
      <c r="BC33" s="452">
        <f t="shared" si="35"/>
        <v>0</v>
      </c>
      <c r="BD33" s="166">
        <f t="shared" si="36"/>
        <v>0</v>
      </c>
      <c r="BE33" s="167">
        <f t="shared" si="37"/>
        <v>0</v>
      </c>
      <c r="BF33" s="447">
        <f t="shared" si="38"/>
        <v>0</v>
      </c>
      <c r="BG33" s="439">
        <f t="shared" si="39"/>
        <v>0</v>
      </c>
      <c r="BH33" s="447">
        <f t="shared" si="40"/>
        <v>0</v>
      </c>
      <c r="BI33" s="447">
        <f t="shared" si="41"/>
        <v>0</v>
      </c>
      <c r="BJ33" s="465"/>
      <c r="BL33" s="456">
        <f>VLOOKUP($B33,Test!$A$131:$J$184,5,0)</f>
        <v>0</v>
      </c>
    </row>
    <row r="34" spans="1:64" s="183" customFormat="1" ht="30" customHeight="1" x14ac:dyDescent="0.5">
      <c r="A34" s="184">
        <f t="shared" si="42"/>
        <v>28</v>
      </c>
      <c r="B34" s="222">
        <v>51499</v>
      </c>
      <c r="C34" s="236" t="s">
        <v>23</v>
      </c>
      <c r="D34" s="186" t="s">
        <v>64</v>
      </c>
      <c r="E34" s="143">
        <f>'[2]Load sensing'!E36</f>
        <v>0</v>
      </c>
      <c r="F34" s="121"/>
      <c r="G34" s="122">
        <f t="shared" si="15"/>
        <v>0</v>
      </c>
      <c r="H34" s="121">
        <f>'[2]Load sensing'!F36</f>
        <v>0</v>
      </c>
      <c r="I34" s="121"/>
      <c r="J34" s="122">
        <f t="shared" si="16"/>
        <v>0</v>
      </c>
      <c r="K34" s="121">
        <f>'[2]Load sensing'!G36</f>
        <v>0</v>
      </c>
      <c r="L34" s="121"/>
      <c r="M34" s="124">
        <f t="shared" si="17"/>
        <v>0</v>
      </c>
      <c r="N34" s="157">
        <f t="shared" si="18"/>
        <v>0</v>
      </c>
      <c r="O34" s="322">
        <f t="shared" si="18"/>
        <v>0</v>
      </c>
      <c r="P34" s="159">
        <f t="shared" si="19"/>
        <v>0</v>
      </c>
      <c r="Q34" s="143">
        <f>'[2]Load sensing'!H36</f>
        <v>0</v>
      </c>
      <c r="R34" s="121"/>
      <c r="S34" s="122">
        <f t="shared" si="20"/>
        <v>0</v>
      </c>
      <c r="T34" s="121">
        <f>'[2]Load sensing'!I36</f>
        <v>0</v>
      </c>
      <c r="U34" s="121"/>
      <c r="V34" s="122">
        <f t="shared" si="21"/>
        <v>0</v>
      </c>
      <c r="W34" s="483">
        <f>'[2]Load sensing'!J36</f>
        <v>0</v>
      </c>
      <c r="X34" s="121"/>
      <c r="Y34" s="124">
        <f t="shared" si="22"/>
        <v>0</v>
      </c>
      <c r="Z34" s="157">
        <f t="shared" si="23"/>
        <v>0</v>
      </c>
      <c r="AA34" s="322">
        <f t="shared" si="23"/>
        <v>0</v>
      </c>
      <c r="AB34" s="159">
        <f t="shared" si="24"/>
        <v>0</v>
      </c>
      <c r="AC34" s="439">
        <f t="shared" si="25"/>
        <v>0</v>
      </c>
      <c r="AD34" s="327">
        <f t="shared" si="25"/>
        <v>0</v>
      </c>
      <c r="AE34" s="168">
        <f t="shared" si="26"/>
        <v>0</v>
      </c>
      <c r="AF34" s="143">
        <f>'[2]Load sensing'!K36</f>
        <v>0</v>
      </c>
      <c r="AG34" s="121"/>
      <c r="AH34" s="122">
        <f t="shared" si="27"/>
        <v>0</v>
      </c>
      <c r="AI34" s="121">
        <f>'[2]Load sensing'!L36</f>
        <v>0</v>
      </c>
      <c r="AJ34" s="121"/>
      <c r="AK34" s="122">
        <f t="shared" si="28"/>
        <v>0</v>
      </c>
      <c r="AL34" s="121">
        <f>'[2]Load sensing'!M36</f>
        <v>0</v>
      </c>
      <c r="AM34" s="121"/>
      <c r="AN34" s="124">
        <f t="shared" si="29"/>
        <v>0</v>
      </c>
      <c r="AO34" s="157">
        <f t="shared" si="9"/>
        <v>0</v>
      </c>
      <c r="AP34" s="322">
        <f t="shared" si="9"/>
        <v>0</v>
      </c>
      <c r="AQ34" s="478">
        <f t="shared" si="10"/>
        <v>0</v>
      </c>
      <c r="AR34" s="143">
        <f>'[2]Load sensing'!N36</f>
        <v>0</v>
      </c>
      <c r="AS34" s="121"/>
      <c r="AT34" s="122">
        <f t="shared" si="30"/>
        <v>0</v>
      </c>
      <c r="AU34" s="121">
        <f>'[2]Load sensing'!O36</f>
        <v>0</v>
      </c>
      <c r="AV34" s="121"/>
      <c r="AW34" s="123">
        <f t="shared" si="31"/>
        <v>0</v>
      </c>
      <c r="AX34" s="121">
        <f>'[2]Load sensing'!P36</f>
        <v>0</v>
      </c>
      <c r="AY34" s="121"/>
      <c r="AZ34" s="122">
        <f t="shared" si="32"/>
        <v>0</v>
      </c>
      <c r="BA34" s="157">
        <f t="shared" si="33"/>
        <v>0</v>
      </c>
      <c r="BB34" s="158">
        <f t="shared" si="34"/>
        <v>0</v>
      </c>
      <c r="BC34" s="452">
        <f t="shared" si="35"/>
        <v>0</v>
      </c>
      <c r="BD34" s="166">
        <f t="shared" si="36"/>
        <v>0</v>
      </c>
      <c r="BE34" s="167">
        <f t="shared" si="37"/>
        <v>0</v>
      </c>
      <c r="BF34" s="447">
        <f t="shared" si="38"/>
        <v>0</v>
      </c>
      <c r="BG34" s="439">
        <f t="shared" si="39"/>
        <v>0</v>
      </c>
      <c r="BH34" s="447">
        <f t="shared" si="40"/>
        <v>0</v>
      </c>
      <c r="BI34" s="447">
        <f t="shared" si="41"/>
        <v>0</v>
      </c>
      <c r="BJ34" s="465"/>
      <c r="BL34" s="456">
        <f>VLOOKUP($B34,Test!$A$131:$J$184,5,0)</f>
        <v>0</v>
      </c>
    </row>
    <row r="35" spans="1:64" s="183" customFormat="1" ht="30" customHeight="1" x14ac:dyDescent="0.5">
      <c r="A35" s="184">
        <f t="shared" si="42"/>
        <v>29</v>
      </c>
      <c r="B35" s="222">
        <v>51601</v>
      </c>
      <c r="C35" s="236" t="s">
        <v>24</v>
      </c>
      <c r="D35" s="186" t="s">
        <v>65</v>
      </c>
      <c r="E35" s="143">
        <f>'[2]Load sensing'!E37</f>
        <v>0</v>
      </c>
      <c r="F35" s="121"/>
      <c r="G35" s="122">
        <f t="shared" si="15"/>
        <v>0</v>
      </c>
      <c r="H35" s="121">
        <f>'[2]Load sensing'!F37</f>
        <v>0</v>
      </c>
      <c r="I35" s="121"/>
      <c r="J35" s="122">
        <f t="shared" si="16"/>
        <v>0</v>
      </c>
      <c r="K35" s="121">
        <f>'[2]Load sensing'!G37</f>
        <v>0</v>
      </c>
      <c r="L35" s="121"/>
      <c r="M35" s="124">
        <f t="shared" si="17"/>
        <v>0</v>
      </c>
      <c r="N35" s="157">
        <f t="shared" si="18"/>
        <v>0</v>
      </c>
      <c r="O35" s="322">
        <f t="shared" si="18"/>
        <v>0</v>
      </c>
      <c r="P35" s="159">
        <f t="shared" si="19"/>
        <v>0</v>
      </c>
      <c r="Q35" s="143">
        <f>'[2]Load sensing'!H37</f>
        <v>0</v>
      </c>
      <c r="R35" s="121"/>
      <c r="S35" s="122">
        <f t="shared" si="20"/>
        <v>0</v>
      </c>
      <c r="T35" s="121">
        <f>'[2]Load sensing'!I37</f>
        <v>0</v>
      </c>
      <c r="U35" s="121"/>
      <c r="V35" s="122">
        <f t="shared" si="21"/>
        <v>0</v>
      </c>
      <c r="W35" s="483">
        <f>'[2]Load sensing'!J37</f>
        <v>0</v>
      </c>
      <c r="X35" s="121"/>
      <c r="Y35" s="124">
        <f t="shared" si="22"/>
        <v>0</v>
      </c>
      <c r="Z35" s="157">
        <f t="shared" si="23"/>
        <v>0</v>
      </c>
      <c r="AA35" s="322">
        <f t="shared" si="23"/>
        <v>0</v>
      </c>
      <c r="AB35" s="159">
        <f t="shared" si="24"/>
        <v>0</v>
      </c>
      <c r="AC35" s="439">
        <f t="shared" si="25"/>
        <v>0</v>
      </c>
      <c r="AD35" s="327">
        <f t="shared" si="25"/>
        <v>0</v>
      </c>
      <c r="AE35" s="168">
        <f t="shared" si="26"/>
        <v>0</v>
      </c>
      <c r="AF35" s="143">
        <f>'[2]Load sensing'!K37</f>
        <v>0</v>
      </c>
      <c r="AG35" s="121"/>
      <c r="AH35" s="122">
        <f t="shared" si="27"/>
        <v>0</v>
      </c>
      <c r="AI35" s="121">
        <f>'[2]Load sensing'!L37</f>
        <v>0</v>
      </c>
      <c r="AJ35" s="121"/>
      <c r="AK35" s="122">
        <f t="shared" si="28"/>
        <v>0</v>
      </c>
      <c r="AL35" s="121">
        <f>'[2]Load sensing'!M37</f>
        <v>0</v>
      </c>
      <c r="AM35" s="121"/>
      <c r="AN35" s="124">
        <f t="shared" si="29"/>
        <v>0</v>
      </c>
      <c r="AO35" s="157">
        <f t="shared" si="9"/>
        <v>0</v>
      </c>
      <c r="AP35" s="322">
        <f t="shared" si="9"/>
        <v>0</v>
      </c>
      <c r="AQ35" s="478">
        <f t="shared" si="10"/>
        <v>0</v>
      </c>
      <c r="AR35" s="143">
        <f>'[2]Load sensing'!N37</f>
        <v>0</v>
      </c>
      <c r="AS35" s="121"/>
      <c r="AT35" s="122">
        <f t="shared" si="30"/>
        <v>0</v>
      </c>
      <c r="AU35" s="121">
        <f>'[2]Load sensing'!O37</f>
        <v>0</v>
      </c>
      <c r="AV35" s="121"/>
      <c r="AW35" s="123">
        <f t="shared" si="31"/>
        <v>0</v>
      </c>
      <c r="AX35" s="121">
        <f>'[2]Load sensing'!P37</f>
        <v>0</v>
      </c>
      <c r="AY35" s="121"/>
      <c r="AZ35" s="122">
        <f t="shared" si="32"/>
        <v>0</v>
      </c>
      <c r="BA35" s="157">
        <f t="shared" si="33"/>
        <v>0</v>
      </c>
      <c r="BB35" s="158">
        <f t="shared" si="34"/>
        <v>0</v>
      </c>
      <c r="BC35" s="452">
        <f t="shared" si="35"/>
        <v>0</v>
      </c>
      <c r="BD35" s="166">
        <f t="shared" si="36"/>
        <v>0</v>
      </c>
      <c r="BE35" s="167">
        <f t="shared" si="37"/>
        <v>0</v>
      </c>
      <c r="BF35" s="447">
        <f t="shared" si="38"/>
        <v>0</v>
      </c>
      <c r="BG35" s="439">
        <f t="shared" si="39"/>
        <v>0</v>
      </c>
      <c r="BH35" s="447">
        <f t="shared" si="40"/>
        <v>0</v>
      </c>
      <c r="BI35" s="447">
        <f t="shared" si="41"/>
        <v>0</v>
      </c>
      <c r="BJ35" s="465"/>
      <c r="BL35" s="456">
        <f>VLOOKUP($B35,Test!$A$131:$J$184,5,0)</f>
        <v>0</v>
      </c>
    </row>
    <row r="36" spans="1:64" s="183" customFormat="1" ht="30" customHeight="1" x14ac:dyDescent="0.5">
      <c r="A36" s="184">
        <f t="shared" si="42"/>
        <v>30</v>
      </c>
      <c r="B36" s="222">
        <v>51602</v>
      </c>
      <c r="C36" s="236" t="s">
        <v>25</v>
      </c>
      <c r="D36" s="186" t="s">
        <v>66</v>
      </c>
      <c r="E36" s="143">
        <f>'[2]Load sensing'!E38</f>
        <v>0</v>
      </c>
      <c r="F36" s="121"/>
      <c r="G36" s="122">
        <f t="shared" si="15"/>
        <v>0</v>
      </c>
      <c r="H36" s="121">
        <f>'[2]Load sensing'!F38</f>
        <v>0</v>
      </c>
      <c r="I36" s="121"/>
      <c r="J36" s="122">
        <f t="shared" si="16"/>
        <v>0</v>
      </c>
      <c r="K36" s="121">
        <f>'[2]Load sensing'!G38</f>
        <v>0</v>
      </c>
      <c r="L36" s="121"/>
      <c r="M36" s="124">
        <f t="shared" si="17"/>
        <v>0</v>
      </c>
      <c r="N36" s="157">
        <f t="shared" si="18"/>
        <v>0</v>
      </c>
      <c r="O36" s="322">
        <f t="shared" si="18"/>
        <v>0</v>
      </c>
      <c r="P36" s="159">
        <f t="shared" si="19"/>
        <v>0</v>
      </c>
      <c r="Q36" s="143">
        <f>'[2]Load sensing'!H38</f>
        <v>0</v>
      </c>
      <c r="R36" s="121"/>
      <c r="S36" s="122">
        <f t="shared" si="20"/>
        <v>0</v>
      </c>
      <c r="T36" s="121">
        <f>'[2]Load sensing'!I38</f>
        <v>0</v>
      </c>
      <c r="U36" s="121"/>
      <c r="V36" s="122">
        <f t="shared" si="21"/>
        <v>0</v>
      </c>
      <c r="W36" s="483">
        <f>'[2]Load sensing'!J38</f>
        <v>0</v>
      </c>
      <c r="X36" s="121"/>
      <c r="Y36" s="124">
        <f t="shared" si="22"/>
        <v>0</v>
      </c>
      <c r="Z36" s="157">
        <f t="shared" si="23"/>
        <v>0</v>
      </c>
      <c r="AA36" s="322">
        <f t="shared" si="23"/>
        <v>0</v>
      </c>
      <c r="AB36" s="159">
        <f t="shared" si="24"/>
        <v>0</v>
      </c>
      <c r="AC36" s="439">
        <f t="shared" si="25"/>
        <v>0</v>
      </c>
      <c r="AD36" s="327">
        <f t="shared" si="25"/>
        <v>0</v>
      </c>
      <c r="AE36" s="168">
        <f t="shared" si="26"/>
        <v>0</v>
      </c>
      <c r="AF36" s="143">
        <f>'[2]Load sensing'!K38</f>
        <v>0</v>
      </c>
      <c r="AG36" s="121"/>
      <c r="AH36" s="122">
        <f t="shared" si="27"/>
        <v>0</v>
      </c>
      <c r="AI36" s="121">
        <f>'[2]Load sensing'!L38</f>
        <v>0</v>
      </c>
      <c r="AJ36" s="121"/>
      <c r="AK36" s="122">
        <f t="shared" si="28"/>
        <v>0</v>
      </c>
      <c r="AL36" s="121">
        <f>'[2]Load sensing'!M38</f>
        <v>0</v>
      </c>
      <c r="AM36" s="121"/>
      <c r="AN36" s="124">
        <f t="shared" si="29"/>
        <v>0</v>
      </c>
      <c r="AO36" s="157">
        <f t="shared" si="9"/>
        <v>0</v>
      </c>
      <c r="AP36" s="322">
        <f t="shared" si="9"/>
        <v>0</v>
      </c>
      <c r="AQ36" s="478">
        <f t="shared" si="10"/>
        <v>0</v>
      </c>
      <c r="AR36" s="143">
        <f>'[2]Load sensing'!N38</f>
        <v>0</v>
      </c>
      <c r="AS36" s="121"/>
      <c r="AT36" s="122">
        <f t="shared" si="30"/>
        <v>0</v>
      </c>
      <c r="AU36" s="121">
        <f>'[2]Load sensing'!O38</f>
        <v>0</v>
      </c>
      <c r="AV36" s="121"/>
      <c r="AW36" s="123">
        <f t="shared" si="31"/>
        <v>0</v>
      </c>
      <c r="AX36" s="121">
        <f>'[2]Load sensing'!P38</f>
        <v>0</v>
      </c>
      <c r="AY36" s="121"/>
      <c r="AZ36" s="122">
        <f t="shared" si="32"/>
        <v>0</v>
      </c>
      <c r="BA36" s="157">
        <f t="shared" si="33"/>
        <v>0</v>
      </c>
      <c r="BB36" s="158">
        <f t="shared" si="34"/>
        <v>0</v>
      </c>
      <c r="BC36" s="452">
        <f t="shared" si="35"/>
        <v>0</v>
      </c>
      <c r="BD36" s="166">
        <f t="shared" si="36"/>
        <v>0</v>
      </c>
      <c r="BE36" s="167">
        <f t="shared" si="37"/>
        <v>0</v>
      </c>
      <c r="BF36" s="447">
        <f t="shared" si="38"/>
        <v>0</v>
      </c>
      <c r="BG36" s="439">
        <f t="shared" si="39"/>
        <v>0</v>
      </c>
      <c r="BH36" s="447">
        <f t="shared" si="40"/>
        <v>0</v>
      </c>
      <c r="BI36" s="447">
        <f t="shared" si="41"/>
        <v>0</v>
      </c>
      <c r="BJ36" s="465"/>
      <c r="BL36" s="456">
        <f>VLOOKUP($B36,Test!$A$131:$J$184,5,0)</f>
        <v>0</v>
      </c>
    </row>
    <row r="37" spans="1:64" s="183" customFormat="1" ht="30" customHeight="1" x14ac:dyDescent="0.5">
      <c r="A37" s="184">
        <f t="shared" si="42"/>
        <v>31</v>
      </c>
      <c r="B37" s="222">
        <v>51603</v>
      </c>
      <c r="C37" s="236" t="s">
        <v>26</v>
      </c>
      <c r="D37" s="186" t="s">
        <v>83</v>
      </c>
      <c r="E37" s="143">
        <f>'[2]Load sensing'!E39</f>
        <v>0</v>
      </c>
      <c r="F37" s="121"/>
      <c r="G37" s="122">
        <f t="shared" si="15"/>
        <v>0</v>
      </c>
      <c r="H37" s="121">
        <f>'[2]Load sensing'!F39</f>
        <v>0</v>
      </c>
      <c r="I37" s="121"/>
      <c r="J37" s="122">
        <f t="shared" si="16"/>
        <v>0</v>
      </c>
      <c r="K37" s="121">
        <f>'[2]Load sensing'!G39</f>
        <v>0</v>
      </c>
      <c r="L37" s="121"/>
      <c r="M37" s="124">
        <f t="shared" si="17"/>
        <v>0</v>
      </c>
      <c r="N37" s="157">
        <f t="shared" si="18"/>
        <v>0</v>
      </c>
      <c r="O37" s="322">
        <f t="shared" si="18"/>
        <v>0</v>
      </c>
      <c r="P37" s="159">
        <f t="shared" si="19"/>
        <v>0</v>
      </c>
      <c r="Q37" s="143">
        <f>'[2]Load sensing'!H39</f>
        <v>0</v>
      </c>
      <c r="R37" s="121"/>
      <c r="S37" s="122">
        <f t="shared" si="20"/>
        <v>0</v>
      </c>
      <c r="T37" s="121">
        <f>'[2]Load sensing'!I39</f>
        <v>0</v>
      </c>
      <c r="U37" s="121"/>
      <c r="V37" s="122">
        <f t="shared" si="21"/>
        <v>0</v>
      </c>
      <c r="W37" s="483">
        <f>'[2]Load sensing'!J39</f>
        <v>0</v>
      </c>
      <c r="X37" s="121"/>
      <c r="Y37" s="124">
        <f t="shared" si="22"/>
        <v>0</v>
      </c>
      <c r="Z37" s="157">
        <f t="shared" si="23"/>
        <v>0</v>
      </c>
      <c r="AA37" s="322">
        <f t="shared" si="23"/>
        <v>0</v>
      </c>
      <c r="AB37" s="159">
        <f t="shared" si="24"/>
        <v>0</v>
      </c>
      <c r="AC37" s="439">
        <f t="shared" si="25"/>
        <v>0</v>
      </c>
      <c r="AD37" s="327">
        <f t="shared" si="25"/>
        <v>0</v>
      </c>
      <c r="AE37" s="168">
        <f t="shared" si="26"/>
        <v>0</v>
      </c>
      <c r="AF37" s="143">
        <f>'[2]Load sensing'!K39</f>
        <v>0</v>
      </c>
      <c r="AG37" s="121"/>
      <c r="AH37" s="122">
        <f t="shared" si="27"/>
        <v>0</v>
      </c>
      <c r="AI37" s="121">
        <f>'[2]Load sensing'!L39</f>
        <v>0</v>
      </c>
      <c r="AJ37" s="121"/>
      <c r="AK37" s="122">
        <f t="shared" si="28"/>
        <v>0</v>
      </c>
      <c r="AL37" s="121">
        <f>'[2]Load sensing'!M39</f>
        <v>0</v>
      </c>
      <c r="AM37" s="121"/>
      <c r="AN37" s="124">
        <f t="shared" si="29"/>
        <v>0</v>
      </c>
      <c r="AO37" s="157">
        <f t="shared" si="9"/>
        <v>0</v>
      </c>
      <c r="AP37" s="322">
        <f t="shared" si="9"/>
        <v>0</v>
      </c>
      <c r="AQ37" s="478">
        <f t="shared" si="10"/>
        <v>0</v>
      </c>
      <c r="AR37" s="143">
        <f>'[2]Load sensing'!N39</f>
        <v>0</v>
      </c>
      <c r="AS37" s="121"/>
      <c r="AT37" s="122">
        <f t="shared" si="30"/>
        <v>0</v>
      </c>
      <c r="AU37" s="121">
        <f>'[2]Load sensing'!O39</f>
        <v>0</v>
      </c>
      <c r="AV37" s="121"/>
      <c r="AW37" s="123">
        <f t="shared" si="31"/>
        <v>0</v>
      </c>
      <c r="AX37" s="121">
        <f>'[2]Load sensing'!P39</f>
        <v>0</v>
      </c>
      <c r="AY37" s="121"/>
      <c r="AZ37" s="122">
        <f t="shared" si="32"/>
        <v>0</v>
      </c>
      <c r="BA37" s="157">
        <f t="shared" si="33"/>
        <v>0</v>
      </c>
      <c r="BB37" s="158">
        <f t="shared" si="34"/>
        <v>0</v>
      </c>
      <c r="BC37" s="452">
        <f t="shared" si="35"/>
        <v>0</v>
      </c>
      <c r="BD37" s="166">
        <f t="shared" si="36"/>
        <v>0</v>
      </c>
      <c r="BE37" s="167">
        <f t="shared" si="37"/>
        <v>0</v>
      </c>
      <c r="BF37" s="447">
        <f t="shared" si="38"/>
        <v>0</v>
      </c>
      <c r="BG37" s="439">
        <f t="shared" si="39"/>
        <v>0</v>
      </c>
      <c r="BH37" s="447">
        <f t="shared" si="40"/>
        <v>0</v>
      </c>
      <c r="BI37" s="447">
        <f t="shared" si="41"/>
        <v>0</v>
      </c>
      <c r="BJ37" s="465"/>
      <c r="BL37" s="456">
        <f>VLOOKUP($B37,Test!$A$131:$J$184,5,0)</f>
        <v>0</v>
      </c>
    </row>
    <row r="38" spans="1:64" s="183" customFormat="1" ht="30" customHeight="1" x14ac:dyDescent="0.5">
      <c r="A38" s="184">
        <f t="shared" si="42"/>
        <v>32</v>
      </c>
      <c r="B38" s="222">
        <v>51604</v>
      </c>
      <c r="C38" s="236" t="s">
        <v>27</v>
      </c>
      <c r="D38" s="186" t="s">
        <v>67</v>
      </c>
      <c r="E38" s="143">
        <f>'[2]Load sensing'!E40</f>
        <v>0</v>
      </c>
      <c r="F38" s="121"/>
      <c r="G38" s="122">
        <f t="shared" si="15"/>
        <v>0</v>
      </c>
      <c r="H38" s="121">
        <f>'[2]Load sensing'!F40</f>
        <v>0</v>
      </c>
      <c r="I38" s="121"/>
      <c r="J38" s="122">
        <f t="shared" si="16"/>
        <v>0</v>
      </c>
      <c r="K38" s="121">
        <f>'[2]Load sensing'!G40</f>
        <v>0</v>
      </c>
      <c r="L38" s="121"/>
      <c r="M38" s="124">
        <f t="shared" si="17"/>
        <v>0</v>
      </c>
      <c r="N38" s="157">
        <f t="shared" si="18"/>
        <v>0</v>
      </c>
      <c r="O38" s="322">
        <f t="shared" si="18"/>
        <v>0</v>
      </c>
      <c r="P38" s="159">
        <f t="shared" si="19"/>
        <v>0</v>
      </c>
      <c r="Q38" s="143">
        <f>'[2]Load sensing'!H40</f>
        <v>0</v>
      </c>
      <c r="R38" s="121"/>
      <c r="S38" s="122">
        <f t="shared" si="20"/>
        <v>0</v>
      </c>
      <c r="T38" s="121">
        <f>'[2]Load sensing'!I40</f>
        <v>0</v>
      </c>
      <c r="U38" s="121"/>
      <c r="V38" s="122">
        <f t="shared" si="21"/>
        <v>0</v>
      </c>
      <c r="W38" s="483">
        <f>'[2]Load sensing'!J40</f>
        <v>0</v>
      </c>
      <c r="X38" s="121"/>
      <c r="Y38" s="124">
        <f t="shared" si="22"/>
        <v>0</v>
      </c>
      <c r="Z38" s="157">
        <f t="shared" si="23"/>
        <v>0</v>
      </c>
      <c r="AA38" s="322">
        <f t="shared" si="23"/>
        <v>0</v>
      </c>
      <c r="AB38" s="159">
        <f t="shared" si="24"/>
        <v>0</v>
      </c>
      <c r="AC38" s="439">
        <f t="shared" si="25"/>
        <v>0</v>
      </c>
      <c r="AD38" s="327">
        <f t="shared" si="25"/>
        <v>0</v>
      </c>
      <c r="AE38" s="168">
        <f t="shared" si="26"/>
        <v>0</v>
      </c>
      <c r="AF38" s="143">
        <f>'[2]Load sensing'!K40</f>
        <v>0</v>
      </c>
      <c r="AG38" s="121"/>
      <c r="AH38" s="122">
        <f t="shared" si="27"/>
        <v>0</v>
      </c>
      <c r="AI38" s="121">
        <f>'[2]Load sensing'!L40</f>
        <v>0</v>
      </c>
      <c r="AJ38" s="121"/>
      <c r="AK38" s="122">
        <f t="shared" si="28"/>
        <v>0</v>
      </c>
      <c r="AL38" s="121">
        <f>'[2]Load sensing'!M40</f>
        <v>0</v>
      </c>
      <c r="AM38" s="121"/>
      <c r="AN38" s="124">
        <f t="shared" si="29"/>
        <v>0</v>
      </c>
      <c r="AO38" s="157">
        <f t="shared" si="9"/>
        <v>0</v>
      </c>
      <c r="AP38" s="322">
        <f t="shared" si="9"/>
        <v>0</v>
      </c>
      <c r="AQ38" s="478">
        <f t="shared" si="10"/>
        <v>0</v>
      </c>
      <c r="AR38" s="143">
        <f>'[2]Load sensing'!N40</f>
        <v>0</v>
      </c>
      <c r="AS38" s="121"/>
      <c r="AT38" s="122">
        <f t="shared" si="30"/>
        <v>0</v>
      </c>
      <c r="AU38" s="121">
        <f>'[2]Load sensing'!O40</f>
        <v>0</v>
      </c>
      <c r="AV38" s="121"/>
      <c r="AW38" s="123">
        <f t="shared" si="31"/>
        <v>0</v>
      </c>
      <c r="AX38" s="121">
        <f>'[2]Load sensing'!P40</f>
        <v>0</v>
      </c>
      <c r="AY38" s="121"/>
      <c r="AZ38" s="122">
        <f t="shared" si="32"/>
        <v>0</v>
      </c>
      <c r="BA38" s="157">
        <f t="shared" si="33"/>
        <v>0</v>
      </c>
      <c r="BB38" s="158">
        <f t="shared" si="34"/>
        <v>0</v>
      </c>
      <c r="BC38" s="452">
        <f t="shared" si="35"/>
        <v>0</v>
      </c>
      <c r="BD38" s="166">
        <f t="shared" si="36"/>
        <v>0</v>
      </c>
      <c r="BE38" s="167">
        <f t="shared" si="37"/>
        <v>0</v>
      </c>
      <c r="BF38" s="447">
        <f t="shared" si="38"/>
        <v>0</v>
      </c>
      <c r="BG38" s="439">
        <f t="shared" si="39"/>
        <v>0</v>
      </c>
      <c r="BH38" s="447">
        <f t="shared" si="40"/>
        <v>0</v>
      </c>
      <c r="BI38" s="447">
        <f t="shared" si="41"/>
        <v>0</v>
      </c>
      <c r="BJ38" s="465"/>
      <c r="BL38" s="456">
        <f>VLOOKUP($B38,Test!$A$131:$J$184,5,0)</f>
        <v>0</v>
      </c>
    </row>
    <row r="39" spans="1:64" s="183" customFormat="1" ht="30" customHeight="1" x14ac:dyDescent="0.5">
      <c r="A39" s="184">
        <f t="shared" si="42"/>
        <v>33</v>
      </c>
      <c r="B39" s="222">
        <v>51605</v>
      </c>
      <c r="C39" s="236" t="s">
        <v>28</v>
      </c>
      <c r="D39" s="186" t="s">
        <v>84</v>
      </c>
      <c r="E39" s="143">
        <f>'[2]Load sensing'!E41</f>
        <v>0</v>
      </c>
      <c r="F39" s="121"/>
      <c r="G39" s="122">
        <f t="shared" si="15"/>
        <v>0</v>
      </c>
      <c r="H39" s="121">
        <f>'[2]Load sensing'!F41</f>
        <v>0</v>
      </c>
      <c r="I39" s="121"/>
      <c r="J39" s="122">
        <f t="shared" si="16"/>
        <v>0</v>
      </c>
      <c r="K39" s="121">
        <f>'[2]Load sensing'!G41</f>
        <v>0</v>
      </c>
      <c r="L39" s="121"/>
      <c r="M39" s="124">
        <f t="shared" si="17"/>
        <v>0</v>
      </c>
      <c r="N39" s="157">
        <f t="shared" si="18"/>
        <v>0</v>
      </c>
      <c r="O39" s="322">
        <f t="shared" si="18"/>
        <v>0</v>
      </c>
      <c r="P39" s="159">
        <f t="shared" si="19"/>
        <v>0</v>
      </c>
      <c r="Q39" s="143">
        <f>'[2]Load sensing'!H41</f>
        <v>0</v>
      </c>
      <c r="R39" s="121"/>
      <c r="S39" s="122">
        <f t="shared" si="20"/>
        <v>0</v>
      </c>
      <c r="T39" s="121">
        <f>'[2]Load sensing'!I41</f>
        <v>0</v>
      </c>
      <c r="U39" s="121"/>
      <c r="V39" s="122">
        <f t="shared" si="21"/>
        <v>0</v>
      </c>
      <c r="W39" s="483">
        <f>'[2]Load sensing'!J41</f>
        <v>0</v>
      </c>
      <c r="X39" s="121"/>
      <c r="Y39" s="124">
        <f t="shared" si="22"/>
        <v>0</v>
      </c>
      <c r="Z39" s="157">
        <f t="shared" si="23"/>
        <v>0</v>
      </c>
      <c r="AA39" s="322">
        <f t="shared" si="23"/>
        <v>0</v>
      </c>
      <c r="AB39" s="159">
        <f t="shared" si="24"/>
        <v>0</v>
      </c>
      <c r="AC39" s="439">
        <f t="shared" si="25"/>
        <v>0</v>
      </c>
      <c r="AD39" s="327">
        <f t="shared" si="25"/>
        <v>0</v>
      </c>
      <c r="AE39" s="168">
        <f t="shared" si="26"/>
        <v>0</v>
      </c>
      <c r="AF39" s="143">
        <f>'[2]Load sensing'!K41</f>
        <v>0</v>
      </c>
      <c r="AG39" s="121"/>
      <c r="AH39" s="122">
        <f t="shared" si="27"/>
        <v>0</v>
      </c>
      <c r="AI39" s="121">
        <f>'[2]Load sensing'!L41</f>
        <v>0</v>
      </c>
      <c r="AJ39" s="121"/>
      <c r="AK39" s="122">
        <f t="shared" si="28"/>
        <v>0</v>
      </c>
      <c r="AL39" s="121">
        <f>'[2]Load sensing'!M41</f>
        <v>0</v>
      </c>
      <c r="AM39" s="121"/>
      <c r="AN39" s="124">
        <f t="shared" si="29"/>
        <v>0</v>
      </c>
      <c r="AO39" s="157">
        <f t="shared" si="9"/>
        <v>0</v>
      </c>
      <c r="AP39" s="322">
        <f t="shared" si="9"/>
        <v>0</v>
      </c>
      <c r="AQ39" s="478">
        <f t="shared" si="10"/>
        <v>0</v>
      </c>
      <c r="AR39" s="143">
        <f>'[2]Load sensing'!N41</f>
        <v>0</v>
      </c>
      <c r="AS39" s="121"/>
      <c r="AT39" s="122">
        <f t="shared" si="30"/>
        <v>0</v>
      </c>
      <c r="AU39" s="121">
        <f>'[2]Load sensing'!O41</f>
        <v>0</v>
      </c>
      <c r="AV39" s="121"/>
      <c r="AW39" s="123">
        <f t="shared" si="31"/>
        <v>0</v>
      </c>
      <c r="AX39" s="121">
        <f>'[2]Load sensing'!P41</f>
        <v>0</v>
      </c>
      <c r="AY39" s="121"/>
      <c r="AZ39" s="122">
        <f t="shared" si="32"/>
        <v>0</v>
      </c>
      <c r="BA39" s="157">
        <f t="shared" si="33"/>
        <v>0</v>
      </c>
      <c r="BB39" s="158">
        <f t="shared" si="34"/>
        <v>0</v>
      </c>
      <c r="BC39" s="452">
        <f t="shared" si="35"/>
        <v>0</v>
      </c>
      <c r="BD39" s="166">
        <f t="shared" si="36"/>
        <v>0</v>
      </c>
      <c r="BE39" s="167">
        <f t="shared" si="37"/>
        <v>0</v>
      </c>
      <c r="BF39" s="447">
        <f t="shared" si="38"/>
        <v>0</v>
      </c>
      <c r="BG39" s="439">
        <f t="shared" si="39"/>
        <v>0</v>
      </c>
      <c r="BH39" s="447">
        <f t="shared" si="40"/>
        <v>0</v>
      </c>
      <c r="BI39" s="447">
        <f t="shared" si="41"/>
        <v>0</v>
      </c>
      <c r="BJ39" s="465"/>
      <c r="BL39" s="456">
        <f>VLOOKUP($B39,Test!$A$131:$J$184,5,0)</f>
        <v>0</v>
      </c>
    </row>
    <row r="40" spans="1:64" s="183" customFormat="1" ht="30" customHeight="1" x14ac:dyDescent="0.5">
      <c r="A40" s="184">
        <f t="shared" si="42"/>
        <v>34</v>
      </c>
      <c r="B40" s="222">
        <v>51606</v>
      </c>
      <c r="C40" s="236" t="s">
        <v>29</v>
      </c>
      <c r="D40" s="186" t="s">
        <v>68</v>
      </c>
      <c r="E40" s="143">
        <f>'[2]Load sensing'!E42</f>
        <v>0</v>
      </c>
      <c r="F40" s="121"/>
      <c r="G40" s="122">
        <f t="shared" si="15"/>
        <v>0</v>
      </c>
      <c r="H40" s="121">
        <f>'[2]Load sensing'!F42</f>
        <v>0</v>
      </c>
      <c r="I40" s="121"/>
      <c r="J40" s="122">
        <f t="shared" si="16"/>
        <v>0</v>
      </c>
      <c r="K40" s="121">
        <f>'[2]Load sensing'!G42</f>
        <v>0</v>
      </c>
      <c r="L40" s="121"/>
      <c r="M40" s="124">
        <f t="shared" si="17"/>
        <v>0</v>
      </c>
      <c r="N40" s="157">
        <f t="shared" si="18"/>
        <v>0</v>
      </c>
      <c r="O40" s="322">
        <f t="shared" si="18"/>
        <v>0</v>
      </c>
      <c r="P40" s="159">
        <f t="shared" si="19"/>
        <v>0</v>
      </c>
      <c r="Q40" s="143">
        <f>'[2]Load sensing'!H42</f>
        <v>0</v>
      </c>
      <c r="R40" s="121"/>
      <c r="S40" s="122">
        <f t="shared" si="20"/>
        <v>0</v>
      </c>
      <c r="T40" s="121">
        <f>'[2]Load sensing'!I42</f>
        <v>0</v>
      </c>
      <c r="U40" s="121"/>
      <c r="V40" s="122">
        <f t="shared" si="21"/>
        <v>0</v>
      </c>
      <c r="W40" s="483">
        <f>'[2]Load sensing'!J42</f>
        <v>0</v>
      </c>
      <c r="X40" s="121"/>
      <c r="Y40" s="124">
        <f t="shared" si="22"/>
        <v>0</v>
      </c>
      <c r="Z40" s="157">
        <f t="shared" si="23"/>
        <v>0</v>
      </c>
      <c r="AA40" s="322">
        <f t="shared" si="23"/>
        <v>0</v>
      </c>
      <c r="AB40" s="159">
        <f t="shared" si="24"/>
        <v>0</v>
      </c>
      <c r="AC40" s="439">
        <f t="shared" si="25"/>
        <v>0</v>
      </c>
      <c r="AD40" s="327">
        <f t="shared" si="25"/>
        <v>0</v>
      </c>
      <c r="AE40" s="168">
        <f t="shared" si="26"/>
        <v>0</v>
      </c>
      <c r="AF40" s="143">
        <f>'[2]Load sensing'!K42</f>
        <v>0</v>
      </c>
      <c r="AG40" s="121"/>
      <c r="AH40" s="122">
        <f t="shared" si="27"/>
        <v>0</v>
      </c>
      <c r="AI40" s="121">
        <f>'[2]Load sensing'!L42</f>
        <v>0</v>
      </c>
      <c r="AJ40" s="121"/>
      <c r="AK40" s="122">
        <f t="shared" si="28"/>
        <v>0</v>
      </c>
      <c r="AL40" s="121">
        <f>'[2]Load sensing'!M42</f>
        <v>0</v>
      </c>
      <c r="AM40" s="121"/>
      <c r="AN40" s="124">
        <f t="shared" si="29"/>
        <v>0</v>
      </c>
      <c r="AO40" s="157">
        <f t="shared" si="9"/>
        <v>0</v>
      </c>
      <c r="AP40" s="322">
        <f t="shared" si="9"/>
        <v>0</v>
      </c>
      <c r="AQ40" s="478">
        <f t="shared" si="10"/>
        <v>0</v>
      </c>
      <c r="AR40" s="143">
        <f>'[2]Load sensing'!N42</f>
        <v>0</v>
      </c>
      <c r="AS40" s="121"/>
      <c r="AT40" s="122">
        <f t="shared" si="30"/>
        <v>0</v>
      </c>
      <c r="AU40" s="121">
        <f>'[2]Load sensing'!O42</f>
        <v>0</v>
      </c>
      <c r="AV40" s="121"/>
      <c r="AW40" s="123">
        <f t="shared" si="31"/>
        <v>0</v>
      </c>
      <c r="AX40" s="121">
        <f>'[2]Load sensing'!P42</f>
        <v>0</v>
      </c>
      <c r="AY40" s="121"/>
      <c r="AZ40" s="122">
        <f t="shared" si="32"/>
        <v>0</v>
      </c>
      <c r="BA40" s="157">
        <f t="shared" si="33"/>
        <v>0</v>
      </c>
      <c r="BB40" s="158">
        <f t="shared" si="34"/>
        <v>0</v>
      </c>
      <c r="BC40" s="452">
        <f t="shared" si="35"/>
        <v>0</v>
      </c>
      <c r="BD40" s="166">
        <f t="shared" si="36"/>
        <v>0</v>
      </c>
      <c r="BE40" s="167">
        <f t="shared" si="37"/>
        <v>0</v>
      </c>
      <c r="BF40" s="447">
        <f t="shared" si="38"/>
        <v>0</v>
      </c>
      <c r="BG40" s="439">
        <f t="shared" si="39"/>
        <v>0</v>
      </c>
      <c r="BH40" s="447">
        <f t="shared" si="40"/>
        <v>0</v>
      </c>
      <c r="BI40" s="447">
        <f t="shared" si="41"/>
        <v>0</v>
      </c>
      <c r="BJ40" s="465"/>
      <c r="BL40" s="456">
        <f>VLOOKUP($B40,Test!$A$131:$J$184,5,0)</f>
        <v>0</v>
      </c>
    </row>
    <row r="41" spans="1:64" s="183" customFormat="1" ht="30" customHeight="1" x14ac:dyDescent="0.5">
      <c r="A41" s="184">
        <f t="shared" si="42"/>
        <v>35</v>
      </c>
      <c r="B41" s="222">
        <v>51607</v>
      </c>
      <c r="C41" s="236" t="s">
        <v>255</v>
      </c>
      <c r="D41" s="186" t="s">
        <v>69</v>
      </c>
      <c r="E41" s="143">
        <f>'[2]Load sensing'!E43</f>
        <v>0</v>
      </c>
      <c r="F41" s="121"/>
      <c r="G41" s="122">
        <f t="shared" si="15"/>
        <v>0</v>
      </c>
      <c r="H41" s="121">
        <f>'[2]Load sensing'!F43</f>
        <v>0</v>
      </c>
      <c r="I41" s="121"/>
      <c r="J41" s="122">
        <f t="shared" si="16"/>
        <v>0</v>
      </c>
      <c r="K41" s="121">
        <f>'[2]Load sensing'!G43</f>
        <v>0</v>
      </c>
      <c r="L41" s="121"/>
      <c r="M41" s="124">
        <f t="shared" si="17"/>
        <v>0</v>
      </c>
      <c r="N41" s="157">
        <f t="shared" si="18"/>
        <v>0</v>
      </c>
      <c r="O41" s="322">
        <f t="shared" si="18"/>
        <v>0</v>
      </c>
      <c r="P41" s="159">
        <f t="shared" si="19"/>
        <v>0</v>
      </c>
      <c r="Q41" s="143">
        <f>'[2]Load sensing'!H43</f>
        <v>0</v>
      </c>
      <c r="R41" s="121"/>
      <c r="S41" s="122">
        <f t="shared" si="20"/>
        <v>0</v>
      </c>
      <c r="T41" s="121">
        <f>'[2]Load sensing'!I43</f>
        <v>0</v>
      </c>
      <c r="U41" s="121"/>
      <c r="V41" s="122">
        <f t="shared" si="21"/>
        <v>0</v>
      </c>
      <c r="W41" s="483">
        <f>'[2]Load sensing'!J43</f>
        <v>0</v>
      </c>
      <c r="X41" s="121"/>
      <c r="Y41" s="124">
        <f t="shared" si="22"/>
        <v>0</v>
      </c>
      <c r="Z41" s="157">
        <f t="shared" si="23"/>
        <v>0</v>
      </c>
      <c r="AA41" s="322">
        <f t="shared" si="23"/>
        <v>0</v>
      </c>
      <c r="AB41" s="159">
        <f t="shared" si="24"/>
        <v>0</v>
      </c>
      <c r="AC41" s="439">
        <f t="shared" si="25"/>
        <v>0</v>
      </c>
      <c r="AD41" s="327">
        <f t="shared" si="25"/>
        <v>0</v>
      </c>
      <c r="AE41" s="168">
        <f t="shared" si="26"/>
        <v>0</v>
      </c>
      <c r="AF41" s="143">
        <f>'[2]Load sensing'!K43</f>
        <v>0</v>
      </c>
      <c r="AG41" s="121"/>
      <c r="AH41" s="122">
        <f t="shared" si="27"/>
        <v>0</v>
      </c>
      <c r="AI41" s="121">
        <f>'[2]Load sensing'!L43</f>
        <v>0</v>
      </c>
      <c r="AJ41" s="121"/>
      <c r="AK41" s="122">
        <f t="shared" si="28"/>
        <v>0</v>
      </c>
      <c r="AL41" s="121">
        <f>'[2]Load sensing'!M43</f>
        <v>0</v>
      </c>
      <c r="AM41" s="121"/>
      <c r="AN41" s="124">
        <f t="shared" si="29"/>
        <v>0</v>
      </c>
      <c r="AO41" s="157">
        <f t="shared" si="9"/>
        <v>0</v>
      </c>
      <c r="AP41" s="322">
        <f t="shared" si="9"/>
        <v>0</v>
      </c>
      <c r="AQ41" s="478">
        <f t="shared" si="10"/>
        <v>0</v>
      </c>
      <c r="AR41" s="143">
        <f>'[2]Load sensing'!N43</f>
        <v>0</v>
      </c>
      <c r="AS41" s="121"/>
      <c r="AT41" s="122">
        <f t="shared" si="30"/>
        <v>0</v>
      </c>
      <c r="AU41" s="121">
        <f>'[2]Load sensing'!O43</f>
        <v>0</v>
      </c>
      <c r="AV41" s="121"/>
      <c r="AW41" s="123">
        <f t="shared" si="31"/>
        <v>0</v>
      </c>
      <c r="AX41" s="121">
        <f>'[2]Load sensing'!P43</f>
        <v>0</v>
      </c>
      <c r="AY41" s="121"/>
      <c r="AZ41" s="122">
        <f t="shared" si="32"/>
        <v>0</v>
      </c>
      <c r="BA41" s="157">
        <f t="shared" si="33"/>
        <v>0</v>
      </c>
      <c r="BB41" s="158">
        <f t="shared" si="34"/>
        <v>0</v>
      </c>
      <c r="BC41" s="452">
        <f t="shared" si="35"/>
        <v>0</v>
      </c>
      <c r="BD41" s="166">
        <f t="shared" si="36"/>
        <v>0</v>
      </c>
      <c r="BE41" s="167">
        <f t="shared" si="37"/>
        <v>0</v>
      </c>
      <c r="BF41" s="447">
        <f t="shared" si="38"/>
        <v>0</v>
      </c>
      <c r="BG41" s="439">
        <f t="shared" si="39"/>
        <v>0</v>
      </c>
      <c r="BH41" s="447">
        <f t="shared" si="40"/>
        <v>0</v>
      </c>
      <c r="BI41" s="447">
        <f t="shared" si="41"/>
        <v>0</v>
      </c>
      <c r="BJ41" s="465"/>
      <c r="BL41" s="456">
        <f>VLOOKUP($B41,Test!$A$131:$J$184,5,0)</f>
        <v>0</v>
      </c>
    </row>
    <row r="42" spans="1:64" s="183" customFormat="1" ht="30" customHeight="1" x14ac:dyDescent="0.5">
      <c r="A42" s="184">
        <f t="shared" si="42"/>
        <v>36</v>
      </c>
      <c r="B42" s="222">
        <v>51608</v>
      </c>
      <c r="C42" s="236" t="s">
        <v>30</v>
      </c>
      <c r="D42" s="186" t="s">
        <v>70</v>
      </c>
      <c r="E42" s="143">
        <f>'[2]Load sensing'!E44</f>
        <v>0</v>
      </c>
      <c r="F42" s="121"/>
      <c r="G42" s="122">
        <f t="shared" si="15"/>
        <v>0</v>
      </c>
      <c r="H42" s="121">
        <f>'[2]Load sensing'!F44</f>
        <v>0</v>
      </c>
      <c r="I42" s="121"/>
      <c r="J42" s="122">
        <f t="shared" si="16"/>
        <v>0</v>
      </c>
      <c r="K42" s="121">
        <f>'[2]Load sensing'!G44</f>
        <v>0</v>
      </c>
      <c r="L42" s="121"/>
      <c r="M42" s="124">
        <f t="shared" si="17"/>
        <v>0</v>
      </c>
      <c r="N42" s="157">
        <f t="shared" si="18"/>
        <v>0</v>
      </c>
      <c r="O42" s="322">
        <f t="shared" si="18"/>
        <v>0</v>
      </c>
      <c r="P42" s="159">
        <f t="shared" si="19"/>
        <v>0</v>
      </c>
      <c r="Q42" s="143">
        <f>'[2]Load sensing'!H44</f>
        <v>0</v>
      </c>
      <c r="R42" s="121"/>
      <c r="S42" s="122">
        <f t="shared" si="20"/>
        <v>0</v>
      </c>
      <c r="T42" s="121">
        <f>'[2]Load sensing'!I44</f>
        <v>0</v>
      </c>
      <c r="U42" s="121"/>
      <c r="V42" s="122">
        <f t="shared" si="21"/>
        <v>0</v>
      </c>
      <c r="W42" s="483">
        <f>'[2]Load sensing'!J44</f>
        <v>0</v>
      </c>
      <c r="X42" s="121"/>
      <c r="Y42" s="124">
        <f t="shared" si="22"/>
        <v>0</v>
      </c>
      <c r="Z42" s="157">
        <f t="shared" si="23"/>
        <v>0</v>
      </c>
      <c r="AA42" s="322">
        <f t="shared" si="23"/>
        <v>0</v>
      </c>
      <c r="AB42" s="159">
        <f t="shared" si="24"/>
        <v>0</v>
      </c>
      <c r="AC42" s="439">
        <f t="shared" si="25"/>
        <v>0</v>
      </c>
      <c r="AD42" s="327">
        <f t="shared" si="25"/>
        <v>0</v>
      </c>
      <c r="AE42" s="168">
        <f t="shared" si="26"/>
        <v>0</v>
      </c>
      <c r="AF42" s="143">
        <f>'[2]Load sensing'!K44</f>
        <v>0</v>
      </c>
      <c r="AG42" s="121"/>
      <c r="AH42" s="122">
        <f t="shared" si="27"/>
        <v>0</v>
      </c>
      <c r="AI42" s="121">
        <f>'[2]Load sensing'!L44</f>
        <v>0</v>
      </c>
      <c r="AJ42" s="121"/>
      <c r="AK42" s="122">
        <f t="shared" si="28"/>
        <v>0</v>
      </c>
      <c r="AL42" s="121">
        <f>'[2]Load sensing'!M44</f>
        <v>0</v>
      </c>
      <c r="AM42" s="121"/>
      <c r="AN42" s="124">
        <f t="shared" si="29"/>
        <v>0</v>
      </c>
      <c r="AO42" s="157">
        <f t="shared" si="9"/>
        <v>0</v>
      </c>
      <c r="AP42" s="322">
        <f t="shared" si="9"/>
        <v>0</v>
      </c>
      <c r="AQ42" s="478">
        <f t="shared" si="10"/>
        <v>0</v>
      </c>
      <c r="AR42" s="143">
        <f>'[2]Load sensing'!N44</f>
        <v>0</v>
      </c>
      <c r="AS42" s="121"/>
      <c r="AT42" s="122">
        <f t="shared" si="30"/>
        <v>0</v>
      </c>
      <c r="AU42" s="121">
        <f>'[2]Load sensing'!O44</f>
        <v>0</v>
      </c>
      <c r="AV42" s="121"/>
      <c r="AW42" s="123">
        <f t="shared" si="31"/>
        <v>0</v>
      </c>
      <c r="AX42" s="121">
        <f>'[2]Load sensing'!P44</f>
        <v>0</v>
      </c>
      <c r="AY42" s="121"/>
      <c r="AZ42" s="122">
        <f t="shared" si="32"/>
        <v>0</v>
      </c>
      <c r="BA42" s="157">
        <f t="shared" si="33"/>
        <v>0</v>
      </c>
      <c r="BB42" s="158">
        <f t="shared" si="34"/>
        <v>0</v>
      </c>
      <c r="BC42" s="452">
        <f t="shared" si="35"/>
        <v>0</v>
      </c>
      <c r="BD42" s="166">
        <f t="shared" si="36"/>
        <v>0</v>
      </c>
      <c r="BE42" s="167">
        <f t="shared" si="37"/>
        <v>0</v>
      </c>
      <c r="BF42" s="447">
        <f t="shared" si="38"/>
        <v>0</v>
      </c>
      <c r="BG42" s="439">
        <f t="shared" si="39"/>
        <v>0</v>
      </c>
      <c r="BH42" s="447">
        <f t="shared" si="40"/>
        <v>0</v>
      </c>
      <c r="BI42" s="447">
        <f t="shared" si="41"/>
        <v>0</v>
      </c>
      <c r="BJ42" s="465"/>
      <c r="BL42" s="456">
        <f>VLOOKUP($B42,Test!$A$131:$J$184,5,0)</f>
        <v>0</v>
      </c>
    </row>
    <row r="43" spans="1:64" s="183" customFormat="1" ht="30" customHeight="1" x14ac:dyDescent="0.5">
      <c r="A43" s="184">
        <f t="shared" si="42"/>
        <v>37</v>
      </c>
      <c r="B43" s="222">
        <v>51609</v>
      </c>
      <c r="C43" s="236" t="s">
        <v>31</v>
      </c>
      <c r="D43" s="186" t="s">
        <v>71</v>
      </c>
      <c r="E43" s="143">
        <f>'[2]Load sensing'!E45</f>
        <v>0</v>
      </c>
      <c r="F43" s="121"/>
      <c r="G43" s="122">
        <f t="shared" si="15"/>
        <v>0</v>
      </c>
      <c r="H43" s="121">
        <f>'[2]Load sensing'!F45</f>
        <v>0</v>
      </c>
      <c r="I43" s="121"/>
      <c r="J43" s="122">
        <f t="shared" si="16"/>
        <v>0</v>
      </c>
      <c r="K43" s="121">
        <f>'[2]Load sensing'!G45</f>
        <v>0</v>
      </c>
      <c r="L43" s="121"/>
      <c r="M43" s="124">
        <f t="shared" si="17"/>
        <v>0</v>
      </c>
      <c r="N43" s="157">
        <f t="shared" si="18"/>
        <v>0</v>
      </c>
      <c r="O43" s="322">
        <f t="shared" si="18"/>
        <v>0</v>
      </c>
      <c r="P43" s="159">
        <f t="shared" si="19"/>
        <v>0</v>
      </c>
      <c r="Q43" s="143">
        <f>'[2]Load sensing'!H45</f>
        <v>0</v>
      </c>
      <c r="R43" s="121"/>
      <c r="S43" s="122">
        <f t="shared" si="20"/>
        <v>0</v>
      </c>
      <c r="T43" s="121">
        <f>'[2]Load sensing'!I45</f>
        <v>0</v>
      </c>
      <c r="U43" s="121"/>
      <c r="V43" s="122">
        <f t="shared" si="21"/>
        <v>0</v>
      </c>
      <c r="W43" s="483">
        <f>'[2]Load sensing'!J45</f>
        <v>0</v>
      </c>
      <c r="X43" s="121"/>
      <c r="Y43" s="124">
        <f t="shared" si="22"/>
        <v>0</v>
      </c>
      <c r="Z43" s="157">
        <f t="shared" si="23"/>
        <v>0</v>
      </c>
      <c r="AA43" s="322">
        <f t="shared" si="23"/>
        <v>0</v>
      </c>
      <c r="AB43" s="159">
        <f t="shared" si="24"/>
        <v>0</v>
      </c>
      <c r="AC43" s="439">
        <f t="shared" si="25"/>
        <v>0</v>
      </c>
      <c r="AD43" s="327">
        <f t="shared" si="25"/>
        <v>0</v>
      </c>
      <c r="AE43" s="168">
        <f t="shared" si="26"/>
        <v>0</v>
      </c>
      <c r="AF43" s="143">
        <f>'[2]Load sensing'!K45</f>
        <v>0</v>
      </c>
      <c r="AG43" s="121"/>
      <c r="AH43" s="122">
        <f t="shared" si="27"/>
        <v>0</v>
      </c>
      <c r="AI43" s="121">
        <f>'[2]Load sensing'!L45</f>
        <v>0</v>
      </c>
      <c r="AJ43" s="121"/>
      <c r="AK43" s="122">
        <f t="shared" si="28"/>
        <v>0</v>
      </c>
      <c r="AL43" s="121">
        <f>'[2]Load sensing'!M45</f>
        <v>0</v>
      </c>
      <c r="AM43" s="121"/>
      <c r="AN43" s="124">
        <f t="shared" si="29"/>
        <v>0</v>
      </c>
      <c r="AO43" s="157">
        <f t="shared" si="9"/>
        <v>0</v>
      </c>
      <c r="AP43" s="322">
        <f t="shared" si="9"/>
        <v>0</v>
      </c>
      <c r="AQ43" s="478">
        <f t="shared" si="10"/>
        <v>0</v>
      </c>
      <c r="AR43" s="143">
        <f>'[2]Load sensing'!N45</f>
        <v>0</v>
      </c>
      <c r="AS43" s="121"/>
      <c r="AT43" s="122">
        <f t="shared" si="30"/>
        <v>0</v>
      </c>
      <c r="AU43" s="121">
        <f>'[2]Load sensing'!O45</f>
        <v>0</v>
      </c>
      <c r="AV43" s="121"/>
      <c r="AW43" s="123">
        <f t="shared" si="31"/>
        <v>0</v>
      </c>
      <c r="AX43" s="121">
        <f>'[2]Load sensing'!P45</f>
        <v>0</v>
      </c>
      <c r="AY43" s="121"/>
      <c r="AZ43" s="122">
        <f t="shared" si="32"/>
        <v>0</v>
      </c>
      <c r="BA43" s="157">
        <f t="shared" si="33"/>
        <v>0</v>
      </c>
      <c r="BB43" s="158">
        <f t="shared" si="34"/>
        <v>0</v>
      </c>
      <c r="BC43" s="452">
        <f t="shared" si="35"/>
        <v>0</v>
      </c>
      <c r="BD43" s="166">
        <f t="shared" si="36"/>
        <v>0</v>
      </c>
      <c r="BE43" s="167">
        <f t="shared" si="37"/>
        <v>0</v>
      </c>
      <c r="BF43" s="447">
        <f t="shared" si="38"/>
        <v>0</v>
      </c>
      <c r="BG43" s="439">
        <f t="shared" si="39"/>
        <v>0</v>
      </c>
      <c r="BH43" s="447">
        <f t="shared" si="40"/>
        <v>0</v>
      </c>
      <c r="BI43" s="447">
        <f t="shared" si="41"/>
        <v>0</v>
      </c>
      <c r="BJ43" s="465"/>
      <c r="BL43" s="456">
        <f>VLOOKUP($B43,Test!$A$131:$J$184,5,0)</f>
        <v>0</v>
      </c>
    </row>
    <row r="44" spans="1:64" s="183" customFormat="1" ht="30" customHeight="1" x14ac:dyDescent="0.5">
      <c r="A44" s="184">
        <f t="shared" si="42"/>
        <v>38</v>
      </c>
      <c r="B44" s="222">
        <v>51610</v>
      </c>
      <c r="C44" s="236" t="s">
        <v>32</v>
      </c>
      <c r="D44" s="186" t="s">
        <v>72</v>
      </c>
      <c r="E44" s="143">
        <f>'[2]Load sensing'!E46</f>
        <v>0</v>
      </c>
      <c r="F44" s="121"/>
      <c r="G44" s="122">
        <f t="shared" si="15"/>
        <v>0</v>
      </c>
      <c r="H44" s="121">
        <f>'[2]Load sensing'!F46</f>
        <v>0</v>
      </c>
      <c r="I44" s="121"/>
      <c r="J44" s="122">
        <f t="shared" si="16"/>
        <v>0</v>
      </c>
      <c r="K44" s="121">
        <f>'[2]Load sensing'!G46</f>
        <v>0</v>
      </c>
      <c r="L44" s="121"/>
      <c r="M44" s="124">
        <f t="shared" si="17"/>
        <v>0</v>
      </c>
      <c r="N44" s="157">
        <f t="shared" si="18"/>
        <v>0</v>
      </c>
      <c r="O44" s="322">
        <f t="shared" si="18"/>
        <v>0</v>
      </c>
      <c r="P44" s="159">
        <f t="shared" si="19"/>
        <v>0</v>
      </c>
      <c r="Q44" s="143">
        <f>'[2]Load sensing'!H46</f>
        <v>0</v>
      </c>
      <c r="R44" s="121"/>
      <c r="S44" s="122">
        <f t="shared" si="20"/>
        <v>0</v>
      </c>
      <c r="T44" s="121">
        <f>'[2]Load sensing'!I46</f>
        <v>0</v>
      </c>
      <c r="U44" s="121"/>
      <c r="V44" s="122">
        <f t="shared" si="21"/>
        <v>0</v>
      </c>
      <c r="W44" s="483">
        <f>'[2]Load sensing'!J46</f>
        <v>0</v>
      </c>
      <c r="X44" s="121"/>
      <c r="Y44" s="124">
        <f t="shared" si="22"/>
        <v>0</v>
      </c>
      <c r="Z44" s="157">
        <f t="shared" si="23"/>
        <v>0</v>
      </c>
      <c r="AA44" s="322">
        <f t="shared" si="23"/>
        <v>0</v>
      </c>
      <c r="AB44" s="159">
        <f t="shared" si="24"/>
        <v>0</v>
      </c>
      <c r="AC44" s="439">
        <f t="shared" si="25"/>
        <v>0</v>
      </c>
      <c r="AD44" s="327">
        <f t="shared" si="25"/>
        <v>0</v>
      </c>
      <c r="AE44" s="168">
        <f t="shared" si="26"/>
        <v>0</v>
      </c>
      <c r="AF44" s="143">
        <f>'[2]Load sensing'!K46</f>
        <v>0</v>
      </c>
      <c r="AG44" s="121"/>
      <c r="AH44" s="122">
        <f t="shared" si="27"/>
        <v>0</v>
      </c>
      <c r="AI44" s="121">
        <f>'[2]Load sensing'!L46</f>
        <v>0</v>
      </c>
      <c r="AJ44" s="121"/>
      <c r="AK44" s="122">
        <f t="shared" si="28"/>
        <v>0</v>
      </c>
      <c r="AL44" s="121">
        <f>'[2]Load sensing'!M46</f>
        <v>0</v>
      </c>
      <c r="AM44" s="121"/>
      <c r="AN44" s="124">
        <f t="shared" si="29"/>
        <v>0</v>
      </c>
      <c r="AO44" s="157">
        <f t="shared" si="9"/>
        <v>0</v>
      </c>
      <c r="AP44" s="322">
        <f t="shared" si="9"/>
        <v>0</v>
      </c>
      <c r="AQ44" s="478">
        <f t="shared" si="10"/>
        <v>0</v>
      </c>
      <c r="AR44" s="143">
        <f>'[2]Load sensing'!N46</f>
        <v>0</v>
      </c>
      <c r="AS44" s="121"/>
      <c r="AT44" s="122">
        <f t="shared" si="30"/>
        <v>0</v>
      </c>
      <c r="AU44" s="121">
        <f>'[2]Load sensing'!O46</f>
        <v>0</v>
      </c>
      <c r="AV44" s="121"/>
      <c r="AW44" s="123">
        <f t="shared" si="31"/>
        <v>0</v>
      </c>
      <c r="AX44" s="121">
        <f>'[2]Load sensing'!P46</f>
        <v>0</v>
      </c>
      <c r="AY44" s="121"/>
      <c r="AZ44" s="122">
        <f t="shared" si="32"/>
        <v>0</v>
      </c>
      <c r="BA44" s="157">
        <f t="shared" si="33"/>
        <v>0</v>
      </c>
      <c r="BB44" s="158">
        <f t="shared" si="34"/>
        <v>0</v>
      </c>
      <c r="BC44" s="452">
        <f t="shared" si="35"/>
        <v>0</v>
      </c>
      <c r="BD44" s="166">
        <f t="shared" si="36"/>
        <v>0</v>
      </c>
      <c r="BE44" s="167">
        <f t="shared" si="37"/>
        <v>0</v>
      </c>
      <c r="BF44" s="447">
        <f t="shared" si="38"/>
        <v>0</v>
      </c>
      <c r="BG44" s="439">
        <f t="shared" si="39"/>
        <v>0</v>
      </c>
      <c r="BH44" s="447">
        <f t="shared" si="40"/>
        <v>0</v>
      </c>
      <c r="BI44" s="447">
        <f t="shared" si="41"/>
        <v>0</v>
      </c>
      <c r="BJ44" s="465"/>
      <c r="BL44" s="456">
        <f>VLOOKUP($B44,Test!$A$131:$J$184,5,0)</f>
        <v>0</v>
      </c>
    </row>
    <row r="45" spans="1:64" s="183" customFormat="1" ht="30" customHeight="1" x14ac:dyDescent="0.5">
      <c r="A45" s="184">
        <f t="shared" si="42"/>
        <v>39</v>
      </c>
      <c r="B45" s="222">
        <v>51611</v>
      </c>
      <c r="C45" s="236" t="s">
        <v>33</v>
      </c>
      <c r="D45" s="186" t="s">
        <v>73</v>
      </c>
      <c r="E45" s="143">
        <f>'[2]Load sensing'!E47</f>
        <v>0</v>
      </c>
      <c r="F45" s="121"/>
      <c r="G45" s="122">
        <f t="shared" si="15"/>
        <v>0</v>
      </c>
      <c r="H45" s="121">
        <f>'[2]Load sensing'!F47</f>
        <v>0</v>
      </c>
      <c r="I45" s="121"/>
      <c r="J45" s="122">
        <f t="shared" si="16"/>
        <v>0</v>
      </c>
      <c r="K45" s="121">
        <f>'[2]Load sensing'!G47</f>
        <v>0</v>
      </c>
      <c r="L45" s="121"/>
      <c r="M45" s="124">
        <f t="shared" si="17"/>
        <v>0</v>
      </c>
      <c r="N45" s="157">
        <f t="shared" si="18"/>
        <v>0</v>
      </c>
      <c r="O45" s="322">
        <f t="shared" si="18"/>
        <v>0</v>
      </c>
      <c r="P45" s="159">
        <f t="shared" si="19"/>
        <v>0</v>
      </c>
      <c r="Q45" s="143">
        <f>'[2]Load sensing'!H47</f>
        <v>0</v>
      </c>
      <c r="R45" s="121"/>
      <c r="S45" s="122">
        <f t="shared" si="20"/>
        <v>0</v>
      </c>
      <c r="T45" s="121">
        <f>'[2]Load sensing'!I47</f>
        <v>0</v>
      </c>
      <c r="U45" s="121"/>
      <c r="V45" s="122">
        <f t="shared" si="21"/>
        <v>0</v>
      </c>
      <c r="W45" s="483">
        <f>'[2]Load sensing'!J47</f>
        <v>0</v>
      </c>
      <c r="X45" s="121"/>
      <c r="Y45" s="124">
        <f t="shared" si="22"/>
        <v>0</v>
      </c>
      <c r="Z45" s="157">
        <f t="shared" si="23"/>
        <v>0</v>
      </c>
      <c r="AA45" s="322">
        <f t="shared" si="23"/>
        <v>0</v>
      </c>
      <c r="AB45" s="159">
        <f t="shared" si="24"/>
        <v>0</v>
      </c>
      <c r="AC45" s="439">
        <f t="shared" si="25"/>
        <v>0</v>
      </c>
      <c r="AD45" s="327">
        <f t="shared" si="25"/>
        <v>0</v>
      </c>
      <c r="AE45" s="168">
        <f t="shared" si="26"/>
        <v>0</v>
      </c>
      <c r="AF45" s="143">
        <f>'[2]Load sensing'!K47</f>
        <v>0</v>
      </c>
      <c r="AG45" s="121"/>
      <c r="AH45" s="122">
        <f t="shared" si="27"/>
        <v>0</v>
      </c>
      <c r="AI45" s="121">
        <f>'[2]Load sensing'!L47</f>
        <v>0</v>
      </c>
      <c r="AJ45" s="121"/>
      <c r="AK45" s="122">
        <f t="shared" si="28"/>
        <v>0</v>
      </c>
      <c r="AL45" s="121">
        <f>'[2]Load sensing'!M47</f>
        <v>0</v>
      </c>
      <c r="AM45" s="121"/>
      <c r="AN45" s="124">
        <f t="shared" si="29"/>
        <v>0</v>
      </c>
      <c r="AO45" s="157">
        <f t="shared" si="9"/>
        <v>0</v>
      </c>
      <c r="AP45" s="322">
        <f t="shared" si="9"/>
        <v>0</v>
      </c>
      <c r="AQ45" s="478">
        <f t="shared" si="10"/>
        <v>0</v>
      </c>
      <c r="AR45" s="143">
        <f>'[2]Load sensing'!N47</f>
        <v>0</v>
      </c>
      <c r="AS45" s="121"/>
      <c r="AT45" s="122">
        <f t="shared" si="30"/>
        <v>0</v>
      </c>
      <c r="AU45" s="121">
        <f>'[2]Load sensing'!O47</f>
        <v>0</v>
      </c>
      <c r="AV45" s="121"/>
      <c r="AW45" s="123">
        <f t="shared" si="31"/>
        <v>0</v>
      </c>
      <c r="AX45" s="121">
        <f>'[2]Load sensing'!P47</f>
        <v>0</v>
      </c>
      <c r="AY45" s="121"/>
      <c r="AZ45" s="122">
        <f t="shared" si="32"/>
        <v>0</v>
      </c>
      <c r="BA45" s="157">
        <f t="shared" si="33"/>
        <v>0</v>
      </c>
      <c r="BB45" s="158">
        <f t="shared" si="34"/>
        <v>0</v>
      </c>
      <c r="BC45" s="452">
        <f t="shared" si="35"/>
        <v>0</v>
      </c>
      <c r="BD45" s="166">
        <f t="shared" si="36"/>
        <v>0</v>
      </c>
      <c r="BE45" s="167">
        <f t="shared" si="37"/>
        <v>0</v>
      </c>
      <c r="BF45" s="447">
        <f t="shared" si="38"/>
        <v>0</v>
      </c>
      <c r="BG45" s="439">
        <f t="shared" si="39"/>
        <v>0</v>
      </c>
      <c r="BH45" s="447">
        <f t="shared" si="40"/>
        <v>0</v>
      </c>
      <c r="BI45" s="447">
        <f t="shared" si="41"/>
        <v>0</v>
      </c>
      <c r="BJ45" s="465"/>
      <c r="BL45" s="456">
        <f>VLOOKUP($B45,Test!$A$131:$J$184,5,0)</f>
        <v>0</v>
      </c>
    </row>
    <row r="46" spans="1:64" s="183" customFormat="1" ht="30" customHeight="1" x14ac:dyDescent="0.5">
      <c r="A46" s="184">
        <f t="shared" si="42"/>
        <v>40</v>
      </c>
      <c r="B46" s="222">
        <v>51612</v>
      </c>
      <c r="C46" s="236" t="s">
        <v>34</v>
      </c>
      <c r="D46" s="186" t="s">
        <v>85</v>
      </c>
      <c r="E46" s="143">
        <f>'[2]Load sensing'!E48</f>
        <v>0</v>
      </c>
      <c r="F46" s="121"/>
      <c r="G46" s="122">
        <f t="shared" si="15"/>
        <v>0</v>
      </c>
      <c r="H46" s="121">
        <f>'[2]Load sensing'!F48</f>
        <v>0</v>
      </c>
      <c r="I46" s="121"/>
      <c r="J46" s="122">
        <f t="shared" si="16"/>
        <v>0</v>
      </c>
      <c r="K46" s="121">
        <f>'[2]Load sensing'!G48</f>
        <v>0</v>
      </c>
      <c r="L46" s="121"/>
      <c r="M46" s="124">
        <f t="shared" si="17"/>
        <v>0</v>
      </c>
      <c r="N46" s="157">
        <f t="shared" si="18"/>
        <v>0</v>
      </c>
      <c r="O46" s="322">
        <f t="shared" si="18"/>
        <v>0</v>
      </c>
      <c r="P46" s="159">
        <f t="shared" si="19"/>
        <v>0</v>
      </c>
      <c r="Q46" s="143">
        <f>'[2]Load sensing'!H48</f>
        <v>0</v>
      </c>
      <c r="R46" s="121"/>
      <c r="S46" s="122">
        <f t="shared" si="20"/>
        <v>0</v>
      </c>
      <c r="T46" s="121">
        <f>'[2]Load sensing'!I48</f>
        <v>0</v>
      </c>
      <c r="U46" s="121"/>
      <c r="V46" s="122">
        <f t="shared" si="21"/>
        <v>0</v>
      </c>
      <c r="W46" s="483">
        <f>'[2]Load sensing'!J48</f>
        <v>0</v>
      </c>
      <c r="X46" s="121"/>
      <c r="Y46" s="124">
        <f t="shared" si="22"/>
        <v>0</v>
      </c>
      <c r="Z46" s="157">
        <f t="shared" si="23"/>
        <v>0</v>
      </c>
      <c r="AA46" s="322">
        <f t="shared" si="23"/>
        <v>0</v>
      </c>
      <c r="AB46" s="159">
        <f t="shared" si="24"/>
        <v>0</v>
      </c>
      <c r="AC46" s="439">
        <f t="shared" si="25"/>
        <v>0</v>
      </c>
      <c r="AD46" s="327">
        <f t="shared" si="25"/>
        <v>0</v>
      </c>
      <c r="AE46" s="168">
        <f t="shared" si="26"/>
        <v>0</v>
      </c>
      <c r="AF46" s="143">
        <f>'[2]Load sensing'!K48</f>
        <v>0</v>
      </c>
      <c r="AG46" s="121"/>
      <c r="AH46" s="122">
        <f t="shared" si="27"/>
        <v>0</v>
      </c>
      <c r="AI46" s="121">
        <f>'[2]Load sensing'!L48</f>
        <v>0</v>
      </c>
      <c r="AJ46" s="121"/>
      <c r="AK46" s="122">
        <f t="shared" si="28"/>
        <v>0</v>
      </c>
      <c r="AL46" s="121">
        <f>'[2]Load sensing'!M48</f>
        <v>0</v>
      </c>
      <c r="AM46" s="121"/>
      <c r="AN46" s="124">
        <f t="shared" si="29"/>
        <v>0</v>
      </c>
      <c r="AO46" s="157">
        <f t="shared" si="9"/>
        <v>0</v>
      </c>
      <c r="AP46" s="322">
        <f t="shared" si="9"/>
        <v>0</v>
      </c>
      <c r="AQ46" s="478">
        <f t="shared" si="10"/>
        <v>0</v>
      </c>
      <c r="AR46" s="143">
        <f>'[2]Load sensing'!N48</f>
        <v>0</v>
      </c>
      <c r="AS46" s="121"/>
      <c r="AT46" s="122">
        <f t="shared" si="30"/>
        <v>0</v>
      </c>
      <c r="AU46" s="121">
        <f>'[2]Load sensing'!O48</f>
        <v>0</v>
      </c>
      <c r="AV46" s="121"/>
      <c r="AW46" s="123">
        <f t="shared" si="31"/>
        <v>0</v>
      </c>
      <c r="AX46" s="121">
        <f>'[2]Load sensing'!P48</f>
        <v>0</v>
      </c>
      <c r="AY46" s="121"/>
      <c r="AZ46" s="122">
        <f t="shared" si="32"/>
        <v>0</v>
      </c>
      <c r="BA46" s="157">
        <f t="shared" si="33"/>
        <v>0</v>
      </c>
      <c r="BB46" s="158">
        <f t="shared" si="34"/>
        <v>0</v>
      </c>
      <c r="BC46" s="452">
        <f t="shared" si="35"/>
        <v>0</v>
      </c>
      <c r="BD46" s="166">
        <f t="shared" si="36"/>
        <v>0</v>
      </c>
      <c r="BE46" s="167">
        <f t="shared" si="37"/>
        <v>0</v>
      </c>
      <c r="BF46" s="447">
        <f t="shared" si="38"/>
        <v>0</v>
      </c>
      <c r="BG46" s="439">
        <f t="shared" si="39"/>
        <v>0</v>
      </c>
      <c r="BH46" s="447">
        <f t="shared" si="40"/>
        <v>0</v>
      </c>
      <c r="BI46" s="447">
        <f t="shared" si="41"/>
        <v>0</v>
      </c>
      <c r="BJ46" s="465"/>
      <c r="BL46" s="456">
        <f>VLOOKUP($B46,Test!$A$131:$J$184,5,0)</f>
        <v>0</v>
      </c>
    </row>
    <row r="47" spans="1:64" s="183" customFormat="1" ht="30" customHeight="1" x14ac:dyDescent="0.5">
      <c r="A47" s="184">
        <f t="shared" si="42"/>
        <v>41</v>
      </c>
      <c r="B47" s="222">
        <v>51613</v>
      </c>
      <c r="C47" s="236" t="s">
        <v>35</v>
      </c>
      <c r="D47" s="186" t="s">
        <v>74</v>
      </c>
      <c r="E47" s="143">
        <f>'[2]Load sensing'!E49</f>
        <v>0</v>
      </c>
      <c r="F47" s="121"/>
      <c r="G47" s="122">
        <f t="shared" si="15"/>
        <v>0</v>
      </c>
      <c r="H47" s="121">
        <f>'[2]Load sensing'!F49</f>
        <v>0</v>
      </c>
      <c r="I47" s="121"/>
      <c r="J47" s="122">
        <f t="shared" si="16"/>
        <v>0</v>
      </c>
      <c r="K47" s="121">
        <f>'[2]Load sensing'!G49</f>
        <v>0</v>
      </c>
      <c r="L47" s="121"/>
      <c r="M47" s="124">
        <f t="shared" si="17"/>
        <v>0</v>
      </c>
      <c r="N47" s="157">
        <f t="shared" si="18"/>
        <v>0</v>
      </c>
      <c r="O47" s="322">
        <f t="shared" si="18"/>
        <v>0</v>
      </c>
      <c r="P47" s="159">
        <f t="shared" si="19"/>
        <v>0</v>
      </c>
      <c r="Q47" s="143">
        <f>'[2]Load sensing'!H49</f>
        <v>0</v>
      </c>
      <c r="R47" s="121"/>
      <c r="S47" s="122">
        <f t="shared" si="20"/>
        <v>0</v>
      </c>
      <c r="T47" s="121">
        <f>'[2]Load sensing'!I49</f>
        <v>0</v>
      </c>
      <c r="U47" s="121"/>
      <c r="V47" s="122">
        <f t="shared" si="21"/>
        <v>0</v>
      </c>
      <c r="W47" s="483">
        <f>'[2]Load sensing'!J49</f>
        <v>0</v>
      </c>
      <c r="X47" s="121"/>
      <c r="Y47" s="124">
        <f t="shared" si="22"/>
        <v>0</v>
      </c>
      <c r="Z47" s="157">
        <f t="shared" si="23"/>
        <v>0</v>
      </c>
      <c r="AA47" s="322">
        <f t="shared" si="23"/>
        <v>0</v>
      </c>
      <c r="AB47" s="159">
        <f t="shared" si="24"/>
        <v>0</v>
      </c>
      <c r="AC47" s="439">
        <f t="shared" si="25"/>
        <v>0</v>
      </c>
      <c r="AD47" s="327">
        <f t="shared" si="25"/>
        <v>0</v>
      </c>
      <c r="AE47" s="168">
        <f t="shared" si="26"/>
        <v>0</v>
      </c>
      <c r="AF47" s="143">
        <f>'[2]Load sensing'!K49</f>
        <v>0</v>
      </c>
      <c r="AG47" s="121"/>
      <c r="AH47" s="122">
        <f t="shared" si="27"/>
        <v>0</v>
      </c>
      <c r="AI47" s="121">
        <f>'[2]Load sensing'!L49</f>
        <v>0</v>
      </c>
      <c r="AJ47" s="121"/>
      <c r="AK47" s="122">
        <f t="shared" si="28"/>
        <v>0</v>
      </c>
      <c r="AL47" s="121">
        <f>'[2]Load sensing'!M49</f>
        <v>0</v>
      </c>
      <c r="AM47" s="121"/>
      <c r="AN47" s="124">
        <f t="shared" si="29"/>
        <v>0</v>
      </c>
      <c r="AO47" s="157">
        <f t="shared" si="9"/>
        <v>0</v>
      </c>
      <c r="AP47" s="322">
        <f t="shared" si="9"/>
        <v>0</v>
      </c>
      <c r="AQ47" s="478">
        <f t="shared" si="10"/>
        <v>0</v>
      </c>
      <c r="AR47" s="143">
        <f>'[2]Load sensing'!N49</f>
        <v>0</v>
      </c>
      <c r="AS47" s="121"/>
      <c r="AT47" s="122">
        <f t="shared" si="30"/>
        <v>0</v>
      </c>
      <c r="AU47" s="121">
        <f>'[2]Load sensing'!O49</f>
        <v>0</v>
      </c>
      <c r="AV47" s="121"/>
      <c r="AW47" s="123">
        <f t="shared" si="31"/>
        <v>0</v>
      </c>
      <c r="AX47" s="121">
        <f>'[2]Load sensing'!P49</f>
        <v>0</v>
      </c>
      <c r="AY47" s="121"/>
      <c r="AZ47" s="122">
        <f t="shared" si="32"/>
        <v>0</v>
      </c>
      <c r="BA47" s="157">
        <f t="shared" si="33"/>
        <v>0</v>
      </c>
      <c r="BB47" s="158">
        <f t="shared" si="34"/>
        <v>0</v>
      </c>
      <c r="BC47" s="452">
        <f t="shared" si="35"/>
        <v>0</v>
      </c>
      <c r="BD47" s="166">
        <f t="shared" si="36"/>
        <v>0</v>
      </c>
      <c r="BE47" s="167">
        <f t="shared" si="37"/>
        <v>0</v>
      </c>
      <c r="BF47" s="447">
        <f t="shared" si="38"/>
        <v>0</v>
      </c>
      <c r="BG47" s="439">
        <f t="shared" si="39"/>
        <v>0</v>
      </c>
      <c r="BH47" s="447">
        <f t="shared" si="40"/>
        <v>0</v>
      </c>
      <c r="BI47" s="447">
        <f t="shared" si="41"/>
        <v>0</v>
      </c>
      <c r="BJ47" s="465"/>
      <c r="BL47" s="456">
        <f>VLOOKUP($B47,Test!$A$131:$J$184,5,0)</f>
        <v>0</v>
      </c>
    </row>
    <row r="48" spans="1:64" s="183" customFormat="1" ht="30" customHeight="1" x14ac:dyDescent="0.5">
      <c r="A48" s="184">
        <f t="shared" si="42"/>
        <v>42</v>
      </c>
      <c r="B48" s="222">
        <v>51614</v>
      </c>
      <c r="C48" s="236" t="s">
        <v>80</v>
      </c>
      <c r="D48" s="186" t="s">
        <v>75</v>
      </c>
      <c r="E48" s="143">
        <f>'[2]Load sensing'!E50</f>
        <v>0</v>
      </c>
      <c r="F48" s="121"/>
      <c r="G48" s="122">
        <f t="shared" si="15"/>
        <v>0</v>
      </c>
      <c r="H48" s="121">
        <f>'[2]Load sensing'!F50</f>
        <v>0</v>
      </c>
      <c r="I48" s="121"/>
      <c r="J48" s="122">
        <f t="shared" si="16"/>
        <v>0</v>
      </c>
      <c r="K48" s="121">
        <f>'[2]Load sensing'!G50</f>
        <v>0</v>
      </c>
      <c r="L48" s="121"/>
      <c r="M48" s="124">
        <f t="shared" si="17"/>
        <v>0</v>
      </c>
      <c r="N48" s="157">
        <f t="shared" si="18"/>
        <v>0</v>
      </c>
      <c r="O48" s="322">
        <f t="shared" si="18"/>
        <v>0</v>
      </c>
      <c r="P48" s="159">
        <f t="shared" si="19"/>
        <v>0</v>
      </c>
      <c r="Q48" s="143">
        <f>'[2]Load sensing'!H50</f>
        <v>0</v>
      </c>
      <c r="R48" s="121"/>
      <c r="S48" s="122">
        <f t="shared" si="20"/>
        <v>0</v>
      </c>
      <c r="T48" s="121">
        <f>'[2]Load sensing'!I50</f>
        <v>0</v>
      </c>
      <c r="U48" s="121"/>
      <c r="V48" s="122">
        <f t="shared" si="21"/>
        <v>0</v>
      </c>
      <c r="W48" s="483">
        <f>'[2]Load sensing'!J50</f>
        <v>0</v>
      </c>
      <c r="X48" s="121"/>
      <c r="Y48" s="124">
        <f t="shared" si="22"/>
        <v>0</v>
      </c>
      <c r="Z48" s="157">
        <f t="shared" si="23"/>
        <v>0</v>
      </c>
      <c r="AA48" s="322">
        <f t="shared" si="23"/>
        <v>0</v>
      </c>
      <c r="AB48" s="159">
        <f t="shared" si="24"/>
        <v>0</v>
      </c>
      <c r="AC48" s="439">
        <f t="shared" si="25"/>
        <v>0</v>
      </c>
      <c r="AD48" s="327">
        <f t="shared" si="25"/>
        <v>0</v>
      </c>
      <c r="AE48" s="168">
        <f t="shared" si="26"/>
        <v>0</v>
      </c>
      <c r="AF48" s="143">
        <f>'[2]Load sensing'!K50</f>
        <v>0</v>
      </c>
      <c r="AG48" s="121"/>
      <c r="AH48" s="122">
        <f t="shared" si="27"/>
        <v>0</v>
      </c>
      <c r="AI48" s="121">
        <f>'[2]Load sensing'!L50</f>
        <v>0</v>
      </c>
      <c r="AJ48" s="121"/>
      <c r="AK48" s="122">
        <f t="shared" si="28"/>
        <v>0</v>
      </c>
      <c r="AL48" s="121">
        <f>'[2]Load sensing'!M50</f>
        <v>0</v>
      </c>
      <c r="AM48" s="121"/>
      <c r="AN48" s="124">
        <f t="shared" si="29"/>
        <v>0</v>
      </c>
      <c r="AO48" s="157">
        <f t="shared" si="9"/>
        <v>0</v>
      </c>
      <c r="AP48" s="322">
        <f t="shared" si="9"/>
        <v>0</v>
      </c>
      <c r="AQ48" s="478">
        <f t="shared" si="10"/>
        <v>0</v>
      </c>
      <c r="AR48" s="143">
        <f>'[2]Load sensing'!N50</f>
        <v>0</v>
      </c>
      <c r="AS48" s="121"/>
      <c r="AT48" s="122">
        <f t="shared" si="30"/>
        <v>0</v>
      </c>
      <c r="AU48" s="121">
        <f>'[2]Load sensing'!O50</f>
        <v>0</v>
      </c>
      <c r="AV48" s="121"/>
      <c r="AW48" s="123">
        <f t="shared" si="31"/>
        <v>0</v>
      </c>
      <c r="AX48" s="121">
        <f>'[2]Load sensing'!P50</f>
        <v>0</v>
      </c>
      <c r="AY48" s="121"/>
      <c r="AZ48" s="122">
        <f t="shared" si="32"/>
        <v>0</v>
      </c>
      <c r="BA48" s="157">
        <f t="shared" si="33"/>
        <v>0</v>
      </c>
      <c r="BB48" s="158">
        <f t="shared" si="34"/>
        <v>0</v>
      </c>
      <c r="BC48" s="452">
        <f t="shared" si="35"/>
        <v>0</v>
      </c>
      <c r="BD48" s="166">
        <f t="shared" si="36"/>
        <v>0</v>
      </c>
      <c r="BE48" s="167">
        <f t="shared" si="37"/>
        <v>0</v>
      </c>
      <c r="BF48" s="447">
        <f t="shared" si="38"/>
        <v>0</v>
      </c>
      <c r="BG48" s="439">
        <f t="shared" si="39"/>
        <v>0</v>
      </c>
      <c r="BH48" s="447">
        <f t="shared" si="40"/>
        <v>0</v>
      </c>
      <c r="BI48" s="447">
        <f t="shared" si="41"/>
        <v>0</v>
      </c>
      <c r="BJ48" s="465"/>
      <c r="BL48" s="456">
        <f>VLOOKUP($B48,Test!$A$131:$J$184,5,0)</f>
        <v>0</v>
      </c>
    </row>
    <row r="49" spans="1:64" s="183" customFormat="1" ht="30" customHeight="1" x14ac:dyDescent="0.5">
      <c r="A49" s="184">
        <f t="shared" si="42"/>
        <v>43</v>
      </c>
      <c r="B49" s="222">
        <v>51615</v>
      </c>
      <c r="C49" s="236" t="s">
        <v>81</v>
      </c>
      <c r="D49" s="186" t="s">
        <v>86</v>
      </c>
      <c r="E49" s="143">
        <f>'[2]Load sensing'!E51</f>
        <v>0</v>
      </c>
      <c r="F49" s="121"/>
      <c r="G49" s="122">
        <f t="shared" si="15"/>
        <v>0</v>
      </c>
      <c r="H49" s="121">
        <f>'[2]Load sensing'!F51</f>
        <v>0</v>
      </c>
      <c r="I49" s="121"/>
      <c r="J49" s="122">
        <f t="shared" si="16"/>
        <v>0</v>
      </c>
      <c r="K49" s="121">
        <f>'[2]Load sensing'!G51</f>
        <v>0</v>
      </c>
      <c r="L49" s="121"/>
      <c r="M49" s="124">
        <f t="shared" si="17"/>
        <v>0</v>
      </c>
      <c r="N49" s="157">
        <f t="shared" si="18"/>
        <v>0</v>
      </c>
      <c r="O49" s="322">
        <f t="shared" si="18"/>
        <v>0</v>
      </c>
      <c r="P49" s="159">
        <f t="shared" si="19"/>
        <v>0</v>
      </c>
      <c r="Q49" s="143">
        <f>'[2]Load sensing'!H51</f>
        <v>0</v>
      </c>
      <c r="R49" s="121"/>
      <c r="S49" s="122">
        <f t="shared" si="20"/>
        <v>0</v>
      </c>
      <c r="T49" s="121">
        <f>'[2]Load sensing'!I51</f>
        <v>0</v>
      </c>
      <c r="U49" s="121"/>
      <c r="V49" s="122">
        <f t="shared" si="21"/>
        <v>0</v>
      </c>
      <c r="W49" s="483">
        <f>'[2]Load sensing'!J51</f>
        <v>0</v>
      </c>
      <c r="X49" s="121"/>
      <c r="Y49" s="124">
        <f t="shared" si="22"/>
        <v>0</v>
      </c>
      <c r="Z49" s="157">
        <f t="shared" si="23"/>
        <v>0</v>
      </c>
      <c r="AA49" s="322">
        <f t="shared" si="23"/>
        <v>0</v>
      </c>
      <c r="AB49" s="159">
        <f t="shared" si="24"/>
        <v>0</v>
      </c>
      <c r="AC49" s="439">
        <f t="shared" si="25"/>
        <v>0</v>
      </c>
      <c r="AD49" s="327">
        <f t="shared" si="25"/>
        <v>0</v>
      </c>
      <c r="AE49" s="168">
        <f t="shared" si="26"/>
        <v>0</v>
      </c>
      <c r="AF49" s="143">
        <f>'[2]Load sensing'!K51</f>
        <v>0</v>
      </c>
      <c r="AG49" s="121"/>
      <c r="AH49" s="122">
        <f t="shared" si="27"/>
        <v>0</v>
      </c>
      <c r="AI49" s="121">
        <f>'[2]Load sensing'!L51</f>
        <v>0</v>
      </c>
      <c r="AJ49" s="121"/>
      <c r="AK49" s="122">
        <f t="shared" si="28"/>
        <v>0</v>
      </c>
      <c r="AL49" s="121">
        <f>'[2]Load sensing'!M51</f>
        <v>0</v>
      </c>
      <c r="AM49" s="121"/>
      <c r="AN49" s="124">
        <f t="shared" si="29"/>
        <v>0</v>
      </c>
      <c r="AO49" s="157">
        <f t="shared" si="9"/>
        <v>0</v>
      </c>
      <c r="AP49" s="322">
        <f t="shared" si="9"/>
        <v>0</v>
      </c>
      <c r="AQ49" s="478">
        <f t="shared" si="10"/>
        <v>0</v>
      </c>
      <c r="AR49" s="143">
        <f>'[2]Load sensing'!N51</f>
        <v>0</v>
      </c>
      <c r="AS49" s="121"/>
      <c r="AT49" s="122">
        <f t="shared" si="30"/>
        <v>0</v>
      </c>
      <c r="AU49" s="121">
        <f>'[2]Load sensing'!O51</f>
        <v>0</v>
      </c>
      <c r="AV49" s="121"/>
      <c r="AW49" s="123">
        <f t="shared" si="31"/>
        <v>0</v>
      </c>
      <c r="AX49" s="121">
        <f>'[2]Load sensing'!P51</f>
        <v>0</v>
      </c>
      <c r="AY49" s="121"/>
      <c r="AZ49" s="122">
        <f t="shared" si="32"/>
        <v>0</v>
      </c>
      <c r="BA49" s="157">
        <f t="shared" si="33"/>
        <v>0</v>
      </c>
      <c r="BB49" s="158">
        <f t="shared" si="34"/>
        <v>0</v>
      </c>
      <c r="BC49" s="452">
        <f t="shared" si="35"/>
        <v>0</v>
      </c>
      <c r="BD49" s="166">
        <f t="shared" si="36"/>
        <v>0</v>
      </c>
      <c r="BE49" s="167">
        <f t="shared" si="37"/>
        <v>0</v>
      </c>
      <c r="BF49" s="447">
        <f t="shared" si="38"/>
        <v>0</v>
      </c>
      <c r="BG49" s="439">
        <f t="shared" si="39"/>
        <v>0</v>
      </c>
      <c r="BH49" s="447">
        <f t="shared" si="40"/>
        <v>0</v>
      </c>
      <c r="BI49" s="447">
        <f t="shared" si="41"/>
        <v>0</v>
      </c>
      <c r="BJ49" s="465"/>
      <c r="BL49" s="456">
        <f>VLOOKUP($B49,Test!$A$131:$J$184,5,0)</f>
        <v>0</v>
      </c>
    </row>
    <row r="50" spans="1:64" s="183" customFormat="1" ht="30" customHeight="1" x14ac:dyDescent="0.5">
      <c r="A50" s="184">
        <f t="shared" si="42"/>
        <v>44</v>
      </c>
      <c r="B50" s="222">
        <v>51616</v>
      </c>
      <c r="C50" s="236" t="s">
        <v>36</v>
      </c>
      <c r="D50" s="186" t="s">
        <v>76</v>
      </c>
      <c r="E50" s="143">
        <f>'[2]Load sensing'!E52</f>
        <v>0</v>
      </c>
      <c r="F50" s="121"/>
      <c r="G50" s="122">
        <f t="shared" si="15"/>
        <v>0</v>
      </c>
      <c r="H50" s="121">
        <f>'[2]Load sensing'!F52</f>
        <v>0</v>
      </c>
      <c r="I50" s="121"/>
      <c r="J50" s="122">
        <f t="shared" si="16"/>
        <v>0</v>
      </c>
      <c r="K50" s="121">
        <f>'[2]Load sensing'!G52</f>
        <v>0</v>
      </c>
      <c r="L50" s="121"/>
      <c r="M50" s="124">
        <f t="shared" si="17"/>
        <v>0</v>
      </c>
      <c r="N50" s="157">
        <f t="shared" si="18"/>
        <v>0</v>
      </c>
      <c r="O50" s="322">
        <f t="shared" si="18"/>
        <v>0</v>
      </c>
      <c r="P50" s="159">
        <f t="shared" si="19"/>
        <v>0</v>
      </c>
      <c r="Q50" s="143">
        <f>'[2]Load sensing'!H52</f>
        <v>0</v>
      </c>
      <c r="R50" s="121"/>
      <c r="S50" s="122">
        <f t="shared" si="20"/>
        <v>0</v>
      </c>
      <c r="T50" s="121">
        <f>'[2]Load sensing'!I52</f>
        <v>0</v>
      </c>
      <c r="U50" s="121"/>
      <c r="V50" s="122">
        <f t="shared" si="21"/>
        <v>0</v>
      </c>
      <c r="W50" s="483">
        <f>'[2]Load sensing'!J52</f>
        <v>0</v>
      </c>
      <c r="X50" s="121"/>
      <c r="Y50" s="124">
        <f t="shared" si="22"/>
        <v>0</v>
      </c>
      <c r="Z50" s="157">
        <f t="shared" si="23"/>
        <v>0</v>
      </c>
      <c r="AA50" s="322">
        <f t="shared" si="23"/>
        <v>0</v>
      </c>
      <c r="AB50" s="159">
        <f t="shared" si="24"/>
        <v>0</v>
      </c>
      <c r="AC50" s="439">
        <f t="shared" si="25"/>
        <v>0</v>
      </c>
      <c r="AD50" s="327">
        <f t="shared" si="25"/>
        <v>0</v>
      </c>
      <c r="AE50" s="168">
        <f t="shared" si="26"/>
        <v>0</v>
      </c>
      <c r="AF50" s="143">
        <f>'[2]Load sensing'!K52</f>
        <v>0</v>
      </c>
      <c r="AG50" s="121"/>
      <c r="AH50" s="122">
        <f t="shared" si="27"/>
        <v>0</v>
      </c>
      <c r="AI50" s="121">
        <f>'[2]Load sensing'!L52</f>
        <v>0</v>
      </c>
      <c r="AJ50" s="121"/>
      <c r="AK50" s="122">
        <f t="shared" si="28"/>
        <v>0</v>
      </c>
      <c r="AL50" s="121">
        <f>'[2]Load sensing'!M52</f>
        <v>0</v>
      </c>
      <c r="AM50" s="121"/>
      <c r="AN50" s="124">
        <f t="shared" si="29"/>
        <v>0</v>
      </c>
      <c r="AO50" s="157">
        <f t="shared" si="9"/>
        <v>0</v>
      </c>
      <c r="AP50" s="322">
        <f t="shared" si="9"/>
        <v>0</v>
      </c>
      <c r="AQ50" s="478">
        <f t="shared" si="10"/>
        <v>0</v>
      </c>
      <c r="AR50" s="143">
        <f>'[2]Load sensing'!N52</f>
        <v>0</v>
      </c>
      <c r="AS50" s="121"/>
      <c r="AT50" s="122">
        <f t="shared" si="30"/>
        <v>0</v>
      </c>
      <c r="AU50" s="121">
        <f>'[2]Load sensing'!O52</f>
        <v>0</v>
      </c>
      <c r="AV50" s="121"/>
      <c r="AW50" s="123">
        <f t="shared" si="31"/>
        <v>0</v>
      </c>
      <c r="AX50" s="121">
        <f>'[2]Load sensing'!P52</f>
        <v>0</v>
      </c>
      <c r="AY50" s="121"/>
      <c r="AZ50" s="122">
        <f t="shared" si="32"/>
        <v>0</v>
      </c>
      <c r="BA50" s="157">
        <f t="shared" si="33"/>
        <v>0</v>
      </c>
      <c r="BB50" s="158">
        <f t="shared" si="34"/>
        <v>0</v>
      </c>
      <c r="BC50" s="452">
        <f t="shared" si="35"/>
        <v>0</v>
      </c>
      <c r="BD50" s="166">
        <f t="shared" si="36"/>
        <v>0</v>
      </c>
      <c r="BE50" s="167">
        <f t="shared" si="37"/>
        <v>0</v>
      </c>
      <c r="BF50" s="447">
        <f t="shared" si="38"/>
        <v>0</v>
      </c>
      <c r="BG50" s="439">
        <f t="shared" si="39"/>
        <v>0</v>
      </c>
      <c r="BH50" s="447">
        <f t="shared" si="40"/>
        <v>0</v>
      </c>
      <c r="BI50" s="447">
        <f t="shared" si="41"/>
        <v>0</v>
      </c>
      <c r="BJ50" s="465"/>
      <c r="BL50" s="456">
        <f>VLOOKUP($B50,Test!$A$131:$J$184,5,0)</f>
        <v>0</v>
      </c>
    </row>
    <row r="51" spans="1:64" s="183" customFormat="1" ht="30" customHeight="1" x14ac:dyDescent="0.5">
      <c r="A51" s="181">
        <f t="shared" si="42"/>
        <v>45</v>
      </c>
      <c r="B51" s="222">
        <v>51617</v>
      </c>
      <c r="C51" s="236" t="s">
        <v>37</v>
      </c>
      <c r="D51" s="186" t="s">
        <v>77</v>
      </c>
      <c r="E51" s="143">
        <f>'[2]Load sensing'!E53</f>
        <v>0</v>
      </c>
      <c r="F51" s="121"/>
      <c r="G51" s="122">
        <f t="shared" si="15"/>
        <v>0</v>
      </c>
      <c r="H51" s="121">
        <f>'[2]Load sensing'!F53</f>
        <v>0</v>
      </c>
      <c r="I51" s="121"/>
      <c r="J51" s="122">
        <f t="shared" si="16"/>
        <v>0</v>
      </c>
      <c r="K51" s="121">
        <f>'[2]Load sensing'!G53</f>
        <v>0</v>
      </c>
      <c r="L51" s="121"/>
      <c r="M51" s="124">
        <f t="shared" si="17"/>
        <v>0</v>
      </c>
      <c r="N51" s="157">
        <f t="shared" ref="N51:O53" si="43">+E51+H51+K51</f>
        <v>0</v>
      </c>
      <c r="O51" s="322">
        <f t="shared" si="43"/>
        <v>0</v>
      </c>
      <c r="P51" s="159">
        <f t="shared" si="19"/>
        <v>0</v>
      </c>
      <c r="Q51" s="143">
        <f>'[2]Load sensing'!H53</f>
        <v>0</v>
      </c>
      <c r="R51" s="121"/>
      <c r="S51" s="122">
        <f t="shared" si="20"/>
        <v>0</v>
      </c>
      <c r="T51" s="121">
        <f>'[2]Load sensing'!I53</f>
        <v>0</v>
      </c>
      <c r="U51" s="121"/>
      <c r="V51" s="122">
        <f t="shared" si="21"/>
        <v>0</v>
      </c>
      <c r="W51" s="483">
        <f>'[2]Load sensing'!J53</f>
        <v>0</v>
      </c>
      <c r="X51" s="121"/>
      <c r="Y51" s="124">
        <f t="shared" si="22"/>
        <v>0</v>
      </c>
      <c r="Z51" s="157">
        <f t="shared" ref="Z51:AA53" si="44">+Q51+T51+W51</f>
        <v>0</v>
      </c>
      <c r="AA51" s="322">
        <f t="shared" si="44"/>
        <v>0</v>
      </c>
      <c r="AB51" s="159">
        <f t="shared" si="24"/>
        <v>0</v>
      </c>
      <c r="AC51" s="439">
        <f t="shared" ref="AC51:AD53" si="45">+E51+H51+K51+Q51+T51+W51</f>
        <v>0</v>
      </c>
      <c r="AD51" s="327">
        <f t="shared" si="45"/>
        <v>0</v>
      </c>
      <c r="AE51" s="168">
        <f t="shared" si="26"/>
        <v>0</v>
      </c>
      <c r="AF51" s="143">
        <f>'[2]Load sensing'!K53</f>
        <v>0</v>
      </c>
      <c r="AG51" s="121"/>
      <c r="AH51" s="122">
        <f t="shared" si="27"/>
        <v>0</v>
      </c>
      <c r="AI51" s="121">
        <f>'[2]Load sensing'!L53</f>
        <v>0</v>
      </c>
      <c r="AJ51" s="121"/>
      <c r="AK51" s="122">
        <f t="shared" si="28"/>
        <v>0</v>
      </c>
      <c r="AL51" s="121">
        <f>'[2]Load sensing'!M53</f>
        <v>0</v>
      </c>
      <c r="AM51" s="121"/>
      <c r="AN51" s="124">
        <f t="shared" si="29"/>
        <v>0</v>
      </c>
      <c r="AO51" s="157">
        <f t="shared" ref="AO51:AP53" si="46">+AF51+AI51+AL51</f>
        <v>0</v>
      </c>
      <c r="AP51" s="322">
        <f t="shared" si="46"/>
        <v>0</v>
      </c>
      <c r="AQ51" s="478">
        <f t="shared" si="10"/>
        <v>0</v>
      </c>
      <c r="AR51" s="143">
        <f>'[2]Load sensing'!N53</f>
        <v>0</v>
      </c>
      <c r="AS51" s="121"/>
      <c r="AT51" s="122">
        <f t="shared" si="30"/>
        <v>0</v>
      </c>
      <c r="AU51" s="121">
        <f>'[2]Load sensing'!O53</f>
        <v>0</v>
      </c>
      <c r="AV51" s="121"/>
      <c r="AW51" s="123">
        <f t="shared" si="31"/>
        <v>0</v>
      </c>
      <c r="AX51" s="121">
        <f>'[2]Load sensing'!P53</f>
        <v>0</v>
      </c>
      <c r="AY51" s="121"/>
      <c r="AZ51" s="122">
        <f t="shared" si="32"/>
        <v>0</v>
      </c>
      <c r="BA51" s="157">
        <f t="shared" si="33"/>
        <v>0</v>
      </c>
      <c r="BB51" s="158">
        <f t="shared" si="34"/>
        <v>0</v>
      </c>
      <c r="BC51" s="452">
        <f t="shared" si="35"/>
        <v>0</v>
      </c>
      <c r="BD51" s="166">
        <f t="shared" si="36"/>
        <v>0</v>
      </c>
      <c r="BE51" s="167">
        <f t="shared" si="37"/>
        <v>0</v>
      </c>
      <c r="BF51" s="447">
        <f t="shared" si="38"/>
        <v>0</v>
      </c>
      <c r="BG51" s="439">
        <f t="shared" si="39"/>
        <v>0</v>
      </c>
      <c r="BH51" s="447">
        <f t="shared" si="40"/>
        <v>0</v>
      </c>
      <c r="BI51" s="486">
        <f t="shared" si="41"/>
        <v>0</v>
      </c>
      <c r="BJ51" s="465"/>
      <c r="BL51" s="456">
        <f>VLOOKUP($B51,Test!$A$131:$J$184,5,0)</f>
        <v>0</v>
      </c>
    </row>
    <row r="52" spans="1:64" s="183" customFormat="1" ht="30" customHeight="1" x14ac:dyDescent="0.5">
      <c r="A52" s="184">
        <f t="shared" si="42"/>
        <v>46</v>
      </c>
      <c r="B52" s="512">
        <v>51698</v>
      </c>
      <c r="C52" s="514" t="s">
        <v>266</v>
      </c>
      <c r="D52" s="233"/>
      <c r="E52" s="143"/>
      <c r="F52" s="121"/>
      <c r="G52" s="122">
        <f t="shared" ref="G52" si="47">E52-F52</f>
        <v>0</v>
      </c>
      <c r="H52" s="121"/>
      <c r="I52" s="121"/>
      <c r="J52" s="122">
        <f t="shared" ref="J52" si="48">H52-I52</f>
        <v>0</v>
      </c>
      <c r="K52" s="121"/>
      <c r="L52" s="121"/>
      <c r="M52" s="124">
        <f t="shared" ref="M52" si="49">K52-L52</f>
        <v>0</v>
      </c>
      <c r="N52" s="157">
        <f t="shared" ref="N52" si="50">+E52+H52+K52</f>
        <v>0</v>
      </c>
      <c r="O52" s="322">
        <f t="shared" ref="O52" si="51">+F52+I52+L52</f>
        <v>0</v>
      </c>
      <c r="P52" s="159">
        <f t="shared" ref="P52" si="52">+N52-O52</f>
        <v>0</v>
      </c>
      <c r="Q52" s="143"/>
      <c r="R52" s="121"/>
      <c r="S52" s="122">
        <f t="shared" ref="S52" si="53">Q52-R52</f>
        <v>0</v>
      </c>
      <c r="T52" s="121"/>
      <c r="U52" s="121"/>
      <c r="V52" s="122">
        <f t="shared" ref="V52" si="54">T52-U52</f>
        <v>0</v>
      </c>
      <c r="W52" s="483"/>
      <c r="X52" s="121"/>
      <c r="Y52" s="124">
        <f t="shared" ref="Y52" si="55">W52-X52</f>
        <v>0</v>
      </c>
      <c r="Z52" s="157">
        <f t="shared" ref="Z52" si="56">+Q52+T52+W52</f>
        <v>0</v>
      </c>
      <c r="AA52" s="322">
        <f t="shared" ref="AA52" si="57">+R52+U52+X52</f>
        <v>0</v>
      </c>
      <c r="AB52" s="159">
        <f t="shared" ref="AB52" si="58">+Z52-AA52</f>
        <v>0</v>
      </c>
      <c r="AC52" s="439">
        <f t="shared" ref="AC52" si="59">+E52+H52+K52+Q52+T52+W52</f>
        <v>0</v>
      </c>
      <c r="AD52" s="327">
        <f t="shared" ref="AD52" si="60">+F52+I52+L52+R52+U52+X52</f>
        <v>0</v>
      </c>
      <c r="AE52" s="168">
        <f t="shared" ref="AE52" si="61">+AC52-AD52</f>
        <v>0</v>
      </c>
      <c r="AF52" s="143"/>
      <c r="AG52" s="121"/>
      <c r="AH52" s="122">
        <f t="shared" ref="AH52" si="62">AF52-AG52</f>
        <v>0</v>
      </c>
      <c r="AI52" s="121"/>
      <c r="AJ52" s="121"/>
      <c r="AK52" s="122">
        <f t="shared" ref="AK52" si="63">AI52-AJ52</f>
        <v>0</v>
      </c>
      <c r="AL52" s="121"/>
      <c r="AM52" s="121"/>
      <c r="AN52" s="124">
        <f t="shared" ref="AN52" si="64">AL52-AM52</f>
        <v>0</v>
      </c>
      <c r="AO52" s="157">
        <f t="shared" ref="AO52" si="65">+AF52+AI52+AL52</f>
        <v>0</v>
      </c>
      <c r="AP52" s="322">
        <f t="shared" ref="AP52" si="66">+AG52+AJ52+AM52</f>
        <v>0</v>
      </c>
      <c r="AQ52" s="478">
        <f t="shared" ref="AQ52" si="67">AO52-AP52</f>
        <v>0</v>
      </c>
      <c r="AR52" s="143"/>
      <c r="AS52" s="121"/>
      <c r="AT52" s="122">
        <f t="shared" ref="AT52" si="68">AR52-AS52</f>
        <v>0</v>
      </c>
      <c r="AU52" s="121"/>
      <c r="AV52" s="121"/>
      <c r="AW52" s="123">
        <f t="shared" ref="AW52" si="69">AU52-AV52</f>
        <v>0</v>
      </c>
      <c r="AX52" s="121"/>
      <c r="AY52" s="121"/>
      <c r="AZ52" s="122">
        <f t="shared" ref="AZ52" si="70">AX52-AY52</f>
        <v>0</v>
      </c>
      <c r="BA52" s="157">
        <f t="shared" ref="BA52" si="71">AR52+AU52+AX52</f>
        <v>0</v>
      </c>
      <c r="BB52" s="158">
        <f t="shared" ref="BB52" si="72">AS52+AV52+AY52</f>
        <v>0</v>
      </c>
      <c r="BC52" s="452">
        <f t="shared" ref="BC52" si="73">BA52-BB52</f>
        <v>0</v>
      </c>
      <c r="BD52" s="166">
        <f t="shared" ref="BD52" si="74">AF52+AI52+AL52+AR52+AU52+AX52</f>
        <v>0</v>
      </c>
      <c r="BE52" s="167">
        <f t="shared" ref="BE52" si="75">AG52+AJ52+AM52+AS52+AV52+AY52</f>
        <v>0</v>
      </c>
      <c r="BF52" s="447">
        <f t="shared" ref="BF52" si="76">BD52-BE52</f>
        <v>0</v>
      </c>
      <c r="BG52" s="439">
        <f t="shared" ref="BG52" si="77">AC52+BD52</f>
        <v>0</v>
      </c>
      <c r="BH52" s="447">
        <f t="shared" ref="BH52" si="78">AD52+BE52</f>
        <v>0</v>
      </c>
      <c r="BI52" s="486">
        <f t="shared" ref="BI52" si="79">BG52-BH52</f>
        <v>0</v>
      </c>
      <c r="BJ52" s="465"/>
      <c r="BL52" s="456"/>
    </row>
    <row r="53" spans="1:64" s="183" customFormat="1" ht="30" customHeight="1" thickBot="1" x14ac:dyDescent="0.55000000000000004">
      <c r="A53" s="181">
        <f t="shared" si="42"/>
        <v>47</v>
      </c>
      <c r="B53" s="230">
        <v>51708</v>
      </c>
      <c r="C53" s="238" t="s">
        <v>247</v>
      </c>
      <c r="D53" s="233" t="s">
        <v>250</v>
      </c>
      <c r="E53" s="143">
        <f>'[2]Load sensing'!E54</f>
        <v>0</v>
      </c>
      <c r="F53" s="126"/>
      <c r="G53" s="144">
        <f t="shared" si="15"/>
        <v>0</v>
      </c>
      <c r="H53" s="126">
        <f>'[2]Load sensing'!F54</f>
        <v>0</v>
      </c>
      <c r="I53" s="126"/>
      <c r="J53" s="144">
        <f t="shared" si="16"/>
        <v>0</v>
      </c>
      <c r="K53" s="126">
        <f>'[2]Load sensing'!G54</f>
        <v>0</v>
      </c>
      <c r="L53" s="126"/>
      <c r="M53" s="146">
        <f t="shared" si="17"/>
        <v>0</v>
      </c>
      <c r="N53" s="160">
        <f t="shared" si="43"/>
        <v>0</v>
      </c>
      <c r="O53" s="323">
        <f t="shared" si="43"/>
        <v>0</v>
      </c>
      <c r="P53" s="162">
        <f t="shared" si="19"/>
        <v>0</v>
      </c>
      <c r="Q53" s="461">
        <f>'[2]Load sensing'!H54</f>
        <v>0</v>
      </c>
      <c r="R53" s="126"/>
      <c r="S53" s="144">
        <f t="shared" si="20"/>
        <v>0</v>
      </c>
      <c r="T53" s="126">
        <f>'[2]Load sensing'!I54</f>
        <v>0</v>
      </c>
      <c r="U53" s="126"/>
      <c r="V53" s="144">
        <f t="shared" si="21"/>
        <v>0</v>
      </c>
      <c r="W53" s="483">
        <f>'[2]Load sensing'!J54</f>
        <v>0</v>
      </c>
      <c r="X53" s="126"/>
      <c r="Y53" s="146">
        <f t="shared" si="22"/>
        <v>0</v>
      </c>
      <c r="Z53" s="160">
        <f t="shared" si="44"/>
        <v>0</v>
      </c>
      <c r="AA53" s="323">
        <f t="shared" si="44"/>
        <v>0</v>
      </c>
      <c r="AB53" s="162">
        <f t="shared" si="24"/>
        <v>0</v>
      </c>
      <c r="AC53" s="440">
        <f t="shared" si="45"/>
        <v>0</v>
      </c>
      <c r="AD53" s="328">
        <f t="shared" si="45"/>
        <v>0</v>
      </c>
      <c r="AE53" s="171">
        <f t="shared" si="26"/>
        <v>0</v>
      </c>
      <c r="AF53" s="461">
        <f>'[2]Load sensing'!K54</f>
        <v>0</v>
      </c>
      <c r="AG53" s="126"/>
      <c r="AH53" s="144">
        <f t="shared" si="27"/>
        <v>0</v>
      </c>
      <c r="AI53" s="126">
        <f>'[2]Load sensing'!L54</f>
        <v>0</v>
      </c>
      <c r="AJ53" s="126"/>
      <c r="AK53" s="144">
        <f t="shared" si="28"/>
        <v>0</v>
      </c>
      <c r="AL53" s="126">
        <f>'[2]Load sensing'!M54</f>
        <v>0</v>
      </c>
      <c r="AM53" s="126"/>
      <c r="AN53" s="146">
        <f t="shared" si="29"/>
        <v>0</v>
      </c>
      <c r="AO53" s="160">
        <f t="shared" si="46"/>
        <v>0</v>
      </c>
      <c r="AP53" s="323">
        <f t="shared" si="46"/>
        <v>0</v>
      </c>
      <c r="AQ53" s="479">
        <f t="shared" si="10"/>
        <v>0</v>
      </c>
      <c r="AR53" s="461">
        <f>'[2]Load sensing'!N54</f>
        <v>0</v>
      </c>
      <c r="AS53" s="126"/>
      <c r="AT53" s="122">
        <f t="shared" si="30"/>
        <v>0</v>
      </c>
      <c r="AU53" s="126">
        <f>'[2]Load sensing'!O54</f>
        <v>0</v>
      </c>
      <c r="AV53" s="126"/>
      <c r="AW53" s="123">
        <f t="shared" si="31"/>
        <v>0</v>
      </c>
      <c r="AX53" s="126">
        <f>'[2]Load sensing'!P54</f>
        <v>0</v>
      </c>
      <c r="AY53" s="126"/>
      <c r="AZ53" s="122">
        <f t="shared" si="32"/>
        <v>0</v>
      </c>
      <c r="BA53" s="160">
        <f t="shared" si="33"/>
        <v>0</v>
      </c>
      <c r="BB53" s="161">
        <f t="shared" si="34"/>
        <v>0</v>
      </c>
      <c r="BC53" s="453">
        <f t="shared" si="35"/>
        <v>0</v>
      </c>
      <c r="BD53" s="169">
        <f t="shared" si="36"/>
        <v>0</v>
      </c>
      <c r="BE53" s="170">
        <f t="shared" si="37"/>
        <v>0</v>
      </c>
      <c r="BF53" s="448">
        <f t="shared" si="38"/>
        <v>0</v>
      </c>
      <c r="BG53" s="440">
        <f t="shared" si="39"/>
        <v>0</v>
      </c>
      <c r="BH53" s="448">
        <f t="shared" si="40"/>
        <v>0</v>
      </c>
      <c r="BI53" s="448">
        <f t="shared" si="41"/>
        <v>0</v>
      </c>
      <c r="BJ53" s="465"/>
      <c r="BL53" s="458">
        <f>VLOOKUP($B53,Test!$A$131:$J$184,5,0)</f>
        <v>0</v>
      </c>
    </row>
    <row r="54" spans="1:64" s="114" customFormat="1" ht="33" customHeight="1" thickBot="1" x14ac:dyDescent="0.55000000000000004">
      <c r="A54" s="540" t="s">
        <v>97</v>
      </c>
      <c r="B54" s="541"/>
      <c r="C54" s="549"/>
      <c r="D54" s="113"/>
      <c r="E54" s="155">
        <f t="shared" ref="E54:AJ54" si="80">SUM(E7:E53)</f>
        <v>0</v>
      </c>
      <c r="F54" s="459">
        <f t="shared" si="80"/>
        <v>0</v>
      </c>
      <c r="G54" s="136">
        <f t="shared" si="80"/>
        <v>0</v>
      </c>
      <c r="H54" s="135">
        <f t="shared" si="80"/>
        <v>0</v>
      </c>
      <c r="I54" s="135">
        <f t="shared" si="80"/>
        <v>0</v>
      </c>
      <c r="J54" s="136">
        <f t="shared" si="80"/>
        <v>0</v>
      </c>
      <c r="K54" s="135">
        <f t="shared" si="80"/>
        <v>0</v>
      </c>
      <c r="L54" s="135">
        <f t="shared" si="80"/>
        <v>0</v>
      </c>
      <c r="M54" s="139">
        <f t="shared" si="80"/>
        <v>0</v>
      </c>
      <c r="N54" s="163">
        <f t="shared" si="80"/>
        <v>0</v>
      </c>
      <c r="O54" s="324">
        <f t="shared" si="80"/>
        <v>0</v>
      </c>
      <c r="P54" s="165">
        <f t="shared" si="80"/>
        <v>0</v>
      </c>
      <c r="Q54" s="155">
        <f t="shared" si="80"/>
        <v>0</v>
      </c>
      <c r="R54" s="135">
        <f t="shared" si="80"/>
        <v>0</v>
      </c>
      <c r="S54" s="136">
        <f t="shared" si="80"/>
        <v>0</v>
      </c>
      <c r="T54" s="135">
        <f t="shared" si="80"/>
        <v>0</v>
      </c>
      <c r="U54" s="135">
        <f t="shared" si="80"/>
        <v>0</v>
      </c>
      <c r="V54" s="136">
        <f t="shared" si="80"/>
        <v>0</v>
      </c>
      <c r="W54" s="135">
        <f t="shared" si="80"/>
        <v>0</v>
      </c>
      <c r="X54" s="135">
        <f t="shared" si="80"/>
        <v>0</v>
      </c>
      <c r="Y54" s="139">
        <f t="shared" si="80"/>
        <v>0</v>
      </c>
      <c r="Z54" s="163">
        <f t="shared" si="80"/>
        <v>0</v>
      </c>
      <c r="AA54" s="324">
        <f t="shared" si="80"/>
        <v>0</v>
      </c>
      <c r="AB54" s="165">
        <f t="shared" si="80"/>
        <v>0</v>
      </c>
      <c r="AC54" s="441">
        <f t="shared" si="80"/>
        <v>0</v>
      </c>
      <c r="AD54" s="178">
        <f t="shared" si="80"/>
        <v>0</v>
      </c>
      <c r="AE54" s="174">
        <f t="shared" si="80"/>
        <v>0</v>
      </c>
      <c r="AF54" s="155">
        <f t="shared" si="80"/>
        <v>0</v>
      </c>
      <c r="AG54" s="135">
        <f t="shared" si="80"/>
        <v>0</v>
      </c>
      <c r="AH54" s="136">
        <f t="shared" si="80"/>
        <v>0</v>
      </c>
      <c r="AI54" s="135">
        <f t="shared" si="80"/>
        <v>0</v>
      </c>
      <c r="AJ54" s="135">
        <f t="shared" si="80"/>
        <v>0</v>
      </c>
      <c r="AK54" s="136">
        <f t="shared" ref="AK54:BI54" si="81">SUM(AK7:AK53)</f>
        <v>0</v>
      </c>
      <c r="AL54" s="135">
        <f t="shared" si="81"/>
        <v>0</v>
      </c>
      <c r="AM54" s="131">
        <f t="shared" si="81"/>
        <v>0</v>
      </c>
      <c r="AN54" s="139">
        <f t="shared" si="81"/>
        <v>0</v>
      </c>
      <c r="AO54" s="163">
        <f t="shared" si="81"/>
        <v>0</v>
      </c>
      <c r="AP54" s="324">
        <f t="shared" si="81"/>
        <v>0</v>
      </c>
      <c r="AQ54" s="476">
        <f t="shared" si="81"/>
        <v>0</v>
      </c>
      <c r="AR54" s="155">
        <f t="shared" si="81"/>
        <v>0</v>
      </c>
      <c r="AS54" s="131">
        <f t="shared" si="81"/>
        <v>0</v>
      </c>
      <c r="AT54" s="136">
        <f t="shared" si="81"/>
        <v>0</v>
      </c>
      <c r="AU54" s="135">
        <f t="shared" si="81"/>
        <v>0</v>
      </c>
      <c r="AV54" s="131">
        <f t="shared" si="81"/>
        <v>0</v>
      </c>
      <c r="AW54" s="137">
        <f t="shared" si="81"/>
        <v>0</v>
      </c>
      <c r="AX54" s="135">
        <f t="shared" si="81"/>
        <v>0</v>
      </c>
      <c r="AY54" s="131">
        <f t="shared" si="81"/>
        <v>0</v>
      </c>
      <c r="AZ54" s="136">
        <f t="shared" si="81"/>
        <v>0</v>
      </c>
      <c r="BA54" s="163">
        <f t="shared" si="81"/>
        <v>0</v>
      </c>
      <c r="BB54" s="164">
        <f t="shared" si="81"/>
        <v>0</v>
      </c>
      <c r="BC54" s="449">
        <f t="shared" si="81"/>
        <v>0</v>
      </c>
      <c r="BD54" s="177">
        <f t="shared" si="81"/>
        <v>0</v>
      </c>
      <c r="BE54" s="177">
        <f t="shared" si="81"/>
        <v>0</v>
      </c>
      <c r="BF54" s="445">
        <f t="shared" si="81"/>
        <v>0</v>
      </c>
      <c r="BG54" s="441">
        <f t="shared" si="81"/>
        <v>0</v>
      </c>
      <c r="BH54" s="445">
        <f t="shared" si="81"/>
        <v>0</v>
      </c>
      <c r="BI54" s="445">
        <f t="shared" si="81"/>
        <v>0</v>
      </c>
      <c r="BJ54" s="466"/>
      <c r="BL54" s="457">
        <f>SUM(BL7:BL53)</f>
        <v>0</v>
      </c>
    </row>
    <row r="55" spans="1:64" s="40" customFormat="1" ht="33" hidden="1" customHeight="1" x14ac:dyDescent="0.25">
      <c r="A55" s="38"/>
      <c r="B55" s="39"/>
      <c r="C55" s="38"/>
      <c r="E55" s="40">
        <f t="shared" ref="E55:M55" si="82">SUM(E7:E53)-E54</f>
        <v>0</v>
      </c>
      <c r="F55" s="41">
        <f t="shared" si="82"/>
        <v>0</v>
      </c>
      <c r="G55" s="40">
        <f t="shared" si="82"/>
        <v>0</v>
      </c>
      <c r="H55" s="40">
        <f t="shared" si="82"/>
        <v>0</v>
      </c>
      <c r="I55" s="40">
        <f t="shared" si="82"/>
        <v>0</v>
      </c>
      <c r="J55" s="40">
        <f t="shared" si="82"/>
        <v>0</v>
      </c>
      <c r="K55" s="40">
        <f t="shared" si="82"/>
        <v>0</v>
      </c>
      <c r="L55" s="40">
        <f t="shared" si="82"/>
        <v>0</v>
      </c>
      <c r="M55" s="40">
        <f t="shared" si="82"/>
        <v>0</v>
      </c>
      <c r="N55" s="153"/>
      <c r="O55" s="153"/>
      <c r="P55" s="153"/>
      <c r="Q55" s="40">
        <f t="shared" ref="Q55:AF55" si="83">SUM(Q7:Q53)-Q54</f>
        <v>0</v>
      </c>
      <c r="R55" s="40">
        <f t="shared" si="83"/>
        <v>0</v>
      </c>
      <c r="S55" s="40">
        <f t="shared" si="83"/>
        <v>0</v>
      </c>
      <c r="T55" s="40">
        <f t="shared" si="83"/>
        <v>0</v>
      </c>
      <c r="U55" s="40">
        <f t="shared" si="83"/>
        <v>0</v>
      </c>
      <c r="V55" s="40">
        <f t="shared" si="83"/>
        <v>0</v>
      </c>
      <c r="W55" s="40">
        <f t="shared" si="83"/>
        <v>0</v>
      </c>
      <c r="X55" s="40">
        <f t="shared" si="83"/>
        <v>0</v>
      </c>
      <c r="Y55" s="40">
        <f t="shared" si="83"/>
        <v>0</v>
      </c>
      <c r="Z55" s="40">
        <f t="shared" si="83"/>
        <v>0</v>
      </c>
      <c r="AA55" s="40">
        <f t="shared" si="83"/>
        <v>0</v>
      </c>
      <c r="AB55" s="40">
        <f t="shared" si="83"/>
        <v>0</v>
      </c>
      <c r="AC55" s="40">
        <f t="shared" si="83"/>
        <v>0</v>
      </c>
      <c r="AD55" s="40">
        <f t="shared" si="83"/>
        <v>0</v>
      </c>
      <c r="AE55" s="40">
        <f t="shared" si="83"/>
        <v>0</v>
      </c>
      <c r="AF55" s="40">
        <f t="shared" si="83"/>
        <v>0</v>
      </c>
      <c r="AI55" s="40">
        <f>SUM(AI7:AI53)-AI54</f>
        <v>0</v>
      </c>
      <c r="AL55" s="40">
        <f>SUM(AL7:AL53)-AL54</f>
        <v>0</v>
      </c>
      <c r="AO55" s="40">
        <f>SUM(AO7:AO53)-AO54</f>
        <v>0</v>
      </c>
      <c r="AR55" s="40">
        <v>0</v>
      </c>
      <c r="AU55" s="40">
        <v>0</v>
      </c>
      <c r="AX55" s="40">
        <f>SUM(AX7:AX53)-AX54</f>
        <v>0</v>
      </c>
      <c r="BA55" s="40">
        <f>SUM(BA7:BA53)-BA54</f>
        <v>0</v>
      </c>
      <c r="BD55" s="40">
        <f>SUM(BD7:BD53)-BD54</f>
        <v>0</v>
      </c>
      <c r="BG55" s="40">
        <f>SUM(BG7:BG53)-BG54</f>
        <v>0</v>
      </c>
    </row>
    <row r="56" spans="1:64" s="40" customFormat="1" ht="33" hidden="1" customHeight="1" thickBot="1" x14ac:dyDescent="0.3">
      <c r="A56" s="38"/>
      <c r="B56" s="39"/>
      <c r="C56" s="38"/>
      <c r="F56" s="41"/>
      <c r="N56" s="153"/>
      <c r="O56" s="153"/>
      <c r="P56" s="153"/>
      <c r="AR56" s="40">
        <v>0</v>
      </c>
      <c r="AU56" s="40">
        <v>0</v>
      </c>
    </row>
    <row r="57" spans="1:64" s="405" customFormat="1" ht="30" hidden="1" customHeight="1" thickBot="1" x14ac:dyDescent="0.55000000000000004">
      <c r="A57" s="388">
        <v>46</v>
      </c>
      <c r="B57" s="389">
        <v>48104</v>
      </c>
      <c r="C57" s="390" t="s">
        <v>239</v>
      </c>
      <c r="D57" s="391"/>
      <c r="E57" s="408"/>
      <c r="F57" s="409" t="e">
        <f>+'43 92'!F60+'Total Factory'!#REF!</f>
        <v>#REF!</v>
      </c>
      <c r="G57" s="409" t="e">
        <f>+E57-F57</f>
        <v>#REF!</v>
      </c>
      <c r="H57" s="409"/>
      <c r="I57" s="409" t="e">
        <f>+'43 92'!I60+'Total Factory'!#REF!</f>
        <v>#REF!</v>
      </c>
      <c r="J57" s="409" t="e">
        <f>+H57-I57</f>
        <v>#REF!</v>
      </c>
      <c r="K57" s="409"/>
      <c r="L57" s="393"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408"/>
      <c r="R57" s="409" t="e">
        <f>+'43 92'!R60+'Total Factory'!#REF!</f>
        <v>#REF!</v>
      </c>
      <c r="S57" s="409" t="e">
        <f>+'43 92'!S60+'Total Factory'!#REF!</f>
        <v>#REF!</v>
      </c>
      <c r="T57" s="409"/>
      <c r="U57" s="409" t="e">
        <f>+'43 92'!U60+'Total Factory'!#REF!</f>
        <v>#REF!</v>
      </c>
      <c r="V57" s="409" t="e">
        <f>+'43 92'!V60+'Total Factory'!#REF!</f>
        <v>#REF!</v>
      </c>
      <c r="W57" s="410"/>
      <c r="X57" s="407" t="e">
        <f>+F57+I57+L57+O57+R57+U57</f>
        <v>#REF!</v>
      </c>
      <c r="Y57" s="399" t="e">
        <f>+W57-X57</f>
        <v>#REF!</v>
      </c>
      <c r="Z57" s="401">
        <f>+Q57+T57+W57</f>
        <v>0</v>
      </c>
      <c r="AA57" s="402">
        <v>0</v>
      </c>
      <c r="AB57" s="403">
        <f>+Z57-AA57</f>
        <v>0</v>
      </c>
      <c r="AC57" s="401">
        <f>+E57+H57+K57+Q57+T57+W57</f>
        <v>0</v>
      </c>
      <c r="AD57" s="406">
        <v>0</v>
      </c>
      <c r="AE57" s="396">
        <f>+AC57-AD57</f>
        <v>0</v>
      </c>
      <c r="AF57" s="408"/>
      <c r="AG57" s="409"/>
      <c r="AH57" s="409"/>
      <c r="AI57" s="411"/>
      <c r="AJ57" s="412"/>
      <c r="AK57" s="412"/>
      <c r="AL57" s="410"/>
      <c r="AM57" s="406"/>
      <c r="AN57" s="406"/>
      <c r="AO57" s="393">
        <f>+AF57+AI57+AL57</f>
        <v>0</v>
      </c>
      <c r="AP57" s="442"/>
      <c r="AQ57" s="442"/>
      <c r="AR57" s="408"/>
      <c r="AS57" s="409"/>
      <c r="AT57" s="409"/>
      <c r="AU57" s="409"/>
      <c r="AV57" s="409"/>
      <c r="AW57" s="409"/>
      <c r="AX57" s="410"/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</row>
    <row r="58" spans="1:64" s="40" customFormat="1" ht="33" hidden="1" customHeight="1" x14ac:dyDescent="0.25">
      <c r="A58" s="38"/>
      <c r="B58" s="39"/>
      <c r="C58" s="38"/>
      <c r="F58" s="41"/>
      <c r="N58" s="153"/>
      <c r="O58" s="153"/>
      <c r="P58" s="153"/>
    </row>
    <row r="59" spans="1:64" s="356" customFormat="1" ht="21" hidden="1" x14ac:dyDescent="0.45">
      <c r="A59" s="363" t="s">
        <v>227</v>
      </c>
      <c r="B59" s="364"/>
      <c r="C59" s="365"/>
      <c r="D59" s="352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4"/>
      <c r="BH59" s="355"/>
      <c r="BI59" s="355"/>
    </row>
    <row r="60" spans="1:64" s="356" customFormat="1" ht="18.75" hidden="1" x14ac:dyDescent="0.45">
      <c r="A60" s="366"/>
      <c r="B60" s="367" t="s">
        <v>228</v>
      </c>
      <c r="C60" s="368"/>
      <c r="D60" s="357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8"/>
      <c r="AB60" s="358"/>
      <c r="AC60" s="358"/>
      <c r="AD60" s="358"/>
      <c r="AE60" s="358"/>
      <c r="AF60" s="358"/>
      <c r="AG60" s="358"/>
      <c r="AH60" s="358"/>
      <c r="AI60" s="358"/>
      <c r="AJ60" s="358"/>
      <c r="AK60" s="358"/>
      <c r="AL60" s="358"/>
      <c r="AM60" s="358"/>
      <c r="AN60" s="358"/>
      <c r="AO60" s="358"/>
      <c r="AP60" s="358"/>
      <c r="AQ60" s="358"/>
      <c r="AR60" s="358"/>
      <c r="AS60" s="358"/>
      <c r="AT60" s="358"/>
      <c r="AU60" s="358"/>
      <c r="AV60" s="358"/>
      <c r="AW60" s="358"/>
      <c r="AX60" s="358"/>
      <c r="AY60" s="358"/>
      <c r="AZ60" s="358"/>
      <c r="BA60" s="358"/>
      <c r="BB60" s="358"/>
      <c r="BC60" s="358"/>
      <c r="BD60" s="358"/>
      <c r="BE60" s="358"/>
      <c r="BF60" s="358"/>
      <c r="BG60" s="359"/>
      <c r="BH60" s="355"/>
      <c r="BI60" s="355"/>
    </row>
    <row r="61" spans="1:64" s="356" customFormat="1" ht="18.75" hidden="1" x14ac:dyDescent="0.45">
      <c r="A61" s="366"/>
      <c r="B61" s="367" t="s">
        <v>229</v>
      </c>
      <c r="C61" s="368"/>
      <c r="D61" s="357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8"/>
      <c r="AI61" s="358"/>
      <c r="AJ61" s="358"/>
      <c r="AK61" s="358"/>
      <c r="AL61" s="358"/>
      <c r="AM61" s="358"/>
      <c r="AN61" s="358"/>
      <c r="AO61" s="358"/>
      <c r="AP61" s="358"/>
      <c r="AQ61" s="358"/>
      <c r="AR61" s="358"/>
      <c r="AS61" s="358"/>
      <c r="AT61" s="358"/>
      <c r="AU61" s="358"/>
      <c r="AV61" s="358"/>
      <c r="AW61" s="358"/>
      <c r="AX61" s="358"/>
      <c r="AY61" s="358"/>
      <c r="AZ61" s="358"/>
      <c r="BA61" s="358"/>
      <c r="BB61" s="358"/>
      <c r="BC61" s="358"/>
      <c r="BD61" s="358"/>
      <c r="BE61" s="358"/>
      <c r="BF61" s="358"/>
      <c r="BG61" s="359"/>
      <c r="BH61" s="355"/>
      <c r="BI61" s="355"/>
    </row>
    <row r="62" spans="1:64" s="356" customFormat="1" ht="18.75" hidden="1" x14ac:dyDescent="0.45">
      <c r="A62" s="366"/>
      <c r="B62" s="367" t="s">
        <v>230</v>
      </c>
      <c r="C62" s="368"/>
      <c r="D62" s="357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8"/>
      <c r="AG62" s="358"/>
      <c r="AH62" s="358"/>
      <c r="AI62" s="358"/>
      <c r="AJ62" s="358"/>
      <c r="AK62" s="358"/>
      <c r="AL62" s="358"/>
      <c r="AM62" s="358"/>
      <c r="AN62" s="358"/>
      <c r="AO62" s="358"/>
      <c r="AP62" s="358"/>
      <c r="AQ62" s="358"/>
      <c r="AR62" s="358"/>
      <c r="AS62" s="358"/>
      <c r="AT62" s="358"/>
      <c r="AU62" s="358"/>
      <c r="AV62" s="358"/>
      <c r="AW62" s="358"/>
      <c r="AX62" s="358"/>
      <c r="AY62" s="358"/>
      <c r="AZ62" s="358"/>
      <c r="BA62" s="358"/>
      <c r="BB62" s="358"/>
      <c r="BC62" s="358"/>
      <c r="BD62" s="358"/>
      <c r="BE62" s="358"/>
      <c r="BF62" s="358"/>
      <c r="BG62" s="359"/>
      <c r="BH62" s="355"/>
      <c r="BI62" s="355"/>
    </row>
    <row r="63" spans="1:64" s="356" customFormat="1" ht="18.75" hidden="1" x14ac:dyDescent="0.45">
      <c r="A63" s="366"/>
      <c r="B63" s="367" t="s">
        <v>231</v>
      </c>
      <c r="C63" s="368"/>
      <c r="D63" s="357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8"/>
      <c r="AK63" s="358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8"/>
      <c r="AX63" s="358"/>
      <c r="AY63" s="358"/>
      <c r="AZ63" s="358"/>
      <c r="BA63" s="358"/>
      <c r="BB63" s="358"/>
      <c r="BC63" s="358"/>
      <c r="BD63" s="358"/>
      <c r="BE63" s="358"/>
      <c r="BF63" s="358"/>
      <c r="BG63" s="359"/>
      <c r="BH63" s="355"/>
      <c r="BI63" s="355"/>
    </row>
    <row r="64" spans="1:64" s="356" customFormat="1" ht="18.75" hidden="1" x14ac:dyDescent="0.45">
      <c r="A64" s="366"/>
      <c r="B64" s="369" t="s">
        <v>232</v>
      </c>
      <c r="C64" s="368"/>
      <c r="D64" s="357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/>
      <c r="AG64" s="358"/>
      <c r="AH64" s="358"/>
      <c r="AI64" s="358"/>
      <c r="AJ64" s="358"/>
      <c r="AK64" s="358"/>
      <c r="AL64" s="358"/>
      <c r="AM64" s="358"/>
      <c r="AN64" s="358"/>
      <c r="AO64" s="358"/>
      <c r="AP64" s="358"/>
      <c r="AQ64" s="358"/>
      <c r="AR64" s="358"/>
      <c r="AS64" s="358"/>
      <c r="AT64" s="358"/>
      <c r="AU64" s="358"/>
      <c r="AV64" s="358"/>
      <c r="AW64" s="358"/>
      <c r="AX64" s="358"/>
      <c r="AY64" s="358"/>
      <c r="AZ64" s="358"/>
      <c r="BA64" s="358"/>
      <c r="BB64" s="358"/>
      <c r="BC64" s="358"/>
      <c r="BD64" s="358"/>
      <c r="BE64" s="358"/>
      <c r="BF64" s="358"/>
      <c r="BG64" s="359"/>
      <c r="BH64" s="355"/>
      <c r="BI64" s="355"/>
    </row>
    <row r="65" spans="1:61" s="356" customFormat="1" ht="18.75" hidden="1" x14ac:dyDescent="0.45">
      <c r="A65" s="366"/>
      <c r="B65" s="367" t="s">
        <v>233</v>
      </c>
      <c r="C65" s="367"/>
      <c r="D65" s="357"/>
      <c r="E65" s="358"/>
      <c r="F65" s="358" t="s">
        <v>234</v>
      </c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58"/>
      <c r="AB65" s="358"/>
      <c r="AC65" s="358"/>
      <c r="AD65" s="358"/>
      <c r="AE65" s="358"/>
      <c r="AF65" s="358"/>
      <c r="AG65" s="358"/>
      <c r="AH65" s="358"/>
      <c r="AI65" s="358"/>
      <c r="AJ65" s="358"/>
      <c r="AK65" s="358"/>
      <c r="AL65" s="358"/>
      <c r="AM65" s="358"/>
      <c r="AN65" s="358"/>
      <c r="AO65" s="358"/>
      <c r="AP65" s="358"/>
      <c r="AQ65" s="358"/>
      <c r="AR65" s="358"/>
      <c r="AS65" s="358"/>
      <c r="AT65" s="358"/>
      <c r="AU65" s="358"/>
      <c r="AV65" s="358"/>
      <c r="AW65" s="358"/>
      <c r="AX65" s="358"/>
      <c r="AY65" s="358"/>
      <c r="AZ65" s="358"/>
      <c r="BA65" s="358"/>
      <c r="BB65" s="358"/>
      <c r="BC65" s="358"/>
      <c r="BD65" s="358"/>
      <c r="BE65" s="358"/>
      <c r="BF65" s="358"/>
      <c r="BG65" s="359"/>
      <c r="BH65" s="355"/>
      <c r="BI65" s="355"/>
    </row>
    <row r="66" spans="1:61" s="356" customFormat="1" ht="18.75" hidden="1" x14ac:dyDescent="0.45">
      <c r="A66" s="366"/>
      <c r="B66" s="367" t="s">
        <v>235</v>
      </c>
      <c r="C66" s="367"/>
      <c r="D66" s="357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58"/>
      <c r="AH66" s="358"/>
      <c r="AI66" s="358"/>
      <c r="AJ66" s="358"/>
      <c r="AK66" s="358"/>
      <c r="AL66" s="358"/>
      <c r="AM66" s="358"/>
      <c r="AN66" s="358"/>
      <c r="AO66" s="358"/>
      <c r="AP66" s="358"/>
      <c r="AQ66" s="358"/>
      <c r="AR66" s="358"/>
      <c r="AS66" s="358"/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58"/>
      <c r="BF66" s="358"/>
      <c r="BG66" s="359"/>
      <c r="BH66" s="355"/>
      <c r="BI66" s="355"/>
    </row>
    <row r="67" spans="1:61" s="356" customFormat="1" ht="18.75" hidden="1" x14ac:dyDescent="0.45">
      <c r="A67" s="366"/>
      <c r="B67" s="367" t="s">
        <v>236</v>
      </c>
      <c r="C67" s="36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7"/>
      <c r="V67" s="357"/>
      <c r="W67" s="357"/>
      <c r="X67" s="357"/>
      <c r="Y67" s="357"/>
      <c r="Z67" s="357"/>
      <c r="AA67" s="357"/>
      <c r="AB67" s="357"/>
      <c r="AC67" s="357"/>
      <c r="AD67" s="357"/>
      <c r="AE67" s="357"/>
      <c r="AF67" s="357"/>
      <c r="AG67" s="357"/>
      <c r="AH67" s="357"/>
      <c r="AI67" s="357"/>
      <c r="AJ67" s="357"/>
      <c r="AK67" s="357"/>
      <c r="AL67" s="357"/>
      <c r="AM67" s="357"/>
      <c r="AN67" s="357"/>
      <c r="AO67" s="357"/>
      <c r="AP67" s="357"/>
      <c r="AQ67" s="357"/>
      <c r="AR67" s="357"/>
      <c r="AS67" s="357"/>
      <c r="AT67" s="357"/>
      <c r="AU67" s="357"/>
      <c r="AV67" s="357"/>
      <c r="AW67" s="357"/>
      <c r="AX67" s="357"/>
      <c r="AY67" s="357"/>
      <c r="AZ67" s="357"/>
      <c r="BA67" s="357"/>
      <c r="BB67" s="357"/>
      <c r="BC67" s="357"/>
      <c r="BD67" s="357"/>
      <c r="BE67" s="357"/>
      <c r="BF67" s="357"/>
      <c r="BG67" s="360"/>
    </row>
    <row r="68" spans="1:61" s="356" customFormat="1" ht="18.75" hidden="1" x14ac:dyDescent="0.45">
      <c r="A68" s="366"/>
      <c r="B68" s="367" t="s">
        <v>237</v>
      </c>
      <c r="C68" s="36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7"/>
      <c r="V68" s="357"/>
      <c r="W68" s="357"/>
      <c r="X68" s="357"/>
      <c r="Y68" s="357"/>
      <c r="Z68" s="357"/>
      <c r="AA68" s="357"/>
      <c r="AB68" s="357"/>
      <c r="AC68" s="357"/>
      <c r="AD68" s="357"/>
      <c r="AE68" s="357"/>
      <c r="AF68" s="357"/>
      <c r="AG68" s="357"/>
      <c r="AH68" s="357"/>
      <c r="AI68" s="357"/>
      <c r="AJ68" s="357"/>
      <c r="AK68" s="357"/>
      <c r="AL68" s="357"/>
      <c r="AM68" s="357"/>
      <c r="AN68" s="357"/>
      <c r="AO68" s="357"/>
      <c r="AP68" s="357"/>
      <c r="AQ68" s="357"/>
      <c r="AR68" s="357"/>
      <c r="AS68" s="357"/>
      <c r="AT68" s="357"/>
      <c r="AU68" s="357"/>
      <c r="AV68" s="357"/>
      <c r="AW68" s="357"/>
      <c r="AX68" s="357"/>
      <c r="AY68" s="357"/>
      <c r="AZ68" s="357"/>
      <c r="BA68" s="357"/>
      <c r="BB68" s="357"/>
      <c r="BC68" s="357"/>
      <c r="BD68" s="357"/>
      <c r="BE68" s="357"/>
      <c r="BF68" s="357"/>
      <c r="BG68" s="360"/>
    </row>
    <row r="69" spans="1:61" s="356" customFormat="1" ht="18.75" hidden="1" x14ac:dyDescent="0.45">
      <c r="A69" s="370"/>
      <c r="B69" s="371" t="s">
        <v>238</v>
      </c>
      <c r="C69" s="37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361"/>
      <c r="AD69" s="361"/>
      <c r="AE69" s="361"/>
      <c r="AF69" s="361"/>
      <c r="AG69" s="361"/>
      <c r="AH69" s="361"/>
      <c r="AI69" s="361"/>
      <c r="AJ69" s="361"/>
      <c r="AK69" s="361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1"/>
      <c r="AX69" s="361"/>
      <c r="AY69" s="361"/>
      <c r="AZ69" s="361"/>
      <c r="BA69" s="361"/>
      <c r="BB69" s="361"/>
      <c r="BC69" s="361"/>
      <c r="BD69" s="361"/>
      <c r="BE69" s="361"/>
      <c r="BF69" s="361"/>
      <c r="BG69" s="362"/>
    </row>
    <row r="70" spans="1:61" ht="33" customHeight="1" x14ac:dyDescent="0.25">
      <c r="E70" s="30"/>
      <c r="F70" s="30"/>
      <c r="G70" s="30"/>
      <c r="H70" s="30"/>
      <c r="I70" s="30"/>
      <c r="J70" s="30"/>
      <c r="K70" s="30"/>
      <c r="L70" s="30"/>
      <c r="M70" s="30"/>
      <c r="Q70" s="30"/>
      <c r="R70" s="30"/>
      <c r="S70" s="30"/>
      <c r="T70" s="30"/>
      <c r="U70" s="30"/>
      <c r="V70" s="30"/>
      <c r="W70" s="30"/>
      <c r="X70" s="30"/>
      <c r="Y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R70" s="30"/>
      <c r="AS70" s="30"/>
      <c r="AT70" s="30"/>
      <c r="AU70" s="30"/>
      <c r="AV70" s="30"/>
      <c r="AW70" s="30"/>
      <c r="AX70" s="30"/>
      <c r="AY70" s="30"/>
      <c r="AZ70" s="30"/>
      <c r="BD70" s="30"/>
      <c r="BE70" s="30"/>
      <c r="BF70" s="30"/>
      <c r="BG70" s="30"/>
    </row>
    <row r="71" spans="1:61" ht="33" customHeight="1" x14ac:dyDescent="0.25">
      <c r="F71" s="488"/>
      <c r="I71" s="488"/>
    </row>
    <row r="75" spans="1:61" ht="85.5" customHeight="1" x14ac:dyDescent="0.25">
      <c r="E75" s="140"/>
    </row>
  </sheetData>
  <protectedRanges>
    <protectedRange sqref="N70:P211" name="ช่วง1_1"/>
    <protectedRange sqref="Z70:AB211" name="ช่วง1_2"/>
    <protectedRange sqref="AO70:AQ211" name="ช่วง1_3"/>
    <protectedRange sqref="BA70:BC211" name="ช่วง1_4"/>
  </protectedRanges>
  <mergeCells count="6">
    <mergeCell ref="A54:C54"/>
    <mergeCell ref="AF4:AN4"/>
    <mergeCell ref="AR4:AZ4"/>
    <mergeCell ref="E4:M4"/>
    <mergeCell ref="Q4:Y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193"/>
  <sheetViews>
    <sheetView showGridLines="0" zoomScale="82" zoomScaleNormal="82" workbookViewId="0">
      <selection activeCell="F136" sqref="F136"/>
    </sheetView>
  </sheetViews>
  <sheetFormatPr defaultRowHeight="12.75" x14ac:dyDescent="0.25"/>
  <cols>
    <col min="1" max="1" width="13.7109375" style="70" bestFit="1" customWidth="1"/>
    <col min="2" max="2" width="31.140625" style="46" bestFit="1" customWidth="1"/>
    <col min="3" max="3" width="18.28515625" style="46" bestFit="1" customWidth="1"/>
    <col min="4" max="4" width="22" style="46" customWidth="1"/>
    <col min="5" max="7" width="22" style="46" bestFit="1" customWidth="1"/>
    <col min="8" max="8" width="15.28515625" style="46" customWidth="1"/>
    <col min="9" max="10" width="22" style="46" bestFit="1" customWidth="1"/>
    <col min="11" max="16384" width="9.140625" style="46"/>
  </cols>
  <sheetData>
    <row r="1" spans="1:7" s="43" customFormat="1" ht="20.100000000000001" customHeight="1" thickBot="1" x14ac:dyDescent="0.3">
      <c r="A1" s="519" t="s">
        <v>240</v>
      </c>
      <c r="B1" s="520"/>
      <c r="C1" s="520"/>
      <c r="D1" s="520"/>
      <c r="E1" s="521"/>
      <c r="F1" s="42">
        <f ca="1">+NOW()</f>
        <v>43962.606264004629</v>
      </c>
    </row>
    <row r="2" spans="1:7" ht="12.95" customHeight="1" x14ac:dyDescent="0.25">
      <c r="A2" s="44" t="s">
        <v>39</v>
      </c>
      <c r="B2" s="45" t="s">
        <v>41</v>
      </c>
      <c r="C2" s="522" t="s">
        <v>152</v>
      </c>
      <c r="D2" s="522"/>
      <c r="E2" s="522"/>
      <c r="G2" s="47"/>
    </row>
    <row r="3" spans="1:7" ht="20.100000000000001" customHeight="1" x14ac:dyDescent="0.25">
      <c r="A3" s="48" t="s">
        <v>40</v>
      </c>
      <c r="B3" s="49" t="s">
        <v>38</v>
      </c>
      <c r="C3" s="50" t="s">
        <v>153</v>
      </c>
      <c r="D3" s="51" t="s">
        <v>154</v>
      </c>
      <c r="E3" s="88" t="s">
        <v>155</v>
      </c>
      <c r="G3" s="52"/>
    </row>
    <row r="4" spans="1:7" s="56" customFormat="1" ht="20.100000000000001" customHeight="1" thickBot="1" x14ac:dyDescent="0.3">
      <c r="A4" s="53">
        <v>1</v>
      </c>
      <c r="B4" s="54">
        <v>2</v>
      </c>
      <c r="C4" s="55">
        <v>3</v>
      </c>
      <c r="D4" s="54">
        <v>4</v>
      </c>
      <c r="E4" s="89">
        <v>5</v>
      </c>
      <c r="G4" s="57"/>
    </row>
    <row r="5" spans="1:7" ht="12.95" customHeight="1" x14ac:dyDescent="0.25">
      <c r="A5" s="58">
        <v>51201</v>
      </c>
      <c r="B5" s="59" t="s">
        <v>165</v>
      </c>
      <c r="C5" s="472">
        <f>[1]ST!C36</f>
        <v>8000</v>
      </c>
      <c r="D5" s="472">
        <f>[1]ST!D36</f>
        <v>1500</v>
      </c>
      <c r="E5" s="473">
        <f>[1]ST!E36</f>
        <v>9500</v>
      </c>
    </row>
    <row r="6" spans="1:7" ht="12.95" customHeight="1" x14ac:dyDescent="0.25">
      <c r="A6" s="60">
        <v>51202</v>
      </c>
      <c r="B6" s="61" t="s">
        <v>166</v>
      </c>
      <c r="C6" s="90">
        <f>[1]ST!C37</f>
        <v>294683.40000000002</v>
      </c>
      <c r="D6" s="90">
        <f>[1]ST!D37</f>
        <v>45968.21</v>
      </c>
      <c r="E6" s="91">
        <f>[1]ST!E37</f>
        <v>340651.61</v>
      </c>
    </row>
    <row r="7" spans="1:7" ht="12.95" customHeight="1" x14ac:dyDescent="0.25">
      <c r="A7" s="60">
        <v>51203</v>
      </c>
      <c r="B7" s="61" t="s">
        <v>167</v>
      </c>
      <c r="C7" s="90">
        <f>[1]ST!C38</f>
        <v>9244.3700000000008</v>
      </c>
      <c r="D7" s="90">
        <f>[1]ST!D38</f>
        <v>5174.75</v>
      </c>
      <c r="E7" s="91">
        <f>[1]ST!E38</f>
        <v>14419.12</v>
      </c>
    </row>
    <row r="8" spans="1:7" ht="12.95" customHeight="1" x14ac:dyDescent="0.25">
      <c r="A8" s="60">
        <v>51204</v>
      </c>
      <c r="B8" s="61" t="s">
        <v>168</v>
      </c>
      <c r="C8" s="90">
        <f>[1]ST!C39</f>
        <v>0</v>
      </c>
      <c r="D8" s="92">
        <f>[1]ST!D39</f>
        <v>0</v>
      </c>
      <c r="E8" s="91">
        <f>[1]ST!E39</f>
        <v>0</v>
      </c>
    </row>
    <row r="9" spans="1:7" ht="12.95" customHeight="1" x14ac:dyDescent="0.25">
      <c r="A9" s="60">
        <v>51205</v>
      </c>
      <c r="B9" s="61" t="s">
        <v>169</v>
      </c>
      <c r="C9" s="92">
        <f>[1]ST!C40</f>
        <v>0</v>
      </c>
      <c r="D9" s="92">
        <f>[1]ST!D40</f>
        <v>0</v>
      </c>
      <c r="E9" s="93">
        <f>[1]ST!E40</f>
        <v>0</v>
      </c>
    </row>
    <row r="10" spans="1:7" ht="12.95" customHeight="1" x14ac:dyDescent="0.25">
      <c r="A10" s="60">
        <v>51299</v>
      </c>
      <c r="B10" s="61" t="s">
        <v>170</v>
      </c>
      <c r="C10" s="90">
        <f>[1]ST!C41</f>
        <v>7896.98</v>
      </c>
      <c r="D10" s="90">
        <f>[1]ST!D41</f>
        <v>893.27</v>
      </c>
      <c r="E10" s="91">
        <f>[1]ST!E41</f>
        <v>8790.25</v>
      </c>
    </row>
    <row r="11" spans="1:7" ht="12.95" customHeight="1" x14ac:dyDescent="0.25">
      <c r="A11" s="60">
        <v>51301</v>
      </c>
      <c r="B11" s="61" t="s">
        <v>171</v>
      </c>
      <c r="C11" s="90">
        <f>[1]ST!C42</f>
        <v>108277.49</v>
      </c>
      <c r="D11" s="92">
        <f>[1]ST!D42</f>
        <v>110065.69</v>
      </c>
      <c r="E11" s="91">
        <f>[1]ST!E42</f>
        <v>218343.18</v>
      </c>
    </row>
    <row r="12" spans="1:7" ht="12.95" customHeight="1" x14ac:dyDescent="0.25">
      <c r="A12" s="60">
        <v>51302</v>
      </c>
      <c r="B12" s="61" t="s">
        <v>172</v>
      </c>
      <c r="C12" s="90">
        <f>[1]ST!C43</f>
        <v>150644</v>
      </c>
      <c r="D12" s="90">
        <f>[1]ST!D43</f>
        <v>8319</v>
      </c>
      <c r="E12" s="91">
        <f>[1]ST!E43</f>
        <v>158963</v>
      </c>
    </row>
    <row r="13" spans="1:7" ht="12.95" customHeight="1" x14ac:dyDescent="0.25">
      <c r="A13" s="60">
        <v>51303</v>
      </c>
      <c r="B13" s="61" t="s">
        <v>173</v>
      </c>
      <c r="C13" s="90">
        <f>[1]ST!C44</f>
        <v>0</v>
      </c>
      <c r="D13" s="90">
        <f>[1]ST!D44</f>
        <v>0</v>
      </c>
      <c r="E13" s="91">
        <f>[1]ST!E44</f>
        <v>0</v>
      </c>
    </row>
    <row r="14" spans="1:7" ht="12.95" customHeight="1" x14ac:dyDescent="0.25">
      <c r="A14" s="60">
        <v>51304</v>
      </c>
      <c r="B14" s="61" t="s">
        <v>174</v>
      </c>
      <c r="C14" s="92">
        <f>[1]ST!C45</f>
        <v>0</v>
      </c>
      <c r="D14" s="92">
        <f>[1]ST!D45</f>
        <v>0</v>
      </c>
      <c r="E14" s="93">
        <f>[1]ST!E45</f>
        <v>0</v>
      </c>
    </row>
    <row r="15" spans="1:7" ht="12.95" customHeight="1" x14ac:dyDescent="0.25">
      <c r="A15" s="60">
        <v>51305</v>
      </c>
      <c r="B15" s="61" t="s">
        <v>175</v>
      </c>
      <c r="C15" s="92">
        <f>[1]ST!C46</f>
        <v>0</v>
      </c>
      <c r="D15" s="92">
        <f>[1]ST!D46</f>
        <v>0</v>
      </c>
      <c r="E15" s="93">
        <f>[1]ST!E46</f>
        <v>0</v>
      </c>
    </row>
    <row r="16" spans="1:7" ht="12.95" customHeight="1" x14ac:dyDescent="0.25">
      <c r="A16" s="60">
        <v>51306</v>
      </c>
      <c r="B16" s="61" t="s">
        <v>176</v>
      </c>
      <c r="C16" s="90">
        <f>[1]ST!C47</f>
        <v>1057949.68</v>
      </c>
      <c r="D16" s="92">
        <f>[1]ST!D47</f>
        <v>164866.23000000001</v>
      </c>
      <c r="E16" s="91">
        <f>[1]ST!E47</f>
        <v>1222815.9099999999</v>
      </c>
    </row>
    <row r="17" spans="1:5" ht="12.95" customHeight="1" x14ac:dyDescent="0.25">
      <c r="A17" s="60">
        <v>51307</v>
      </c>
      <c r="B17" s="61" t="s">
        <v>177</v>
      </c>
      <c r="C17" s="90">
        <f>[1]ST!C48</f>
        <v>2018977.69</v>
      </c>
      <c r="D17" s="90">
        <f>[1]ST!D48</f>
        <v>312312.39</v>
      </c>
      <c r="E17" s="91">
        <f>[1]ST!E48</f>
        <v>2331290.08</v>
      </c>
    </row>
    <row r="18" spans="1:5" ht="12.95" customHeight="1" x14ac:dyDescent="0.25">
      <c r="A18" s="60">
        <v>51308</v>
      </c>
      <c r="B18" s="61" t="s">
        <v>178</v>
      </c>
      <c r="C18" s="90">
        <f>[1]ST!C49</f>
        <v>2257012.67</v>
      </c>
      <c r="D18" s="90">
        <f>[1]ST!D49</f>
        <v>441810.76</v>
      </c>
      <c r="E18" s="91">
        <f>[1]ST!E49</f>
        <v>2698823.43</v>
      </c>
    </row>
    <row r="19" spans="1:5" ht="12.95" customHeight="1" x14ac:dyDescent="0.25">
      <c r="A19" s="60">
        <v>51309</v>
      </c>
      <c r="B19" s="61" t="s">
        <v>179</v>
      </c>
      <c r="C19" s="90">
        <f>[1]ST!C50</f>
        <v>85421.33</v>
      </c>
      <c r="D19" s="90">
        <f>[1]ST!D50</f>
        <v>19580.46</v>
      </c>
      <c r="E19" s="91">
        <f>[1]ST!E50</f>
        <v>105001.79</v>
      </c>
    </row>
    <row r="20" spans="1:5" ht="12.95" customHeight="1" x14ac:dyDescent="0.25">
      <c r="A20" s="60">
        <v>51310</v>
      </c>
      <c r="B20" s="61" t="s">
        <v>180</v>
      </c>
      <c r="C20" s="90">
        <f>[1]ST!C51</f>
        <v>0</v>
      </c>
      <c r="D20" s="90">
        <f>[1]ST!D51</f>
        <v>0</v>
      </c>
      <c r="E20" s="91">
        <f>[1]ST!E51</f>
        <v>0</v>
      </c>
    </row>
    <row r="21" spans="1:5" ht="12.95" customHeight="1" x14ac:dyDescent="0.25">
      <c r="A21" s="60">
        <v>51311</v>
      </c>
      <c r="B21" s="61" t="s">
        <v>181</v>
      </c>
      <c r="C21" s="92">
        <f>[1]ST!C52</f>
        <v>72926.95</v>
      </c>
      <c r="D21" s="92">
        <f>[1]ST!D52</f>
        <v>29827.87</v>
      </c>
      <c r="E21" s="93">
        <f>[1]ST!E52</f>
        <v>102754.82</v>
      </c>
    </row>
    <row r="22" spans="1:5" ht="12.95" customHeight="1" x14ac:dyDescent="0.25">
      <c r="A22" s="60">
        <v>51312</v>
      </c>
      <c r="B22" s="61" t="s">
        <v>182</v>
      </c>
      <c r="C22" s="90">
        <f>[1]ST!C53</f>
        <v>222271.43</v>
      </c>
      <c r="D22" s="90">
        <f>[1]ST!D53</f>
        <v>130286.38</v>
      </c>
      <c r="E22" s="91">
        <f>[1]ST!E53</f>
        <v>352557.81</v>
      </c>
    </row>
    <row r="23" spans="1:5" ht="12.95" customHeight="1" x14ac:dyDescent="0.25">
      <c r="A23" s="500">
        <v>51313</v>
      </c>
      <c r="B23" s="62" t="s">
        <v>183</v>
      </c>
      <c r="C23" s="501"/>
      <c r="D23" s="94"/>
      <c r="E23" s="94"/>
    </row>
    <row r="24" spans="1:5" s="43" customFormat="1" ht="12.95" customHeight="1" x14ac:dyDescent="0.25">
      <c r="A24" s="63">
        <v>51314</v>
      </c>
      <c r="B24" s="64" t="s">
        <v>184</v>
      </c>
      <c r="C24" s="95">
        <f>[1]ST!C55</f>
        <v>-72824.73</v>
      </c>
      <c r="D24" s="95">
        <f>[1]ST!D55</f>
        <v>-105223.39</v>
      </c>
      <c r="E24" s="91">
        <f>[1]ST!E55</f>
        <v>-178048.12</v>
      </c>
    </row>
    <row r="25" spans="1:5" ht="12.95" customHeight="1" x14ac:dyDescent="0.25">
      <c r="A25" s="60">
        <v>51315</v>
      </c>
      <c r="B25" s="61" t="s">
        <v>185</v>
      </c>
      <c r="C25" s="90">
        <f>[1]ST!C56</f>
        <v>0</v>
      </c>
      <c r="D25" s="92">
        <f>[1]ST!D56</f>
        <v>0</v>
      </c>
      <c r="E25" s="91">
        <f>[1]ST!E56</f>
        <v>0</v>
      </c>
    </row>
    <row r="26" spans="1:5" ht="12.95" customHeight="1" x14ac:dyDescent="0.25">
      <c r="A26" s="60">
        <v>51316</v>
      </c>
      <c r="B26" s="61" t="s">
        <v>186</v>
      </c>
      <c r="C26" s="90">
        <f>[1]ST!C57</f>
        <v>19950</v>
      </c>
      <c r="D26" s="90">
        <f>[1]ST!D57</f>
        <v>0</v>
      </c>
      <c r="E26" s="91">
        <f>[1]ST!E57</f>
        <v>19950</v>
      </c>
    </row>
    <row r="27" spans="1:5" ht="12.95" customHeight="1" x14ac:dyDescent="0.25">
      <c r="A27" s="60">
        <v>51399</v>
      </c>
      <c r="B27" s="61" t="s">
        <v>187</v>
      </c>
      <c r="C27" s="90">
        <f>[1]ST!C58</f>
        <v>361100.38</v>
      </c>
      <c r="D27" s="90">
        <f>[1]ST!D58</f>
        <v>283828.33</v>
      </c>
      <c r="E27" s="91">
        <f>[1]ST!E58</f>
        <v>644928.71</v>
      </c>
    </row>
    <row r="28" spans="1:5" ht="12.95" customHeight="1" x14ac:dyDescent="0.25">
      <c r="A28" s="60">
        <v>51401</v>
      </c>
      <c r="B28" s="61" t="s">
        <v>188</v>
      </c>
      <c r="C28" s="90">
        <f>[1]ST!C59</f>
        <v>0</v>
      </c>
      <c r="D28" s="90">
        <f>[1]ST!D59</f>
        <v>0</v>
      </c>
      <c r="E28" s="91">
        <f>[1]ST!E59</f>
        <v>0</v>
      </c>
    </row>
    <row r="29" spans="1:5" ht="12.95" customHeight="1" x14ac:dyDescent="0.25">
      <c r="A29" s="60">
        <v>51402</v>
      </c>
      <c r="B29" s="61" t="s">
        <v>189</v>
      </c>
      <c r="C29" s="92">
        <f>[1]ST!C60</f>
        <v>0</v>
      </c>
      <c r="D29" s="92">
        <f>[1]ST!D60</f>
        <v>0</v>
      </c>
      <c r="E29" s="93">
        <f>[1]ST!E60</f>
        <v>0</v>
      </c>
    </row>
    <row r="30" spans="1:5" ht="12.95" customHeight="1" x14ac:dyDescent="0.25">
      <c r="A30" s="504">
        <v>51403</v>
      </c>
      <c r="B30" s="503" t="s">
        <v>190</v>
      </c>
      <c r="C30" s="95">
        <f>[1]ST!C68</f>
        <v>0</v>
      </c>
      <c r="D30" s="95">
        <f>[1]ST!D68</f>
        <v>0</v>
      </c>
      <c r="E30" s="91">
        <f>[1]ST!E68</f>
        <v>0</v>
      </c>
    </row>
    <row r="31" spans="1:5" ht="12.95" customHeight="1" x14ac:dyDescent="0.25">
      <c r="A31" s="60">
        <v>51404</v>
      </c>
      <c r="B31" s="61" t="s">
        <v>191</v>
      </c>
      <c r="C31" s="90">
        <f>[1]ST!C69</f>
        <v>0</v>
      </c>
      <c r="D31" s="90">
        <f>[1]ST!D69</f>
        <v>0</v>
      </c>
      <c r="E31" s="91">
        <f>[1]ST!E69</f>
        <v>0</v>
      </c>
    </row>
    <row r="32" spans="1:5" ht="12.95" customHeight="1" x14ac:dyDescent="0.25">
      <c r="A32" s="60">
        <v>51405</v>
      </c>
      <c r="B32" s="61" t="s">
        <v>192</v>
      </c>
      <c r="C32" s="90">
        <f>[1]ST!C70</f>
        <v>143186.29</v>
      </c>
      <c r="D32" s="90">
        <f>[1]ST!D70</f>
        <v>8982.3700000000008</v>
      </c>
      <c r="E32" s="91">
        <f>[1]ST!E70</f>
        <v>152168.66</v>
      </c>
    </row>
    <row r="33" spans="1:5" ht="12.95" customHeight="1" x14ac:dyDescent="0.25">
      <c r="A33" s="60">
        <v>51406</v>
      </c>
      <c r="B33" s="61" t="s">
        <v>193</v>
      </c>
      <c r="C33" s="92">
        <f>[1]ST!C71</f>
        <v>0</v>
      </c>
      <c r="D33" s="92">
        <f>[1]ST!D71</f>
        <v>0</v>
      </c>
      <c r="E33" s="93">
        <f>[1]ST!E71</f>
        <v>0</v>
      </c>
    </row>
    <row r="34" spans="1:5" ht="12.95" customHeight="1" x14ac:dyDescent="0.25">
      <c r="A34" s="60">
        <v>51407</v>
      </c>
      <c r="B34" s="61" t="s">
        <v>194</v>
      </c>
      <c r="C34" s="92">
        <f>[1]ST!C72</f>
        <v>0</v>
      </c>
      <c r="D34" s="92">
        <f>[1]ST!D72</f>
        <v>0</v>
      </c>
      <c r="E34" s="93">
        <f>[1]ST!E72</f>
        <v>0</v>
      </c>
    </row>
    <row r="35" spans="1:5" ht="12.95" customHeight="1" x14ac:dyDescent="0.25">
      <c r="A35" s="60">
        <v>51408</v>
      </c>
      <c r="B35" s="61" t="s">
        <v>195</v>
      </c>
      <c r="C35" s="90">
        <f>[1]ST!C73</f>
        <v>550434.11</v>
      </c>
      <c r="D35" s="90">
        <f>[1]ST!D73</f>
        <v>146070.91</v>
      </c>
      <c r="E35" s="91">
        <f>[1]ST!E73</f>
        <v>696505.02</v>
      </c>
    </row>
    <row r="36" spans="1:5" ht="12.95" customHeight="1" x14ac:dyDescent="0.25">
      <c r="A36" s="60">
        <v>51409</v>
      </c>
      <c r="B36" s="61" t="s">
        <v>196</v>
      </c>
      <c r="C36" s="90">
        <f>[1]ST!C74</f>
        <v>290633.25</v>
      </c>
      <c r="D36" s="90">
        <f>[1]ST!D74</f>
        <v>72665.3</v>
      </c>
      <c r="E36" s="91">
        <f>[1]ST!E74</f>
        <v>363298.55</v>
      </c>
    </row>
    <row r="37" spans="1:5" ht="12.95" customHeight="1" x14ac:dyDescent="0.25">
      <c r="A37" s="60">
        <v>51499</v>
      </c>
      <c r="B37" s="61" t="s">
        <v>197</v>
      </c>
      <c r="C37" s="90">
        <f>[1]ST!C75</f>
        <v>0</v>
      </c>
      <c r="D37" s="92">
        <f>[1]ST!D75</f>
        <v>0</v>
      </c>
      <c r="E37" s="91">
        <f>[1]ST!E75</f>
        <v>0</v>
      </c>
    </row>
    <row r="38" spans="1:5" ht="12.95" customHeight="1" x14ac:dyDescent="0.25">
      <c r="A38" s="60">
        <v>51601</v>
      </c>
      <c r="B38" s="61" t="s">
        <v>198</v>
      </c>
      <c r="C38" s="92">
        <f>[1]ST!C76</f>
        <v>0</v>
      </c>
      <c r="D38" s="92">
        <f>[1]ST!D76</f>
        <v>0</v>
      </c>
      <c r="E38" s="93">
        <f>[1]ST!E76</f>
        <v>0</v>
      </c>
    </row>
    <row r="39" spans="1:5" ht="12.95" customHeight="1" x14ac:dyDescent="0.25">
      <c r="A39" s="60">
        <v>51602</v>
      </c>
      <c r="B39" s="61" t="s">
        <v>199</v>
      </c>
      <c r="C39" s="92">
        <f>[1]ST!C77</f>
        <v>0</v>
      </c>
      <c r="D39" s="92">
        <f>[1]ST!D77</f>
        <v>0</v>
      </c>
      <c r="E39" s="93">
        <f>[1]ST!E77</f>
        <v>0</v>
      </c>
    </row>
    <row r="40" spans="1:5" ht="12.95" customHeight="1" x14ac:dyDescent="0.25">
      <c r="A40" s="60">
        <v>51603</v>
      </c>
      <c r="B40" s="61" t="s">
        <v>200</v>
      </c>
      <c r="C40" s="92">
        <f>[1]ST!C78</f>
        <v>0</v>
      </c>
      <c r="D40" s="92">
        <f>[1]ST!D78</f>
        <v>0</v>
      </c>
      <c r="E40" s="93">
        <f>[1]ST!E78</f>
        <v>0</v>
      </c>
    </row>
    <row r="41" spans="1:5" ht="12.95" customHeight="1" x14ac:dyDescent="0.25">
      <c r="A41" s="60">
        <v>51604</v>
      </c>
      <c r="B41" s="61" t="s">
        <v>201</v>
      </c>
      <c r="C41" s="92">
        <f>[1]ST!C79</f>
        <v>0</v>
      </c>
      <c r="D41" s="92">
        <f>[1]ST!D79</f>
        <v>0</v>
      </c>
      <c r="E41" s="93">
        <f>[1]ST!E79</f>
        <v>0</v>
      </c>
    </row>
    <row r="42" spans="1:5" ht="12.95" customHeight="1" x14ac:dyDescent="0.25">
      <c r="A42" s="60">
        <v>51605</v>
      </c>
      <c r="B42" s="61" t="s">
        <v>202</v>
      </c>
      <c r="C42" s="92">
        <f>[1]ST!C80</f>
        <v>0</v>
      </c>
      <c r="D42" s="92">
        <f>[1]ST!D80</f>
        <v>0</v>
      </c>
      <c r="E42" s="93">
        <f>[1]ST!E80</f>
        <v>0</v>
      </c>
    </row>
    <row r="43" spans="1:5" ht="12.95" customHeight="1" x14ac:dyDescent="0.25">
      <c r="A43" s="60">
        <v>51606</v>
      </c>
      <c r="B43" s="61" t="s">
        <v>203</v>
      </c>
      <c r="C43" s="90">
        <f>[1]ST!C81</f>
        <v>6731.99</v>
      </c>
      <c r="D43" s="92">
        <f>[1]ST!D81</f>
        <v>397.01</v>
      </c>
      <c r="E43" s="91">
        <f>[1]ST!E81</f>
        <v>7129</v>
      </c>
    </row>
    <row r="44" spans="1:5" ht="12.95" customHeight="1" x14ac:dyDescent="0.25">
      <c r="A44" s="60">
        <v>51607</v>
      </c>
      <c r="B44" s="61" t="s">
        <v>204</v>
      </c>
      <c r="C44" s="92">
        <f>[1]ST!C82</f>
        <v>0</v>
      </c>
      <c r="D44" s="92">
        <f>[1]ST!D82</f>
        <v>0</v>
      </c>
      <c r="E44" s="93">
        <f>[1]ST!E82</f>
        <v>0</v>
      </c>
    </row>
    <row r="45" spans="1:5" ht="12.95" customHeight="1" x14ac:dyDescent="0.25">
      <c r="A45" s="60">
        <v>51608</v>
      </c>
      <c r="B45" s="61" t="s">
        <v>205</v>
      </c>
      <c r="C45" s="92">
        <f>[1]ST!C83</f>
        <v>0</v>
      </c>
      <c r="D45" s="92">
        <f>[1]ST!D83</f>
        <v>0</v>
      </c>
      <c r="E45" s="93">
        <f>[1]ST!E83</f>
        <v>0</v>
      </c>
    </row>
    <row r="46" spans="1:5" ht="12.95" customHeight="1" x14ac:dyDescent="0.25">
      <c r="A46" s="60">
        <v>51609</v>
      </c>
      <c r="B46" s="61" t="s">
        <v>206</v>
      </c>
      <c r="C46" s="92">
        <f>[1]ST!C84</f>
        <v>0</v>
      </c>
      <c r="D46" s="92">
        <f>[1]ST!D84</f>
        <v>0</v>
      </c>
      <c r="E46" s="93">
        <f>[1]ST!E84</f>
        <v>0</v>
      </c>
    </row>
    <row r="47" spans="1:5" ht="12.95" customHeight="1" x14ac:dyDescent="0.25">
      <c r="A47" s="60">
        <v>51610</v>
      </c>
      <c r="B47" s="61" t="s">
        <v>207</v>
      </c>
      <c r="C47" s="92">
        <f>[1]ST!C85</f>
        <v>0</v>
      </c>
      <c r="D47" s="92">
        <f>[1]ST!D85</f>
        <v>0</v>
      </c>
      <c r="E47" s="93">
        <f>[1]ST!E85</f>
        <v>0</v>
      </c>
    </row>
    <row r="48" spans="1:5" ht="12.95" customHeight="1" x14ac:dyDescent="0.25">
      <c r="A48" s="60">
        <v>51611</v>
      </c>
      <c r="B48" s="61" t="s">
        <v>208</v>
      </c>
      <c r="C48" s="90">
        <f>[1]ST!C86</f>
        <v>0</v>
      </c>
      <c r="D48" s="92">
        <f>[1]ST!D86</f>
        <v>0</v>
      </c>
      <c r="E48" s="91">
        <f>[1]ST!E86</f>
        <v>0</v>
      </c>
    </row>
    <row r="49" spans="1:6" ht="12.95" customHeight="1" x14ac:dyDescent="0.25">
      <c r="A49" s="60">
        <v>51612</v>
      </c>
      <c r="B49" s="61" t="s">
        <v>209</v>
      </c>
      <c r="C49" s="92">
        <f>[1]ST!C87</f>
        <v>0</v>
      </c>
      <c r="D49" s="92">
        <f>[1]ST!D87</f>
        <v>0</v>
      </c>
      <c r="E49" s="93">
        <f>[1]ST!E87</f>
        <v>0</v>
      </c>
    </row>
    <row r="50" spans="1:6" ht="12.95" customHeight="1" x14ac:dyDescent="0.25">
      <c r="A50" s="60">
        <v>51613</v>
      </c>
      <c r="B50" s="61" t="s">
        <v>210</v>
      </c>
      <c r="C50" s="92">
        <f>[1]ST!C88</f>
        <v>0</v>
      </c>
      <c r="D50" s="92">
        <f>[1]ST!D88</f>
        <v>0</v>
      </c>
      <c r="E50" s="93">
        <f>[1]ST!E88</f>
        <v>0</v>
      </c>
    </row>
    <row r="51" spans="1:6" ht="12.95" customHeight="1" x14ac:dyDescent="0.25">
      <c r="A51" s="60">
        <v>51614</v>
      </c>
      <c r="B51" s="61" t="s">
        <v>211</v>
      </c>
      <c r="C51" s="92">
        <f>[1]ST!C89</f>
        <v>0</v>
      </c>
      <c r="D51" s="92">
        <f>[1]ST!D89</f>
        <v>0</v>
      </c>
      <c r="E51" s="93">
        <f>[1]ST!E89</f>
        <v>0</v>
      </c>
    </row>
    <row r="52" spans="1:6" ht="12.95" customHeight="1" x14ac:dyDescent="0.25">
      <c r="A52" s="60">
        <v>51615</v>
      </c>
      <c r="B52" s="61" t="s">
        <v>212</v>
      </c>
      <c r="C52" s="92">
        <f>[1]ST!C90</f>
        <v>0</v>
      </c>
      <c r="D52" s="92">
        <f>[1]ST!D90</f>
        <v>0</v>
      </c>
      <c r="E52" s="93">
        <f>[1]ST!E90</f>
        <v>0</v>
      </c>
    </row>
    <row r="53" spans="1:6" ht="12.95" customHeight="1" x14ac:dyDescent="0.25">
      <c r="A53" s="60">
        <v>51616</v>
      </c>
      <c r="B53" s="61" t="s">
        <v>213</v>
      </c>
      <c r="C53" s="92">
        <f>[1]ST!C91</f>
        <v>0</v>
      </c>
      <c r="D53" s="92">
        <f>[1]ST!D91</f>
        <v>0</v>
      </c>
      <c r="E53" s="93">
        <f>[1]ST!E91</f>
        <v>0</v>
      </c>
    </row>
    <row r="54" spans="1:6" ht="12.95" customHeight="1" x14ac:dyDescent="0.25">
      <c r="A54" s="60">
        <v>51617</v>
      </c>
      <c r="B54" s="61" t="s">
        <v>214</v>
      </c>
      <c r="C54" s="92">
        <f>[1]ST!C92</f>
        <v>0</v>
      </c>
      <c r="D54" s="92">
        <f>[1]ST!D92</f>
        <v>0</v>
      </c>
      <c r="E54" s="93">
        <f>[1]ST!E92</f>
        <v>0</v>
      </c>
    </row>
    <row r="55" spans="1:6" ht="12.95" customHeight="1" x14ac:dyDescent="0.25">
      <c r="A55" s="485">
        <v>51624</v>
      </c>
      <c r="B55" s="61" t="s">
        <v>248</v>
      </c>
      <c r="C55" s="92">
        <f>[1]ST!C93</f>
        <v>0</v>
      </c>
      <c r="D55" s="92">
        <f>[1]ST!D93</f>
        <v>0</v>
      </c>
      <c r="E55" s="93">
        <f>[1]ST!E93</f>
        <v>0</v>
      </c>
    </row>
    <row r="56" spans="1:6" ht="12.95" customHeight="1" x14ac:dyDescent="0.25">
      <c r="A56" s="485">
        <v>51708</v>
      </c>
      <c r="B56" s="61" t="s">
        <v>249</v>
      </c>
      <c r="C56" s="92">
        <f>[1]ST!C94</f>
        <v>0</v>
      </c>
      <c r="D56" s="92">
        <f>[1]ST!D94</f>
        <v>0</v>
      </c>
      <c r="E56" s="93">
        <f>[1]ST!E94</f>
        <v>0</v>
      </c>
    </row>
    <row r="57" spans="1:6" ht="12.95" customHeight="1" x14ac:dyDescent="0.25">
      <c r="A57" s="60">
        <v>51699</v>
      </c>
      <c r="B57" s="61" t="s">
        <v>244</v>
      </c>
      <c r="C57" s="90" t="str">
        <f>[1]ST!C95</f>
        <v>R                  0.00</v>
      </c>
      <c r="D57" s="92">
        <f>[1]ST!D95</f>
        <v>0</v>
      </c>
      <c r="E57" s="91">
        <f>[1]ST!E95</f>
        <v>0</v>
      </c>
    </row>
    <row r="58" spans="1:6" ht="12.95" customHeight="1" x14ac:dyDescent="0.25">
      <c r="A58" s="65">
        <v>51800</v>
      </c>
      <c r="B58" s="66" t="s">
        <v>246</v>
      </c>
      <c r="C58" s="66"/>
      <c r="D58" s="66"/>
      <c r="E58" s="66"/>
    </row>
    <row r="59" spans="1:6" s="69" customFormat="1" ht="19.5" customHeight="1" thickBot="1" x14ac:dyDescent="0.3">
      <c r="A59" s="67"/>
      <c r="B59" s="67" t="s">
        <v>156</v>
      </c>
      <c r="C59" s="68">
        <f>SUM(C5:C58)+[1]ST!C54</f>
        <v>9728351.5499999989</v>
      </c>
      <c r="D59" s="68">
        <f>SUM(D5:D58)+[1]ST!D54</f>
        <v>2247876.8200000003</v>
      </c>
      <c r="E59" s="68">
        <f>SUM(E5:E58)+[1]ST!E54</f>
        <v>11976228.370000001</v>
      </c>
    </row>
    <row r="60" spans="1:6" ht="12.95" customHeight="1" thickTop="1" thickBot="1" x14ac:dyDescent="0.3"/>
    <row r="61" spans="1:6" s="73" customFormat="1" ht="20.100000000000001" customHeight="1" thickBot="1" x14ac:dyDescent="0.3">
      <c r="A61" s="71"/>
      <c r="B61" s="72" t="s">
        <v>157</v>
      </c>
      <c r="C61" s="505">
        <f>SUM(C5:C57)</f>
        <v>7592517.2799999993</v>
      </c>
      <c r="D61" s="505">
        <f t="shared" ref="D61:E61" si="0">SUM(D5:D57)</f>
        <v>1677325.5400000005</v>
      </c>
      <c r="E61" s="505">
        <f t="shared" si="0"/>
        <v>9269842.8200000003</v>
      </c>
    </row>
    <row r="62" spans="1:6" s="73" customFormat="1" ht="20.100000000000001" customHeight="1" x14ac:dyDescent="0.25">
      <c r="A62" s="71"/>
      <c r="B62" s="506" t="s">
        <v>252</v>
      </c>
      <c r="C62" s="507">
        <f>C59-[1]ST!C98</f>
        <v>0</v>
      </c>
      <c r="D62" s="507">
        <f>D59-[1]ST!D98</f>
        <v>0</v>
      </c>
      <c r="E62" s="507">
        <f>E59-[1]ST!E98</f>
        <v>0</v>
      </c>
    </row>
    <row r="63" spans="1:6" ht="12.95" customHeight="1" thickBot="1" x14ac:dyDescent="0.3"/>
    <row r="64" spans="1:6" s="43" customFormat="1" ht="20.100000000000001" customHeight="1" thickBot="1" x14ac:dyDescent="0.3">
      <c r="A64" s="519" t="s">
        <v>259</v>
      </c>
      <c r="B64" s="520"/>
      <c r="C64" s="520"/>
      <c r="D64" s="520"/>
      <c r="E64" s="521"/>
      <c r="F64" s="42"/>
    </row>
    <row r="65" spans="1:7" ht="12.95" customHeight="1" x14ac:dyDescent="0.25">
      <c r="A65" s="44" t="s">
        <v>39</v>
      </c>
      <c r="B65" s="45" t="s">
        <v>41</v>
      </c>
      <c r="C65" s="522" t="s">
        <v>152</v>
      </c>
      <c r="D65" s="522"/>
      <c r="E65" s="522"/>
      <c r="G65" s="47"/>
    </row>
    <row r="66" spans="1:7" ht="20.100000000000001" customHeight="1" x14ac:dyDescent="0.25">
      <c r="A66" s="48" t="s">
        <v>40</v>
      </c>
      <c r="B66" s="49" t="s">
        <v>38</v>
      </c>
      <c r="C66" s="50" t="s">
        <v>260</v>
      </c>
      <c r="D66" s="51" t="s">
        <v>261</v>
      </c>
      <c r="E66" s="88" t="s">
        <v>258</v>
      </c>
      <c r="G66" s="52"/>
    </row>
    <row r="67" spans="1:7" s="56" customFormat="1" ht="20.100000000000001" customHeight="1" thickBot="1" x14ac:dyDescent="0.3">
      <c r="A67" s="53">
        <v>1</v>
      </c>
      <c r="B67" s="54">
        <v>2</v>
      </c>
      <c r="C67" s="55">
        <v>3</v>
      </c>
      <c r="D67" s="54">
        <v>4</v>
      </c>
      <c r="E67" s="89">
        <v>5</v>
      </c>
      <c r="G67" s="57"/>
    </row>
    <row r="68" spans="1:7" ht="12.95" customHeight="1" x14ac:dyDescent="0.25">
      <c r="A68" s="58">
        <v>51201</v>
      </c>
      <c r="B68" s="59" t="s">
        <v>165</v>
      </c>
      <c r="C68" s="472">
        <f>[1]CO!C36</f>
        <v>5200</v>
      </c>
      <c r="D68" s="472">
        <f>[1]CO!D36</f>
        <v>0</v>
      </c>
      <c r="E68" s="473">
        <f>[1]CO!E36</f>
        <v>5200</v>
      </c>
    </row>
    <row r="69" spans="1:7" ht="12.95" customHeight="1" x14ac:dyDescent="0.25">
      <c r="A69" s="60">
        <v>51202</v>
      </c>
      <c r="B69" s="61" t="s">
        <v>166</v>
      </c>
      <c r="C69" s="90">
        <f>[1]CO!C37</f>
        <v>120041.67</v>
      </c>
      <c r="D69" s="90">
        <f>[1]CO!D37</f>
        <v>29403.8</v>
      </c>
      <c r="E69" s="91">
        <f>[1]CO!E37</f>
        <v>149445.47</v>
      </c>
    </row>
    <row r="70" spans="1:7" ht="12.95" customHeight="1" x14ac:dyDescent="0.25">
      <c r="A70" s="60">
        <v>51203</v>
      </c>
      <c r="B70" s="61" t="s">
        <v>167</v>
      </c>
      <c r="C70" s="90">
        <f>[1]CO!C38</f>
        <v>14641.52</v>
      </c>
      <c r="D70" s="90">
        <f>[1]CO!D38</f>
        <v>505.97</v>
      </c>
      <c r="E70" s="91">
        <f>[1]CO!E38</f>
        <v>15147.49</v>
      </c>
    </row>
    <row r="71" spans="1:7" ht="12.95" customHeight="1" x14ac:dyDescent="0.25">
      <c r="A71" s="60">
        <v>51204</v>
      </c>
      <c r="B71" s="61" t="s">
        <v>168</v>
      </c>
      <c r="C71" s="90">
        <f>[1]CO!C39</f>
        <v>0</v>
      </c>
      <c r="D71" s="92">
        <f>[1]CO!D39</f>
        <v>0</v>
      </c>
      <c r="E71" s="91">
        <f>[1]CO!E39</f>
        <v>0</v>
      </c>
    </row>
    <row r="72" spans="1:7" ht="12.95" customHeight="1" x14ac:dyDescent="0.25">
      <c r="A72" s="60">
        <v>51205</v>
      </c>
      <c r="B72" s="61" t="s">
        <v>169</v>
      </c>
      <c r="C72" s="92">
        <f>[1]CO!C40</f>
        <v>0</v>
      </c>
      <c r="D72" s="92">
        <f>[1]CO!D40</f>
        <v>0</v>
      </c>
      <c r="E72" s="93">
        <f>[1]CO!E40</f>
        <v>0</v>
      </c>
    </row>
    <row r="73" spans="1:7" ht="12.95" customHeight="1" x14ac:dyDescent="0.25">
      <c r="A73" s="60">
        <v>51299</v>
      </c>
      <c r="B73" s="61" t="s">
        <v>170</v>
      </c>
      <c r="C73" s="90">
        <f>[1]CO!C41</f>
        <v>5346.21</v>
      </c>
      <c r="D73" s="90">
        <f>[1]CO!D41</f>
        <v>520.54999999999995</v>
      </c>
      <c r="E73" s="91">
        <f>[1]CO!E41</f>
        <v>5866.76</v>
      </c>
    </row>
    <row r="74" spans="1:7" ht="12.95" customHeight="1" x14ac:dyDescent="0.25">
      <c r="A74" s="60">
        <v>51301</v>
      </c>
      <c r="B74" s="61" t="s">
        <v>171</v>
      </c>
      <c r="C74" s="90">
        <f>[1]CO!C42</f>
        <v>842555.8</v>
      </c>
      <c r="D74" s="92">
        <f>[1]CO!D42</f>
        <v>0</v>
      </c>
      <c r="E74" s="91">
        <f>[1]CO!E42</f>
        <v>842555.8</v>
      </c>
    </row>
    <row r="75" spans="1:7" ht="12.95" customHeight="1" x14ac:dyDescent="0.25">
      <c r="A75" s="60">
        <v>51302</v>
      </c>
      <c r="B75" s="61" t="s">
        <v>172</v>
      </c>
      <c r="C75" s="90">
        <f>[1]CO!C43</f>
        <v>54817</v>
      </c>
      <c r="D75" s="90">
        <f>[1]CO!D43</f>
        <v>0</v>
      </c>
      <c r="E75" s="91">
        <f>[1]CO!E43</f>
        <v>54817</v>
      </c>
    </row>
    <row r="76" spans="1:7" ht="12.95" customHeight="1" x14ac:dyDescent="0.25">
      <c r="A76" s="60">
        <v>51303</v>
      </c>
      <c r="B76" s="61" t="s">
        <v>173</v>
      </c>
      <c r="C76" s="90">
        <f>[1]CO!C44</f>
        <v>0</v>
      </c>
      <c r="D76" s="90">
        <f>[1]CO!D44</f>
        <v>0</v>
      </c>
      <c r="E76" s="91">
        <f>[1]CO!E44</f>
        <v>0</v>
      </c>
    </row>
    <row r="77" spans="1:7" ht="12.95" customHeight="1" x14ac:dyDescent="0.25">
      <c r="A77" s="60">
        <v>51304</v>
      </c>
      <c r="B77" s="61" t="s">
        <v>174</v>
      </c>
      <c r="C77" s="92">
        <f>[1]CO!C45</f>
        <v>0</v>
      </c>
      <c r="D77" s="92">
        <f>[1]CO!D45</f>
        <v>0</v>
      </c>
      <c r="E77" s="93">
        <f>[1]CO!E45</f>
        <v>0</v>
      </c>
    </row>
    <row r="78" spans="1:7" ht="12.95" customHeight="1" x14ac:dyDescent="0.25">
      <c r="A78" s="60">
        <v>51305</v>
      </c>
      <c r="B78" s="61" t="s">
        <v>175</v>
      </c>
      <c r="C78" s="92">
        <f>[1]CO!C46</f>
        <v>0</v>
      </c>
      <c r="D78" s="92">
        <f>[1]CO!D46</f>
        <v>0</v>
      </c>
      <c r="E78" s="93">
        <f>[1]CO!E46</f>
        <v>0</v>
      </c>
    </row>
    <row r="79" spans="1:7" ht="12.95" customHeight="1" x14ac:dyDescent="0.25">
      <c r="A79" s="60">
        <v>51306</v>
      </c>
      <c r="B79" s="61" t="s">
        <v>176</v>
      </c>
      <c r="C79" s="90">
        <f>[1]CO!C47</f>
        <v>2052084.84</v>
      </c>
      <c r="D79" s="92">
        <f>[1]CO!D47</f>
        <v>156400.14000000001</v>
      </c>
      <c r="E79" s="91">
        <f>[1]CO!E47</f>
        <v>2208484.98</v>
      </c>
    </row>
    <row r="80" spans="1:7" ht="12.95" customHeight="1" x14ac:dyDescent="0.25">
      <c r="A80" s="60">
        <v>51307</v>
      </c>
      <c r="B80" s="61" t="s">
        <v>177</v>
      </c>
      <c r="C80" s="90">
        <f>[1]CO!C48</f>
        <v>2206135.7000000002</v>
      </c>
      <c r="D80" s="90">
        <f>[1]CO!D48</f>
        <v>394871.14</v>
      </c>
      <c r="E80" s="91">
        <f>[1]CO!E48</f>
        <v>2601006.84</v>
      </c>
    </row>
    <row r="81" spans="1:5" ht="12.95" customHeight="1" x14ac:dyDescent="0.25">
      <c r="A81" s="60">
        <v>51308</v>
      </c>
      <c r="B81" s="61" t="s">
        <v>178</v>
      </c>
      <c r="C81" s="90">
        <f>[1]CO!C49</f>
        <v>4219941.82</v>
      </c>
      <c r="D81" s="90">
        <f>[1]CO!D49</f>
        <v>265378.15999999997</v>
      </c>
      <c r="E81" s="91">
        <f>[1]CO!E49</f>
        <v>4485319.9800000004</v>
      </c>
    </row>
    <row r="82" spans="1:5" ht="12.95" customHeight="1" x14ac:dyDescent="0.25">
      <c r="A82" s="60">
        <v>51309</v>
      </c>
      <c r="B82" s="61" t="s">
        <v>179</v>
      </c>
      <c r="C82" s="90">
        <f>[1]CO!C50</f>
        <v>117188.35</v>
      </c>
      <c r="D82" s="90">
        <f>[1]CO!D50</f>
        <v>11410.29</v>
      </c>
      <c r="E82" s="91">
        <f>[1]CO!E50</f>
        <v>128598.64</v>
      </c>
    </row>
    <row r="83" spans="1:5" ht="12.95" customHeight="1" x14ac:dyDescent="0.25">
      <c r="A83" s="60">
        <v>51310</v>
      </c>
      <c r="B83" s="61" t="s">
        <v>180</v>
      </c>
      <c r="C83" s="90">
        <f>[1]CO!C51</f>
        <v>0</v>
      </c>
      <c r="D83" s="90">
        <f>[1]CO!D51</f>
        <v>0</v>
      </c>
      <c r="E83" s="91">
        <f>[1]CO!E51</f>
        <v>0</v>
      </c>
    </row>
    <row r="84" spans="1:5" ht="12.95" customHeight="1" x14ac:dyDescent="0.25">
      <c r="A84" s="60">
        <v>51311</v>
      </c>
      <c r="B84" s="61" t="s">
        <v>181</v>
      </c>
      <c r="C84" s="92">
        <f>[1]CO!C52</f>
        <v>173386.21</v>
      </c>
      <c r="D84" s="92">
        <f>[1]CO!D52</f>
        <v>33181.58</v>
      </c>
      <c r="E84" s="93">
        <f>[1]CO!E52</f>
        <v>206567.79</v>
      </c>
    </row>
    <row r="85" spans="1:5" ht="12.95" customHeight="1" x14ac:dyDescent="0.25">
      <c r="A85" s="60">
        <v>51312</v>
      </c>
      <c r="B85" s="61" t="s">
        <v>182</v>
      </c>
      <c r="C85" s="90">
        <f>[1]CO!C53</f>
        <v>237181.05</v>
      </c>
      <c r="D85" s="90">
        <f>[1]CO!D53</f>
        <v>65110.9</v>
      </c>
      <c r="E85" s="91">
        <f>[1]CO!E53</f>
        <v>302291.95</v>
      </c>
    </row>
    <row r="86" spans="1:5" ht="12.95" customHeight="1" x14ac:dyDescent="0.25">
      <c r="A86" s="500">
        <v>51313</v>
      </c>
      <c r="B86" s="62" t="s">
        <v>183</v>
      </c>
      <c r="C86" s="501"/>
      <c r="D86" s="94"/>
      <c r="E86" s="94"/>
    </row>
    <row r="87" spans="1:5" s="43" customFormat="1" ht="12.95" customHeight="1" x14ac:dyDescent="0.25">
      <c r="A87" s="63">
        <v>51314</v>
      </c>
      <c r="B87" s="64" t="s">
        <v>184</v>
      </c>
      <c r="C87" s="95">
        <f>[1]CO!C55</f>
        <v>-59595.24</v>
      </c>
      <c r="D87" s="95">
        <f>[1]CO!D55</f>
        <v>-11090.04</v>
      </c>
      <c r="E87" s="91">
        <f>[1]CO!E55</f>
        <v>-70685.279999999999</v>
      </c>
    </row>
    <row r="88" spans="1:5" ht="12.95" customHeight="1" x14ac:dyDescent="0.25">
      <c r="A88" s="60">
        <v>51315</v>
      </c>
      <c r="B88" s="61" t="s">
        <v>185</v>
      </c>
      <c r="C88" s="90">
        <f>[1]CO!C56</f>
        <v>0</v>
      </c>
      <c r="D88" s="92">
        <f>[1]CO!D56</f>
        <v>0</v>
      </c>
      <c r="E88" s="91">
        <f>[1]CO!E56</f>
        <v>0</v>
      </c>
    </row>
    <row r="89" spans="1:5" ht="12.95" customHeight="1" x14ac:dyDescent="0.25">
      <c r="A89" s="60">
        <v>51316</v>
      </c>
      <c r="B89" s="61" t="s">
        <v>186</v>
      </c>
      <c r="C89" s="90">
        <f>[1]CO!C57</f>
        <v>113710.96</v>
      </c>
      <c r="D89" s="90">
        <f>[1]CO!D57</f>
        <v>0</v>
      </c>
      <c r="E89" s="91">
        <f>[1]CO!E57</f>
        <v>113710.96</v>
      </c>
    </row>
    <row r="90" spans="1:5" ht="12.95" customHeight="1" x14ac:dyDescent="0.25">
      <c r="A90" s="60">
        <v>51399</v>
      </c>
      <c r="B90" s="61" t="s">
        <v>187</v>
      </c>
      <c r="C90" s="90">
        <f>[1]CO!C58</f>
        <v>226625.93</v>
      </c>
      <c r="D90" s="90">
        <f>[1]CO!D58</f>
        <v>24069.63</v>
      </c>
      <c r="E90" s="91">
        <f>[1]CO!E58</f>
        <v>250695.56</v>
      </c>
    </row>
    <row r="91" spans="1:5" ht="12.95" customHeight="1" x14ac:dyDescent="0.25">
      <c r="A91" s="60">
        <v>51401</v>
      </c>
      <c r="B91" s="61" t="s">
        <v>188</v>
      </c>
      <c r="C91" s="90">
        <f>[1]CO!C59</f>
        <v>0</v>
      </c>
      <c r="D91" s="90">
        <f>[1]CO!D59</f>
        <v>0</v>
      </c>
      <c r="E91" s="91">
        <f>[1]CO!E59</f>
        <v>0</v>
      </c>
    </row>
    <row r="92" spans="1:5" ht="12.95" customHeight="1" x14ac:dyDescent="0.25">
      <c r="A92" s="60">
        <v>51402</v>
      </c>
      <c r="B92" s="61" t="s">
        <v>189</v>
      </c>
      <c r="C92" s="92">
        <f>[1]CO!C60</f>
        <v>0</v>
      </c>
      <c r="D92" s="92">
        <f>[1]CO!D60</f>
        <v>0</v>
      </c>
      <c r="E92" s="93">
        <f>[1]CO!E60</f>
        <v>0</v>
      </c>
    </row>
    <row r="93" spans="1:5" ht="12.95" customHeight="1" x14ac:dyDescent="0.25">
      <c r="A93" s="504">
        <v>51403</v>
      </c>
      <c r="B93" s="503" t="s">
        <v>190</v>
      </c>
      <c r="C93" s="95">
        <f>[1]CO!C68</f>
        <v>0</v>
      </c>
      <c r="D93" s="95">
        <f>[1]CO!D68</f>
        <v>0</v>
      </c>
      <c r="E93" s="91">
        <f>[1]CO!E68</f>
        <v>0</v>
      </c>
    </row>
    <row r="94" spans="1:5" ht="12.95" customHeight="1" x14ac:dyDescent="0.25">
      <c r="A94" s="60">
        <v>51404</v>
      </c>
      <c r="B94" s="61" t="s">
        <v>191</v>
      </c>
      <c r="C94" s="90">
        <f>[1]CO!C69</f>
        <v>0</v>
      </c>
      <c r="D94" s="90">
        <f>[1]CO!D69</f>
        <v>0</v>
      </c>
      <c r="E94" s="91">
        <f>[1]CO!E69</f>
        <v>0</v>
      </c>
    </row>
    <row r="95" spans="1:5" ht="12.95" customHeight="1" x14ac:dyDescent="0.25">
      <c r="A95" s="60">
        <v>51405</v>
      </c>
      <c r="B95" s="61" t="s">
        <v>192</v>
      </c>
      <c r="C95" s="90">
        <f>[1]CO!C70</f>
        <v>53759.14</v>
      </c>
      <c r="D95" s="90">
        <f>[1]CO!D70</f>
        <v>5234.37</v>
      </c>
      <c r="E95" s="91">
        <f>[1]CO!E70</f>
        <v>58993.51</v>
      </c>
    </row>
    <row r="96" spans="1:5" ht="12.95" customHeight="1" x14ac:dyDescent="0.25">
      <c r="A96" s="60">
        <v>51406</v>
      </c>
      <c r="B96" s="61" t="s">
        <v>193</v>
      </c>
      <c r="C96" s="92">
        <f>[1]CO!C71</f>
        <v>0</v>
      </c>
      <c r="D96" s="92">
        <f>[1]CO!D71</f>
        <v>0</v>
      </c>
      <c r="E96" s="93">
        <f>[1]CO!E71</f>
        <v>0</v>
      </c>
    </row>
    <row r="97" spans="1:5" ht="12.95" customHeight="1" x14ac:dyDescent="0.25">
      <c r="A97" s="60">
        <v>51407</v>
      </c>
      <c r="B97" s="61" t="s">
        <v>194</v>
      </c>
      <c r="C97" s="92">
        <f>[1]CO!C72</f>
        <v>0</v>
      </c>
      <c r="D97" s="92">
        <f>[1]CO!D72</f>
        <v>0</v>
      </c>
      <c r="E97" s="93">
        <f>[1]CO!E72</f>
        <v>0</v>
      </c>
    </row>
    <row r="98" spans="1:5" ht="12.95" customHeight="1" x14ac:dyDescent="0.25">
      <c r="A98" s="60">
        <v>51408</v>
      </c>
      <c r="B98" s="61" t="s">
        <v>195</v>
      </c>
      <c r="C98" s="90">
        <f>[1]CO!C73</f>
        <v>659781.52</v>
      </c>
      <c r="D98" s="90">
        <f>[1]CO!D73</f>
        <v>64241.01</v>
      </c>
      <c r="E98" s="91">
        <f>[1]CO!E73</f>
        <v>724022.53</v>
      </c>
    </row>
    <row r="99" spans="1:5" ht="12.95" customHeight="1" x14ac:dyDescent="0.25">
      <c r="A99" s="60">
        <v>51409</v>
      </c>
      <c r="B99" s="61" t="s">
        <v>196</v>
      </c>
      <c r="C99" s="90">
        <f>[1]CO!C74</f>
        <v>187571.46</v>
      </c>
      <c r="D99" s="90">
        <f>[1]CO!D74</f>
        <v>22722.71</v>
      </c>
      <c r="E99" s="91">
        <f>[1]CO!E74</f>
        <v>210294.17</v>
      </c>
    </row>
    <row r="100" spans="1:5" ht="12.95" customHeight="1" x14ac:dyDescent="0.25">
      <c r="A100" s="60">
        <v>51499</v>
      </c>
      <c r="B100" s="61" t="s">
        <v>197</v>
      </c>
      <c r="C100" s="90">
        <f>[1]CO!C75</f>
        <v>0</v>
      </c>
      <c r="D100" s="92">
        <f>[1]CO!D75</f>
        <v>0</v>
      </c>
      <c r="E100" s="91">
        <f>[1]CO!E75</f>
        <v>0</v>
      </c>
    </row>
    <row r="101" spans="1:5" ht="12.95" customHeight="1" x14ac:dyDescent="0.25">
      <c r="A101" s="60">
        <v>51601</v>
      </c>
      <c r="B101" s="61" t="s">
        <v>198</v>
      </c>
      <c r="C101" s="92">
        <f>[1]CO!C76</f>
        <v>0</v>
      </c>
      <c r="D101" s="92">
        <f>[1]CO!D76</f>
        <v>0</v>
      </c>
      <c r="E101" s="93">
        <f>[1]CO!E76</f>
        <v>0</v>
      </c>
    </row>
    <row r="102" spans="1:5" ht="12.95" customHeight="1" x14ac:dyDescent="0.25">
      <c r="A102" s="60">
        <v>51602</v>
      </c>
      <c r="B102" s="61" t="s">
        <v>199</v>
      </c>
      <c r="C102" s="92">
        <f>[1]CO!C77</f>
        <v>0</v>
      </c>
      <c r="D102" s="92">
        <f>[1]CO!D77</f>
        <v>0</v>
      </c>
      <c r="E102" s="93">
        <f>[1]CO!E77</f>
        <v>0</v>
      </c>
    </row>
    <row r="103" spans="1:5" ht="12.95" customHeight="1" x14ac:dyDescent="0.25">
      <c r="A103" s="60">
        <v>51603</v>
      </c>
      <c r="B103" s="61" t="s">
        <v>200</v>
      </c>
      <c r="C103" s="92">
        <f>[1]CO!C78</f>
        <v>0</v>
      </c>
      <c r="D103" s="92">
        <f>[1]CO!D78</f>
        <v>0</v>
      </c>
      <c r="E103" s="93">
        <f>[1]CO!E78</f>
        <v>0</v>
      </c>
    </row>
    <row r="104" spans="1:5" ht="12.95" customHeight="1" x14ac:dyDescent="0.25">
      <c r="A104" s="60">
        <v>51604</v>
      </c>
      <c r="B104" s="61" t="s">
        <v>201</v>
      </c>
      <c r="C104" s="92">
        <f>[1]CO!C79</f>
        <v>0</v>
      </c>
      <c r="D104" s="92">
        <f>[1]CO!D79</f>
        <v>0</v>
      </c>
      <c r="E104" s="93">
        <f>[1]CO!E79</f>
        <v>0</v>
      </c>
    </row>
    <row r="105" spans="1:5" ht="12.95" customHeight="1" x14ac:dyDescent="0.25">
      <c r="A105" s="60">
        <v>51605</v>
      </c>
      <c r="B105" s="61" t="s">
        <v>202</v>
      </c>
      <c r="C105" s="92">
        <f>[1]CO!C80</f>
        <v>0</v>
      </c>
      <c r="D105" s="92">
        <f>[1]CO!D80</f>
        <v>0</v>
      </c>
      <c r="E105" s="93">
        <f>[1]CO!E80</f>
        <v>0</v>
      </c>
    </row>
    <row r="106" spans="1:5" ht="12.95" customHeight="1" x14ac:dyDescent="0.25">
      <c r="A106" s="60">
        <v>51606</v>
      </c>
      <c r="B106" s="61" t="s">
        <v>203</v>
      </c>
      <c r="C106" s="90">
        <f>[1]CO!C81</f>
        <v>2376.09</v>
      </c>
      <c r="D106" s="92">
        <f>[1]CO!D81</f>
        <v>231.35</v>
      </c>
      <c r="E106" s="91">
        <f>[1]CO!E81</f>
        <v>2607.44</v>
      </c>
    </row>
    <row r="107" spans="1:5" ht="12.95" customHeight="1" x14ac:dyDescent="0.25">
      <c r="A107" s="60">
        <v>51607</v>
      </c>
      <c r="B107" s="61" t="s">
        <v>204</v>
      </c>
      <c r="C107" s="92">
        <f>[1]CO!C82</f>
        <v>0</v>
      </c>
      <c r="D107" s="92">
        <f>[1]CO!D82</f>
        <v>0</v>
      </c>
      <c r="E107" s="93">
        <f>[1]CO!E82</f>
        <v>0</v>
      </c>
    </row>
    <row r="108" spans="1:5" ht="12.95" customHeight="1" x14ac:dyDescent="0.25">
      <c r="A108" s="60">
        <v>51608</v>
      </c>
      <c r="B108" s="61" t="s">
        <v>205</v>
      </c>
      <c r="C108" s="92">
        <f>[1]CO!C83</f>
        <v>0</v>
      </c>
      <c r="D108" s="92">
        <f>[1]CO!D83</f>
        <v>0</v>
      </c>
      <c r="E108" s="93">
        <f>[1]CO!E83</f>
        <v>0</v>
      </c>
    </row>
    <row r="109" spans="1:5" ht="12.95" customHeight="1" x14ac:dyDescent="0.25">
      <c r="A109" s="60">
        <v>51609</v>
      </c>
      <c r="B109" s="61" t="s">
        <v>206</v>
      </c>
      <c r="C109" s="92">
        <f>[1]CO!C84</f>
        <v>0</v>
      </c>
      <c r="D109" s="92">
        <f>[1]CO!D84</f>
        <v>0</v>
      </c>
      <c r="E109" s="93">
        <f>[1]CO!E84</f>
        <v>0</v>
      </c>
    </row>
    <row r="110" spans="1:5" ht="12.95" customHeight="1" x14ac:dyDescent="0.25">
      <c r="A110" s="60">
        <v>51610</v>
      </c>
      <c r="B110" s="61" t="s">
        <v>207</v>
      </c>
      <c r="C110" s="92">
        <f>[1]CO!C85</f>
        <v>0</v>
      </c>
      <c r="D110" s="92">
        <f>[1]CO!D85</f>
        <v>0</v>
      </c>
      <c r="E110" s="93">
        <f>[1]CO!E85</f>
        <v>0</v>
      </c>
    </row>
    <row r="111" spans="1:5" ht="12.95" customHeight="1" x14ac:dyDescent="0.25">
      <c r="A111" s="60">
        <v>51611</v>
      </c>
      <c r="B111" s="61" t="s">
        <v>208</v>
      </c>
      <c r="C111" s="90">
        <f>[1]CO!C86</f>
        <v>0</v>
      </c>
      <c r="D111" s="92">
        <f>[1]CO!D86</f>
        <v>0</v>
      </c>
      <c r="E111" s="91">
        <f>[1]CO!E86</f>
        <v>0</v>
      </c>
    </row>
    <row r="112" spans="1:5" ht="12.95" customHeight="1" x14ac:dyDescent="0.25">
      <c r="A112" s="60">
        <v>51612</v>
      </c>
      <c r="B112" s="61" t="s">
        <v>209</v>
      </c>
      <c r="C112" s="92">
        <f>[1]CO!C87</f>
        <v>0</v>
      </c>
      <c r="D112" s="92">
        <f>[1]CO!D87</f>
        <v>0</v>
      </c>
      <c r="E112" s="93">
        <f>[1]CO!E87</f>
        <v>0</v>
      </c>
    </row>
    <row r="113" spans="1:11" ht="12.95" customHeight="1" x14ac:dyDescent="0.25">
      <c r="A113" s="60">
        <v>51613</v>
      </c>
      <c r="B113" s="61" t="s">
        <v>210</v>
      </c>
      <c r="C113" s="92">
        <f>[1]CO!C88</f>
        <v>0</v>
      </c>
      <c r="D113" s="92">
        <f>[1]CO!D88</f>
        <v>0</v>
      </c>
      <c r="E113" s="93">
        <f>[1]CO!E88</f>
        <v>0</v>
      </c>
    </row>
    <row r="114" spans="1:11" ht="12.95" customHeight="1" x14ac:dyDescent="0.25">
      <c r="A114" s="60">
        <v>51614</v>
      </c>
      <c r="B114" s="61" t="s">
        <v>211</v>
      </c>
      <c r="C114" s="92">
        <f>[1]CO!C89</f>
        <v>0</v>
      </c>
      <c r="D114" s="92">
        <f>[1]CO!D89</f>
        <v>0</v>
      </c>
      <c r="E114" s="93">
        <f>[1]CO!E89</f>
        <v>0</v>
      </c>
    </row>
    <row r="115" spans="1:11" ht="12.95" customHeight="1" x14ac:dyDescent="0.25">
      <c r="A115" s="60">
        <v>51615</v>
      </c>
      <c r="B115" s="61" t="s">
        <v>212</v>
      </c>
      <c r="C115" s="92">
        <f>[1]CO!C90</f>
        <v>0</v>
      </c>
      <c r="D115" s="92">
        <f>[1]CO!D90</f>
        <v>0</v>
      </c>
      <c r="E115" s="93">
        <f>[1]CO!E90</f>
        <v>0</v>
      </c>
    </row>
    <row r="116" spans="1:11" ht="12.95" customHeight="1" x14ac:dyDescent="0.25">
      <c r="A116" s="60">
        <v>51616</v>
      </c>
      <c r="B116" s="61" t="s">
        <v>213</v>
      </c>
      <c r="C116" s="92">
        <f>[1]CO!C91</f>
        <v>0</v>
      </c>
      <c r="D116" s="92">
        <f>[1]CO!D91</f>
        <v>0</v>
      </c>
      <c r="E116" s="93">
        <f>[1]CO!E91</f>
        <v>0</v>
      </c>
    </row>
    <row r="117" spans="1:11" ht="12.95" customHeight="1" x14ac:dyDescent="0.25">
      <c r="A117" s="60">
        <v>51617</v>
      </c>
      <c r="B117" s="61" t="s">
        <v>214</v>
      </c>
      <c r="C117" s="92">
        <f>[1]CO!C92</f>
        <v>0</v>
      </c>
      <c r="D117" s="92">
        <f>[1]CO!D92</f>
        <v>0</v>
      </c>
      <c r="E117" s="93">
        <f>[1]CO!E92</f>
        <v>0</v>
      </c>
    </row>
    <row r="118" spans="1:11" ht="12.95" customHeight="1" x14ac:dyDescent="0.25">
      <c r="A118" s="485">
        <v>51624</v>
      </c>
      <c r="B118" s="61" t="s">
        <v>248</v>
      </c>
      <c r="C118" s="92">
        <f>[1]CO!C93</f>
        <v>0</v>
      </c>
      <c r="D118" s="92">
        <f>[1]CO!D93</f>
        <v>0</v>
      </c>
      <c r="E118" s="93">
        <f>[1]CO!E93</f>
        <v>0</v>
      </c>
    </row>
    <row r="119" spans="1:11" ht="12.95" customHeight="1" x14ac:dyDescent="0.25">
      <c r="A119" s="485">
        <v>51708</v>
      </c>
      <c r="B119" s="61" t="s">
        <v>249</v>
      </c>
      <c r="C119" s="92">
        <f>[1]CO!C94</f>
        <v>0</v>
      </c>
      <c r="D119" s="92">
        <f>[1]CO!D94</f>
        <v>0</v>
      </c>
      <c r="E119" s="93">
        <f>[1]CO!E94</f>
        <v>0</v>
      </c>
    </row>
    <row r="120" spans="1:11" ht="12.95" customHeight="1" x14ac:dyDescent="0.25">
      <c r="A120" s="60">
        <v>51699</v>
      </c>
      <c r="B120" s="61" t="s">
        <v>244</v>
      </c>
      <c r="C120" s="90">
        <f>[1]CO!C95</f>
        <v>0</v>
      </c>
      <c r="D120" s="92">
        <f>[1]CO!D95</f>
        <v>0</v>
      </c>
      <c r="E120" s="91">
        <f>[1]CO!E95</f>
        <v>0</v>
      </c>
    </row>
    <row r="121" spans="1:11" ht="12.95" customHeight="1" x14ac:dyDescent="0.25">
      <c r="A121" s="65">
        <v>51800</v>
      </c>
      <c r="B121" s="66" t="s">
        <v>246</v>
      </c>
      <c r="C121" s="66"/>
      <c r="D121" s="66"/>
      <c r="E121" s="66"/>
    </row>
    <row r="122" spans="1:11" s="69" customFormat="1" ht="19.5" customHeight="1" thickBot="1" x14ac:dyDescent="0.3">
      <c r="A122" s="67"/>
      <c r="B122" s="67" t="s">
        <v>156</v>
      </c>
      <c r="C122" s="68">
        <f>SUM(C68:C121)+[1]CO!C54</f>
        <v>14332120.930000003</v>
      </c>
      <c r="D122" s="68">
        <f>SUM(D68:D121)+[1]CO!D54</f>
        <v>1454980.54</v>
      </c>
      <c r="E122" s="68">
        <f>SUM(E68:E121)+[1]CO!E54</f>
        <v>15787101.469999999</v>
      </c>
    </row>
    <row r="123" spans="1:11" ht="12.95" customHeight="1" thickTop="1" thickBot="1" x14ac:dyDescent="0.3"/>
    <row r="124" spans="1:11" s="73" customFormat="1" ht="20.100000000000001" customHeight="1" thickBot="1" x14ac:dyDescent="0.3">
      <c r="A124" s="71"/>
      <c r="B124" s="72" t="s">
        <v>157</v>
      </c>
      <c r="C124" s="505">
        <f>SUM(C68:C120)</f>
        <v>11232750.030000003</v>
      </c>
      <c r="D124" s="505">
        <f t="shared" ref="D124:E124" si="1">SUM(D68:D120)</f>
        <v>1062191.56</v>
      </c>
      <c r="E124" s="505">
        <f t="shared" si="1"/>
        <v>12294941.59</v>
      </c>
    </row>
    <row r="125" spans="1:11" s="73" customFormat="1" ht="20.100000000000001" customHeight="1" x14ac:dyDescent="0.25">
      <c r="A125" s="71"/>
      <c r="B125" s="506" t="s">
        <v>252</v>
      </c>
      <c r="C125" s="507">
        <f>C122-[1]CO!C98</f>
        <v>0</v>
      </c>
      <c r="D125" s="507">
        <f>D122-[1]CO!D98</f>
        <v>0</v>
      </c>
      <c r="E125" s="507">
        <f>E122-[1]CO!E98</f>
        <v>0</v>
      </c>
    </row>
    <row r="126" spans="1:11" ht="12.95" customHeight="1" thickBot="1" x14ac:dyDescent="0.3"/>
    <row r="127" spans="1:11" s="43" customFormat="1" ht="12.95" customHeight="1" thickBot="1" x14ac:dyDescent="0.3">
      <c r="A127" s="523" t="s">
        <v>241</v>
      </c>
      <c r="B127" s="524"/>
      <c r="C127" s="524"/>
      <c r="D127" s="524"/>
      <c r="E127" s="524"/>
      <c r="F127" s="524"/>
      <c r="G127" s="524"/>
      <c r="H127" s="524"/>
      <c r="I127" s="524"/>
      <c r="J127" s="524"/>
      <c r="K127" s="74"/>
    </row>
    <row r="128" spans="1:11" ht="15" customHeight="1" x14ac:dyDescent="0.25">
      <c r="A128" s="48" t="s">
        <v>39</v>
      </c>
      <c r="B128" s="49" t="s">
        <v>41</v>
      </c>
      <c r="C128" s="525" t="s">
        <v>158</v>
      </c>
      <c r="D128" s="526"/>
      <c r="E128" s="526"/>
      <c r="F128" s="526"/>
      <c r="G128" s="526"/>
      <c r="H128" s="526"/>
      <c r="I128" s="526"/>
      <c r="J128" s="526"/>
      <c r="K128" s="75"/>
    </row>
    <row r="129" spans="1:11" ht="15" customHeight="1" x14ac:dyDescent="0.25">
      <c r="A129" s="48" t="s">
        <v>40</v>
      </c>
      <c r="B129" s="49" t="s">
        <v>38</v>
      </c>
      <c r="C129" s="50" t="s">
        <v>159</v>
      </c>
      <c r="D129" s="51" t="s">
        <v>160</v>
      </c>
      <c r="E129" s="51" t="s">
        <v>161</v>
      </c>
      <c r="F129" s="51" t="s">
        <v>258</v>
      </c>
      <c r="G129" s="489" t="s">
        <v>155</v>
      </c>
      <c r="H129" s="51" t="s">
        <v>162</v>
      </c>
      <c r="I129" s="51" t="s">
        <v>163</v>
      </c>
      <c r="J129" s="76" t="s">
        <v>164</v>
      </c>
      <c r="K129" s="75"/>
    </row>
    <row r="130" spans="1:11" s="56" customFormat="1" ht="20.100000000000001" customHeight="1" thickBot="1" x14ac:dyDescent="0.3">
      <c r="A130" s="53">
        <v>1</v>
      </c>
      <c r="B130" s="54">
        <v>2</v>
      </c>
      <c r="C130" s="55">
        <v>3</v>
      </c>
      <c r="D130" s="54">
        <v>4</v>
      </c>
      <c r="E130" s="54">
        <v>5</v>
      </c>
      <c r="F130" s="54">
        <v>6</v>
      </c>
      <c r="G130" s="490">
        <v>7</v>
      </c>
      <c r="H130" s="54">
        <v>8</v>
      </c>
      <c r="I130" s="54">
        <v>9</v>
      </c>
      <c r="J130" s="77">
        <v>10</v>
      </c>
      <c r="K130" s="78"/>
    </row>
    <row r="131" spans="1:11" ht="12.95" customHeight="1" x14ac:dyDescent="0.25">
      <c r="A131" s="70">
        <v>51201</v>
      </c>
      <c r="B131" s="79" t="s">
        <v>165</v>
      </c>
      <c r="C131" s="96">
        <f>[1]SU!C36</f>
        <v>5300</v>
      </c>
      <c r="D131" s="96">
        <f>[1]SU!D36</f>
        <v>15700</v>
      </c>
      <c r="E131" s="96">
        <f>[1]SU!E36</f>
        <v>0</v>
      </c>
      <c r="F131" s="96">
        <f>[1]SU!F36</f>
        <v>5200</v>
      </c>
      <c r="G131" s="491">
        <f>[1]SU!G36</f>
        <v>9500</v>
      </c>
      <c r="H131" s="97">
        <f>[1]SU!H36</f>
        <v>0</v>
      </c>
      <c r="I131" s="97">
        <f>[1]SU!I36</f>
        <v>18400</v>
      </c>
      <c r="J131" s="98">
        <f>[1]SU!J36</f>
        <v>54100</v>
      </c>
      <c r="K131" s="75"/>
    </row>
    <row r="132" spans="1:11" ht="12.95" customHeight="1" x14ac:dyDescent="0.25">
      <c r="A132" s="80">
        <v>51202</v>
      </c>
      <c r="B132" s="61" t="s">
        <v>166</v>
      </c>
      <c r="C132" s="99">
        <f>[1]SU!C37</f>
        <v>160625.13</v>
      </c>
      <c r="D132" s="99">
        <f>[1]SU!D37</f>
        <v>505685.63</v>
      </c>
      <c r="E132" s="99">
        <f>[1]SU!E37</f>
        <v>0</v>
      </c>
      <c r="F132" s="99">
        <f>[1]SU!F37</f>
        <v>149445.47</v>
      </c>
      <c r="G132" s="492">
        <f>[1]SU!G37</f>
        <v>340651.61</v>
      </c>
      <c r="H132" s="99">
        <f>[1]SU!H37</f>
        <v>0</v>
      </c>
      <c r="I132" s="99">
        <f>[1]SU!I37</f>
        <v>447554.5</v>
      </c>
      <c r="J132" s="100">
        <f>[1]SU!J37</f>
        <v>1603962.34</v>
      </c>
      <c r="K132" s="75"/>
    </row>
    <row r="133" spans="1:11" ht="12.95" customHeight="1" x14ac:dyDescent="0.25">
      <c r="A133" s="80">
        <v>51203</v>
      </c>
      <c r="B133" s="61" t="s">
        <v>167</v>
      </c>
      <c r="C133" s="99">
        <f>[1]SU!C38</f>
        <v>10231.75</v>
      </c>
      <c r="D133" s="99">
        <f>[1]SU!D38</f>
        <v>32673.64</v>
      </c>
      <c r="E133" s="99">
        <f>[1]SU!E38</f>
        <v>0</v>
      </c>
      <c r="F133" s="99">
        <f>[1]SU!F38</f>
        <v>15147.49</v>
      </c>
      <c r="G133" s="492">
        <f>[1]SU!G38</f>
        <v>14419.12</v>
      </c>
      <c r="H133" s="99">
        <f>[1]SU!H38</f>
        <v>0</v>
      </c>
      <c r="I133" s="99">
        <f>[1]SU!I38</f>
        <v>0</v>
      </c>
      <c r="J133" s="100">
        <f>[1]SU!J38</f>
        <v>72472</v>
      </c>
      <c r="K133" s="75"/>
    </row>
    <row r="134" spans="1:11" ht="12.95" customHeight="1" x14ac:dyDescent="0.25">
      <c r="A134" s="80">
        <v>51204</v>
      </c>
      <c r="B134" s="61" t="s">
        <v>168</v>
      </c>
      <c r="C134" s="99">
        <f>[1]SU!C39</f>
        <v>0</v>
      </c>
      <c r="D134" s="99">
        <f>[1]SU!D39</f>
        <v>0</v>
      </c>
      <c r="E134" s="99">
        <f>[1]SU!E39</f>
        <v>0</v>
      </c>
      <c r="F134" s="99">
        <f>[1]SU!F39</f>
        <v>0</v>
      </c>
      <c r="G134" s="492">
        <f>[1]SU!G39</f>
        <v>0</v>
      </c>
      <c r="H134" s="99">
        <f>[1]SU!H39</f>
        <v>0</v>
      </c>
      <c r="I134" s="99">
        <f>[1]SU!I39</f>
        <v>0</v>
      </c>
      <c r="J134" s="100">
        <f>[1]SU!J39</f>
        <v>0</v>
      </c>
      <c r="K134" s="75"/>
    </row>
    <row r="135" spans="1:11" ht="12.95" customHeight="1" x14ac:dyDescent="0.25">
      <c r="A135" s="80">
        <v>51205</v>
      </c>
      <c r="B135" s="61" t="s">
        <v>169</v>
      </c>
      <c r="C135" s="99">
        <f>[1]SU!C40</f>
        <v>0</v>
      </c>
      <c r="D135" s="99">
        <f>[1]SU!D40</f>
        <v>0</v>
      </c>
      <c r="E135" s="99">
        <f>[1]SU!E40</f>
        <v>0</v>
      </c>
      <c r="F135" s="99">
        <f>[1]SU!F40</f>
        <v>0</v>
      </c>
      <c r="G135" s="492">
        <f>[1]SU!G40</f>
        <v>0</v>
      </c>
      <c r="H135" s="99">
        <f>[1]SU!H40</f>
        <v>0</v>
      </c>
      <c r="I135" s="99">
        <f>[1]SU!I40</f>
        <v>0</v>
      </c>
      <c r="J135" s="100">
        <f>[1]SU!J40</f>
        <v>0</v>
      </c>
      <c r="K135" s="75"/>
    </row>
    <row r="136" spans="1:11" ht="12.95" customHeight="1" x14ac:dyDescent="0.25">
      <c r="A136" s="80">
        <v>51299</v>
      </c>
      <c r="B136" s="61" t="s">
        <v>170</v>
      </c>
      <c r="C136" s="99">
        <f>[1]SU!C41</f>
        <v>3259.01</v>
      </c>
      <c r="D136" s="99">
        <f>[1]SU!D41</f>
        <v>17083.98</v>
      </c>
      <c r="E136" s="99">
        <f>[1]SU!E41</f>
        <v>0</v>
      </c>
      <c r="F136" s="99">
        <f>[1]SU!F41</f>
        <v>5866.76</v>
      </c>
      <c r="G136" s="492">
        <f>[1]SU!G41</f>
        <v>8790.25</v>
      </c>
      <c r="H136" s="99">
        <f>[1]SU!H41</f>
        <v>0</v>
      </c>
      <c r="I136" s="99">
        <f>[1]SU!I41</f>
        <v>465254.13</v>
      </c>
      <c r="J136" s="100">
        <f>[1]SU!J41</f>
        <v>500254.13</v>
      </c>
      <c r="K136" s="75"/>
    </row>
    <row r="137" spans="1:11" ht="12.95" customHeight="1" x14ac:dyDescent="0.25">
      <c r="A137" s="80">
        <v>51301</v>
      </c>
      <c r="B137" s="61" t="s">
        <v>171</v>
      </c>
      <c r="C137" s="99">
        <f>[1]SU!C42</f>
        <v>552709.44999999995</v>
      </c>
      <c r="D137" s="99">
        <f>[1]SU!D42</f>
        <v>259112.07</v>
      </c>
      <c r="E137" s="99">
        <f>[1]SU!E42</f>
        <v>0</v>
      </c>
      <c r="F137" s="99">
        <f>[1]SU!F42</f>
        <v>842555.8</v>
      </c>
      <c r="G137" s="492">
        <f>[1]SU!G42</f>
        <v>218343.18</v>
      </c>
      <c r="H137" s="99">
        <f>[1]SU!H42</f>
        <v>0</v>
      </c>
      <c r="I137" s="99">
        <f>[1]SU!I42</f>
        <v>0</v>
      </c>
      <c r="J137" s="100">
        <f>[1]SU!J42</f>
        <v>1872720.5</v>
      </c>
      <c r="K137" s="75"/>
    </row>
    <row r="138" spans="1:11" ht="12.95" customHeight="1" x14ac:dyDescent="0.25">
      <c r="A138" s="80">
        <v>51302</v>
      </c>
      <c r="B138" s="61" t="s">
        <v>172</v>
      </c>
      <c r="C138" s="99">
        <f>[1]SU!C43</f>
        <v>29587</v>
      </c>
      <c r="D138" s="99">
        <f>[1]SU!D43</f>
        <v>291657</v>
      </c>
      <c r="E138" s="99">
        <f>[1]SU!E43</f>
        <v>0</v>
      </c>
      <c r="F138" s="99">
        <f>[1]SU!F43</f>
        <v>54817</v>
      </c>
      <c r="G138" s="492">
        <f>[1]SU!G43</f>
        <v>158963</v>
      </c>
      <c r="H138" s="99">
        <f>[1]SU!H43</f>
        <v>0</v>
      </c>
      <c r="I138" s="99">
        <f>[1]SU!I43</f>
        <v>20798</v>
      </c>
      <c r="J138" s="100">
        <f>[1]SU!J43</f>
        <v>555822</v>
      </c>
      <c r="K138" s="75"/>
    </row>
    <row r="139" spans="1:11" ht="12.95" customHeight="1" x14ac:dyDescent="0.25">
      <c r="A139" s="80">
        <v>51303</v>
      </c>
      <c r="B139" s="61" t="s">
        <v>173</v>
      </c>
      <c r="C139" s="99">
        <f>[1]SU!C44</f>
        <v>0</v>
      </c>
      <c r="D139" s="99">
        <f>[1]SU!D44</f>
        <v>0</v>
      </c>
      <c r="E139" s="99">
        <f>[1]SU!E44</f>
        <v>0</v>
      </c>
      <c r="F139" s="99">
        <f>[1]SU!F44</f>
        <v>0</v>
      </c>
      <c r="G139" s="492">
        <f>[1]SU!G44</f>
        <v>0</v>
      </c>
      <c r="H139" s="99">
        <f>[1]SU!H44</f>
        <v>0</v>
      </c>
      <c r="I139" s="99">
        <f>[1]SU!I44</f>
        <v>0</v>
      </c>
      <c r="J139" s="100">
        <f>[1]SU!J44</f>
        <v>0</v>
      </c>
      <c r="K139" s="75"/>
    </row>
    <row r="140" spans="1:11" ht="12.95" customHeight="1" x14ac:dyDescent="0.25">
      <c r="A140" s="80">
        <v>51304</v>
      </c>
      <c r="B140" s="61" t="s">
        <v>174</v>
      </c>
      <c r="C140" s="99">
        <f>[1]SU!C45</f>
        <v>0</v>
      </c>
      <c r="D140" s="99">
        <f>[1]SU!D45</f>
        <v>0</v>
      </c>
      <c r="E140" s="99">
        <f>[1]SU!E45</f>
        <v>0</v>
      </c>
      <c r="F140" s="99">
        <f>[1]SU!F45</f>
        <v>0</v>
      </c>
      <c r="G140" s="492">
        <f>[1]SU!G45</f>
        <v>0</v>
      </c>
      <c r="H140" s="99">
        <f>[1]SU!H45</f>
        <v>0</v>
      </c>
      <c r="I140" s="99">
        <f>[1]SU!I45</f>
        <v>0</v>
      </c>
      <c r="J140" s="100">
        <f>[1]SU!J45</f>
        <v>0</v>
      </c>
      <c r="K140" s="75"/>
    </row>
    <row r="141" spans="1:11" ht="12.95" customHeight="1" x14ac:dyDescent="0.25">
      <c r="A141" s="80">
        <v>51305</v>
      </c>
      <c r="B141" s="61" t="s">
        <v>175</v>
      </c>
      <c r="C141" s="99">
        <f>[1]SU!C46</f>
        <v>0</v>
      </c>
      <c r="D141" s="99">
        <f>[1]SU!D46</f>
        <v>0</v>
      </c>
      <c r="E141" s="99">
        <f>[1]SU!E46</f>
        <v>0</v>
      </c>
      <c r="F141" s="99">
        <f>[1]SU!F46</f>
        <v>0</v>
      </c>
      <c r="G141" s="492">
        <f>[1]SU!G46</f>
        <v>0</v>
      </c>
      <c r="H141" s="99">
        <f>[1]SU!H46</f>
        <v>0</v>
      </c>
      <c r="I141" s="99">
        <f>[1]SU!I46</f>
        <v>0</v>
      </c>
      <c r="J141" s="101">
        <f>[1]SU!J46</f>
        <v>0</v>
      </c>
    </row>
    <row r="142" spans="1:11" ht="12.95" customHeight="1" x14ac:dyDescent="0.25">
      <c r="A142" s="80">
        <v>51306</v>
      </c>
      <c r="B142" s="61" t="s">
        <v>176</v>
      </c>
      <c r="C142" s="99">
        <f>[1]SU!C47</f>
        <v>409121.66</v>
      </c>
      <c r="D142" s="99">
        <f>[1]SU!D47</f>
        <v>1707127.79</v>
      </c>
      <c r="E142" s="99">
        <f>[1]SU!E47</f>
        <v>0</v>
      </c>
      <c r="F142" s="99">
        <f>[1]SU!F47</f>
        <v>2208484.98</v>
      </c>
      <c r="G142" s="492">
        <f>[1]SU!G47</f>
        <v>1222815.9099999999</v>
      </c>
      <c r="H142" s="99">
        <f>[1]SU!H47</f>
        <v>0</v>
      </c>
      <c r="I142" s="99">
        <f>[1]SU!I47</f>
        <v>0</v>
      </c>
      <c r="J142" s="101">
        <f>[1]SU!J47</f>
        <v>5547550.3399999999</v>
      </c>
    </row>
    <row r="143" spans="1:11" ht="12.95" customHeight="1" x14ac:dyDescent="0.25">
      <c r="A143" s="80">
        <v>51307</v>
      </c>
      <c r="B143" s="61" t="s">
        <v>177</v>
      </c>
      <c r="C143" s="99">
        <f>[1]SU!C48</f>
        <v>1670707.24</v>
      </c>
      <c r="D143" s="99">
        <f>[1]SU!D48</f>
        <v>4782588.45</v>
      </c>
      <c r="E143" s="99">
        <f>[1]SU!E48</f>
        <v>0</v>
      </c>
      <c r="F143" s="99">
        <f>[1]SU!F48</f>
        <v>2601006.84</v>
      </c>
      <c r="G143" s="492">
        <f>[1]SU!G48</f>
        <v>2331290.08</v>
      </c>
      <c r="H143" s="99">
        <f>[1]SU!H48</f>
        <v>0</v>
      </c>
      <c r="I143" s="99">
        <f>[1]SU!I48</f>
        <v>62036</v>
      </c>
      <c r="J143" s="101">
        <f>[1]SU!J48</f>
        <v>11447628.609999999</v>
      </c>
    </row>
    <row r="144" spans="1:11" ht="12.95" customHeight="1" x14ac:dyDescent="0.25">
      <c r="A144" s="80">
        <v>51308</v>
      </c>
      <c r="B144" s="61" t="s">
        <v>178</v>
      </c>
      <c r="C144" s="99">
        <f>[1]SU!C49</f>
        <v>1306099.18</v>
      </c>
      <c r="D144" s="99">
        <f>[1]SU!D49</f>
        <v>5124451.2699999996</v>
      </c>
      <c r="E144" s="99">
        <f>[1]SU!E49</f>
        <v>0</v>
      </c>
      <c r="F144" s="99">
        <f>[1]SU!F49</f>
        <v>4485319.9800000004</v>
      </c>
      <c r="G144" s="492">
        <f>[1]SU!G49</f>
        <v>2698823.43</v>
      </c>
      <c r="H144" s="99">
        <f>[1]SU!H49</f>
        <v>0</v>
      </c>
      <c r="I144" s="99">
        <f>[1]SU!I49</f>
        <v>125039.03</v>
      </c>
      <c r="J144" s="101">
        <f>[1]SU!J49</f>
        <v>13739732.890000001</v>
      </c>
    </row>
    <row r="145" spans="1:11" ht="12.95" customHeight="1" x14ac:dyDescent="0.25">
      <c r="A145" s="80">
        <v>51309</v>
      </c>
      <c r="B145" s="61" t="s">
        <v>179</v>
      </c>
      <c r="C145" s="99">
        <f>[1]SU!C50</f>
        <v>71437.039999999994</v>
      </c>
      <c r="D145" s="99">
        <f>[1]SU!D50</f>
        <v>286799.34000000003</v>
      </c>
      <c r="E145" s="99">
        <f>[1]SU!E50</f>
        <v>0</v>
      </c>
      <c r="F145" s="99">
        <f>[1]SU!F50</f>
        <v>128598.64</v>
      </c>
      <c r="G145" s="492">
        <f>[1]SU!G50</f>
        <v>105001.79</v>
      </c>
      <c r="H145" s="99">
        <f>[1]SU!H50</f>
        <v>0</v>
      </c>
      <c r="I145" s="99">
        <f>[1]SU!I50</f>
        <v>0</v>
      </c>
      <c r="J145" s="101">
        <f>[1]SU!J50</f>
        <v>591836.81000000006</v>
      </c>
    </row>
    <row r="146" spans="1:11" ht="12.95" customHeight="1" x14ac:dyDescent="0.25">
      <c r="A146" s="80">
        <v>51310</v>
      </c>
      <c r="B146" s="61" t="s">
        <v>180</v>
      </c>
      <c r="C146" s="99">
        <f>[1]SU!C51</f>
        <v>0</v>
      </c>
      <c r="D146" s="99">
        <f>[1]SU!D51</f>
        <v>0</v>
      </c>
      <c r="E146" s="99">
        <f>[1]SU!E51</f>
        <v>0</v>
      </c>
      <c r="F146" s="99">
        <f>[1]SU!F51</f>
        <v>0</v>
      </c>
      <c r="G146" s="492">
        <f>[1]SU!G51</f>
        <v>0</v>
      </c>
      <c r="H146" s="99">
        <f>[1]SU!H51</f>
        <v>0</v>
      </c>
      <c r="I146" s="99">
        <f>[1]SU!I51</f>
        <v>494635.71</v>
      </c>
      <c r="J146" s="101">
        <f>[1]SU!J51</f>
        <v>494635.71</v>
      </c>
    </row>
    <row r="147" spans="1:11" ht="12.95" customHeight="1" x14ac:dyDescent="0.25">
      <c r="A147" s="80">
        <v>51311</v>
      </c>
      <c r="B147" s="61" t="s">
        <v>181</v>
      </c>
      <c r="C147" s="99">
        <f>[1]SU!C52</f>
        <v>117523.03</v>
      </c>
      <c r="D147" s="99">
        <f>[1]SU!D52</f>
        <v>440034.36</v>
      </c>
      <c r="E147" s="99">
        <f>[1]SU!E52</f>
        <v>0</v>
      </c>
      <c r="F147" s="99">
        <f>[1]SU!F52</f>
        <v>206567.79</v>
      </c>
      <c r="G147" s="492">
        <f>[1]SU!G52</f>
        <v>102754.82</v>
      </c>
      <c r="H147" s="99">
        <f>[1]SU!H52</f>
        <v>0</v>
      </c>
      <c r="I147" s="99">
        <f>[1]SU!I52</f>
        <v>0</v>
      </c>
      <c r="J147" s="101">
        <f>[1]SU!J52</f>
        <v>866880</v>
      </c>
    </row>
    <row r="148" spans="1:11" ht="12.95" customHeight="1" x14ac:dyDescent="0.25">
      <c r="A148" s="80">
        <v>51312</v>
      </c>
      <c r="B148" s="61" t="s">
        <v>182</v>
      </c>
      <c r="C148" s="99">
        <f>[1]SU!C53</f>
        <v>55939.71</v>
      </c>
      <c r="D148" s="99">
        <f>[1]SU!D53</f>
        <v>451932.71</v>
      </c>
      <c r="E148" s="99">
        <f>[1]SU!E53</f>
        <v>0</v>
      </c>
      <c r="F148" s="99">
        <f>[1]SU!F53</f>
        <v>302291.95</v>
      </c>
      <c r="G148" s="492">
        <f>[1]SU!G53</f>
        <v>352557.81</v>
      </c>
      <c r="H148" s="99">
        <f>[1]SU!H53</f>
        <v>0</v>
      </c>
      <c r="I148" s="99">
        <f>[1]SU!I53</f>
        <v>0</v>
      </c>
      <c r="J148" s="101">
        <f>[1]SU!J53</f>
        <v>1162722.18</v>
      </c>
    </row>
    <row r="149" spans="1:11" ht="12.95" customHeight="1" x14ac:dyDescent="0.25">
      <c r="A149" s="81">
        <v>51313</v>
      </c>
      <c r="B149" s="62" t="s">
        <v>183</v>
      </c>
      <c r="C149" s="102"/>
      <c r="D149" s="102"/>
      <c r="E149" s="102"/>
      <c r="F149" s="102"/>
      <c r="G149" s="493"/>
      <c r="H149" s="102"/>
      <c r="I149" s="102"/>
      <c r="J149" s="102"/>
    </row>
    <row r="150" spans="1:11" s="43" customFormat="1" ht="12.95" customHeight="1" x14ac:dyDescent="0.25">
      <c r="A150" s="82">
        <v>51314</v>
      </c>
      <c r="B150" s="64" t="s">
        <v>184</v>
      </c>
      <c r="C150" s="103">
        <f>[1]SU!C55</f>
        <v>0</v>
      </c>
      <c r="D150" s="103">
        <f>[1]SU!D55</f>
        <v>-1404632.39</v>
      </c>
      <c r="E150" s="103">
        <f>[1]SU!E55</f>
        <v>0</v>
      </c>
      <c r="F150" s="103">
        <f>[1]SU!F55</f>
        <v>-70685.279999999999</v>
      </c>
      <c r="G150" s="492">
        <f>[1]SU!G55</f>
        <v>-178048.12</v>
      </c>
      <c r="H150" s="104">
        <f>[1]SU!H55</f>
        <v>0</v>
      </c>
      <c r="I150" s="104">
        <f>[1]SU!I55</f>
        <v>0</v>
      </c>
      <c r="J150" s="100">
        <f>[1]SU!J55</f>
        <v>-1653365.79</v>
      </c>
      <c r="K150" s="83"/>
    </row>
    <row r="151" spans="1:11" ht="12.95" customHeight="1" x14ac:dyDescent="0.25">
      <c r="A151" s="80">
        <v>51315</v>
      </c>
      <c r="B151" s="61" t="s">
        <v>185</v>
      </c>
      <c r="C151" s="99">
        <f>[1]SU!C56</f>
        <v>0</v>
      </c>
      <c r="D151" s="99">
        <f>[1]SU!D56</f>
        <v>0</v>
      </c>
      <c r="E151" s="99">
        <f>[1]SU!E56</f>
        <v>0</v>
      </c>
      <c r="F151" s="99">
        <f>[1]SU!F56</f>
        <v>0</v>
      </c>
      <c r="G151" s="492">
        <f>[1]SU!G56</f>
        <v>0</v>
      </c>
      <c r="H151" s="99">
        <f>[1]SU!H56</f>
        <v>0</v>
      </c>
      <c r="I151" s="99">
        <f>[1]SU!I56</f>
        <v>154893.6</v>
      </c>
      <c r="J151" s="101">
        <f>[1]SU!J56</f>
        <v>154893.6</v>
      </c>
    </row>
    <row r="152" spans="1:11" ht="12.95" customHeight="1" x14ac:dyDescent="0.25">
      <c r="A152" s="80">
        <v>51316</v>
      </c>
      <c r="B152" s="61" t="s">
        <v>186</v>
      </c>
      <c r="C152" s="99">
        <f>[1]SU!C57</f>
        <v>20592</v>
      </c>
      <c r="D152" s="99">
        <f>[1]SU!D57</f>
        <v>309250</v>
      </c>
      <c r="E152" s="99">
        <f>[1]SU!E57</f>
        <v>0</v>
      </c>
      <c r="F152" s="99">
        <f>[1]SU!F57</f>
        <v>113710.96</v>
      </c>
      <c r="G152" s="492">
        <f>[1]SU!G57</f>
        <v>19950</v>
      </c>
      <c r="H152" s="99">
        <f>[1]SU!H57</f>
        <v>0</v>
      </c>
      <c r="I152" s="99">
        <f>[1]SU!I57</f>
        <v>0</v>
      </c>
      <c r="J152" s="101">
        <f>[1]SU!J57</f>
        <v>463502.96</v>
      </c>
    </row>
    <row r="153" spans="1:11" ht="12.95" customHeight="1" x14ac:dyDescent="0.25">
      <c r="A153" s="80">
        <v>51399</v>
      </c>
      <c r="B153" s="61" t="s">
        <v>187</v>
      </c>
      <c r="C153" s="99">
        <f>[1]SU!C58</f>
        <v>245921.46</v>
      </c>
      <c r="D153" s="99">
        <f>[1]SU!D58</f>
        <v>1749495.02</v>
      </c>
      <c r="E153" s="99">
        <f>[1]SU!E58</f>
        <v>0</v>
      </c>
      <c r="F153" s="99">
        <f>[1]SU!F58</f>
        <v>250695.56</v>
      </c>
      <c r="G153" s="492">
        <f>[1]SU!G58</f>
        <v>644928.71</v>
      </c>
      <c r="H153" s="99">
        <f>[1]SU!H58</f>
        <v>0</v>
      </c>
      <c r="I153" s="99">
        <f>[1]SU!I58</f>
        <v>249389.37</v>
      </c>
      <c r="J153" s="101">
        <f>[1]SU!J58</f>
        <v>3140430.12</v>
      </c>
    </row>
    <row r="154" spans="1:11" ht="12.95" customHeight="1" x14ac:dyDescent="0.25">
      <c r="A154" s="80">
        <v>51401</v>
      </c>
      <c r="B154" s="61" t="s">
        <v>188</v>
      </c>
      <c r="C154" s="99">
        <f>[1]SU!C59</f>
        <v>0</v>
      </c>
      <c r="D154" s="99">
        <f>[1]SU!D59</f>
        <v>0</v>
      </c>
      <c r="E154" s="99">
        <f>[1]SU!E59</f>
        <v>0</v>
      </c>
      <c r="F154" s="99">
        <f>[1]SU!F59</f>
        <v>0</v>
      </c>
      <c r="G154" s="492">
        <f>[1]SU!G59</f>
        <v>0</v>
      </c>
      <c r="H154" s="99">
        <f>[1]SU!H59</f>
        <v>0</v>
      </c>
      <c r="I154" s="99">
        <f>[1]SU!I59</f>
        <v>19145.72</v>
      </c>
      <c r="J154" s="101">
        <f>[1]SU!J59</f>
        <v>19145.72</v>
      </c>
    </row>
    <row r="155" spans="1:11" ht="12.95" customHeight="1" x14ac:dyDescent="0.25">
      <c r="A155" s="80">
        <v>51402</v>
      </c>
      <c r="B155" s="61" t="s">
        <v>189</v>
      </c>
      <c r="C155" s="99">
        <f>[1]SU!C60</f>
        <v>0</v>
      </c>
      <c r="D155" s="99">
        <f>[1]SU!D60</f>
        <v>0</v>
      </c>
      <c r="E155" s="99">
        <f>[1]SU!E60</f>
        <v>0</v>
      </c>
      <c r="F155" s="99">
        <f>[1]SU!F60</f>
        <v>0</v>
      </c>
      <c r="G155" s="492">
        <f>[1]SU!G60</f>
        <v>0</v>
      </c>
      <c r="H155" s="99">
        <f>[1]SU!H60</f>
        <v>0</v>
      </c>
      <c r="I155" s="99">
        <f>[1]SU!I60</f>
        <v>125322.21</v>
      </c>
      <c r="J155" s="101">
        <f>[1]SU!J60</f>
        <v>125322.21</v>
      </c>
    </row>
    <row r="156" spans="1:11" ht="12.95" customHeight="1" x14ac:dyDescent="0.25">
      <c r="A156" s="502">
        <v>51403</v>
      </c>
      <c r="B156" s="503" t="s">
        <v>190</v>
      </c>
      <c r="C156" s="99">
        <f>[1]SU!C68</f>
        <v>0</v>
      </c>
      <c r="D156" s="99">
        <f>[1]SU!D68</f>
        <v>0</v>
      </c>
      <c r="E156" s="99">
        <f>[1]SU!E68</f>
        <v>0</v>
      </c>
      <c r="F156" s="99">
        <f>[1]SU!F68</f>
        <v>0</v>
      </c>
      <c r="G156" s="492">
        <f>[1]SU!G68</f>
        <v>0</v>
      </c>
      <c r="H156" s="99">
        <f>[1]SU!H68</f>
        <v>0</v>
      </c>
      <c r="I156" s="99">
        <f>[1]SU!I68</f>
        <v>31198.17</v>
      </c>
      <c r="J156" s="101">
        <f>[1]SU!J68</f>
        <v>31198.17</v>
      </c>
    </row>
    <row r="157" spans="1:11" ht="12.95" customHeight="1" x14ac:dyDescent="0.25">
      <c r="A157" s="80">
        <v>51404</v>
      </c>
      <c r="B157" s="61" t="s">
        <v>191</v>
      </c>
      <c r="C157" s="99">
        <f>[1]SU!C69</f>
        <v>0</v>
      </c>
      <c r="D157" s="99">
        <f>[1]SU!D69</f>
        <v>0</v>
      </c>
      <c r="E157" s="99">
        <f>[1]SU!E69</f>
        <v>0</v>
      </c>
      <c r="F157" s="99">
        <f>[1]SU!F69</f>
        <v>0</v>
      </c>
      <c r="G157" s="492">
        <f>[1]SU!G69</f>
        <v>0</v>
      </c>
      <c r="H157" s="99">
        <f>[1]SU!H69</f>
        <v>0</v>
      </c>
      <c r="I157" s="99">
        <f>[1]SU!I69</f>
        <v>0</v>
      </c>
      <c r="J157" s="101">
        <f>[1]SU!J69</f>
        <v>0</v>
      </c>
    </row>
    <row r="158" spans="1:11" ht="12.95" customHeight="1" x14ac:dyDescent="0.25">
      <c r="A158" s="80">
        <v>51405</v>
      </c>
      <c r="B158" s="61" t="s">
        <v>192</v>
      </c>
      <c r="C158" s="99">
        <f>[1]SU!C70</f>
        <v>108271.12</v>
      </c>
      <c r="D158" s="99">
        <f>[1]SU!D70</f>
        <v>244566.71</v>
      </c>
      <c r="E158" s="99">
        <f>[1]SU!E70</f>
        <v>0</v>
      </c>
      <c r="F158" s="99">
        <f>[1]SU!F70</f>
        <v>58993.51</v>
      </c>
      <c r="G158" s="492">
        <f>[1]SU!G70</f>
        <v>152168.66</v>
      </c>
      <c r="H158" s="99">
        <f>[1]SU!H70</f>
        <v>0</v>
      </c>
      <c r="I158" s="99">
        <f>[1]SU!I70</f>
        <v>29724.54</v>
      </c>
      <c r="J158" s="101">
        <f>[1]SU!J70</f>
        <v>593724.54</v>
      </c>
    </row>
    <row r="159" spans="1:11" ht="12.95" customHeight="1" x14ac:dyDescent="0.25">
      <c r="A159" s="80">
        <v>51406</v>
      </c>
      <c r="B159" s="61" t="s">
        <v>193</v>
      </c>
      <c r="C159" s="99">
        <f>[1]SU!C71</f>
        <v>0</v>
      </c>
      <c r="D159" s="99">
        <f>[1]SU!D71</f>
        <v>0</v>
      </c>
      <c r="E159" s="99">
        <f>[1]SU!E71</f>
        <v>0</v>
      </c>
      <c r="F159" s="99">
        <f>[1]SU!F71</f>
        <v>0</v>
      </c>
      <c r="G159" s="492">
        <f>[1]SU!G71</f>
        <v>0</v>
      </c>
      <c r="H159" s="99">
        <f>[1]SU!H71</f>
        <v>0</v>
      </c>
      <c r="I159" s="99">
        <f>[1]SU!I71</f>
        <v>0</v>
      </c>
      <c r="J159" s="101">
        <f>[1]SU!J71</f>
        <v>0</v>
      </c>
    </row>
    <row r="160" spans="1:11" ht="12.95" customHeight="1" x14ac:dyDescent="0.25">
      <c r="A160" s="80">
        <v>51407</v>
      </c>
      <c r="B160" s="61" t="s">
        <v>194</v>
      </c>
      <c r="C160" s="99">
        <f>[1]SU!C72</f>
        <v>0</v>
      </c>
      <c r="D160" s="99">
        <f>[1]SU!D72</f>
        <v>0</v>
      </c>
      <c r="E160" s="99">
        <f>[1]SU!E72</f>
        <v>0</v>
      </c>
      <c r="F160" s="99">
        <f>[1]SU!F72</f>
        <v>0</v>
      </c>
      <c r="G160" s="492">
        <f>[1]SU!G72</f>
        <v>0</v>
      </c>
      <c r="H160" s="99">
        <f>[1]SU!H72</f>
        <v>0</v>
      </c>
      <c r="I160" s="99">
        <f>[1]SU!I72</f>
        <v>0</v>
      </c>
      <c r="J160" s="101">
        <f>[1]SU!J72</f>
        <v>0</v>
      </c>
    </row>
    <row r="161" spans="1:10" ht="12.95" customHeight="1" x14ac:dyDescent="0.25">
      <c r="A161" s="80">
        <v>51408</v>
      </c>
      <c r="B161" s="61" t="s">
        <v>195</v>
      </c>
      <c r="C161" s="99">
        <f>[1]SU!C73</f>
        <v>402197.28</v>
      </c>
      <c r="D161" s="99">
        <f>[1]SU!D73</f>
        <v>1614707.5</v>
      </c>
      <c r="E161" s="99">
        <f>[1]SU!E73</f>
        <v>0</v>
      </c>
      <c r="F161" s="99">
        <f>[1]SU!F73</f>
        <v>724022.53</v>
      </c>
      <c r="G161" s="492">
        <f>[1]SU!G73</f>
        <v>696505.02</v>
      </c>
      <c r="H161" s="99">
        <f>[1]SU!H73</f>
        <v>0</v>
      </c>
      <c r="I161" s="99">
        <f>[1]SU!I73</f>
        <v>0</v>
      </c>
      <c r="J161" s="101">
        <f>[1]SU!J73</f>
        <v>3437432.33</v>
      </c>
    </row>
    <row r="162" spans="1:10" ht="12.95" customHeight="1" x14ac:dyDescent="0.25">
      <c r="A162" s="80">
        <v>51409</v>
      </c>
      <c r="B162" s="61" t="s">
        <v>196</v>
      </c>
      <c r="C162" s="99">
        <f>[1]SU!C74</f>
        <v>248175.85</v>
      </c>
      <c r="D162" s="99">
        <f>[1]SU!D74</f>
        <v>656315.23</v>
      </c>
      <c r="E162" s="99">
        <f>[1]SU!E74</f>
        <v>0</v>
      </c>
      <c r="F162" s="99">
        <f>[1]SU!F74</f>
        <v>210294.17</v>
      </c>
      <c r="G162" s="492">
        <f>[1]SU!G74</f>
        <v>363298.55</v>
      </c>
      <c r="H162" s="99">
        <f>[1]SU!H74</f>
        <v>0</v>
      </c>
      <c r="I162" s="99">
        <f>[1]SU!I74</f>
        <v>326140.13</v>
      </c>
      <c r="J162" s="101">
        <f>[1]SU!J74</f>
        <v>1804223.93</v>
      </c>
    </row>
    <row r="163" spans="1:10" ht="12.95" customHeight="1" x14ac:dyDescent="0.25">
      <c r="A163" s="80">
        <v>51499</v>
      </c>
      <c r="B163" s="61" t="s">
        <v>197</v>
      </c>
      <c r="C163" s="99">
        <f>[1]SU!C75</f>
        <v>0</v>
      </c>
      <c r="D163" s="99">
        <f>[1]SU!D75</f>
        <v>0</v>
      </c>
      <c r="E163" s="99">
        <f>[1]SU!E75</f>
        <v>0</v>
      </c>
      <c r="F163" s="99">
        <f>[1]SU!F75</f>
        <v>0</v>
      </c>
      <c r="G163" s="492">
        <f>[1]SU!G75</f>
        <v>0</v>
      </c>
      <c r="H163" s="99">
        <f>[1]SU!H75</f>
        <v>0</v>
      </c>
      <c r="I163" s="99">
        <f>[1]SU!I75</f>
        <v>0</v>
      </c>
      <c r="J163" s="101">
        <f>[1]SU!J75</f>
        <v>0</v>
      </c>
    </row>
    <row r="164" spans="1:10" ht="12.95" customHeight="1" x14ac:dyDescent="0.25">
      <c r="A164" s="80">
        <v>51601</v>
      </c>
      <c r="B164" s="61" t="s">
        <v>198</v>
      </c>
      <c r="C164" s="99">
        <f>[1]SU!C76</f>
        <v>0</v>
      </c>
      <c r="D164" s="99">
        <f>[1]SU!D76</f>
        <v>0</v>
      </c>
      <c r="E164" s="99">
        <f>[1]SU!E76</f>
        <v>0</v>
      </c>
      <c r="F164" s="99">
        <f>[1]SU!F76</f>
        <v>0</v>
      </c>
      <c r="G164" s="492">
        <f>[1]SU!G76</f>
        <v>0</v>
      </c>
      <c r="H164" s="99">
        <f>[1]SU!H76</f>
        <v>0</v>
      </c>
      <c r="I164" s="99">
        <f>[1]SU!I76</f>
        <v>0</v>
      </c>
      <c r="J164" s="101">
        <f>[1]SU!J76</f>
        <v>0</v>
      </c>
    </row>
    <row r="165" spans="1:10" ht="12.95" customHeight="1" x14ac:dyDescent="0.25">
      <c r="A165" s="80">
        <v>51602</v>
      </c>
      <c r="B165" s="61" t="s">
        <v>199</v>
      </c>
      <c r="C165" s="99">
        <f>[1]SU!C77</f>
        <v>0</v>
      </c>
      <c r="D165" s="99">
        <f>[1]SU!D77</f>
        <v>0</v>
      </c>
      <c r="E165" s="99">
        <f>[1]SU!E77</f>
        <v>0</v>
      </c>
      <c r="F165" s="99">
        <f>[1]SU!F77</f>
        <v>0</v>
      </c>
      <c r="G165" s="492">
        <f>[1]SU!G77</f>
        <v>0</v>
      </c>
      <c r="H165" s="99">
        <f>[1]SU!H77</f>
        <v>0</v>
      </c>
      <c r="I165" s="99">
        <f>[1]SU!I77</f>
        <v>6000</v>
      </c>
      <c r="J165" s="101">
        <f>[1]SU!J77</f>
        <v>6000</v>
      </c>
    </row>
    <row r="166" spans="1:10" ht="12.95" customHeight="1" x14ac:dyDescent="0.25">
      <c r="A166" s="80">
        <v>51603</v>
      </c>
      <c r="B166" s="61" t="s">
        <v>200</v>
      </c>
      <c r="C166" s="99">
        <f>[1]SU!C78</f>
        <v>0</v>
      </c>
      <c r="D166" s="99">
        <f>[1]SU!D78</f>
        <v>0</v>
      </c>
      <c r="E166" s="99">
        <f>[1]SU!E78</f>
        <v>0</v>
      </c>
      <c r="F166" s="99">
        <f>[1]SU!F78</f>
        <v>0</v>
      </c>
      <c r="G166" s="492">
        <f>[1]SU!G78</f>
        <v>0</v>
      </c>
      <c r="H166" s="99">
        <f>[1]SU!H78</f>
        <v>0</v>
      </c>
      <c r="I166" s="99">
        <f>[1]SU!I78</f>
        <v>60594.16</v>
      </c>
      <c r="J166" s="101">
        <f>[1]SU!J78</f>
        <v>60594.16</v>
      </c>
    </row>
    <row r="167" spans="1:10" ht="12.95" customHeight="1" x14ac:dyDescent="0.25">
      <c r="A167" s="80">
        <v>51604</v>
      </c>
      <c r="B167" s="61" t="s">
        <v>201</v>
      </c>
      <c r="C167" s="99">
        <f>[1]SU!C79</f>
        <v>0</v>
      </c>
      <c r="D167" s="99">
        <f>[1]SU!D79</f>
        <v>0</v>
      </c>
      <c r="E167" s="99">
        <f>[1]SU!E79</f>
        <v>0</v>
      </c>
      <c r="F167" s="99">
        <f>[1]SU!F79</f>
        <v>0</v>
      </c>
      <c r="G167" s="492">
        <f>[1]SU!G79</f>
        <v>0</v>
      </c>
      <c r="H167" s="99">
        <f>[1]SU!H79</f>
        <v>0</v>
      </c>
      <c r="I167" s="99">
        <f>[1]SU!I79</f>
        <v>44359.56</v>
      </c>
      <c r="J167" s="101">
        <f>[1]SU!J79</f>
        <v>44359.56</v>
      </c>
    </row>
    <row r="168" spans="1:10" ht="12.95" customHeight="1" x14ac:dyDescent="0.25">
      <c r="A168" s="80">
        <v>51605</v>
      </c>
      <c r="B168" s="61" t="s">
        <v>202</v>
      </c>
      <c r="C168" s="99">
        <f>[1]SU!C80</f>
        <v>0</v>
      </c>
      <c r="D168" s="99">
        <f>[1]SU!D80</f>
        <v>0</v>
      </c>
      <c r="E168" s="99">
        <f>[1]SU!E80</f>
        <v>0</v>
      </c>
      <c r="F168" s="99">
        <f>[1]SU!F80</f>
        <v>0</v>
      </c>
      <c r="G168" s="492">
        <f>[1]SU!G80</f>
        <v>0</v>
      </c>
      <c r="H168" s="99">
        <f>[1]SU!H80</f>
        <v>0</v>
      </c>
      <c r="I168" s="99">
        <f>[1]SU!I80</f>
        <v>93855.75</v>
      </c>
      <c r="J168" s="101">
        <f>[1]SU!J80</f>
        <v>93855.75</v>
      </c>
    </row>
    <row r="169" spans="1:10" ht="12.95" customHeight="1" x14ac:dyDescent="0.25">
      <c r="A169" s="80">
        <v>51606</v>
      </c>
      <c r="B169" s="61" t="s">
        <v>203</v>
      </c>
      <c r="C169" s="99">
        <f>[1]SU!C81</f>
        <v>1448.45</v>
      </c>
      <c r="D169" s="99">
        <f>[1]SU!D81</f>
        <v>5815.11</v>
      </c>
      <c r="E169" s="99">
        <f>[1]SU!E81</f>
        <v>0</v>
      </c>
      <c r="F169" s="99">
        <f>[1]SU!F81</f>
        <v>2607.44</v>
      </c>
      <c r="G169" s="492">
        <f>[1]SU!G81</f>
        <v>7129</v>
      </c>
      <c r="H169" s="99">
        <f>[1]SU!H81</f>
        <v>0</v>
      </c>
      <c r="I169" s="99">
        <f>[1]SU!I81</f>
        <v>29100</v>
      </c>
      <c r="J169" s="101">
        <f>[1]SU!J81</f>
        <v>46100</v>
      </c>
    </row>
    <row r="170" spans="1:10" ht="12.95" customHeight="1" x14ac:dyDescent="0.25">
      <c r="A170" s="80">
        <v>51607</v>
      </c>
      <c r="B170" s="61" t="s">
        <v>204</v>
      </c>
      <c r="C170" s="99">
        <f>[1]SU!C82</f>
        <v>0</v>
      </c>
      <c r="D170" s="99">
        <f>[1]SU!D82</f>
        <v>0</v>
      </c>
      <c r="E170" s="99">
        <f>[1]SU!E82</f>
        <v>0</v>
      </c>
      <c r="F170" s="99">
        <f>[1]SU!F82</f>
        <v>0</v>
      </c>
      <c r="G170" s="492">
        <f>[1]SU!G82</f>
        <v>0</v>
      </c>
      <c r="H170" s="99">
        <f>[1]SU!H82</f>
        <v>0</v>
      </c>
      <c r="I170" s="99">
        <f>[1]SU!I82</f>
        <v>43703.57</v>
      </c>
      <c r="J170" s="101">
        <f>[1]SU!J82</f>
        <v>43703.57</v>
      </c>
    </row>
    <row r="171" spans="1:10" ht="12.95" customHeight="1" x14ac:dyDescent="0.25">
      <c r="A171" s="80">
        <v>51608</v>
      </c>
      <c r="B171" s="61" t="s">
        <v>205</v>
      </c>
      <c r="C171" s="99">
        <f>[1]SU!C83</f>
        <v>0</v>
      </c>
      <c r="D171" s="99">
        <f>[1]SU!D83</f>
        <v>0</v>
      </c>
      <c r="E171" s="99">
        <f>[1]SU!E83</f>
        <v>0</v>
      </c>
      <c r="F171" s="99">
        <f>[1]SU!F83</f>
        <v>0</v>
      </c>
      <c r="G171" s="492">
        <f>[1]SU!G83</f>
        <v>0</v>
      </c>
      <c r="H171" s="99">
        <f>[1]SU!H83</f>
        <v>0</v>
      </c>
      <c r="I171" s="99">
        <f>[1]SU!I83</f>
        <v>0</v>
      </c>
      <c r="J171" s="101">
        <f>[1]SU!J83</f>
        <v>0</v>
      </c>
    </row>
    <row r="172" spans="1:10" ht="12.95" customHeight="1" x14ac:dyDescent="0.25">
      <c r="A172" s="80">
        <v>51609</v>
      </c>
      <c r="B172" s="61" t="s">
        <v>206</v>
      </c>
      <c r="C172" s="99">
        <f>[1]SU!C84</f>
        <v>0</v>
      </c>
      <c r="D172" s="99">
        <f>[1]SU!D84</f>
        <v>0</v>
      </c>
      <c r="E172" s="99">
        <f>[1]SU!E84</f>
        <v>0</v>
      </c>
      <c r="F172" s="99">
        <f>[1]SU!F84</f>
        <v>0</v>
      </c>
      <c r="G172" s="492">
        <f>[1]SU!G84</f>
        <v>0</v>
      </c>
      <c r="H172" s="99">
        <f>[1]SU!H84</f>
        <v>0</v>
      </c>
      <c r="I172" s="99">
        <f>[1]SU!I84</f>
        <v>268300.79999999999</v>
      </c>
      <c r="J172" s="101">
        <f>[1]SU!J84</f>
        <v>268300.79999999999</v>
      </c>
    </row>
    <row r="173" spans="1:10" ht="12.95" customHeight="1" x14ac:dyDescent="0.25">
      <c r="A173" s="80">
        <v>51610</v>
      </c>
      <c r="B173" s="61" t="s">
        <v>207</v>
      </c>
      <c r="C173" s="99">
        <f>[1]SU!C85</f>
        <v>0</v>
      </c>
      <c r="D173" s="99">
        <f>[1]SU!D85</f>
        <v>0</v>
      </c>
      <c r="E173" s="99">
        <f>[1]SU!E85</f>
        <v>0</v>
      </c>
      <c r="F173" s="99">
        <f>[1]SU!F85</f>
        <v>0</v>
      </c>
      <c r="G173" s="492">
        <f>[1]SU!G85</f>
        <v>0</v>
      </c>
      <c r="H173" s="99">
        <f>[1]SU!H85</f>
        <v>0</v>
      </c>
      <c r="I173" s="99">
        <f>[1]SU!I85</f>
        <v>194777.46</v>
      </c>
      <c r="J173" s="101">
        <f>[1]SU!J85</f>
        <v>194777.46</v>
      </c>
    </row>
    <row r="174" spans="1:10" ht="12.95" customHeight="1" x14ac:dyDescent="0.25">
      <c r="A174" s="80">
        <v>51611</v>
      </c>
      <c r="B174" s="61" t="s">
        <v>208</v>
      </c>
      <c r="C174" s="99">
        <f>[1]SU!C86</f>
        <v>0</v>
      </c>
      <c r="D174" s="99">
        <f>[1]SU!D86</f>
        <v>0</v>
      </c>
      <c r="E174" s="99">
        <f>[1]SU!E86</f>
        <v>0</v>
      </c>
      <c r="F174" s="99">
        <f>[1]SU!F86</f>
        <v>0</v>
      </c>
      <c r="G174" s="492">
        <f>[1]SU!G86</f>
        <v>0</v>
      </c>
      <c r="H174" s="99">
        <f>[1]SU!H86</f>
        <v>0</v>
      </c>
      <c r="I174" s="99">
        <f>[1]SU!I86</f>
        <v>196215.84</v>
      </c>
      <c r="J174" s="101">
        <f>[1]SU!J86</f>
        <v>196215.84</v>
      </c>
    </row>
    <row r="175" spans="1:10" ht="12.95" customHeight="1" x14ac:dyDescent="0.25">
      <c r="A175" s="80">
        <v>51612</v>
      </c>
      <c r="B175" s="61" t="s">
        <v>209</v>
      </c>
      <c r="C175" s="99">
        <f>[1]SU!C87</f>
        <v>0</v>
      </c>
      <c r="D175" s="99">
        <f>[1]SU!D87</f>
        <v>0</v>
      </c>
      <c r="E175" s="99">
        <f>[1]SU!E87</f>
        <v>0</v>
      </c>
      <c r="F175" s="99">
        <f>[1]SU!F87</f>
        <v>0</v>
      </c>
      <c r="G175" s="492">
        <f>[1]SU!G87</f>
        <v>0</v>
      </c>
      <c r="H175" s="99">
        <f>[1]SU!H87</f>
        <v>0</v>
      </c>
      <c r="I175" s="99">
        <f>[1]SU!I87</f>
        <v>4128</v>
      </c>
      <c r="J175" s="101">
        <f>[1]SU!J87</f>
        <v>4128</v>
      </c>
    </row>
    <row r="176" spans="1:10" ht="12.95" customHeight="1" x14ac:dyDescent="0.25">
      <c r="A176" s="80">
        <v>51613</v>
      </c>
      <c r="B176" s="61" t="s">
        <v>210</v>
      </c>
      <c r="C176" s="99">
        <f>[1]SU!C88</f>
        <v>0</v>
      </c>
      <c r="D176" s="99">
        <f>[1]SU!D88</f>
        <v>0</v>
      </c>
      <c r="E176" s="99">
        <f>[1]SU!E88</f>
        <v>0</v>
      </c>
      <c r="F176" s="99">
        <f>[1]SU!F88</f>
        <v>0</v>
      </c>
      <c r="G176" s="492">
        <f>[1]SU!G88</f>
        <v>0</v>
      </c>
      <c r="H176" s="99">
        <f>[1]SU!H88</f>
        <v>0</v>
      </c>
      <c r="I176" s="99">
        <f>[1]SU!I88</f>
        <v>20615</v>
      </c>
      <c r="J176" s="101">
        <f>[1]SU!J88</f>
        <v>20615</v>
      </c>
    </row>
    <row r="177" spans="1:10" ht="12.95" customHeight="1" x14ac:dyDescent="0.25">
      <c r="A177" s="80">
        <v>51614</v>
      </c>
      <c r="B177" s="61" t="s">
        <v>211</v>
      </c>
      <c r="C177" s="99">
        <f>[1]SU!C89</f>
        <v>0</v>
      </c>
      <c r="D177" s="99">
        <f>[1]SU!D89</f>
        <v>0</v>
      </c>
      <c r="E177" s="99">
        <f>[1]SU!E89</f>
        <v>0</v>
      </c>
      <c r="F177" s="99">
        <f>[1]SU!F89</f>
        <v>0</v>
      </c>
      <c r="G177" s="492">
        <f>[1]SU!G89</f>
        <v>0</v>
      </c>
      <c r="H177" s="99">
        <f>[1]SU!H89</f>
        <v>0</v>
      </c>
      <c r="I177" s="99">
        <f>[1]SU!I89</f>
        <v>20671.25</v>
      </c>
      <c r="J177" s="101">
        <f>[1]SU!J89</f>
        <v>20671.25</v>
      </c>
    </row>
    <row r="178" spans="1:10" ht="12.95" customHeight="1" x14ac:dyDescent="0.25">
      <c r="A178" s="80">
        <v>51615</v>
      </c>
      <c r="B178" s="61" t="s">
        <v>212</v>
      </c>
      <c r="C178" s="99">
        <f>[1]SU!C90</f>
        <v>0</v>
      </c>
      <c r="D178" s="99">
        <f>[1]SU!D90</f>
        <v>0</v>
      </c>
      <c r="E178" s="99">
        <f>[1]SU!E90</f>
        <v>0</v>
      </c>
      <c r="F178" s="99">
        <f>[1]SU!F90</f>
        <v>0</v>
      </c>
      <c r="G178" s="492">
        <f>[1]SU!G90</f>
        <v>0</v>
      </c>
      <c r="H178" s="99">
        <f>[1]SU!H90</f>
        <v>0</v>
      </c>
      <c r="I178" s="99">
        <f>[1]SU!I90</f>
        <v>119100</v>
      </c>
      <c r="J178" s="101">
        <f>[1]SU!J90</f>
        <v>119100</v>
      </c>
    </row>
    <row r="179" spans="1:10" ht="12.95" customHeight="1" x14ac:dyDescent="0.25">
      <c r="A179" s="80">
        <v>51616</v>
      </c>
      <c r="B179" s="61" t="s">
        <v>213</v>
      </c>
      <c r="C179" s="99">
        <f>[1]SU!C91</f>
        <v>0</v>
      </c>
      <c r="D179" s="99">
        <f>[1]SU!D91</f>
        <v>0</v>
      </c>
      <c r="E179" s="99">
        <f>[1]SU!E91</f>
        <v>0</v>
      </c>
      <c r="F179" s="99">
        <f>[1]SU!F91</f>
        <v>0</v>
      </c>
      <c r="G179" s="492">
        <f>[1]SU!G91</f>
        <v>0</v>
      </c>
      <c r="H179" s="99">
        <f>[1]SU!H91</f>
        <v>0</v>
      </c>
      <c r="I179" s="99">
        <f>[1]SU!I91</f>
        <v>0</v>
      </c>
      <c r="J179" s="101">
        <f>[1]SU!J91</f>
        <v>0</v>
      </c>
    </row>
    <row r="180" spans="1:10" ht="12.95" customHeight="1" x14ac:dyDescent="0.25">
      <c r="A180" s="80">
        <v>51617</v>
      </c>
      <c r="B180" s="61" t="s">
        <v>214</v>
      </c>
      <c r="C180" s="99">
        <f>[1]SU!C92</f>
        <v>0</v>
      </c>
      <c r="D180" s="99">
        <f>[1]SU!D92</f>
        <v>0</v>
      </c>
      <c r="E180" s="99">
        <f>[1]SU!E92</f>
        <v>0</v>
      </c>
      <c r="F180" s="99">
        <f>[1]SU!F92</f>
        <v>0</v>
      </c>
      <c r="G180" s="492">
        <f>[1]SU!G92</f>
        <v>0</v>
      </c>
      <c r="H180" s="99">
        <f>[1]SU!H92</f>
        <v>0</v>
      </c>
      <c r="I180" s="99">
        <f>[1]SU!I92</f>
        <v>0</v>
      </c>
      <c r="J180" s="101">
        <f>[1]SU!J92</f>
        <v>0</v>
      </c>
    </row>
    <row r="181" spans="1:10" ht="12.95" customHeight="1" x14ac:dyDescent="0.25">
      <c r="A181" s="485">
        <v>51624</v>
      </c>
      <c r="B181" s="61" t="s">
        <v>248</v>
      </c>
      <c r="C181" s="99">
        <f>[1]SU!C93</f>
        <v>0</v>
      </c>
      <c r="D181" s="99">
        <f>[1]SU!D93</f>
        <v>0</v>
      </c>
      <c r="E181" s="99">
        <f>[1]SU!E93</f>
        <v>0</v>
      </c>
      <c r="F181" s="99">
        <f>[1]SU!F93</f>
        <v>0</v>
      </c>
      <c r="G181" s="492">
        <f>[1]SU!G93</f>
        <v>0</v>
      </c>
      <c r="H181" s="99">
        <f>[1]SU!H93</f>
        <v>0</v>
      </c>
      <c r="I181" s="99">
        <f>[1]SU!I93</f>
        <v>0</v>
      </c>
      <c r="J181" s="101">
        <f>[1]SU!J93</f>
        <v>0</v>
      </c>
    </row>
    <row r="182" spans="1:10" ht="12.95" customHeight="1" x14ac:dyDescent="0.25">
      <c r="A182" s="485">
        <v>51708</v>
      </c>
      <c r="B182" s="61" t="s">
        <v>249</v>
      </c>
      <c r="C182" s="99">
        <f>[1]SU!C94</f>
        <v>0</v>
      </c>
      <c r="D182" s="99">
        <f>[1]SU!D94</f>
        <v>0</v>
      </c>
      <c r="E182" s="99">
        <f>[1]SU!E94</f>
        <v>0</v>
      </c>
      <c r="F182" s="99">
        <f>[1]SU!F94</f>
        <v>0</v>
      </c>
      <c r="G182" s="492">
        <f>[1]SU!G94</f>
        <v>0</v>
      </c>
      <c r="H182" s="99">
        <f>[1]SU!H94</f>
        <v>0</v>
      </c>
      <c r="I182" s="99">
        <f>[1]SU!I94</f>
        <v>0</v>
      </c>
      <c r="J182" s="101">
        <f>[1]SU!J94</f>
        <v>0</v>
      </c>
    </row>
    <row r="183" spans="1:10" ht="12.95" customHeight="1" x14ac:dyDescent="0.25">
      <c r="A183" s="80">
        <v>51699</v>
      </c>
      <c r="B183" s="61" t="s">
        <v>244</v>
      </c>
      <c r="C183" s="99" t="s">
        <v>245</v>
      </c>
      <c r="D183" s="99">
        <v>0</v>
      </c>
      <c r="E183" s="99">
        <v>0</v>
      </c>
      <c r="F183" s="99">
        <v>0</v>
      </c>
      <c r="G183" s="492">
        <v>0</v>
      </c>
      <c r="H183" s="99">
        <v>0</v>
      </c>
      <c r="I183" s="99">
        <f>[1]SU!I95</f>
        <v>308028.55</v>
      </c>
      <c r="J183" s="101">
        <f>[1]SU!J95</f>
        <v>308028.55</v>
      </c>
    </row>
    <row r="184" spans="1:10" ht="12.95" customHeight="1" x14ac:dyDescent="0.25">
      <c r="A184" s="84">
        <v>51800</v>
      </c>
      <c r="B184" s="85" t="s">
        <v>246</v>
      </c>
      <c r="C184" s="105">
        <v>0</v>
      </c>
      <c r="D184" s="105">
        <v>0</v>
      </c>
      <c r="E184" s="105">
        <v>0</v>
      </c>
      <c r="F184" s="105">
        <v>0</v>
      </c>
      <c r="G184" s="494">
        <v>0</v>
      </c>
      <c r="H184" s="105">
        <v>0</v>
      </c>
      <c r="I184" s="105">
        <v>0</v>
      </c>
      <c r="J184" s="105">
        <v>0</v>
      </c>
    </row>
    <row r="185" spans="1:10" s="69" customFormat="1" ht="18.75" customHeight="1" thickBot="1" x14ac:dyDescent="0.3">
      <c r="A185" s="67"/>
      <c r="B185" s="86" t="s">
        <v>156</v>
      </c>
      <c r="C185" s="68">
        <f>SUM(C131:C184)+[1]SU!C54</f>
        <v>7268346.8700000001</v>
      </c>
      <c r="D185" s="68">
        <f>SUM(D131:D184)+[1]SU!D54</f>
        <v>26454856.809999999</v>
      </c>
      <c r="E185" s="68">
        <f>SUM(E131:E184)+[1]SU!E54</f>
        <v>0</v>
      </c>
      <c r="F185" s="68">
        <f>SUM(F131:F184)+[1]SU!F54</f>
        <v>15787101.469999999</v>
      </c>
      <c r="G185" s="495">
        <f>SUM(G131:G184)+[1]SU!G54</f>
        <v>11976228.370000001</v>
      </c>
      <c r="H185" s="68">
        <f>SUM(H131:H184)+[1]SU!H54</f>
        <v>1740.88</v>
      </c>
      <c r="I185" s="68">
        <f>SUM(I131:I184)+[1]SU!I54</f>
        <v>3978981.0499999993</v>
      </c>
      <c r="J185" s="87">
        <f>SUM(J131:J184)+[1]SU!J54</f>
        <v>65467255.450000003</v>
      </c>
    </row>
    <row r="186" spans="1:10" ht="12.95" customHeight="1" thickTop="1" thickBot="1" x14ac:dyDescent="0.3">
      <c r="G186" s="496"/>
    </row>
    <row r="187" spans="1:10" s="73" customFormat="1" ht="20.100000000000001" customHeight="1" thickBot="1" x14ac:dyDescent="0.3">
      <c r="A187" s="71"/>
      <c r="B187" s="72" t="s">
        <v>157</v>
      </c>
      <c r="C187" s="474">
        <f>SUM(C131:C183)</f>
        <v>5419146.3600000003</v>
      </c>
      <c r="D187" s="474">
        <f t="shared" ref="D187:H187" si="2">SUM(D131:D183)</f>
        <v>17090363.419999998</v>
      </c>
      <c r="E187" s="474">
        <f t="shared" si="2"/>
        <v>0</v>
      </c>
      <c r="F187" s="474">
        <f t="shared" si="2"/>
        <v>12294941.59</v>
      </c>
      <c r="G187" s="497">
        <f t="shared" si="2"/>
        <v>9269842.8200000003</v>
      </c>
      <c r="H187" s="474">
        <f t="shared" si="2"/>
        <v>0</v>
      </c>
      <c r="I187" s="474">
        <f>SUM(I131:I182)</f>
        <v>3670952.4999999995</v>
      </c>
      <c r="J187" s="474">
        <f>SUM(J131:J182)</f>
        <v>47745246.690000005</v>
      </c>
    </row>
    <row r="188" spans="1:10" ht="27" customHeight="1" x14ac:dyDescent="0.25">
      <c r="B188" s="506" t="s">
        <v>252</v>
      </c>
      <c r="C188" s="507">
        <f>C185-[1]SU!C98</f>
        <v>0</v>
      </c>
      <c r="D188" s="507">
        <f>D185-[1]SU!D98</f>
        <v>0</v>
      </c>
      <c r="E188" s="507">
        <f>E185-[1]SU!E98</f>
        <v>0</v>
      </c>
      <c r="F188" s="507">
        <f>F185-[1]SU!F98</f>
        <v>0</v>
      </c>
      <c r="G188" s="507">
        <f>G185-[1]SU!G98</f>
        <v>0</v>
      </c>
      <c r="H188" s="507">
        <f>H185-[1]SU!H98</f>
        <v>0</v>
      </c>
      <c r="I188" s="507">
        <f>I185-[1]SU!I98</f>
        <v>0</v>
      </c>
      <c r="J188" s="507">
        <f>J185-[1]SU!J98</f>
        <v>0</v>
      </c>
    </row>
    <row r="189" spans="1:10" ht="12.95" customHeight="1" x14ac:dyDescent="0.25">
      <c r="C189" s="117"/>
      <c r="D189" s="117"/>
      <c r="E189" s="117"/>
      <c r="F189" s="117"/>
      <c r="G189" s="117"/>
      <c r="H189" s="117"/>
      <c r="I189" s="117"/>
      <c r="J189" s="117"/>
    </row>
    <row r="191" spans="1:10" x14ac:dyDescent="0.25">
      <c r="I191" s="46" t="s">
        <v>253</v>
      </c>
      <c r="J191" s="117">
        <f>+[1]SU!$J$98-[1]SU!$J$95-[1]SU!$J$54</f>
        <v>47745246.690000005</v>
      </c>
    </row>
    <row r="192" spans="1:10" x14ac:dyDescent="0.25">
      <c r="I192" s="46" t="s">
        <v>254</v>
      </c>
      <c r="J192" s="509">
        <f>+J191-J187</f>
        <v>0</v>
      </c>
    </row>
    <row r="193" spans="10:10" x14ac:dyDescent="0.25">
      <c r="J193" s="117"/>
    </row>
  </sheetData>
  <mergeCells count="6">
    <mergeCell ref="A1:E1"/>
    <mergeCell ref="C2:E2"/>
    <mergeCell ref="A127:J127"/>
    <mergeCell ref="C128:J128"/>
    <mergeCell ref="A64:E64"/>
    <mergeCell ref="C65:E65"/>
  </mergeCells>
  <phoneticPr fontId="2" type="noConversion"/>
  <pageMargins left="0.75" right="0.75" top="1" bottom="1" header="0.5" footer="0.5"/>
  <pageSetup paperSize="165" orientation="portrait" horizontalDpi="180" verticalDpi="18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7"/>
  <sheetViews>
    <sheetView workbookViewId="0">
      <pane xSplit="4" ySplit="6" topLeftCell="AI7" activePane="bottomRight" state="frozen"/>
      <selection pane="topRight" activeCell="E1" sqref="E1"/>
      <selection pane="bottomLeft" activeCell="A7" sqref="A7"/>
      <selection pane="bottomRight" activeCell="H24" sqref="H24"/>
    </sheetView>
  </sheetViews>
  <sheetFormatPr defaultRowHeight="15" customHeight="1" x14ac:dyDescent="0.2"/>
  <cols>
    <col min="1" max="1" width="5.140625" style="16" customWidth="1"/>
    <col min="2" max="2" width="5.5703125" style="16" customWidth="1"/>
    <col min="3" max="3" width="10.28515625" style="16" customWidth="1"/>
    <col min="4" max="4" width="10.28515625" style="16" hidden="1" customWidth="1"/>
    <col min="5" max="5" width="10.7109375" style="16" customWidth="1"/>
    <col min="6" max="7" width="10.7109375" style="16" hidden="1" customWidth="1"/>
    <col min="8" max="8" width="10.7109375" style="16" customWidth="1"/>
    <col min="9" max="10" width="10.7109375" style="16" hidden="1" customWidth="1"/>
    <col min="11" max="11" width="10.7109375" style="16" customWidth="1"/>
    <col min="12" max="13" width="10.7109375" style="16" hidden="1" customWidth="1"/>
    <col min="14" max="14" width="10.7109375" style="16" customWidth="1"/>
    <col min="15" max="16" width="10.7109375" style="16" hidden="1" customWidth="1"/>
    <col min="17" max="17" width="10.7109375" style="16" customWidth="1"/>
    <col min="18" max="19" width="10.7109375" style="16" hidden="1" customWidth="1"/>
    <col min="20" max="20" width="10.7109375" style="16" customWidth="1"/>
    <col min="21" max="22" width="10.7109375" style="16" hidden="1" customWidth="1"/>
    <col min="23" max="23" width="10.7109375" style="16" customWidth="1"/>
    <col min="24" max="25" width="10.7109375" style="16" hidden="1" customWidth="1"/>
    <col min="26" max="26" width="10.7109375" style="16" customWidth="1"/>
    <col min="27" max="28" width="10.7109375" style="16" hidden="1" customWidth="1"/>
    <col min="29" max="29" width="10.7109375" style="16" customWidth="1"/>
    <col min="30" max="31" width="10.7109375" style="16" hidden="1" customWidth="1"/>
    <col min="32" max="32" width="10.7109375" style="16" customWidth="1"/>
    <col min="33" max="34" width="10.7109375" style="16" hidden="1" customWidth="1"/>
    <col min="35" max="35" width="10.7109375" style="16" customWidth="1"/>
    <col min="36" max="37" width="10.7109375" style="16" hidden="1" customWidth="1"/>
    <col min="38" max="38" width="10.7109375" style="16" customWidth="1"/>
    <col min="39" max="40" width="10.7109375" style="16" hidden="1" customWidth="1"/>
    <col min="41" max="41" width="10.7109375" style="16" customWidth="1"/>
    <col min="42" max="43" width="10.7109375" style="16" hidden="1" customWidth="1"/>
    <col min="44" max="44" width="10.7109375" style="16" customWidth="1"/>
    <col min="45" max="46" width="10.7109375" style="16" hidden="1" customWidth="1"/>
    <col min="47" max="47" width="10.7109375" style="16" customWidth="1"/>
    <col min="48" max="49" width="10.7109375" style="16" hidden="1" customWidth="1"/>
    <col min="50" max="50" width="10.7109375" style="16" customWidth="1"/>
    <col min="51" max="52" width="10.7109375" style="16" hidden="1" customWidth="1"/>
    <col min="53" max="53" width="10.7109375" style="16" customWidth="1"/>
    <col min="54" max="55" width="10.7109375" style="16" hidden="1" customWidth="1"/>
    <col min="56" max="56" width="10.7109375" style="16" customWidth="1"/>
    <col min="57" max="58" width="10.7109375" style="16" hidden="1" customWidth="1"/>
    <col min="59" max="59" width="10.7109375" style="16" customWidth="1"/>
    <col min="60" max="61" width="10.7109375" style="16" hidden="1" customWidth="1"/>
    <col min="62" max="63" width="10.7109375" style="16" customWidth="1"/>
    <col min="64" max="64" width="9" style="16" customWidth="1"/>
    <col min="65" max="16384" width="9.140625" style="16"/>
  </cols>
  <sheetData>
    <row r="2" spans="1:63" s="14" customFormat="1" ht="15" customHeight="1" x14ac:dyDescent="0.2">
      <c r="A2" s="14" t="s">
        <v>225</v>
      </c>
      <c r="Z2" s="15"/>
      <c r="AC2" s="15"/>
      <c r="BC2" s="15"/>
      <c r="BD2" s="14" t="s">
        <v>140</v>
      </c>
      <c r="BG2" s="15"/>
      <c r="BK2" s="413" t="s">
        <v>223</v>
      </c>
    </row>
    <row r="3" spans="1:63" ht="15" customHeight="1" thickBot="1" x14ac:dyDescent="0.25">
      <c r="Z3" s="17"/>
      <c r="AC3" s="17"/>
      <c r="BA3" s="17"/>
      <c r="BB3" s="17"/>
      <c r="BC3" s="17"/>
      <c r="BD3" s="17"/>
      <c r="BG3" s="17"/>
    </row>
    <row r="4" spans="1:63" s="14" customFormat="1" ht="15.95" customHeight="1" x14ac:dyDescent="0.2">
      <c r="A4" s="530" t="s">
        <v>141</v>
      </c>
      <c r="B4" s="531"/>
      <c r="C4" s="531"/>
      <c r="D4" s="267"/>
      <c r="E4" s="527">
        <v>2009</v>
      </c>
      <c r="F4" s="529"/>
      <c r="G4" s="529"/>
      <c r="H4" s="529"/>
      <c r="I4" s="529"/>
      <c r="J4" s="529"/>
      <c r="K4" s="529"/>
      <c r="L4" s="529"/>
      <c r="M4" s="528"/>
      <c r="N4" s="527">
        <v>2009</v>
      </c>
      <c r="O4" s="529"/>
      <c r="P4" s="528"/>
      <c r="Q4" s="527">
        <v>2009</v>
      </c>
      <c r="R4" s="529"/>
      <c r="S4" s="529"/>
      <c r="T4" s="529"/>
      <c r="U4" s="529"/>
      <c r="V4" s="529"/>
      <c r="W4" s="529"/>
      <c r="X4" s="529"/>
      <c r="Y4" s="528"/>
      <c r="Z4" s="284">
        <v>2009</v>
      </c>
      <c r="AA4" s="341"/>
      <c r="AB4" s="342"/>
      <c r="AC4" s="297">
        <v>2009</v>
      </c>
      <c r="AD4" s="343"/>
      <c r="AE4" s="344"/>
      <c r="AF4" s="527">
        <v>2009</v>
      </c>
      <c r="AG4" s="529"/>
      <c r="AH4" s="529"/>
      <c r="AI4" s="529"/>
      <c r="AJ4" s="529"/>
      <c r="AK4" s="529"/>
      <c r="AL4" s="529"/>
      <c r="AM4" s="529"/>
      <c r="AN4" s="528"/>
      <c r="AO4" s="284">
        <v>2009</v>
      </c>
      <c r="AP4" s="347"/>
      <c r="AQ4" s="348"/>
      <c r="AR4" s="527">
        <v>2009</v>
      </c>
      <c r="AS4" s="529"/>
      <c r="AT4" s="529"/>
      <c r="AU4" s="529"/>
      <c r="AV4" s="529"/>
      <c r="AW4" s="529"/>
      <c r="AX4" s="529"/>
      <c r="AY4" s="529"/>
      <c r="AZ4" s="528"/>
      <c r="BA4" s="284">
        <v>2009</v>
      </c>
      <c r="BB4" s="268"/>
      <c r="BC4" s="285"/>
      <c r="BD4" s="297">
        <v>2009</v>
      </c>
      <c r="BE4" s="298"/>
      <c r="BF4" s="299"/>
      <c r="BG4" s="297">
        <v>2009</v>
      </c>
      <c r="BH4" s="298"/>
      <c r="BI4" s="299"/>
      <c r="BJ4" s="527" t="s">
        <v>224</v>
      </c>
      <c r="BK4" s="528"/>
    </row>
    <row r="5" spans="1:63" s="14" customFormat="1" ht="15.95" customHeight="1" x14ac:dyDescent="0.2">
      <c r="A5" s="532"/>
      <c r="B5" s="533"/>
      <c r="C5" s="533"/>
      <c r="D5" s="270"/>
      <c r="E5" s="286" t="s">
        <v>90</v>
      </c>
      <c r="F5" s="336"/>
      <c r="G5" s="337"/>
      <c r="H5" s="274" t="s">
        <v>91</v>
      </c>
      <c r="I5" s="336"/>
      <c r="J5" s="337"/>
      <c r="K5" s="274" t="s">
        <v>92</v>
      </c>
      <c r="L5" s="336"/>
      <c r="M5" s="338"/>
      <c r="N5" s="295" t="s">
        <v>219</v>
      </c>
      <c r="O5" s="339"/>
      <c r="P5" s="340"/>
      <c r="Q5" s="286" t="s">
        <v>93</v>
      </c>
      <c r="R5" s="336"/>
      <c r="S5" s="337"/>
      <c r="T5" s="274" t="s">
        <v>94</v>
      </c>
      <c r="U5" s="336"/>
      <c r="V5" s="337"/>
      <c r="W5" s="274" t="s">
        <v>95</v>
      </c>
      <c r="X5" s="336"/>
      <c r="Y5" s="338"/>
      <c r="Z5" s="295" t="s">
        <v>220</v>
      </c>
      <c r="AA5" s="339"/>
      <c r="AB5" s="340"/>
      <c r="AC5" s="300" t="s">
        <v>109</v>
      </c>
      <c r="AD5" s="345"/>
      <c r="AE5" s="346"/>
      <c r="AF5" s="286" t="s">
        <v>96</v>
      </c>
      <c r="AG5" s="336"/>
      <c r="AH5" s="337"/>
      <c r="AI5" s="274" t="s">
        <v>98</v>
      </c>
      <c r="AJ5" s="336"/>
      <c r="AK5" s="337"/>
      <c r="AL5" s="274" t="s">
        <v>99</v>
      </c>
      <c r="AM5" s="336"/>
      <c r="AN5" s="338"/>
      <c r="AO5" s="295" t="s">
        <v>222</v>
      </c>
      <c r="AP5" s="349"/>
      <c r="AQ5" s="350"/>
      <c r="AR5" s="286" t="s">
        <v>100</v>
      </c>
      <c r="AS5" s="275"/>
      <c r="AT5" s="276"/>
      <c r="AU5" s="274" t="s">
        <v>101</v>
      </c>
      <c r="AV5" s="275"/>
      <c r="AW5" s="276"/>
      <c r="AX5" s="274" t="s">
        <v>102</v>
      </c>
      <c r="AY5" s="275"/>
      <c r="AZ5" s="277"/>
      <c r="BA5" s="295" t="s">
        <v>221</v>
      </c>
      <c r="BB5" s="244"/>
      <c r="BC5" s="296"/>
      <c r="BD5" s="300" t="s">
        <v>111</v>
      </c>
      <c r="BE5" s="301"/>
      <c r="BF5" s="302"/>
      <c r="BG5" s="300" t="s">
        <v>110</v>
      </c>
      <c r="BH5" s="301"/>
      <c r="BI5" s="302"/>
      <c r="BJ5" s="245">
        <v>2010</v>
      </c>
      <c r="BK5" s="246">
        <v>2011</v>
      </c>
    </row>
    <row r="6" spans="1:63" s="14" customFormat="1" ht="15.95" customHeight="1" x14ac:dyDescent="0.2">
      <c r="A6" s="269"/>
      <c r="B6" s="239"/>
      <c r="C6" s="239"/>
      <c r="D6" s="270"/>
      <c r="E6" s="287" t="s">
        <v>108</v>
      </c>
      <c r="F6" s="19" t="s">
        <v>119</v>
      </c>
      <c r="G6" s="278" t="s">
        <v>107</v>
      </c>
      <c r="H6" s="19" t="s">
        <v>108</v>
      </c>
      <c r="I6" s="19" t="s">
        <v>119</v>
      </c>
      <c r="J6" s="278" t="s">
        <v>107</v>
      </c>
      <c r="K6" s="19" t="s">
        <v>108</v>
      </c>
      <c r="L6" s="19" t="s">
        <v>119</v>
      </c>
      <c r="M6" s="288" t="s">
        <v>107</v>
      </c>
      <c r="N6" s="245" t="s">
        <v>108</v>
      </c>
      <c r="O6" s="18" t="s">
        <v>119</v>
      </c>
      <c r="P6" s="246" t="s">
        <v>107</v>
      </c>
      <c r="Q6" s="287" t="s">
        <v>108</v>
      </c>
      <c r="R6" s="19" t="s">
        <v>119</v>
      </c>
      <c r="S6" s="278" t="s">
        <v>107</v>
      </c>
      <c r="T6" s="19" t="s">
        <v>108</v>
      </c>
      <c r="U6" s="19" t="s">
        <v>119</v>
      </c>
      <c r="V6" s="278" t="s">
        <v>107</v>
      </c>
      <c r="W6" s="19" t="s">
        <v>108</v>
      </c>
      <c r="X6" s="19" t="s">
        <v>119</v>
      </c>
      <c r="Y6" s="288" t="s">
        <v>107</v>
      </c>
      <c r="Z6" s="245" t="s">
        <v>108</v>
      </c>
      <c r="AA6" s="18" t="s">
        <v>119</v>
      </c>
      <c r="AB6" s="246" t="s">
        <v>107</v>
      </c>
      <c r="AC6" s="303" t="s">
        <v>108</v>
      </c>
      <c r="AD6" s="304" t="s">
        <v>119</v>
      </c>
      <c r="AE6" s="305" t="s">
        <v>107</v>
      </c>
      <c r="AF6" s="287" t="s">
        <v>108</v>
      </c>
      <c r="AG6" s="19" t="s">
        <v>119</v>
      </c>
      <c r="AH6" s="278" t="s">
        <v>107</v>
      </c>
      <c r="AI6" s="19" t="s">
        <v>108</v>
      </c>
      <c r="AJ6" s="19" t="s">
        <v>119</v>
      </c>
      <c r="AK6" s="278" t="s">
        <v>107</v>
      </c>
      <c r="AL6" s="19" t="s">
        <v>108</v>
      </c>
      <c r="AM6" s="19" t="s">
        <v>119</v>
      </c>
      <c r="AN6" s="288" t="s">
        <v>107</v>
      </c>
      <c r="AO6" s="245" t="s">
        <v>108</v>
      </c>
      <c r="AP6" s="18" t="s">
        <v>119</v>
      </c>
      <c r="AQ6" s="246" t="s">
        <v>107</v>
      </c>
      <c r="AR6" s="287" t="s">
        <v>108</v>
      </c>
      <c r="AS6" s="19" t="s">
        <v>119</v>
      </c>
      <c r="AT6" s="278" t="s">
        <v>107</v>
      </c>
      <c r="AU6" s="19" t="s">
        <v>108</v>
      </c>
      <c r="AV6" s="19" t="s">
        <v>119</v>
      </c>
      <c r="AW6" s="278" t="s">
        <v>107</v>
      </c>
      <c r="AX6" s="19" t="s">
        <v>108</v>
      </c>
      <c r="AY6" s="19" t="s">
        <v>119</v>
      </c>
      <c r="AZ6" s="288" t="s">
        <v>107</v>
      </c>
      <c r="BA6" s="245" t="s">
        <v>108</v>
      </c>
      <c r="BB6" s="18" t="s">
        <v>119</v>
      </c>
      <c r="BC6" s="246" t="s">
        <v>107</v>
      </c>
      <c r="BD6" s="303" t="s">
        <v>108</v>
      </c>
      <c r="BE6" s="304" t="s">
        <v>119</v>
      </c>
      <c r="BF6" s="305" t="s">
        <v>107</v>
      </c>
      <c r="BG6" s="303" t="s">
        <v>108</v>
      </c>
      <c r="BH6" s="304" t="s">
        <v>119</v>
      </c>
      <c r="BI6" s="305" t="s">
        <v>107</v>
      </c>
      <c r="BJ6" s="287" t="s">
        <v>108</v>
      </c>
      <c r="BK6" s="330" t="s">
        <v>108</v>
      </c>
    </row>
    <row r="7" spans="1:63" ht="15.95" customHeight="1" x14ac:dyDescent="0.2">
      <c r="A7" s="271"/>
      <c r="B7" s="20"/>
      <c r="C7" s="21" t="s">
        <v>142</v>
      </c>
      <c r="D7" s="28"/>
      <c r="E7" s="247">
        <f>'43 92'!E54</f>
        <v>3709024.4975117454</v>
      </c>
      <c r="F7" s="240">
        <f>'43 92'!F54</f>
        <v>3432462.1699999995</v>
      </c>
      <c r="G7" s="279">
        <f>+E7-F7</f>
        <v>276562.32751174597</v>
      </c>
      <c r="H7" s="240">
        <f>'43 92'!H54</f>
        <v>3516405.7255705958</v>
      </c>
      <c r="I7" s="240">
        <f>'43 92'!I54</f>
        <v>3823430.7000000011</v>
      </c>
      <c r="J7" s="279">
        <f>+H7-I7</f>
        <v>-307024.97442940529</v>
      </c>
      <c r="K7" s="240">
        <f>'43 92'!K54</f>
        <v>4226654.8536849329</v>
      </c>
      <c r="L7" s="240">
        <f>'43 92'!L54</f>
        <v>4110112.8799999994</v>
      </c>
      <c r="M7" s="289">
        <f>+K7-L7</f>
        <v>116541.9736849335</v>
      </c>
      <c r="N7" s="252">
        <f>+E7+H7+K7</f>
        <v>11452085.076767273</v>
      </c>
      <c r="O7" s="253">
        <f t="shared" ref="O7:O14" si="0">+F7+I7+L7</f>
        <v>11366005.75</v>
      </c>
      <c r="P7" s="254">
        <f>+N7-O7</f>
        <v>86079.326767273247</v>
      </c>
      <c r="Q7" s="247">
        <f>'43 92'!Q54</f>
        <v>2926479.9814936863</v>
      </c>
      <c r="R7" s="240">
        <f>'43 92'!R54</f>
        <v>2635546.2299999995</v>
      </c>
      <c r="S7" s="279">
        <f>+Q7-R7</f>
        <v>290933.75149368681</v>
      </c>
      <c r="T7" s="240">
        <f>'43 92'!T54</f>
        <v>3303267.4732461264</v>
      </c>
      <c r="U7" s="240">
        <f>'43 92'!U54</f>
        <v>0</v>
      </c>
      <c r="V7" s="279">
        <f>+T7-U7</f>
        <v>3303267.4732461264</v>
      </c>
      <c r="W7" s="240">
        <f>'43 92'!W54</f>
        <v>3236461.382713994</v>
      </c>
      <c r="X7" s="240">
        <f>'43 92'!X54</f>
        <v>0</v>
      </c>
      <c r="Y7" s="289">
        <f>+W7-X7</f>
        <v>3236461.382713994</v>
      </c>
      <c r="Z7" s="252">
        <f>+Q7+T7+W7</f>
        <v>9466208.8374538068</v>
      </c>
      <c r="AA7" s="253">
        <f t="shared" ref="AA7:AA14" si="1">+R7+U7+X7</f>
        <v>2635546.2299999995</v>
      </c>
      <c r="AB7" s="254">
        <f>+Z7-AA7</f>
        <v>6830662.6074538073</v>
      </c>
      <c r="AC7" s="306">
        <f>+Z7+N7</f>
        <v>20918293.914221078</v>
      </c>
      <c r="AD7" s="307">
        <f t="shared" ref="AD7:AD14" si="2">+AA7+O7</f>
        <v>14001551.98</v>
      </c>
      <c r="AE7" s="308">
        <f>+AC7-AD7</f>
        <v>6916741.9342210777</v>
      </c>
      <c r="AF7" s="247">
        <f>'43 92'!AF54</f>
        <v>3566604.2350520962</v>
      </c>
      <c r="AG7" s="240" t="e">
        <f>'43 92'!#REF!</f>
        <v>#REF!</v>
      </c>
      <c r="AH7" s="279" t="e">
        <f>+AF7-AG7</f>
        <v>#REF!</v>
      </c>
      <c r="AI7" s="240">
        <f>'43 92'!AI54</f>
        <v>3122005.1233509406</v>
      </c>
      <c r="AJ7" s="240" t="e">
        <f>'43 92'!#REF!</f>
        <v>#REF!</v>
      </c>
      <c r="AK7" s="279" t="e">
        <f>+AI7-AJ7</f>
        <v>#REF!</v>
      </c>
      <c r="AL7" s="240">
        <f>'43 92'!AL54</f>
        <v>3055294.673346506</v>
      </c>
      <c r="AM7" s="240" t="e">
        <f>'43 92'!#REF!</f>
        <v>#REF!</v>
      </c>
      <c r="AN7" s="289" t="e">
        <f>+AL7-AM7</f>
        <v>#REF!</v>
      </c>
      <c r="AO7" s="252">
        <f>+AF7+AI7+AL7</f>
        <v>9743904.0317495428</v>
      </c>
      <c r="AP7" s="253" t="e">
        <f t="shared" ref="AP7:AP14" si="3">+AG7+AJ7+AM7</f>
        <v>#REF!</v>
      </c>
      <c r="AQ7" s="254" t="e">
        <f>+AO7-AP7</f>
        <v>#REF!</v>
      </c>
      <c r="AR7" s="247">
        <f>'43 92'!AR54</f>
        <v>2874593.6616117069</v>
      </c>
      <c r="AS7" s="240" t="e">
        <f>'43 92'!#REF!</f>
        <v>#REF!</v>
      </c>
      <c r="AT7" s="279" t="e">
        <f>+AR7-AS7</f>
        <v>#REF!</v>
      </c>
      <c r="AU7" s="240">
        <f>'43 92'!AU54</f>
        <v>3218307.9583238591</v>
      </c>
      <c r="AV7" s="240" t="e">
        <f>'43 92'!#REF!</f>
        <v>#REF!</v>
      </c>
      <c r="AW7" s="279" t="e">
        <f>+AU7-AV7</f>
        <v>#REF!</v>
      </c>
      <c r="AX7" s="240">
        <f>'43 92'!AX54</f>
        <v>3704715.6192284324</v>
      </c>
      <c r="AY7" s="240" t="e">
        <f>'43 92'!#REF!</f>
        <v>#REF!</v>
      </c>
      <c r="AZ7" s="289" t="e">
        <f>+AX7-AY7</f>
        <v>#REF!</v>
      </c>
      <c r="BA7" s="252">
        <f>+AR7+AU7+AX7</f>
        <v>9797617.2391639985</v>
      </c>
      <c r="BB7" s="253" t="e">
        <f t="shared" ref="BB7:BB14" si="4">+AS7+AV7+AY7</f>
        <v>#REF!</v>
      </c>
      <c r="BC7" s="254" t="e">
        <f>+BA7-BB7</f>
        <v>#REF!</v>
      </c>
      <c r="BD7" s="306">
        <f>+BA7+AO7</f>
        <v>19541521.270913541</v>
      </c>
      <c r="BE7" s="307" t="e">
        <f t="shared" ref="BE7:BE14" si="5">+BB7+AP7</f>
        <v>#REF!</v>
      </c>
      <c r="BF7" s="308" t="e">
        <f>+BD7-BE7</f>
        <v>#REF!</v>
      </c>
      <c r="BG7" s="306">
        <f>+BD7+AC7</f>
        <v>40459815.185134619</v>
      </c>
      <c r="BH7" s="307" t="e">
        <f t="shared" ref="BH7:BH14" si="6">+BE7+AD7</f>
        <v>#REF!</v>
      </c>
      <c r="BI7" s="308" t="e">
        <f>+BG7-BH7</f>
        <v>#REF!</v>
      </c>
      <c r="BJ7" s="247" t="e">
        <f>'43 92'!#REF!</f>
        <v>#REF!</v>
      </c>
      <c r="BK7" s="331" t="e">
        <f>'43 92'!#REF!</f>
        <v>#REF!</v>
      </c>
    </row>
    <row r="8" spans="1:63" ht="15.95" customHeight="1" x14ac:dyDescent="0.2">
      <c r="A8" s="534"/>
      <c r="B8" s="536" t="s">
        <v>143</v>
      </c>
      <c r="C8" s="24" t="s">
        <v>144</v>
      </c>
      <c r="D8" s="25"/>
      <c r="E8" s="248">
        <f>'11 11'!E54</f>
        <v>3109786.5981833185</v>
      </c>
      <c r="F8" s="241">
        <f>'11 11'!F54</f>
        <v>2320310.9099999997</v>
      </c>
      <c r="G8" s="280">
        <f t="shared" ref="G8:G14" si="7">+E8-F8</f>
        <v>789475.68818331882</v>
      </c>
      <c r="H8" s="241">
        <f>'11 11'!H54</f>
        <v>4142535.8541049236</v>
      </c>
      <c r="I8" s="241">
        <f>'11 11'!I54</f>
        <v>3284205.0399999991</v>
      </c>
      <c r="J8" s="280">
        <f t="shared" ref="J8:J14" si="8">+H8-I8</f>
        <v>858330.81410492444</v>
      </c>
      <c r="K8" s="241">
        <f>'11 11'!K54</f>
        <v>4761617.9411476795</v>
      </c>
      <c r="L8" s="241">
        <f>'11 11'!L54</f>
        <v>4318376.2700000005</v>
      </c>
      <c r="M8" s="290">
        <f t="shared" ref="M8:M14" si="9">+K8-L8</f>
        <v>443241.67114767898</v>
      </c>
      <c r="N8" s="255">
        <f t="shared" ref="N8:N14" si="10">+E8+H8+K8</f>
        <v>12013940.393435922</v>
      </c>
      <c r="O8" s="256">
        <f t="shared" si="0"/>
        <v>9922892.2199999988</v>
      </c>
      <c r="P8" s="257">
        <f t="shared" ref="P8:P14" si="11">+N8-O8</f>
        <v>2091048.1734359227</v>
      </c>
      <c r="Q8" s="248">
        <f>'11 11'!Q54</f>
        <v>3783939.174219829</v>
      </c>
      <c r="R8" s="241">
        <f>'11 11'!R54</f>
        <v>2947426.0699999994</v>
      </c>
      <c r="S8" s="280">
        <f t="shared" ref="S8:S14" si="12">+Q8-R8</f>
        <v>836513.10421982966</v>
      </c>
      <c r="T8" s="241">
        <f>'11 11'!T54</f>
        <v>4056529.975789601</v>
      </c>
      <c r="U8" s="241">
        <f>'11 11'!U54</f>
        <v>0</v>
      </c>
      <c r="V8" s="280">
        <f t="shared" ref="V8:V14" si="13">+T8-U8</f>
        <v>4056529.975789601</v>
      </c>
      <c r="W8" s="241">
        <f>'11 11'!W54</f>
        <v>4814371.6199818859</v>
      </c>
      <c r="X8" s="241">
        <f>'11 11'!X54</f>
        <v>0</v>
      </c>
      <c r="Y8" s="290">
        <f t="shared" ref="Y8:Y14" si="14">+W8-X8</f>
        <v>4814371.6199818859</v>
      </c>
      <c r="Z8" s="255">
        <f t="shared" ref="Z8:Z14" si="15">+Q8+T8+W8</f>
        <v>12654840.769991316</v>
      </c>
      <c r="AA8" s="256">
        <f t="shared" si="1"/>
        <v>2947426.0699999994</v>
      </c>
      <c r="AB8" s="257">
        <f t="shared" ref="AB8:AB14" si="16">+Z8-AA8</f>
        <v>9707414.6999913156</v>
      </c>
      <c r="AC8" s="309">
        <f t="shared" ref="AC8:AC14" si="17">+Z8+N8</f>
        <v>24668781.163427237</v>
      </c>
      <c r="AD8" s="310">
        <f t="shared" si="2"/>
        <v>12870318.289999999</v>
      </c>
      <c r="AE8" s="311">
        <f t="shared" ref="AE8:AE14" si="18">+AC8-AD8</f>
        <v>11798462.873427238</v>
      </c>
      <c r="AF8" s="248">
        <f>'11 11'!AF54</f>
        <v>4571382.2728164913</v>
      </c>
      <c r="AG8" s="241" t="e">
        <f>'11 11'!#REF!</f>
        <v>#REF!</v>
      </c>
      <c r="AH8" s="280" t="e">
        <f t="shared" ref="AH8:AH14" si="19">+AF8-AG8</f>
        <v>#REF!</v>
      </c>
      <c r="AI8" s="241">
        <f>'11 11'!AI54</f>
        <v>3471522.1325432761</v>
      </c>
      <c r="AJ8" s="241" t="e">
        <f>'11 11'!#REF!</f>
        <v>#REF!</v>
      </c>
      <c r="AK8" s="280" t="e">
        <f t="shared" ref="AK8:AK14" si="20">+AI8-AJ8</f>
        <v>#REF!</v>
      </c>
      <c r="AL8" s="241">
        <f>'11 11'!AL54</f>
        <v>4772018.2702305233</v>
      </c>
      <c r="AM8" s="241" t="e">
        <f>'11 11'!#REF!</f>
        <v>#REF!</v>
      </c>
      <c r="AN8" s="290" t="e">
        <f t="shared" ref="AN8:AN14" si="21">+AL8-AM8</f>
        <v>#REF!</v>
      </c>
      <c r="AO8" s="255">
        <f t="shared" ref="AO8:AO14" si="22">+AF8+AI8+AL8</f>
        <v>12814922.675590292</v>
      </c>
      <c r="AP8" s="256" t="e">
        <f t="shared" si="3"/>
        <v>#REF!</v>
      </c>
      <c r="AQ8" s="257" t="e">
        <f t="shared" ref="AQ8:AQ14" si="23">+AO8-AP8</f>
        <v>#REF!</v>
      </c>
      <c r="AR8" s="248">
        <f>'11 11'!AR54</f>
        <v>4778271.0820182301</v>
      </c>
      <c r="AS8" s="241" t="e">
        <f>'11 11'!#REF!</f>
        <v>#REF!</v>
      </c>
      <c r="AT8" s="280" t="e">
        <f t="shared" ref="AT8:AT14" si="24">+AR8-AS8</f>
        <v>#REF!</v>
      </c>
      <c r="AU8" s="241">
        <f>'11 11'!AU54</f>
        <v>4618164.4626707686</v>
      </c>
      <c r="AV8" s="241" t="e">
        <f>'11 11'!#REF!</f>
        <v>#REF!</v>
      </c>
      <c r="AW8" s="280" t="e">
        <f t="shared" ref="AW8:AW14" si="25">+AU8-AV8</f>
        <v>#REF!</v>
      </c>
      <c r="AX8" s="241">
        <f>'11 11'!AX54</f>
        <v>4352955.6816543639</v>
      </c>
      <c r="AY8" s="241" t="e">
        <f>'11 11'!#REF!</f>
        <v>#REF!</v>
      </c>
      <c r="AZ8" s="290" t="e">
        <f t="shared" ref="AZ8:AZ14" si="26">+AX8-AY8</f>
        <v>#REF!</v>
      </c>
      <c r="BA8" s="255">
        <f t="shared" ref="BA8:BA14" si="27">+AR8+AU8+AX8</f>
        <v>13749391.226343364</v>
      </c>
      <c r="BB8" s="256" t="e">
        <f t="shared" si="4"/>
        <v>#REF!</v>
      </c>
      <c r="BC8" s="257" t="e">
        <f t="shared" ref="BC8:BC14" si="28">+BA8-BB8</f>
        <v>#REF!</v>
      </c>
      <c r="BD8" s="309">
        <f t="shared" ref="BD8:BD14" si="29">+BA8+AO8</f>
        <v>26564313.901933655</v>
      </c>
      <c r="BE8" s="310" t="e">
        <f t="shared" si="5"/>
        <v>#REF!</v>
      </c>
      <c r="BF8" s="311" t="e">
        <f t="shared" ref="BF8:BF14" si="30">+BD8-BE8</f>
        <v>#REF!</v>
      </c>
      <c r="BG8" s="309">
        <f t="shared" ref="BG8:BG14" si="31">+BD8+AC8</f>
        <v>51233095.065360889</v>
      </c>
      <c r="BH8" s="310" t="e">
        <f t="shared" si="6"/>
        <v>#REF!</v>
      </c>
      <c r="BI8" s="311" t="e">
        <f t="shared" ref="BI8:BI14" si="32">+BG8-BH8</f>
        <v>#REF!</v>
      </c>
      <c r="BJ8" s="248" t="e">
        <f>'11 11'!#REF!</f>
        <v>#REF!</v>
      </c>
      <c r="BK8" s="332" t="e">
        <f>'11 11'!#REF!</f>
        <v>#REF!</v>
      </c>
    </row>
    <row r="9" spans="1:63" ht="15.95" customHeight="1" x14ac:dyDescent="0.2">
      <c r="A9" s="534"/>
      <c r="B9" s="537"/>
      <c r="C9" s="26" t="s">
        <v>145</v>
      </c>
      <c r="D9" s="25"/>
      <c r="E9" s="249">
        <f>'43 11'!E54</f>
        <v>12855164.37713011</v>
      </c>
      <c r="F9" s="242">
        <f>'43 11'!F54</f>
        <v>12234959.800000001</v>
      </c>
      <c r="G9" s="281">
        <f t="shared" si="7"/>
        <v>620204.57713010907</v>
      </c>
      <c r="H9" s="242">
        <f>'43 11'!H54</f>
        <v>13198488.989211498</v>
      </c>
      <c r="I9" s="242">
        <f>'43 11'!I54</f>
        <v>13228937.549999997</v>
      </c>
      <c r="J9" s="281">
        <f t="shared" si="8"/>
        <v>-30448.560788499191</v>
      </c>
      <c r="K9" s="242">
        <f>'43 11'!K54</f>
        <v>13523104.351058574</v>
      </c>
      <c r="L9" s="242">
        <f>'43 11'!L54</f>
        <v>12601909.870000005</v>
      </c>
      <c r="M9" s="291">
        <f t="shared" si="9"/>
        <v>921194.48105856963</v>
      </c>
      <c r="N9" s="258">
        <f t="shared" si="10"/>
        <v>39576757.717400178</v>
      </c>
      <c r="O9" s="259">
        <f t="shared" si="0"/>
        <v>38065807.219999999</v>
      </c>
      <c r="P9" s="260">
        <f t="shared" si="11"/>
        <v>1510950.4974001795</v>
      </c>
      <c r="Q9" s="249">
        <f>'43 11'!Q54</f>
        <v>11602736.481936786</v>
      </c>
      <c r="R9" s="242">
        <f>'43 11'!R54</f>
        <v>9631380.870000001</v>
      </c>
      <c r="S9" s="281">
        <f t="shared" si="12"/>
        <v>1971355.6119367853</v>
      </c>
      <c r="T9" s="242">
        <f>'43 11'!T54</f>
        <v>13382530.845048336</v>
      </c>
      <c r="U9" s="242">
        <f>'43 11'!U54</f>
        <v>0</v>
      </c>
      <c r="V9" s="281">
        <f t="shared" si="13"/>
        <v>13382530.845048336</v>
      </c>
      <c r="W9" s="242">
        <f>'43 11'!W54</f>
        <v>13528291.468891935</v>
      </c>
      <c r="X9" s="242">
        <f>'43 11'!X54</f>
        <v>0</v>
      </c>
      <c r="Y9" s="291">
        <f t="shared" si="14"/>
        <v>13528291.468891935</v>
      </c>
      <c r="Z9" s="258">
        <f t="shared" si="15"/>
        <v>38513558.795877054</v>
      </c>
      <c r="AA9" s="259">
        <f t="shared" si="1"/>
        <v>9631380.870000001</v>
      </c>
      <c r="AB9" s="260">
        <f t="shared" si="16"/>
        <v>28882177.925877053</v>
      </c>
      <c r="AC9" s="312">
        <f t="shared" si="17"/>
        <v>78090316.513277233</v>
      </c>
      <c r="AD9" s="313">
        <f t="shared" si="2"/>
        <v>47697188.090000004</v>
      </c>
      <c r="AE9" s="314">
        <f t="shared" si="18"/>
        <v>30393128.423277229</v>
      </c>
      <c r="AF9" s="249">
        <f>'43 11'!AF54</f>
        <v>12201847.759815168</v>
      </c>
      <c r="AG9" s="242" t="e">
        <f>'43 11'!#REF!</f>
        <v>#REF!</v>
      </c>
      <c r="AH9" s="281" t="e">
        <f t="shared" si="19"/>
        <v>#REF!</v>
      </c>
      <c r="AI9" s="242">
        <f>'43 11'!AI54</f>
        <v>11642840.065238807</v>
      </c>
      <c r="AJ9" s="242" t="e">
        <f>'43 11'!#REF!</f>
        <v>#REF!</v>
      </c>
      <c r="AK9" s="281" t="e">
        <f t="shared" si="20"/>
        <v>#REF!</v>
      </c>
      <c r="AL9" s="242">
        <f>'43 11'!AL54</f>
        <v>12054521.289970955</v>
      </c>
      <c r="AM9" s="242" t="e">
        <f>'43 11'!#REF!</f>
        <v>#REF!</v>
      </c>
      <c r="AN9" s="291" t="e">
        <f t="shared" si="21"/>
        <v>#REF!</v>
      </c>
      <c r="AO9" s="258">
        <f t="shared" si="22"/>
        <v>35899209.115024932</v>
      </c>
      <c r="AP9" s="259" t="e">
        <f t="shared" si="3"/>
        <v>#REF!</v>
      </c>
      <c r="AQ9" s="260" t="e">
        <f t="shared" si="23"/>
        <v>#REF!</v>
      </c>
      <c r="AR9" s="249">
        <f>'43 11'!AR54</f>
        <v>12107391.040685972</v>
      </c>
      <c r="AS9" s="242" t="e">
        <f>'43 11'!#REF!</f>
        <v>#REF!</v>
      </c>
      <c r="AT9" s="281" t="e">
        <f t="shared" si="24"/>
        <v>#REF!</v>
      </c>
      <c r="AU9" s="242">
        <f>'43 11'!AU54</f>
        <v>11705615.356020877</v>
      </c>
      <c r="AV9" s="242" t="e">
        <f>'43 11'!#REF!</f>
        <v>#REF!</v>
      </c>
      <c r="AW9" s="281" t="e">
        <f t="shared" si="25"/>
        <v>#REF!</v>
      </c>
      <c r="AX9" s="242">
        <f>'43 11'!AX54</f>
        <v>11591214.672581431</v>
      </c>
      <c r="AY9" s="242" t="e">
        <f>'43 11'!#REF!</f>
        <v>#REF!</v>
      </c>
      <c r="AZ9" s="291" t="e">
        <f t="shared" si="26"/>
        <v>#REF!</v>
      </c>
      <c r="BA9" s="258">
        <f t="shared" si="27"/>
        <v>35404221.069288284</v>
      </c>
      <c r="BB9" s="259" t="e">
        <f t="shared" si="4"/>
        <v>#REF!</v>
      </c>
      <c r="BC9" s="260" t="e">
        <f t="shared" si="28"/>
        <v>#REF!</v>
      </c>
      <c r="BD9" s="312">
        <f t="shared" si="29"/>
        <v>71303430.184313208</v>
      </c>
      <c r="BE9" s="313" t="e">
        <f t="shared" si="5"/>
        <v>#REF!</v>
      </c>
      <c r="BF9" s="314" t="e">
        <f t="shared" si="30"/>
        <v>#REF!</v>
      </c>
      <c r="BG9" s="312">
        <f t="shared" si="31"/>
        <v>149393746.69759044</v>
      </c>
      <c r="BH9" s="313" t="e">
        <f t="shared" si="6"/>
        <v>#REF!</v>
      </c>
      <c r="BI9" s="314" t="e">
        <f t="shared" si="32"/>
        <v>#REF!</v>
      </c>
      <c r="BJ9" s="249" t="e">
        <f>'43 11'!#REF!</f>
        <v>#REF!</v>
      </c>
      <c r="BK9" s="333" t="e">
        <f>'43 11'!#REF!</f>
        <v>#REF!</v>
      </c>
    </row>
    <row r="10" spans="1:63" ht="15.95" customHeight="1" x14ac:dyDescent="0.2">
      <c r="A10" s="534"/>
      <c r="B10" s="537"/>
      <c r="C10" s="26" t="s">
        <v>146</v>
      </c>
      <c r="D10" s="25"/>
      <c r="E10" s="249">
        <f>'43 16'!E54</f>
        <v>0</v>
      </c>
      <c r="F10" s="242">
        <f>'43 16'!F54</f>
        <v>0</v>
      </c>
      <c r="G10" s="281">
        <f t="shared" si="7"/>
        <v>0</v>
      </c>
      <c r="H10" s="242">
        <f>'43 16'!H54</f>
        <v>0</v>
      </c>
      <c r="I10" s="242">
        <f>'43 16'!I54</f>
        <v>0</v>
      </c>
      <c r="J10" s="281">
        <f t="shared" si="8"/>
        <v>0</v>
      </c>
      <c r="K10" s="242">
        <f>'43 16'!K54</f>
        <v>0</v>
      </c>
      <c r="L10" s="242">
        <f>'43 16'!L54</f>
        <v>0</v>
      </c>
      <c r="M10" s="291">
        <f t="shared" si="9"/>
        <v>0</v>
      </c>
      <c r="N10" s="258">
        <f t="shared" si="10"/>
        <v>0</v>
      </c>
      <c r="O10" s="259">
        <f t="shared" si="0"/>
        <v>0</v>
      </c>
      <c r="P10" s="260">
        <f t="shared" si="11"/>
        <v>0</v>
      </c>
      <c r="Q10" s="249">
        <f>'43 16'!Q54</f>
        <v>0</v>
      </c>
      <c r="R10" s="242">
        <f>'43 16'!R54</f>
        <v>0</v>
      </c>
      <c r="S10" s="281">
        <f t="shared" si="12"/>
        <v>0</v>
      </c>
      <c r="T10" s="242">
        <f>'43 16'!T54</f>
        <v>0</v>
      </c>
      <c r="U10" s="242">
        <f>'43 16'!U54</f>
        <v>0</v>
      </c>
      <c r="V10" s="281">
        <f t="shared" si="13"/>
        <v>0</v>
      </c>
      <c r="W10" s="242">
        <f>'43 16'!W54</f>
        <v>0</v>
      </c>
      <c r="X10" s="242">
        <f>'43 16'!X54</f>
        <v>0</v>
      </c>
      <c r="Y10" s="291">
        <f t="shared" si="14"/>
        <v>0</v>
      </c>
      <c r="Z10" s="258">
        <f t="shared" si="15"/>
        <v>0</v>
      </c>
      <c r="AA10" s="259">
        <f t="shared" si="1"/>
        <v>0</v>
      </c>
      <c r="AB10" s="260">
        <f t="shared" si="16"/>
        <v>0</v>
      </c>
      <c r="AC10" s="312">
        <f t="shared" si="17"/>
        <v>0</v>
      </c>
      <c r="AD10" s="313">
        <f t="shared" si="2"/>
        <v>0</v>
      </c>
      <c r="AE10" s="314">
        <f t="shared" si="18"/>
        <v>0</v>
      </c>
      <c r="AF10" s="249">
        <f>'43 16'!AF54</f>
        <v>0</v>
      </c>
      <c r="AG10" s="242" t="e">
        <f>'43 16'!#REF!</f>
        <v>#REF!</v>
      </c>
      <c r="AH10" s="281" t="e">
        <f t="shared" si="19"/>
        <v>#REF!</v>
      </c>
      <c r="AI10" s="242">
        <f>'43 16'!AI54</f>
        <v>0</v>
      </c>
      <c r="AJ10" s="242" t="e">
        <f>'43 16'!#REF!</f>
        <v>#REF!</v>
      </c>
      <c r="AK10" s="281" t="e">
        <f t="shared" si="20"/>
        <v>#REF!</v>
      </c>
      <c r="AL10" s="242">
        <f>'43 16'!AL54</f>
        <v>0</v>
      </c>
      <c r="AM10" s="242" t="e">
        <f>'43 16'!#REF!</f>
        <v>#REF!</v>
      </c>
      <c r="AN10" s="291" t="e">
        <f t="shared" si="21"/>
        <v>#REF!</v>
      </c>
      <c r="AO10" s="258">
        <f t="shared" si="22"/>
        <v>0</v>
      </c>
      <c r="AP10" s="259" t="e">
        <f t="shared" si="3"/>
        <v>#REF!</v>
      </c>
      <c r="AQ10" s="260" t="e">
        <f t="shared" si="23"/>
        <v>#REF!</v>
      </c>
      <c r="AR10" s="249">
        <f>'43 16'!AR54</f>
        <v>0</v>
      </c>
      <c r="AS10" s="242" t="e">
        <f>'43 16'!#REF!</f>
        <v>#REF!</v>
      </c>
      <c r="AT10" s="281" t="e">
        <f t="shared" si="24"/>
        <v>#REF!</v>
      </c>
      <c r="AU10" s="242">
        <f>'43 16'!AU54</f>
        <v>0</v>
      </c>
      <c r="AV10" s="242" t="e">
        <f>'43 16'!#REF!</f>
        <v>#REF!</v>
      </c>
      <c r="AW10" s="281" t="e">
        <f t="shared" si="25"/>
        <v>#REF!</v>
      </c>
      <c r="AX10" s="242">
        <f>'43 16'!AX54</f>
        <v>0</v>
      </c>
      <c r="AY10" s="242" t="e">
        <f>'43 16'!#REF!</f>
        <v>#REF!</v>
      </c>
      <c r="AZ10" s="291" t="e">
        <f t="shared" si="26"/>
        <v>#REF!</v>
      </c>
      <c r="BA10" s="258">
        <f t="shared" si="27"/>
        <v>0</v>
      </c>
      <c r="BB10" s="259" t="e">
        <f t="shared" si="4"/>
        <v>#REF!</v>
      </c>
      <c r="BC10" s="260" t="e">
        <f t="shared" si="28"/>
        <v>#REF!</v>
      </c>
      <c r="BD10" s="312">
        <f t="shared" si="29"/>
        <v>0</v>
      </c>
      <c r="BE10" s="313" t="e">
        <f t="shared" si="5"/>
        <v>#REF!</v>
      </c>
      <c r="BF10" s="314" t="e">
        <f t="shared" si="30"/>
        <v>#REF!</v>
      </c>
      <c r="BG10" s="312">
        <f t="shared" si="31"/>
        <v>0</v>
      </c>
      <c r="BH10" s="313" t="e">
        <f t="shared" si="6"/>
        <v>#REF!</v>
      </c>
      <c r="BI10" s="314" t="e">
        <f t="shared" si="32"/>
        <v>#REF!</v>
      </c>
      <c r="BJ10" s="249" t="e">
        <f>'43 16'!#REF!</f>
        <v>#REF!</v>
      </c>
      <c r="BK10" s="333" t="e">
        <f>'43 16'!#REF!</f>
        <v>#REF!</v>
      </c>
    </row>
    <row r="11" spans="1:63" ht="15.95" customHeight="1" x14ac:dyDescent="0.2">
      <c r="A11" s="534"/>
      <c r="B11" s="537"/>
      <c r="C11" s="26" t="s">
        <v>147</v>
      </c>
      <c r="D11" s="25"/>
      <c r="E11" s="249">
        <f>'11 12'!E54</f>
        <v>8182994.9005120695</v>
      </c>
      <c r="F11" s="242">
        <f>'11 12'!F54</f>
        <v>7935895.0599999996</v>
      </c>
      <c r="G11" s="281">
        <f t="shared" si="7"/>
        <v>247099.84051206987</v>
      </c>
      <c r="H11" s="242">
        <f>'11 12'!H54</f>
        <v>8652047.1555050947</v>
      </c>
      <c r="I11" s="242">
        <f>'11 12'!I54</f>
        <v>8999149.6099999994</v>
      </c>
      <c r="J11" s="281">
        <f t="shared" si="8"/>
        <v>-347102.45449490473</v>
      </c>
      <c r="K11" s="242">
        <f>'11 12'!K54</f>
        <v>9458819.9357479122</v>
      </c>
      <c r="L11" s="242">
        <f>'11 12'!L54</f>
        <v>8674710.1999999993</v>
      </c>
      <c r="M11" s="291">
        <f t="shared" si="9"/>
        <v>784109.7357479129</v>
      </c>
      <c r="N11" s="258">
        <f t="shared" si="10"/>
        <v>26293861.991765074</v>
      </c>
      <c r="O11" s="259">
        <f t="shared" si="0"/>
        <v>25609754.869999997</v>
      </c>
      <c r="P11" s="260">
        <f t="shared" si="11"/>
        <v>684107.12176507711</v>
      </c>
      <c r="Q11" s="249">
        <f>'11 12'!Q54</f>
        <v>8617524.3435917385</v>
      </c>
      <c r="R11" s="242">
        <f>'11 12'!R54</f>
        <v>5587425.1999999993</v>
      </c>
      <c r="S11" s="281">
        <f t="shared" si="12"/>
        <v>3030099.1435917392</v>
      </c>
      <c r="T11" s="242">
        <f>'11 12'!T54</f>
        <v>8582828.0833704788</v>
      </c>
      <c r="U11" s="242">
        <f>'11 12'!U54</f>
        <v>0</v>
      </c>
      <c r="V11" s="281">
        <f t="shared" si="13"/>
        <v>8582828.0833704788</v>
      </c>
      <c r="W11" s="242">
        <f>'11 12'!W54</f>
        <v>8772149.4986902624</v>
      </c>
      <c r="X11" s="242">
        <f>'11 12'!X54</f>
        <v>0</v>
      </c>
      <c r="Y11" s="291">
        <f t="shared" si="14"/>
        <v>8772149.4986902624</v>
      </c>
      <c r="Z11" s="258">
        <f t="shared" si="15"/>
        <v>25972501.925652482</v>
      </c>
      <c r="AA11" s="259">
        <f t="shared" si="1"/>
        <v>5587425.1999999993</v>
      </c>
      <c r="AB11" s="260">
        <f t="shared" si="16"/>
        <v>20385076.725652482</v>
      </c>
      <c r="AC11" s="312">
        <f t="shared" si="17"/>
        <v>52266363.917417556</v>
      </c>
      <c r="AD11" s="313">
        <f t="shared" si="2"/>
        <v>31197180.069999997</v>
      </c>
      <c r="AE11" s="314">
        <f t="shared" si="18"/>
        <v>21069183.847417559</v>
      </c>
      <c r="AF11" s="249">
        <f>'11 12'!AF54</f>
        <v>8781093.8574517798</v>
      </c>
      <c r="AG11" s="242" t="e">
        <f>'11 12'!#REF!</f>
        <v>#REF!</v>
      </c>
      <c r="AH11" s="281" t="e">
        <f t="shared" si="19"/>
        <v>#REF!</v>
      </c>
      <c r="AI11" s="242">
        <f>'11 12'!AI54</f>
        <v>8304127.1097468836</v>
      </c>
      <c r="AJ11" s="242" t="e">
        <f>'11 12'!#REF!</f>
        <v>#REF!</v>
      </c>
      <c r="AK11" s="281" t="e">
        <f t="shared" si="20"/>
        <v>#REF!</v>
      </c>
      <c r="AL11" s="242">
        <f>'11 12'!AL54</f>
        <v>8490132.73651121</v>
      </c>
      <c r="AM11" s="242" t="e">
        <f>'11 12'!#REF!</f>
        <v>#REF!</v>
      </c>
      <c r="AN11" s="291" t="e">
        <f t="shared" si="21"/>
        <v>#REF!</v>
      </c>
      <c r="AO11" s="258">
        <f t="shared" si="22"/>
        <v>25575353.703709871</v>
      </c>
      <c r="AP11" s="259" t="e">
        <f t="shared" si="3"/>
        <v>#REF!</v>
      </c>
      <c r="AQ11" s="260" t="e">
        <f t="shared" si="23"/>
        <v>#REF!</v>
      </c>
      <c r="AR11" s="249">
        <f>'11 12'!AR54</f>
        <v>8068769.2588566747</v>
      </c>
      <c r="AS11" s="242" t="e">
        <f>'11 12'!#REF!</f>
        <v>#REF!</v>
      </c>
      <c r="AT11" s="281" t="e">
        <f t="shared" si="24"/>
        <v>#REF!</v>
      </c>
      <c r="AU11" s="242">
        <f>'11 12'!AU54</f>
        <v>8192069.7734687226</v>
      </c>
      <c r="AV11" s="242" t="e">
        <f>'11 12'!#REF!</f>
        <v>#REF!</v>
      </c>
      <c r="AW11" s="281" t="e">
        <f t="shared" si="25"/>
        <v>#REF!</v>
      </c>
      <c r="AX11" s="242">
        <f>'11 12'!AX54</f>
        <v>7671670.4565115394</v>
      </c>
      <c r="AY11" s="242" t="e">
        <f>'11 12'!#REF!</f>
        <v>#REF!</v>
      </c>
      <c r="AZ11" s="291" t="e">
        <f t="shared" si="26"/>
        <v>#REF!</v>
      </c>
      <c r="BA11" s="258">
        <f t="shared" si="27"/>
        <v>23932509.488836937</v>
      </c>
      <c r="BB11" s="259" t="e">
        <f t="shared" si="4"/>
        <v>#REF!</v>
      </c>
      <c r="BC11" s="260" t="e">
        <f t="shared" si="28"/>
        <v>#REF!</v>
      </c>
      <c r="BD11" s="312">
        <f t="shared" si="29"/>
        <v>49507863.192546807</v>
      </c>
      <c r="BE11" s="313" t="e">
        <f t="shared" si="5"/>
        <v>#REF!</v>
      </c>
      <c r="BF11" s="314" t="e">
        <f t="shared" si="30"/>
        <v>#REF!</v>
      </c>
      <c r="BG11" s="312">
        <f t="shared" si="31"/>
        <v>101774227.10996437</v>
      </c>
      <c r="BH11" s="313" t="e">
        <f t="shared" si="6"/>
        <v>#REF!</v>
      </c>
      <c r="BI11" s="314" t="e">
        <f t="shared" si="32"/>
        <v>#REF!</v>
      </c>
      <c r="BJ11" s="249" t="e">
        <f>'11 12'!#REF!</f>
        <v>#REF!</v>
      </c>
      <c r="BK11" s="333" t="e">
        <f>'11 12'!#REF!</f>
        <v>#REF!</v>
      </c>
    </row>
    <row r="12" spans="1:63" ht="15.95" customHeight="1" x14ac:dyDescent="0.2">
      <c r="A12" s="534"/>
      <c r="B12" s="537"/>
      <c r="C12" s="26" t="s">
        <v>148</v>
      </c>
      <c r="D12" s="25"/>
      <c r="E12" s="249">
        <f>'11 13'!E54</f>
        <v>5540665.4133584388</v>
      </c>
      <c r="F12" s="242">
        <f>'11 13'!F54</f>
        <v>4265988.5</v>
      </c>
      <c r="G12" s="281">
        <f t="shared" si="7"/>
        <v>1274676.9133584388</v>
      </c>
      <c r="H12" s="242">
        <f>'11 13'!H54</f>
        <v>5513904.6541457688</v>
      </c>
      <c r="I12" s="242">
        <f>'11 13'!I54</f>
        <v>6173694.290000001</v>
      </c>
      <c r="J12" s="281">
        <f t="shared" si="8"/>
        <v>-659789.63585423212</v>
      </c>
      <c r="K12" s="242">
        <f>'11 13'!K54</f>
        <v>6252048.1570882052</v>
      </c>
      <c r="L12" s="242">
        <f>'11 13'!L54</f>
        <v>6327992.5899999999</v>
      </c>
      <c r="M12" s="291">
        <f t="shared" si="9"/>
        <v>-75944.432911794633</v>
      </c>
      <c r="N12" s="258">
        <f t="shared" si="10"/>
        <v>17306618.224592414</v>
      </c>
      <c r="O12" s="259">
        <f t="shared" si="0"/>
        <v>16767675.380000001</v>
      </c>
      <c r="P12" s="260">
        <f t="shared" si="11"/>
        <v>538942.84459241293</v>
      </c>
      <c r="Q12" s="249">
        <f>'11 13'!Q54</f>
        <v>5877247.2693320904</v>
      </c>
      <c r="R12" s="242">
        <f>'11 13'!R54</f>
        <v>4330390.76</v>
      </c>
      <c r="S12" s="281">
        <f t="shared" si="12"/>
        <v>1546856.5093320906</v>
      </c>
      <c r="T12" s="242">
        <f>'11 13'!T54</f>
        <v>6063517.4337313799</v>
      </c>
      <c r="U12" s="242">
        <f>'11 13'!U54</f>
        <v>0</v>
      </c>
      <c r="V12" s="281">
        <f t="shared" si="13"/>
        <v>6063517.4337313799</v>
      </c>
      <c r="W12" s="242">
        <f>'11 13'!W54</f>
        <v>6040299.9357929043</v>
      </c>
      <c r="X12" s="242">
        <f>'11 13'!X54</f>
        <v>0</v>
      </c>
      <c r="Y12" s="291">
        <f t="shared" si="14"/>
        <v>6040299.9357929043</v>
      </c>
      <c r="Z12" s="258">
        <f t="shared" si="15"/>
        <v>17981064.638856374</v>
      </c>
      <c r="AA12" s="259">
        <f t="shared" si="1"/>
        <v>4330390.76</v>
      </c>
      <c r="AB12" s="260">
        <f t="shared" si="16"/>
        <v>13650673.878856374</v>
      </c>
      <c r="AC12" s="312">
        <f t="shared" si="17"/>
        <v>35287682.863448784</v>
      </c>
      <c r="AD12" s="313">
        <f t="shared" si="2"/>
        <v>21098066.140000001</v>
      </c>
      <c r="AE12" s="314">
        <f t="shared" si="18"/>
        <v>14189616.723448783</v>
      </c>
      <c r="AF12" s="249">
        <f>'11 13'!AF54</f>
        <v>6048016.8363221195</v>
      </c>
      <c r="AG12" s="242" t="e">
        <f>'11 13'!#REF!</f>
        <v>#REF!</v>
      </c>
      <c r="AH12" s="281" t="e">
        <f t="shared" si="19"/>
        <v>#REF!</v>
      </c>
      <c r="AI12" s="242">
        <f>'11 13'!AI54</f>
        <v>5668485.9639891228</v>
      </c>
      <c r="AJ12" s="242" t="e">
        <f>'11 13'!#REF!</f>
        <v>#REF!</v>
      </c>
      <c r="AK12" s="281" t="e">
        <f t="shared" si="20"/>
        <v>#REF!</v>
      </c>
      <c r="AL12" s="242">
        <f>'11 13'!AL54</f>
        <v>6136944.6718554059</v>
      </c>
      <c r="AM12" s="242" t="e">
        <f>'11 13'!#REF!</f>
        <v>#REF!</v>
      </c>
      <c r="AN12" s="291" t="e">
        <f t="shared" si="21"/>
        <v>#REF!</v>
      </c>
      <c r="AO12" s="258">
        <f t="shared" si="22"/>
        <v>17853447.472166646</v>
      </c>
      <c r="AP12" s="259" t="e">
        <f t="shared" si="3"/>
        <v>#REF!</v>
      </c>
      <c r="AQ12" s="260" t="e">
        <f t="shared" si="23"/>
        <v>#REF!</v>
      </c>
      <c r="AR12" s="249">
        <f>'11 13'!AR54</f>
        <v>6481810.7572088037</v>
      </c>
      <c r="AS12" s="242" t="e">
        <f>'11 13'!#REF!</f>
        <v>#REF!</v>
      </c>
      <c r="AT12" s="281" t="e">
        <f t="shared" si="24"/>
        <v>#REF!</v>
      </c>
      <c r="AU12" s="242">
        <f>'11 13'!AU54</f>
        <v>5959491.5210569473</v>
      </c>
      <c r="AV12" s="242" t="e">
        <f>'11 13'!#REF!</f>
        <v>#REF!</v>
      </c>
      <c r="AW12" s="281" t="e">
        <f t="shared" si="25"/>
        <v>#REF!</v>
      </c>
      <c r="AX12" s="242">
        <f>'11 13'!AX54</f>
        <v>6020906.4297729097</v>
      </c>
      <c r="AY12" s="242" t="e">
        <f>'11 13'!#REF!</f>
        <v>#REF!</v>
      </c>
      <c r="AZ12" s="291" t="e">
        <f t="shared" si="26"/>
        <v>#REF!</v>
      </c>
      <c r="BA12" s="258">
        <f t="shared" si="27"/>
        <v>18462208.708038662</v>
      </c>
      <c r="BB12" s="259" t="e">
        <f t="shared" si="4"/>
        <v>#REF!</v>
      </c>
      <c r="BC12" s="260" t="e">
        <f t="shared" si="28"/>
        <v>#REF!</v>
      </c>
      <c r="BD12" s="312">
        <f t="shared" si="29"/>
        <v>36315656.180205308</v>
      </c>
      <c r="BE12" s="313" t="e">
        <f t="shared" si="5"/>
        <v>#REF!</v>
      </c>
      <c r="BF12" s="314" t="e">
        <f t="shared" si="30"/>
        <v>#REF!</v>
      </c>
      <c r="BG12" s="312">
        <f t="shared" si="31"/>
        <v>71603339.043654084</v>
      </c>
      <c r="BH12" s="313" t="e">
        <f t="shared" si="6"/>
        <v>#REF!</v>
      </c>
      <c r="BI12" s="314" t="e">
        <f t="shared" si="32"/>
        <v>#REF!</v>
      </c>
      <c r="BJ12" s="249" t="e">
        <f>'11 13'!#REF!</f>
        <v>#REF!</v>
      </c>
      <c r="BK12" s="333" t="e">
        <f>'11 13'!#REF!</f>
        <v>#REF!</v>
      </c>
    </row>
    <row r="13" spans="1:63" ht="15.95" customHeight="1" x14ac:dyDescent="0.2">
      <c r="A13" s="534"/>
      <c r="B13" s="537"/>
      <c r="C13" s="26" t="s">
        <v>149</v>
      </c>
      <c r="D13" s="25"/>
      <c r="E13" s="249">
        <f>'11 17'!E54</f>
        <v>1894288.1059371328</v>
      </c>
      <c r="F13" s="242">
        <f>'11 17'!F54</f>
        <v>1442591.1499999997</v>
      </c>
      <c r="G13" s="281">
        <f t="shared" si="7"/>
        <v>451696.95593713317</v>
      </c>
      <c r="H13" s="242">
        <f>'11 17'!H54</f>
        <v>2515471.6268697972</v>
      </c>
      <c r="I13" s="242">
        <f>'11 17'!I54</f>
        <v>2389561.09</v>
      </c>
      <c r="J13" s="281">
        <f t="shared" si="8"/>
        <v>125910.53686979739</v>
      </c>
      <c r="K13" s="242">
        <f>'11 17'!K54</f>
        <v>2784767.9778046031</v>
      </c>
      <c r="L13" s="242">
        <f>'11 17'!L54</f>
        <v>2824211.1</v>
      </c>
      <c r="M13" s="291">
        <f t="shared" si="9"/>
        <v>-39443.122195397038</v>
      </c>
      <c r="N13" s="258">
        <f t="shared" si="10"/>
        <v>7194527.7106115334</v>
      </c>
      <c r="O13" s="259">
        <f t="shared" si="0"/>
        <v>6656363.3399999999</v>
      </c>
      <c r="P13" s="260">
        <f t="shared" si="11"/>
        <v>538164.37061153352</v>
      </c>
      <c r="Q13" s="249">
        <f>'11 17'!Q54</f>
        <v>2119007.8709672252</v>
      </c>
      <c r="R13" s="242">
        <f>'11 17'!R54</f>
        <v>1874485.7699999998</v>
      </c>
      <c r="S13" s="281">
        <f t="shared" si="12"/>
        <v>244522.10096722539</v>
      </c>
      <c r="T13" s="242">
        <f>'11 17'!T54</f>
        <v>2229884.8185238736</v>
      </c>
      <c r="U13" s="242">
        <f>'11 17'!U54</f>
        <v>0</v>
      </c>
      <c r="V13" s="281">
        <f t="shared" si="13"/>
        <v>2229884.8185238736</v>
      </c>
      <c r="W13" s="242">
        <f>'11 17'!W54</f>
        <v>2533426.0017088782</v>
      </c>
      <c r="X13" s="242">
        <f>'11 17'!X54</f>
        <v>0</v>
      </c>
      <c r="Y13" s="291">
        <f t="shared" si="14"/>
        <v>2533426.0017088782</v>
      </c>
      <c r="Z13" s="258">
        <f t="shared" si="15"/>
        <v>6882318.691199977</v>
      </c>
      <c r="AA13" s="259">
        <f t="shared" si="1"/>
        <v>1874485.7699999998</v>
      </c>
      <c r="AB13" s="260">
        <f t="shared" si="16"/>
        <v>5007832.9211999774</v>
      </c>
      <c r="AC13" s="312">
        <f t="shared" si="17"/>
        <v>14076846.40181151</v>
      </c>
      <c r="AD13" s="313">
        <f t="shared" si="2"/>
        <v>8530849.1099999994</v>
      </c>
      <c r="AE13" s="314">
        <f t="shared" si="18"/>
        <v>5545997.2918115109</v>
      </c>
      <c r="AF13" s="249">
        <f>'11 17'!AF54</f>
        <v>2062099.4908877297</v>
      </c>
      <c r="AG13" s="242" t="e">
        <f>'11 17'!#REF!</f>
        <v>#REF!</v>
      </c>
      <c r="AH13" s="281" t="e">
        <f t="shared" si="19"/>
        <v>#REF!</v>
      </c>
      <c r="AI13" s="242">
        <f>'11 17'!AI54</f>
        <v>2177986.3083603857</v>
      </c>
      <c r="AJ13" s="242" t="e">
        <f>'11 17'!#REF!</f>
        <v>#REF!</v>
      </c>
      <c r="AK13" s="281" t="e">
        <f t="shared" si="20"/>
        <v>#REF!</v>
      </c>
      <c r="AL13" s="242">
        <f>'11 17'!AL54</f>
        <v>2471222.0781972916</v>
      </c>
      <c r="AM13" s="242" t="e">
        <f>'11 17'!#REF!</f>
        <v>#REF!</v>
      </c>
      <c r="AN13" s="291" t="e">
        <f t="shared" si="21"/>
        <v>#REF!</v>
      </c>
      <c r="AO13" s="258">
        <f t="shared" si="22"/>
        <v>6711307.8774454072</v>
      </c>
      <c r="AP13" s="259" t="e">
        <f t="shared" si="3"/>
        <v>#REF!</v>
      </c>
      <c r="AQ13" s="260" t="e">
        <f t="shared" si="23"/>
        <v>#REF!</v>
      </c>
      <c r="AR13" s="249">
        <f>'11 17'!AR54</f>
        <v>2283174.7456565024</v>
      </c>
      <c r="AS13" s="242" t="e">
        <f>'11 17'!#REF!</f>
        <v>#REF!</v>
      </c>
      <c r="AT13" s="281" t="e">
        <f t="shared" si="24"/>
        <v>#REF!</v>
      </c>
      <c r="AU13" s="242">
        <f>'11 17'!AU54</f>
        <v>2005889.2539655173</v>
      </c>
      <c r="AV13" s="242" t="e">
        <f>'11 17'!#REF!</f>
        <v>#REF!</v>
      </c>
      <c r="AW13" s="281" t="e">
        <f t="shared" si="25"/>
        <v>#REF!</v>
      </c>
      <c r="AX13" s="242">
        <f>'11 17'!AX54</f>
        <v>2257056.9988762746</v>
      </c>
      <c r="AY13" s="242" t="e">
        <f>'11 17'!#REF!</f>
        <v>#REF!</v>
      </c>
      <c r="AZ13" s="291" t="e">
        <f t="shared" si="26"/>
        <v>#REF!</v>
      </c>
      <c r="BA13" s="258">
        <f t="shared" si="27"/>
        <v>6546120.9984982945</v>
      </c>
      <c r="BB13" s="259" t="e">
        <f t="shared" si="4"/>
        <v>#REF!</v>
      </c>
      <c r="BC13" s="260" t="e">
        <f t="shared" si="28"/>
        <v>#REF!</v>
      </c>
      <c r="BD13" s="312">
        <f t="shared" si="29"/>
        <v>13257428.875943702</v>
      </c>
      <c r="BE13" s="313" t="e">
        <f t="shared" si="5"/>
        <v>#REF!</v>
      </c>
      <c r="BF13" s="314" t="e">
        <f t="shared" si="30"/>
        <v>#REF!</v>
      </c>
      <c r="BG13" s="312">
        <f t="shared" si="31"/>
        <v>27334275.277755212</v>
      </c>
      <c r="BH13" s="313" t="e">
        <f t="shared" si="6"/>
        <v>#REF!</v>
      </c>
      <c r="BI13" s="314" t="e">
        <f t="shared" si="32"/>
        <v>#REF!</v>
      </c>
      <c r="BJ13" s="249" t="e">
        <f>'11 17'!#REF!</f>
        <v>#REF!</v>
      </c>
      <c r="BK13" s="333" t="e">
        <f>'11 17'!#REF!</f>
        <v>#REF!</v>
      </c>
    </row>
    <row r="14" spans="1:63" ht="15.95" customHeight="1" x14ac:dyDescent="0.2">
      <c r="A14" s="534"/>
      <c r="B14" s="537"/>
      <c r="C14" s="27" t="s">
        <v>150</v>
      </c>
      <c r="D14" s="28"/>
      <c r="E14" s="250">
        <f>'11 14'!E54</f>
        <v>0</v>
      </c>
      <c r="F14" s="243">
        <f>'11 14'!F54</f>
        <v>0</v>
      </c>
      <c r="G14" s="282">
        <f t="shared" si="7"/>
        <v>0</v>
      </c>
      <c r="H14" s="243">
        <f>'11 14'!H54</f>
        <v>0</v>
      </c>
      <c r="I14" s="243">
        <f>'11 14'!I54</f>
        <v>0</v>
      </c>
      <c r="J14" s="282">
        <f t="shared" si="8"/>
        <v>0</v>
      </c>
      <c r="K14" s="243">
        <f>'11 14'!K54</f>
        <v>0</v>
      </c>
      <c r="L14" s="243">
        <f>'11 14'!L54</f>
        <v>0</v>
      </c>
      <c r="M14" s="292">
        <f t="shared" si="9"/>
        <v>0</v>
      </c>
      <c r="N14" s="261">
        <f t="shared" si="10"/>
        <v>0</v>
      </c>
      <c r="O14" s="262">
        <f t="shared" si="0"/>
        <v>0</v>
      </c>
      <c r="P14" s="263">
        <f t="shared" si="11"/>
        <v>0</v>
      </c>
      <c r="Q14" s="250">
        <f>'11 14'!Q54</f>
        <v>0</v>
      </c>
      <c r="R14" s="243">
        <f>'11 14'!R54</f>
        <v>0</v>
      </c>
      <c r="S14" s="282">
        <f t="shared" si="12"/>
        <v>0</v>
      </c>
      <c r="T14" s="243">
        <f>'11 14'!T54</f>
        <v>0</v>
      </c>
      <c r="U14" s="243">
        <f>'11 14'!U54</f>
        <v>0</v>
      </c>
      <c r="V14" s="282">
        <f t="shared" si="13"/>
        <v>0</v>
      </c>
      <c r="W14" s="243">
        <f>'11 14'!W54</f>
        <v>0</v>
      </c>
      <c r="X14" s="243">
        <f>'11 14'!X54</f>
        <v>0</v>
      </c>
      <c r="Y14" s="292">
        <f t="shared" si="14"/>
        <v>0</v>
      </c>
      <c r="Z14" s="261">
        <f t="shared" si="15"/>
        <v>0</v>
      </c>
      <c r="AA14" s="262">
        <f t="shared" si="1"/>
        <v>0</v>
      </c>
      <c r="AB14" s="263">
        <f t="shared" si="16"/>
        <v>0</v>
      </c>
      <c r="AC14" s="315">
        <f t="shared" si="17"/>
        <v>0</v>
      </c>
      <c r="AD14" s="316">
        <f t="shared" si="2"/>
        <v>0</v>
      </c>
      <c r="AE14" s="317">
        <f t="shared" si="18"/>
        <v>0</v>
      </c>
      <c r="AF14" s="250">
        <f>'11 14'!AF54</f>
        <v>0</v>
      </c>
      <c r="AG14" s="243" t="e">
        <f>'11 14'!#REF!</f>
        <v>#REF!</v>
      </c>
      <c r="AH14" s="282" t="e">
        <f t="shared" si="19"/>
        <v>#REF!</v>
      </c>
      <c r="AI14" s="243">
        <f>'11 14'!AI54</f>
        <v>0</v>
      </c>
      <c r="AJ14" s="243" t="e">
        <f>'11 14'!#REF!</f>
        <v>#REF!</v>
      </c>
      <c r="AK14" s="282" t="e">
        <f t="shared" si="20"/>
        <v>#REF!</v>
      </c>
      <c r="AL14" s="243">
        <f>'11 14'!AL54</f>
        <v>0</v>
      </c>
      <c r="AM14" s="243" t="e">
        <f>'11 14'!#REF!</f>
        <v>#REF!</v>
      </c>
      <c r="AN14" s="292" t="e">
        <f t="shared" si="21"/>
        <v>#REF!</v>
      </c>
      <c r="AO14" s="261">
        <f t="shared" si="22"/>
        <v>0</v>
      </c>
      <c r="AP14" s="262" t="e">
        <f t="shared" si="3"/>
        <v>#REF!</v>
      </c>
      <c r="AQ14" s="263" t="e">
        <f t="shared" si="23"/>
        <v>#REF!</v>
      </c>
      <c r="AR14" s="250">
        <f>'11 14'!AR54</f>
        <v>0</v>
      </c>
      <c r="AS14" s="243" t="e">
        <f>'11 14'!#REF!</f>
        <v>#REF!</v>
      </c>
      <c r="AT14" s="282" t="e">
        <f t="shared" si="24"/>
        <v>#REF!</v>
      </c>
      <c r="AU14" s="243">
        <f>'11 14'!AU54</f>
        <v>0</v>
      </c>
      <c r="AV14" s="243" t="e">
        <f>'11 14'!#REF!</f>
        <v>#REF!</v>
      </c>
      <c r="AW14" s="282" t="e">
        <f t="shared" si="25"/>
        <v>#REF!</v>
      </c>
      <c r="AX14" s="243">
        <f>'11 14'!AX54</f>
        <v>0</v>
      </c>
      <c r="AY14" s="243" t="e">
        <f>'11 14'!#REF!</f>
        <v>#REF!</v>
      </c>
      <c r="AZ14" s="292" t="e">
        <f t="shared" si="26"/>
        <v>#REF!</v>
      </c>
      <c r="BA14" s="261">
        <f t="shared" si="27"/>
        <v>0</v>
      </c>
      <c r="BB14" s="262" t="e">
        <f t="shared" si="4"/>
        <v>#REF!</v>
      </c>
      <c r="BC14" s="263" t="e">
        <f t="shared" si="28"/>
        <v>#REF!</v>
      </c>
      <c r="BD14" s="315">
        <f t="shared" si="29"/>
        <v>0</v>
      </c>
      <c r="BE14" s="316" t="e">
        <f t="shared" si="5"/>
        <v>#REF!</v>
      </c>
      <c r="BF14" s="317" t="e">
        <f t="shared" si="30"/>
        <v>#REF!</v>
      </c>
      <c r="BG14" s="315">
        <f t="shared" si="31"/>
        <v>0</v>
      </c>
      <c r="BH14" s="316" t="e">
        <f t="shared" si="6"/>
        <v>#REF!</v>
      </c>
      <c r="BI14" s="317" t="e">
        <f t="shared" si="32"/>
        <v>#REF!</v>
      </c>
      <c r="BJ14" s="250" t="e">
        <f>'11 14'!#REF!</f>
        <v>#REF!</v>
      </c>
      <c r="BK14" s="334" t="e">
        <f>'11 14'!#REF!</f>
        <v>#REF!</v>
      </c>
    </row>
    <row r="15" spans="1:63" ht="15.95" customHeight="1" thickBot="1" x14ac:dyDescent="0.25">
      <c r="A15" s="535"/>
      <c r="B15" s="538" t="s">
        <v>151</v>
      </c>
      <c r="C15" s="539"/>
      <c r="D15" s="272"/>
      <c r="E15" s="293">
        <f>SUM(E7:E14)</f>
        <v>35291923.892632812</v>
      </c>
      <c r="F15" s="273">
        <f>SUM(F7:F14)</f>
        <v>31632207.589999996</v>
      </c>
      <c r="G15" s="283">
        <f t="shared" ref="G15:AZ15" si="33">SUM(G7:G14)</f>
        <v>3659716.3026328157</v>
      </c>
      <c r="H15" s="273">
        <f>SUM(H7:H14)</f>
        <v>37538854.005407676</v>
      </c>
      <c r="I15" s="273">
        <f>SUM(I7:I14)</f>
        <v>37898978.280000001</v>
      </c>
      <c r="J15" s="283">
        <f t="shared" si="33"/>
        <v>-360124.2745923195</v>
      </c>
      <c r="K15" s="273">
        <f t="shared" si="33"/>
        <v>41007013.21653191</v>
      </c>
      <c r="L15" s="251">
        <f>SUM(L7:L14)</f>
        <v>38857312.910000004</v>
      </c>
      <c r="M15" s="294">
        <f t="shared" si="33"/>
        <v>2149700.3065319033</v>
      </c>
      <c r="N15" s="264">
        <f t="shared" si="33"/>
        <v>113837791.11457239</v>
      </c>
      <c r="O15" s="265">
        <f t="shared" si="33"/>
        <v>108388498.78</v>
      </c>
      <c r="P15" s="266">
        <f t="shared" si="33"/>
        <v>5449292.334572399</v>
      </c>
      <c r="Q15" s="293">
        <f t="shared" si="33"/>
        <v>34926935.121541359</v>
      </c>
      <c r="R15" s="273">
        <f t="shared" si="33"/>
        <v>27006654.899999995</v>
      </c>
      <c r="S15" s="283">
        <f t="shared" si="33"/>
        <v>7920280.2215413572</v>
      </c>
      <c r="T15" s="273">
        <f>SUM(T7:T14)</f>
        <v>37618558.629709795</v>
      </c>
      <c r="U15" s="273">
        <f>SUM(U7:U14)</f>
        <v>0</v>
      </c>
      <c r="V15" s="283">
        <f t="shared" si="33"/>
        <v>37618558.629709795</v>
      </c>
      <c r="W15" s="273">
        <f>SUM(W7:W14)</f>
        <v>38924999.907779858</v>
      </c>
      <c r="X15" s="251">
        <f>SUM(X7:X14)</f>
        <v>0</v>
      </c>
      <c r="Y15" s="294">
        <f t="shared" si="33"/>
        <v>38924999.907779858</v>
      </c>
      <c r="Z15" s="264">
        <f>SUM(Z7:Z14)</f>
        <v>111470493.65903102</v>
      </c>
      <c r="AA15" s="265">
        <f>SUM(AA7:AA14)</f>
        <v>27006654.899999995</v>
      </c>
      <c r="AB15" s="266">
        <f>SUM(AB7:AB14)</f>
        <v>84463838.759031013</v>
      </c>
      <c r="AC15" s="318">
        <f>SUM(AC7:AC14)</f>
        <v>225308284.77360341</v>
      </c>
      <c r="AD15" s="319">
        <f>SUM(AD7:AD14)</f>
        <v>135395153.68000001</v>
      </c>
      <c r="AE15" s="320">
        <f t="shared" si="33"/>
        <v>89913131.093603402</v>
      </c>
      <c r="AF15" s="293">
        <f t="shared" si="33"/>
        <v>37231044.452345386</v>
      </c>
      <c r="AG15" s="273" t="e">
        <f t="shared" si="33"/>
        <v>#REF!</v>
      </c>
      <c r="AH15" s="283" t="e">
        <f t="shared" si="33"/>
        <v>#REF!</v>
      </c>
      <c r="AI15" s="273">
        <f t="shared" si="33"/>
        <v>34386966.70322942</v>
      </c>
      <c r="AJ15" s="273" t="e">
        <f t="shared" si="33"/>
        <v>#REF!</v>
      </c>
      <c r="AK15" s="283" t="e">
        <f t="shared" si="33"/>
        <v>#REF!</v>
      </c>
      <c r="AL15" s="273">
        <f t="shared" si="33"/>
        <v>36980133.720111892</v>
      </c>
      <c r="AM15" s="251" t="e">
        <f t="shared" si="33"/>
        <v>#REF!</v>
      </c>
      <c r="AN15" s="294" t="e">
        <f t="shared" si="33"/>
        <v>#REF!</v>
      </c>
      <c r="AO15" s="264">
        <f>SUM(AO7:AO14)</f>
        <v>108598144.87568668</v>
      </c>
      <c r="AP15" s="265" t="e">
        <f>SUM(AP7:AP14)</f>
        <v>#REF!</v>
      </c>
      <c r="AQ15" s="266" t="e">
        <f>SUM(AQ7:AQ14)</f>
        <v>#REF!</v>
      </c>
      <c r="AR15" s="293">
        <f>SUM(AR7:AR14)</f>
        <v>36594010.54603789</v>
      </c>
      <c r="AS15" s="273" t="e">
        <f>SUM(AS7:AS14)</f>
        <v>#REF!</v>
      </c>
      <c r="AT15" s="283" t="e">
        <f t="shared" si="33"/>
        <v>#REF!</v>
      </c>
      <c r="AU15" s="273">
        <f>SUM(AU7:AU14)</f>
        <v>35699538.325506695</v>
      </c>
      <c r="AV15" s="273" t="e">
        <f>SUM(AV7:AV14)</f>
        <v>#REF!</v>
      </c>
      <c r="AW15" s="283" t="e">
        <f t="shared" si="33"/>
        <v>#REF!</v>
      </c>
      <c r="AX15" s="273">
        <f>SUM(AX7:AX14)</f>
        <v>35598519.85862495</v>
      </c>
      <c r="AY15" s="251" t="e">
        <f>SUM(AY7:AY14)</f>
        <v>#REF!</v>
      </c>
      <c r="AZ15" s="294" t="e">
        <f t="shared" si="33"/>
        <v>#REF!</v>
      </c>
      <c r="BA15" s="264">
        <f t="shared" ref="BA15:BK15" si="34">SUM(BA7:BA14)</f>
        <v>107892068.73016953</v>
      </c>
      <c r="BB15" s="265" t="e">
        <f t="shared" si="34"/>
        <v>#REF!</v>
      </c>
      <c r="BC15" s="266" t="e">
        <f t="shared" si="34"/>
        <v>#REF!</v>
      </c>
      <c r="BD15" s="318">
        <f t="shared" si="34"/>
        <v>216490213.60585621</v>
      </c>
      <c r="BE15" s="319" t="e">
        <f t="shared" si="34"/>
        <v>#REF!</v>
      </c>
      <c r="BF15" s="320" t="e">
        <f t="shared" si="34"/>
        <v>#REF!</v>
      </c>
      <c r="BG15" s="318">
        <f t="shared" si="34"/>
        <v>441798498.37945962</v>
      </c>
      <c r="BH15" s="319" t="e">
        <f t="shared" si="34"/>
        <v>#REF!</v>
      </c>
      <c r="BI15" s="320" t="e">
        <f t="shared" si="34"/>
        <v>#REF!</v>
      </c>
      <c r="BJ15" s="293" t="e">
        <f t="shared" si="34"/>
        <v>#REF!</v>
      </c>
      <c r="BK15" s="335" t="e">
        <f t="shared" si="34"/>
        <v>#REF!</v>
      </c>
    </row>
    <row r="16" spans="1:63" ht="15" customHeight="1" x14ac:dyDescent="0.2">
      <c r="B16" s="22"/>
      <c r="C16" s="22"/>
      <c r="D16" s="22"/>
      <c r="E16" s="29"/>
      <c r="F16" s="29"/>
      <c r="G16" s="29"/>
      <c r="H16" s="29"/>
      <c r="I16" s="29"/>
      <c r="J16" s="29"/>
      <c r="K16" s="29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</row>
    <row r="17" spans="2:63" ht="15" customHeight="1" x14ac:dyDescent="0.2">
      <c r="B17" s="22"/>
      <c r="C17" s="22"/>
      <c r="D17" s="22"/>
      <c r="E17" s="29"/>
      <c r="F17" s="29"/>
      <c r="G17" s="29"/>
      <c r="H17" s="29"/>
      <c r="I17" s="29"/>
      <c r="J17" s="29"/>
      <c r="K17" s="29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</row>
  </sheetData>
  <mergeCells count="10">
    <mergeCell ref="BJ4:BK4"/>
    <mergeCell ref="E4:M4"/>
    <mergeCell ref="A4:C5"/>
    <mergeCell ref="A8:A15"/>
    <mergeCell ref="B8:B14"/>
    <mergeCell ref="B15:C15"/>
    <mergeCell ref="N4:P4"/>
    <mergeCell ref="Q4:Y4"/>
    <mergeCell ref="AF4:AN4"/>
    <mergeCell ref="AR4:AZ4"/>
  </mergeCells>
  <phoneticPr fontId="2" type="noConversion"/>
  <printOptions horizontalCentered="1"/>
  <pageMargins left="0.25" right="0.25" top="0.5" bottom="0.5" header="0.5" footer="0.5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J76"/>
  <sheetViews>
    <sheetView showGridLines="0" zoomScale="70" zoomScaleNormal="70" workbookViewId="0">
      <pane xSplit="4" ySplit="6" topLeftCell="Q48" activePane="bottomRight" state="frozen"/>
      <selection activeCell="F54" sqref="F54"/>
      <selection pane="topRight" activeCell="F54" sqref="F54"/>
      <selection pane="bottomLeft" activeCell="F54" sqref="F54"/>
      <selection pane="bottomRight" activeCell="S70" sqref="S70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6" width="16.7109375" style="33" customWidth="1"/>
    <col min="7" max="7" width="17.140625" style="33" customWidth="1"/>
    <col min="8" max="13" width="16.7109375" style="33" customWidth="1"/>
    <col min="14" max="16" width="17.7109375" style="33" customWidth="1"/>
    <col min="17" max="17" width="16.7109375" style="33" customWidth="1"/>
    <col min="18" max="18" width="19.5703125" style="33" customWidth="1"/>
    <col min="19" max="20" width="16.7109375" style="33" customWidth="1"/>
    <col min="21" max="21" width="21.5703125" style="33" customWidth="1"/>
    <col min="22" max="25" width="16.7109375" style="33" customWidth="1"/>
    <col min="26" max="31" width="17.7109375" style="33" customWidth="1"/>
    <col min="32" max="39" width="16.7109375" style="33" customWidth="1"/>
    <col min="40" max="40" width="18.5703125" style="33" customWidth="1"/>
    <col min="41" max="47" width="16.7109375" style="33" customWidth="1"/>
    <col min="48" max="48" width="16.42578125" style="33" customWidth="1"/>
    <col min="49" max="49" width="17.140625" style="33" customWidth="1"/>
    <col min="50" max="50" width="16.7109375" style="33" customWidth="1"/>
    <col min="51" max="51" width="17.5703125" style="33" customWidth="1"/>
    <col min="52" max="52" width="18.5703125" style="33" customWidth="1"/>
    <col min="53" max="54" width="16.7109375" style="33" customWidth="1"/>
    <col min="55" max="55" width="18.85546875" style="33" bestFit="1" customWidth="1"/>
    <col min="56" max="61" width="17.7109375" style="33" customWidth="1"/>
    <col min="62" max="62" width="11.42578125" style="33" customWidth="1"/>
    <col min="63" max="63" width="2.140625" style="33" customWidth="1"/>
    <col min="64" max="64" width="11.42578125" style="33" customWidth="1"/>
    <col min="65" max="65" width="11.28515625" style="33" customWidth="1"/>
    <col min="66" max="16384" width="9.140625" style="33"/>
  </cols>
  <sheetData>
    <row r="1" spans="1:62" s="109" customFormat="1" ht="33" customHeight="1" x14ac:dyDescent="0.35">
      <c r="A1" s="106" t="s">
        <v>103</v>
      </c>
      <c r="B1" s="107"/>
      <c r="C1" s="108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5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2" s="109" customFormat="1" ht="33" customHeight="1" x14ac:dyDescent="0.35">
      <c r="A2" s="110" t="s">
        <v>262</v>
      </c>
      <c r="B2" s="111"/>
      <c r="C2" s="111"/>
      <c r="D2" s="111"/>
      <c r="E2" s="118"/>
      <c r="F2" s="11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2" s="109" customFormat="1" ht="33" customHeight="1" thickBot="1" x14ac:dyDescent="0.4">
      <c r="A3" s="110" t="s">
        <v>263</v>
      </c>
      <c r="B3" s="107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BA3" s="33"/>
      <c r="BB3" s="33"/>
      <c r="BC3" s="33"/>
      <c r="BD3" s="33"/>
      <c r="BE3" s="120"/>
      <c r="BF3" s="120"/>
      <c r="BG3" s="33"/>
      <c r="BH3" s="33"/>
      <c r="BI3" s="33"/>
    </row>
    <row r="4" spans="1:62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2" s="193" customFormat="1" ht="33" customHeight="1" x14ac:dyDescent="0.3">
      <c r="A5" s="194" t="s">
        <v>89</v>
      </c>
      <c r="B5" s="195" t="s">
        <v>40</v>
      </c>
      <c r="C5" s="196" t="s">
        <v>38</v>
      </c>
      <c r="D5" s="460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8" t="s">
        <v>110</v>
      </c>
      <c r="BH5" s="424"/>
      <c r="BI5" s="424"/>
      <c r="BJ5" s="463"/>
    </row>
    <row r="6" spans="1:62" s="216" customFormat="1" ht="33" customHeight="1" x14ac:dyDescent="0.25">
      <c r="A6" s="198"/>
      <c r="B6" s="199"/>
      <c r="C6" s="200"/>
      <c r="D6" s="201"/>
      <c r="E6" s="220" t="s">
        <v>108</v>
      </c>
      <c r="F6" s="203" t="s">
        <v>106</v>
      </c>
      <c r="G6" s="204" t="s">
        <v>107</v>
      </c>
      <c r="H6" s="203" t="s">
        <v>108</v>
      </c>
      <c r="I6" s="203" t="s">
        <v>106</v>
      </c>
      <c r="J6" s="205" t="s">
        <v>107</v>
      </c>
      <c r="K6" s="203" t="s">
        <v>108</v>
      </c>
      <c r="L6" s="203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03" t="s">
        <v>106</v>
      </c>
      <c r="S6" s="210" t="s">
        <v>107</v>
      </c>
      <c r="T6" s="203" t="s">
        <v>108</v>
      </c>
      <c r="U6" s="203" t="s">
        <v>106</v>
      </c>
      <c r="V6" s="205" t="s">
        <v>107</v>
      </c>
      <c r="W6" s="202" t="s">
        <v>108</v>
      </c>
      <c r="X6" s="203" t="s">
        <v>106</v>
      </c>
      <c r="Y6" s="211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0" t="s">
        <v>108</v>
      </c>
      <c r="AG6" s="203" t="s">
        <v>106</v>
      </c>
      <c r="AH6" s="205" t="s">
        <v>242</v>
      </c>
      <c r="AI6" s="202" t="s">
        <v>108</v>
      </c>
      <c r="AJ6" s="203" t="s">
        <v>106</v>
      </c>
      <c r="AK6" s="205" t="s">
        <v>242</v>
      </c>
      <c r="AL6" s="202" t="s">
        <v>108</v>
      </c>
      <c r="AM6" s="203" t="s">
        <v>106</v>
      </c>
      <c r="AN6" s="205" t="s">
        <v>242</v>
      </c>
      <c r="AO6" s="207" t="s">
        <v>108</v>
      </c>
      <c r="AP6" s="208" t="s">
        <v>106</v>
      </c>
      <c r="AQ6" s="208" t="s">
        <v>242</v>
      </c>
      <c r="AR6" s="220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15" t="s">
        <v>108</v>
      </c>
      <c r="AY6" s="203" t="s">
        <v>106</v>
      </c>
      <c r="AZ6" s="205" t="s">
        <v>242</v>
      </c>
      <c r="BA6" s="207" t="s">
        <v>108</v>
      </c>
      <c r="BB6" s="208" t="s">
        <v>106</v>
      </c>
      <c r="BC6" s="208" t="s">
        <v>242</v>
      </c>
      <c r="BD6" s="212" t="s">
        <v>108</v>
      </c>
      <c r="BE6" s="213" t="s">
        <v>106</v>
      </c>
      <c r="BF6" s="213" t="s">
        <v>242</v>
      </c>
      <c r="BG6" s="212" t="s">
        <v>108</v>
      </c>
      <c r="BH6" s="213" t="s">
        <v>106</v>
      </c>
      <c r="BI6" s="213" t="s">
        <v>242</v>
      </c>
      <c r="BJ6" s="464"/>
    </row>
    <row r="7" spans="1:62" s="183" customFormat="1" ht="30" customHeight="1" x14ac:dyDescent="0.5">
      <c r="A7" s="221">
        <v>1</v>
      </c>
      <c r="B7" s="222">
        <v>51201</v>
      </c>
      <c r="C7" s="223" t="s">
        <v>0</v>
      </c>
      <c r="D7" s="182" t="s">
        <v>82</v>
      </c>
      <c r="E7" s="143">
        <f>'43 92'!E7+'Total Factory'!E7</f>
        <v>54500</v>
      </c>
      <c r="F7" s="121">
        <f>'43 92'!F7+'Total Factory'!F7</f>
        <v>54500</v>
      </c>
      <c r="G7" s="122">
        <f>E7-F7</f>
        <v>0</v>
      </c>
      <c r="H7" s="121">
        <f>'43 92'!H7+'Total Factory'!H7</f>
        <v>54500</v>
      </c>
      <c r="I7" s="121">
        <f>'43 92'!I7+'Total Factory'!I7</f>
        <v>55700</v>
      </c>
      <c r="J7" s="123">
        <f>H7-I7</f>
        <v>-1200</v>
      </c>
      <c r="K7" s="121">
        <f>'43 92'!K7+'Total Factory'!K7</f>
        <v>54400</v>
      </c>
      <c r="L7" s="121">
        <f>'43 92'!L7+'Total Factory'!L7</f>
        <v>54400</v>
      </c>
      <c r="M7" s="124">
        <f>K7-L7</f>
        <v>0</v>
      </c>
      <c r="N7" s="157">
        <f>E7+H7+K7</f>
        <v>163400</v>
      </c>
      <c r="O7" s="322">
        <f>F7+I7+L7</f>
        <v>164600</v>
      </c>
      <c r="P7" s="159">
        <f>N7-O7</f>
        <v>-1200</v>
      </c>
      <c r="Q7" s="143">
        <f>'43 92'!Q7+'Total Factory'!Q7</f>
        <v>54600</v>
      </c>
      <c r="R7" s="121">
        <f>'43 92'!R7+'Total Factory'!R7</f>
        <v>54600</v>
      </c>
      <c r="S7" s="122">
        <f t="shared" ref="S7:S53" si="9">Q7-R7</f>
        <v>0</v>
      </c>
      <c r="T7" s="121">
        <f>'43 92'!T7+'Total Factory'!T7</f>
        <v>54500</v>
      </c>
      <c r="U7" s="121">
        <f>'43 92'!U7+'Total Factory'!U7</f>
        <v>0</v>
      </c>
      <c r="V7" s="123">
        <f t="shared" ref="V7:V53" si="10">T7-U7</f>
        <v>54500</v>
      </c>
      <c r="W7" s="121">
        <f>'43 92'!W7+'Total Factory'!W7</f>
        <v>54600</v>
      </c>
      <c r="X7" s="121">
        <f>'43 92'!X7+'Total Factory'!X7</f>
        <v>0</v>
      </c>
      <c r="Y7" s="124">
        <f t="shared" ref="Y7:Y53" si="11">W7-X7</f>
        <v>54600</v>
      </c>
      <c r="Z7" s="157">
        <f>Q7+T7+W7</f>
        <v>163700</v>
      </c>
      <c r="AA7" s="322">
        <f>R7+U7+X7</f>
        <v>54600</v>
      </c>
      <c r="AB7" s="159">
        <f>Z7-AA7</f>
        <v>109100</v>
      </c>
      <c r="AC7" s="439">
        <f>E7+H7+K7+Q7+T7+W7</f>
        <v>327100</v>
      </c>
      <c r="AD7" s="327">
        <f>F7+I7+L7+R7+U7+X7</f>
        <v>219200</v>
      </c>
      <c r="AE7" s="168">
        <f>AC7-AD7</f>
        <v>107900</v>
      </c>
      <c r="AF7" s="143">
        <f>'43 92'!AF7+'Total Factory'!AF7</f>
        <v>54600</v>
      </c>
      <c r="AG7" s="121">
        <f>'43 92'!AG7+'Total Factory'!AG7</f>
        <v>0</v>
      </c>
      <c r="AH7" s="122">
        <f t="shared" ref="AH7:AH53" si="12">AF7-AG7</f>
        <v>54600</v>
      </c>
      <c r="AI7" s="121">
        <f>'43 92'!AI7+'Total Factory'!AI7</f>
        <v>54500</v>
      </c>
      <c r="AJ7" s="121">
        <f>'43 92'!AJ7+'Total Factory'!AJ7</f>
        <v>0</v>
      </c>
      <c r="AK7" s="122">
        <f t="shared" ref="AK7:AK53" si="13">AI7-AJ7</f>
        <v>54500</v>
      </c>
      <c r="AL7" s="121">
        <f>'43 92'!AL7+'Total Factory'!AL7</f>
        <v>54400</v>
      </c>
      <c r="AM7" s="121">
        <f>'43 92'!AM7+'Total Factory'!AM7</f>
        <v>0</v>
      </c>
      <c r="AN7" s="122">
        <f t="shared" ref="AN7:AN53" si="14">AL7-AM7</f>
        <v>54400</v>
      </c>
      <c r="AO7" s="157">
        <f>AF7+AI7+AL7</f>
        <v>163500</v>
      </c>
      <c r="AP7" s="322">
        <f>AG7+AJ7+AM7</f>
        <v>0</v>
      </c>
      <c r="AQ7" s="443">
        <f t="shared" ref="AQ7" si="15">AO7-AP7</f>
        <v>163500</v>
      </c>
      <c r="AR7" s="143">
        <f>'43 92'!AR7+'Total Factory'!AR7</f>
        <v>54500</v>
      </c>
      <c r="AS7" s="121">
        <f>'43 92'!AS7+'Total Factory'!AS7</f>
        <v>0</v>
      </c>
      <c r="AT7" s="122">
        <f>AR7-AS7</f>
        <v>54500</v>
      </c>
      <c r="AU7" s="121">
        <f>'43 92'!AU7+'Total Factory'!AU7</f>
        <v>54500</v>
      </c>
      <c r="AV7" s="121">
        <f>'43 92'!AV7+'Total Factory'!AV7</f>
        <v>0</v>
      </c>
      <c r="AW7" s="123">
        <f t="shared" ref="AW7:AW53" si="16">AU7-AV7</f>
        <v>54500</v>
      </c>
      <c r="AX7" s="125">
        <f>'43 92'!AX7+'Total Factory'!AX7</f>
        <v>54500</v>
      </c>
      <c r="AY7" s="121">
        <f>'43 92'!AY7+'Total Factory'!AY7</f>
        <v>0</v>
      </c>
      <c r="AZ7" s="122">
        <f t="shared" ref="AZ7:AZ53" si="17">AX7-AY7</f>
        <v>54500</v>
      </c>
      <c r="BA7" s="157">
        <f>AR7+AU7+AX7</f>
        <v>163500</v>
      </c>
      <c r="BB7" s="158">
        <f>AS7+AV7+AY7</f>
        <v>0</v>
      </c>
      <c r="BC7" s="443">
        <f t="shared" ref="BC7" si="18">BA7-BB7</f>
        <v>163500</v>
      </c>
      <c r="BD7" s="166">
        <f t="shared" ref="BD7" si="19">AF7+AI7+AL7+AR7+AU7+AX7</f>
        <v>327000</v>
      </c>
      <c r="BE7" s="167">
        <f>AG7+AJ7+AM7+AS7+AV7+AY7</f>
        <v>0</v>
      </c>
      <c r="BF7" s="444">
        <f t="shared" ref="BF7" si="20">BD7-BE7</f>
        <v>327000</v>
      </c>
      <c r="BG7" s="166">
        <f>AC7+BD7</f>
        <v>654100</v>
      </c>
      <c r="BH7" s="167">
        <f>AD7+BE7</f>
        <v>219200</v>
      </c>
      <c r="BI7" s="444">
        <f t="shared" ref="BI7" si="21">BG7-BH7</f>
        <v>434900</v>
      </c>
      <c r="BJ7" s="465"/>
    </row>
    <row r="8" spans="1:62" s="183" customFormat="1" ht="30" customHeight="1" x14ac:dyDescent="0.5">
      <c r="A8" s="224">
        <f>A7+1</f>
        <v>2</v>
      </c>
      <c r="B8" s="222">
        <v>51202</v>
      </c>
      <c r="C8" s="223" t="s">
        <v>1</v>
      </c>
      <c r="D8" s="182" t="s">
        <v>42</v>
      </c>
      <c r="E8" s="143">
        <f>'43 92'!E8+'Total Factory'!E8</f>
        <v>1438965.13</v>
      </c>
      <c r="F8" s="121">
        <f>'43 92'!F8+'Total Factory'!F8</f>
        <v>804346.87999999989</v>
      </c>
      <c r="G8" s="122">
        <f t="shared" ref="G8:G53" si="22">E8-F8</f>
        <v>634618.25</v>
      </c>
      <c r="H8" s="121">
        <f>'43 92'!H8+'Total Factory'!H8</f>
        <v>1449112.98</v>
      </c>
      <c r="I8" s="121">
        <f>'43 92'!I8+'Total Factory'!I8</f>
        <v>1780859.6500000001</v>
      </c>
      <c r="J8" s="123">
        <f t="shared" ref="J8:J53" si="23">H8-I8</f>
        <v>-331746.67000000016</v>
      </c>
      <c r="K8" s="121">
        <f>'43 92'!K8+'Total Factory'!K8</f>
        <v>1487674.81</v>
      </c>
      <c r="L8" s="121">
        <f>'43 92'!L8+'Total Factory'!L8</f>
        <v>1540443.27</v>
      </c>
      <c r="M8" s="124">
        <f t="shared" ref="M8:M53" si="24">K8-L8</f>
        <v>-52768.459999999963</v>
      </c>
      <c r="N8" s="157">
        <f t="shared" ref="N8:N53" si="25">E8+H8+K8</f>
        <v>4375752.92</v>
      </c>
      <c r="O8" s="322">
        <f t="shared" ref="O8:O53" si="26">F8+I8+L8</f>
        <v>4125649.8000000003</v>
      </c>
      <c r="P8" s="159">
        <f t="shared" ref="P8:P53" si="27">N8-O8</f>
        <v>250103.11999999965</v>
      </c>
      <c r="Q8" s="143">
        <f>'43 92'!Q8+'Total Factory'!Q8</f>
        <v>1481586.0999999999</v>
      </c>
      <c r="R8" s="121">
        <f>'43 92'!R8+'Total Factory'!R8</f>
        <v>1512681.0499999998</v>
      </c>
      <c r="S8" s="122">
        <f t="shared" si="9"/>
        <v>-31094.949999999953</v>
      </c>
      <c r="T8" s="121">
        <f>'43 92'!T8+'Total Factory'!T8</f>
        <v>1475497.39</v>
      </c>
      <c r="U8" s="121">
        <f>'43 92'!U8+'Total Factory'!U8</f>
        <v>0</v>
      </c>
      <c r="V8" s="123">
        <f t="shared" si="10"/>
        <v>1475497.39</v>
      </c>
      <c r="W8" s="121">
        <f>'43 92'!W8+'Total Factory'!W8</f>
        <v>1422728.57</v>
      </c>
      <c r="X8" s="121">
        <f>'43 92'!X8+'Total Factory'!X8</f>
        <v>0</v>
      </c>
      <c r="Y8" s="124">
        <f t="shared" si="11"/>
        <v>1422728.57</v>
      </c>
      <c r="Z8" s="157">
        <f t="shared" ref="Z8:Z53" si="28">Q8+T8+W8</f>
        <v>4379812.0599999996</v>
      </c>
      <c r="AA8" s="322">
        <f t="shared" ref="AA8:AA53" si="29">R8+U8+X8</f>
        <v>1512681.0499999998</v>
      </c>
      <c r="AB8" s="159">
        <f t="shared" ref="AB8:AB53" si="30">Z8-AA8</f>
        <v>2867131.01</v>
      </c>
      <c r="AC8" s="439">
        <f t="shared" ref="AC8:AC53" si="31">E8+H8+K8+Q8+T8+W8</f>
        <v>8755564.9799999986</v>
      </c>
      <c r="AD8" s="327">
        <f t="shared" ref="AD8:AD53" si="32">F8+I8+L8+R8+U8+X8</f>
        <v>5638330.8499999996</v>
      </c>
      <c r="AE8" s="168">
        <f t="shared" ref="AE8:AE53" si="33">AC8-AD8</f>
        <v>3117234.129999999</v>
      </c>
      <c r="AF8" s="143">
        <f>'43 92'!AF8+'Total Factory'!AF8</f>
        <v>1420699</v>
      </c>
      <c r="AG8" s="121">
        <f>'43 92'!AG8+'Total Factory'!AG8</f>
        <v>0</v>
      </c>
      <c r="AH8" s="122">
        <f t="shared" si="12"/>
        <v>1420699</v>
      </c>
      <c r="AI8" s="121">
        <f>'43 92'!AI8+'Total Factory'!AI8</f>
        <v>1410551.15</v>
      </c>
      <c r="AJ8" s="121">
        <f>'43 92'!AJ8+'Total Factory'!AJ8</f>
        <v>0</v>
      </c>
      <c r="AK8" s="122">
        <f t="shared" si="13"/>
        <v>1410551.15</v>
      </c>
      <c r="AL8" s="121">
        <f>'43 92'!AL8+'Total Factory'!AL8</f>
        <v>1424758.14</v>
      </c>
      <c r="AM8" s="121">
        <f>'43 92'!AM8+'Total Factory'!AM8</f>
        <v>0</v>
      </c>
      <c r="AN8" s="122">
        <f t="shared" si="14"/>
        <v>1424758.14</v>
      </c>
      <c r="AO8" s="157">
        <f t="shared" ref="AO8:AO53" si="34">AF8+AI8+AL8</f>
        <v>4256008.29</v>
      </c>
      <c r="AP8" s="322">
        <f t="shared" ref="AP8:AP53" si="35">AG8+AJ8+AM8</f>
        <v>0</v>
      </c>
      <c r="AQ8" s="443">
        <f t="shared" ref="AQ8:AQ53" si="36">AO8-AP8</f>
        <v>4256008.29</v>
      </c>
      <c r="AR8" s="143">
        <f>'43 92'!AR8+'Total Factory'!AR8</f>
        <v>1432876.4200000002</v>
      </c>
      <c r="AS8" s="121">
        <f>'43 92'!AS8+'Total Factory'!AS8</f>
        <v>0</v>
      </c>
      <c r="AT8" s="122">
        <f t="shared" ref="AT8:AT53" si="37">AR8-AS8</f>
        <v>1432876.4200000002</v>
      </c>
      <c r="AU8" s="121">
        <f>'43 92'!AU8+'Total Factory'!AU8</f>
        <v>1434905.99</v>
      </c>
      <c r="AV8" s="121">
        <f>'43 92'!AV8+'Total Factory'!AV8</f>
        <v>0</v>
      </c>
      <c r="AW8" s="123">
        <f t="shared" si="16"/>
        <v>1434905.99</v>
      </c>
      <c r="AX8" s="125">
        <f>'43 92'!AX8+'Total Factory'!AX8</f>
        <v>1414610.29</v>
      </c>
      <c r="AY8" s="121">
        <f>'43 92'!AY8+'Total Factory'!AY8</f>
        <v>0</v>
      </c>
      <c r="AZ8" s="122">
        <f t="shared" si="17"/>
        <v>1414610.29</v>
      </c>
      <c r="BA8" s="157">
        <f t="shared" ref="BA8:BA53" si="38">AR8+AU8+AX8</f>
        <v>4282392.7</v>
      </c>
      <c r="BB8" s="158">
        <f t="shared" ref="BB8:BB53" si="39">AS8+AV8+AY8</f>
        <v>0</v>
      </c>
      <c r="BC8" s="443">
        <f t="shared" ref="BC8:BC53" si="40">BA8-BB8</f>
        <v>4282392.7</v>
      </c>
      <c r="BD8" s="166">
        <f t="shared" ref="BD8:BD53" si="41">AF8+AI8+AL8+AR8+AU8+AX8</f>
        <v>8538400.9900000002</v>
      </c>
      <c r="BE8" s="167">
        <f t="shared" ref="BE8:BE53" si="42">AG8+AJ8+AM8+AS8+AV8+AY8</f>
        <v>0</v>
      </c>
      <c r="BF8" s="444">
        <f t="shared" ref="BF8:BF53" si="43">BD8-BE8</f>
        <v>8538400.9900000002</v>
      </c>
      <c r="BG8" s="166">
        <f t="shared" ref="BG8:BG53" si="44">AC8+BD8</f>
        <v>17293965.969999999</v>
      </c>
      <c r="BH8" s="444">
        <f t="shared" ref="BH8:BH53" si="45">AD8+BE8</f>
        <v>5638330.8499999996</v>
      </c>
      <c r="BI8" s="444">
        <f t="shared" ref="BI8:BI53" si="46">BG8-BH8</f>
        <v>11655635.119999999</v>
      </c>
      <c r="BJ8" s="465"/>
    </row>
    <row r="9" spans="1:62" s="183" customFormat="1" ht="30" customHeight="1" x14ac:dyDescent="0.5">
      <c r="A9" s="224">
        <f t="shared" ref="A9:A53" si="47">A8+1</f>
        <v>3</v>
      </c>
      <c r="B9" s="222">
        <v>51203</v>
      </c>
      <c r="C9" s="223" t="s">
        <v>2</v>
      </c>
      <c r="D9" s="182" t="s">
        <v>43</v>
      </c>
      <c r="E9" s="143">
        <f>'43 92'!E9+'Total Factory'!E9</f>
        <v>1284353</v>
      </c>
      <c r="F9" s="121">
        <f>'43 92'!F9+'Total Factory'!F9</f>
        <v>1393012</v>
      </c>
      <c r="G9" s="122">
        <f t="shared" si="22"/>
        <v>-108659</v>
      </c>
      <c r="H9" s="121">
        <f>'43 92'!H9+'Total Factory'!H9</f>
        <v>54536.999999999993</v>
      </c>
      <c r="I9" s="121">
        <f>'43 92'!I9+'Total Factory'!I9</f>
        <v>68376</v>
      </c>
      <c r="J9" s="123">
        <f t="shared" si="23"/>
        <v>-13839.000000000007</v>
      </c>
      <c r="K9" s="121">
        <f>'43 92'!K9+'Total Factory'!K9</f>
        <v>40645.5</v>
      </c>
      <c r="L9" s="121">
        <f>'43 92'!L9+'Total Factory'!L9</f>
        <v>44935</v>
      </c>
      <c r="M9" s="124">
        <f t="shared" si="24"/>
        <v>-4289.5</v>
      </c>
      <c r="N9" s="157">
        <f t="shared" si="25"/>
        <v>1379535.5</v>
      </c>
      <c r="O9" s="322">
        <f t="shared" si="26"/>
        <v>1506323</v>
      </c>
      <c r="P9" s="159">
        <f t="shared" si="27"/>
        <v>-126787.5</v>
      </c>
      <c r="Q9" s="143">
        <f>'43 92'!Q9+'Total Factory'!Q9</f>
        <v>41160.000000000007</v>
      </c>
      <c r="R9" s="121">
        <f>'43 92'!R9+'Total Factory'!R9</f>
        <v>7802</v>
      </c>
      <c r="S9" s="122">
        <f t="shared" si="9"/>
        <v>33358.000000000007</v>
      </c>
      <c r="T9" s="121">
        <f>'43 92'!T9+'Total Factory'!T9</f>
        <v>42703.5</v>
      </c>
      <c r="U9" s="121">
        <f>'43 92'!U9+'Total Factory'!U9</f>
        <v>0</v>
      </c>
      <c r="V9" s="123">
        <f t="shared" si="10"/>
        <v>42703.5</v>
      </c>
      <c r="W9" s="121">
        <f>'43 92'!W9+'Total Factory'!W9</f>
        <v>45790.500000000007</v>
      </c>
      <c r="X9" s="121">
        <f>'43 92'!X9+'Total Factory'!X9</f>
        <v>0</v>
      </c>
      <c r="Y9" s="124">
        <f t="shared" si="11"/>
        <v>45790.500000000007</v>
      </c>
      <c r="Z9" s="157">
        <f t="shared" si="28"/>
        <v>129654</v>
      </c>
      <c r="AA9" s="322">
        <f t="shared" si="29"/>
        <v>7802</v>
      </c>
      <c r="AB9" s="159">
        <f t="shared" si="30"/>
        <v>121852</v>
      </c>
      <c r="AC9" s="439">
        <f t="shared" si="31"/>
        <v>1509189.5</v>
      </c>
      <c r="AD9" s="327">
        <f t="shared" si="32"/>
        <v>1514125</v>
      </c>
      <c r="AE9" s="168">
        <f t="shared" si="33"/>
        <v>-4935.5</v>
      </c>
      <c r="AF9" s="143">
        <f>'43 92'!AF9+'Total Factory'!AF9</f>
        <v>46305</v>
      </c>
      <c r="AG9" s="121">
        <f>'43 92'!AG9+'Total Factory'!AG9</f>
        <v>0</v>
      </c>
      <c r="AH9" s="122">
        <f t="shared" si="12"/>
        <v>46305</v>
      </c>
      <c r="AI9" s="121">
        <f>'43 92'!AI9+'Total Factory'!AI9</f>
        <v>48363</v>
      </c>
      <c r="AJ9" s="121">
        <f>'43 92'!AJ9+'Total Factory'!AJ9</f>
        <v>0</v>
      </c>
      <c r="AK9" s="122">
        <f t="shared" si="13"/>
        <v>48363</v>
      </c>
      <c r="AL9" s="121">
        <f>'43 92'!AL9+'Total Factory'!AL9</f>
        <v>43732.500000000015</v>
      </c>
      <c r="AM9" s="121">
        <f>'43 92'!AM9+'Total Factory'!AM9</f>
        <v>0</v>
      </c>
      <c r="AN9" s="122">
        <f t="shared" si="14"/>
        <v>43732.500000000015</v>
      </c>
      <c r="AO9" s="157">
        <f t="shared" si="34"/>
        <v>138400.5</v>
      </c>
      <c r="AP9" s="322">
        <f t="shared" si="35"/>
        <v>0</v>
      </c>
      <c r="AQ9" s="443">
        <f t="shared" si="36"/>
        <v>138400.5</v>
      </c>
      <c r="AR9" s="143">
        <f>'43 92'!AR9+'Total Factory'!AR9</f>
        <v>40131</v>
      </c>
      <c r="AS9" s="121">
        <f>'43 92'!AS9+'Total Factory'!AS9</f>
        <v>0</v>
      </c>
      <c r="AT9" s="122">
        <f t="shared" si="37"/>
        <v>40131</v>
      </c>
      <c r="AU9" s="121">
        <f>'43 92'!AU9+'Total Factory'!AU9</f>
        <v>39616.5</v>
      </c>
      <c r="AV9" s="121">
        <f>'43 92'!AV9+'Total Factory'!AV9</f>
        <v>0</v>
      </c>
      <c r="AW9" s="123">
        <f t="shared" si="16"/>
        <v>39616.5</v>
      </c>
      <c r="AX9" s="125">
        <f>'43 92'!AX9+'Total Factory'!AX9</f>
        <v>32413.5</v>
      </c>
      <c r="AY9" s="121">
        <f>'43 92'!AY9+'Total Factory'!AY9</f>
        <v>0</v>
      </c>
      <c r="AZ9" s="122">
        <f t="shared" si="17"/>
        <v>32413.5</v>
      </c>
      <c r="BA9" s="157">
        <f t="shared" si="38"/>
        <v>112161</v>
      </c>
      <c r="BB9" s="158">
        <f t="shared" si="39"/>
        <v>0</v>
      </c>
      <c r="BC9" s="443">
        <f t="shared" si="40"/>
        <v>112161</v>
      </c>
      <c r="BD9" s="166">
        <f t="shared" si="41"/>
        <v>250561.5</v>
      </c>
      <c r="BE9" s="167">
        <f t="shared" si="42"/>
        <v>0</v>
      </c>
      <c r="BF9" s="444">
        <f t="shared" si="43"/>
        <v>250561.5</v>
      </c>
      <c r="BG9" s="166">
        <f t="shared" si="44"/>
        <v>1759751</v>
      </c>
      <c r="BH9" s="444">
        <f t="shared" si="45"/>
        <v>1514125</v>
      </c>
      <c r="BI9" s="444">
        <f t="shared" si="46"/>
        <v>245626</v>
      </c>
      <c r="BJ9" s="465"/>
    </row>
    <row r="10" spans="1:62" s="183" customFormat="1" ht="30" customHeight="1" x14ac:dyDescent="0.5">
      <c r="A10" s="224">
        <f t="shared" si="47"/>
        <v>4</v>
      </c>
      <c r="B10" s="222">
        <v>51299</v>
      </c>
      <c r="C10" s="223" t="s">
        <v>3</v>
      </c>
      <c r="D10" s="182" t="s">
        <v>44</v>
      </c>
      <c r="E10" s="143">
        <f>'43 92'!E10+'Total Factory'!E10</f>
        <v>187289.95732692306</v>
      </c>
      <c r="F10" s="121">
        <f>'43 92'!F10+'Total Factory'!F10</f>
        <v>168176.53</v>
      </c>
      <c r="G10" s="122">
        <f t="shared" si="22"/>
        <v>19113.427326923062</v>
      </c>
      <c r="H10" s="121">
        <f>'43 92'!H10+'Total Factory'!H10</f>
        <v>294736.78292307688</v>
      </c>
      <c r="I10" s="121">
        <f>'43 92'!I10+'Total Factory'!I10</f>
        <v>287446.14</v>
      </c>
      <c r="J10" s="123">
        <f t="shared" si="23"/>
        <v>7290.6429230768699</v>
      </c>
      <c r="K10" s="121">
        <f>'43 92'!K10+'Total Factory'!K10</f>
        <v>1815314.8378461539</v>
      </c>
      <c r="L10" s="121">
        <f>'43 92'!L10+'Total Factory'!L10</f>
        <v>628442.36</v>
      </c>
      <c r="M10" s="124">
        <f t="shared" si="24"/>
        <v>1186872.477846154</v>
      </c>
      <c r="N10" s="157">
        <f t="shared" si="25"/>
        <v>2297341.5780961537</v>
      </c>
      <c r="O10" s="322">
        <f t="shared" si="26"/>
        <v>1084065.03</v>
      </c>
      <c r="P10" s="159">
        <f t="shared" si="27"/>
        <v>1213276.5480961537</v>
      </c>
      <c r="Q10" s="143">
        <f>'43 92'!Q10+'Total Factory'!Q10</f>
        <v>171471.24157692306</v>
      </c>
      <c r="R10" s="121">
        <f>'43 92'!R10+'Total Factory'!R10</f>
        <v>222713.95</v>
      </c>
      <c r="S10" s="122">
        <f t="shared" si="9"/>
        <v>-51242.708423076954</v>
      </c>
      <c r="T10" s="121">
        <f>'43 92'!T10+'Total Factory'!T10</f>
        <v>172124.241576923</v>
      </c>
      <c r="U10" s="121">
        <f>'43 92'!U10+'Total Factory'!U10</f>
        <v>0</v>
      </c>
      <c r="V10" s="123">
        <f t="shared" si="10"/>
        <v>172124.241576923</v>
      </c>
      <c r="W10" s="121">
        <f>'43 92'!W10+'Total Factory'!W10</f>
        <v>398154.51888461539</v>
      </c>
      <c r="X10" s="121">
        <f>'43 92'!X10+'Total Factory'!X10</f>
        <v>0</v>
      </c>
      <c r="Y10" s="124">
        <f t="shared" si="11"/>
        <v>398154.51888461539</v>
      </c>
      <c r="Z10" s="157">
        <f t="shared" si="28"/>
        <v>741750.00203846139</v>
      </c>
      <c r="AA10" s="322">
        <f t="shared" si="29"/>
        <v>222713.95</v>
      </c>
      <c r="AB10" s="159">
        <f t="shared" si="30"/>
        <v>519036.05203846138</v>
      </c>
      <c r="AC10" s="439">
        <f t="shared" si="31"/>
        <v>3039091.5801346153</v>
      </c>
      <c r="AD10" s="327">
        <f t="shared" si="32"/>
        <v>1306778.98</v>
      </c>
      <c r="AE10" s="168">
        <f t="shared" si="33"/>
        <v>1732312.6001346153</v>
      </c>
      <c r="AF10" s="143">
        <f>'43 92'!AF10+'Total Factory'!AF10</f>
        <v>533898.95888461533</v>
      </c>
      <c r="AG10" s="121">
        <f>'43 92'!AG10+'Total Factory'!AG10</f>
        <v>0</v>
      </c>
      <c r="AH10" s="122">
        <f t="shared" si="12"/>
        <v>533898.95888461533</v>
      </c>
      <c r="AI10" s="121">
        <f>'43 92'!AI10+'Total Factory'!AI10</f>
        <v>170592.38074999998</v>
      </c>
      <c r="AJ10" s="121">
        <f>'43 92'!AJ10+'Total Factory'!AJ10</f>
        <v>0</v>
      </c>
      <c r="AK10" s="122">
        <f t="shared" si="13"/>
        <v>170592.38074999998</v>
      </c>
      <c r="AL10" s="121">
        <f>'43 92'!AL10+'Total Factory'!AL10</f>
        <v>167875.42448076926</v>
      </c>
      <c r="AM10" s="121">
        <f>'43 92'!AM10+'Total Factory'!AM10</f>
        <v>0</v>
      </c>
      <c r="AN10" s="122">
        <f t="shared" si="14"/>
        <v>167875.42448076926</v>
      </c>
      <c r="AO10" s="157">
        <f t="shared" si="34"/>
        <v>872366.76411538455</v>
      </c>
      <c r="AP10" s="322">
        <f t="shared" si="35"/>
        <v>0</v>
      </c>
      <c r="AQ10" s="443">
        <f t="shared" si="36"/>
        <v>872366.76411538455</v>
      </c>
      <c r="AR10" s="143">
        <f>'43 92'!AR10+'Total Factory'!AR10</f>
        <v>388393.25007692276</v>
      </c>
      <c r="AS10" s="121">
        <f>'43 92'!AS10+'Total Factory'!AS10</f>
        <v>0</v>
      </c>
      <c r="AT10" s="122">
        <f t="shared" si="37"/>
        <v>388393.25007692276</v>
      </c>
      <c r="AU10" s="121">
        <f>'43 92'!AU10+'Total Factory'!AU10</f>
        <v>165302.25007692302</v>
      </c>
      <c r="AV10" s="121">
        <f>'43 92'!AV10+'Total Factory'!AV10</f>
        <v>0</v>
      </c>
      <c r="AW10" s="123">
        <f t="shared" si="16"/>
        <v>165302.25007692302</v>
      </c>
      <c r="AX10" s="125">
        <f>'43 92'!AX10+'Total Factory'!AX10</f>
        <v>2972429.8948461539</v>
      </c>
      <c r="AY10" s="121">
        <f>'43 92'!AY10+'Total Factory'!AY10</f>
        <v>0</v>
      </c>
      <c r="AZ10" s="122">
        <f t="shared" si="17"/>
        <v>2972429.8948461539</v>
      </c>
      <c r="BA10" s="157">
        <f t="shared" si="38"/>
        <v>3526125.3949999996</v>
      </c>
      <c r="BB10" s="158">
        <f t="shared" si="39"/>
        <v>0</v>
      </c>
      <c r="BC10" s="443">
        <f t="shared" si="40"/>
        <v>3526125.3949999996</v>
      </c>
      <c r="BD10" s="166">
        <f t="shared" si="41"/>
        <v>4398492.1591153843</v>
      </c>
      <c r="BE10" s="167">
        <f t="shared" si="42"/>
        <v>0</v>
      </c>
      <c r="BF10" s="444">
        <f t="shared" si="43"/>
        <v>4398492.1591153843</v>
      </c>
      <c r="BG10" s="166">
        <f t="shared" si="44"/>
        <v>7437583.7392499996</v>
      </c>
      <c r="BH10" s="444">
        <f t="shared" si="45"/>
        <v>1306778.98</v>
      </c>
      <c r="BI10" s="444">
        <f t="shared" si="46"/>
        <v>6130804.7592500001</v>
      </c>
      <c r="BJ10" s="465"/>
    </row>
    <row r="11" spans="1:62" s="183" customFormat="1" ht="30" customHeight="1" x14ac:dyDescent="0.5">
      <c r="A11" s="224">
        <f t="shared" si="47"/>
        <v>5</v>
      </c>
      <c r="B11" s="222">
        <v>51301</v>
      </c>
      <c r="C11" s="223" t="s">
        <v>4</v>
      </c>
      <c r="D11" s="182" t="s">
        <v>45</v>
      </c>
      <c r="E11" s="143">
        <f>'43 92'!E11+'Total Factory'!E11</f>
        <v>1864708.51</v>
      </c>
      <c r="F11" s="121">
        <f>'43 92'!F11+'Total Factory'!F11</f>
        <v>2383911.2000000002</v>
      </c>
      <c r="G11" s="122">
        <f t="shared" si="22"/>
        <v>-519202.69000000018</v>
      </c>
      <c r="H11" s="121">
        <f>'43 92'!H11+'Total Factory'!H11</f>
        <v>1790804.51</v>
      </c>
      <c r="I11" s="121">
        <f>'43 92'!I11+'Total Factory'!I11</f>
        <v>1740639.52</v>
      </c>
      <c r="J11" s="123">
        <f t="shared" si="23"/>
        <v>50164.989999999991</v>
      </c>
      <c r="K11" s="121">
        <f>'43 92'!K11+'Total Factory'!K11</f>
        <v>1930343.51</v>
      </c>
      <c r="L11" s="121">
        <f>'43 92'!L11+'Total Factory'!L11</f>
        <v>1669305.5399999998</v>
      </c>
      <c r="M11" s="124">
        <f t="shared" si="24"/>
        <v>261037.9700000002</v>
      </c>
      <c r="N11" s="157">
        <f t="shared" si="25"/>
        <v>5585856.5300000003</v>
      </c>
      <c r="O11" s="322">
        <f t="shared" si="26"/>
        <v>5793856.2599999998</v>
      </c>
      <c r="P11" s="159">
        <f t="shared" si="27"/>
        <v>-207999.72999999952</v>
      </c>
      <c r="Q11" s="143">
        <f>'43 92'!Q11+'Total Factory'!Q11</f>
        <v>1685763.51</v>
      </c>
      <c r="R11" s="121">
        <f>'43 92'!R11+'Total Factory'!R11</f>
        <v>1711588.5099999998</v>
      </c>
      <c r="S11" s="122">
        <f t="shared" si="9"/>
        <v>-25824.999999999767</v>
      </c>
      <c r="T11" s="121">
        <f>'43 92'!T11+'Total Factory'!T11</f>
        <v>1683096.51</v>
      </c>
      <c r="U11" s="121">
        <f>'43 92'!U11+'Total Factory'!U11</f>
        <v>0</v>
      </c>
      <c r="V11" s="123">
        <f t="shared" si="10"/>
        <v>1683096.51</v>
      </c>
      <c r="W11" s="121">
        <f>'43 92'!W11+'Total Factory'!W11</f>
        <v>1882219.51</v>
      </c>
      <c r="X11" s="121">
        <f>'43 92'!X11+'Total Factory'!X11</f>
        <v>0</v>
      </c>
      <c r="Y11" s="124">
        <f t="shared" si="11"/>
        <v>1882219.51</v>
      </c>
      <c r="Z11" s="157">
        <f t="shared" si="28"/>
        <v>5251079.53</v>
      </c>
      <c r="AA11" s="322">
        <f t="shared" si="29"/>
        <v>1711588.5099999998</v>
      </c>
      <c r="AB11" s="159">
        <f t="shared" si="30"/>
        <v>3539491.0200000005</v>
      </c>
      <c r="AC11" s="439">
        <f t="shared" si="31"/>
        <v>10836936.060000001</v>
      </c>
      <c r="AD11" s="327">
        <f t="shared" si="32"/>
        <v>7505444.7699999996</v>
      </c>
      <c r="AE11" s="168">
        <f t="shared" si="33"/>
        <v>3331491.290000001</v>
      </c>
      <c r="AF11" s="143">
        <f>'43 92'!AF11+'Total Factory'!AF11</f>
        <v>1847219.51</v>
      </c>
      <c r="AG11" s="121">
        <f>'43 92'!AG11+'Total Factory'!AG11</f>
        <v>0</v>
      </c>
      <c r="AH11" s="122">
        <f t="shared" si="12"/>
        <v>1847219.51</v>
      </c>
      <c r="AI11" s="121">
        <f>'43 92'!AI11+'Total Factory'!AI11</f>
        <v>1681330.51</v>
      </c>
      <c r="AJ11" s="121">
        <f>'43 92'!AJ11+'Total Factory'!AJ11</f>
        <v>0</v>
      </c>
      <c r="AK11" s="122">
        <f t="shared" si="13"/>
        <v>1681330.51</v>
      </c>
      <c r="AL11" s="121">
        <f>'43 92'!AL11+'Total Factory'!AL11</f>
        <v>1681330.51</v>
      </c>
      <c r="AM11" s="121">
        <f>'43 92'!AM11+'Total Factory'!AM11</f>
        <v>0</v>
      </c>
      <c r="AN11" s="122">
        <f t="shared" si="14"/>
        <v>1681330.51</v>
      </c>
      <c r="AO11" s="157">
        <f t="shared" si="34"/>
        <v>5209880.53</v>
      </c>
      <c r="AP11" s="322">
        <f t="shared" si="35"/>
        <v>0</v>
      </c>
      <c r="AQ11" s="443">
        <f t="shared" si="36"/>
        <v>5209880.53</v>
      </c>
      <c r="AR11" s="143">
        <f>'43 92'!AR11+'Total Factory'!AR11</f>
        <v>1646621.51</v>
      </c>
      <c r="AS11" s="121">
        <f>'43 92'!AS11+'Total Factory'!AS11</f>
        <v>0</v>
      </c>
      <c r="AT11" s="122">
        <f t="shared" si="37"/>
        <v>1646621.51</v>
      </c>
      <c r="AU11" s="121">
        <f>'43 92'!AU11+'Total Factory'!AU11</f>
        <v>1645732.51</v>
      </c>
      <c r="AV11" s="121">
        <f>'43 92'!AV11+'Total Factory'!AV11</f>
        <v>0</v>
      </c>
      <c r="AW11" s="123">
        <f t="shared" si="16"/>
        <v>1645732.51</v>
      </c>
      <c r="AX11" s="125">
        <f>'43 92'!AX11+'Total Factory'!AX11</f>
        <v>1935685.51</v>
      </c>
      <c r="AY11" s="121">
        <f>'43 92'!AY11+'Total Factory'!AY11</f>
        <v>0</v>
      </c>
      <c r="AZ11" s="122">
        <f t="shared" si="17"/>
        <v>1935685.51</v>
      </c>
      <c r="BA11" s="157">
        <f t="shared" si="38"/>
        <v>5228039.53</v>
      </c>
      <c r="BB11" s="158">
        <f t="shared" si="39"/>
        <v>0</v>
      </c>
      <c r="BC11" s="443">
        <f t="shared" si="40"/>
        <v>5228039.53</v>
      </c>
      <c r="BD11" s="166">
        <f t="shared" si="41"/>
        <v>10437920.060000001</v>
      </c>
      <c r="BE11" s="167">
        <f t="shared" si="42"/>
        <v>0</v>
      </c>
      <c r="BF11" s="444">
        <f t="shared" si="43"/>
        <v>10437920.060000001</v>
      </c>
      <c r="BG11" s="166">
        <f t="shared" si="44"/>
        <v>21274856.120000001</v>
      </c>
      <c r="BH11" s="444">
        <f t="shared" si="45"/>
        <v>7505444.7699999996</v>
      </c>
      <c r="BI11" s="444">
        <f t="shared" si="46"/>
        <v>13769411.350000001</v>
      </c>
      <c r="BJ11" s="465"/>
    </row>
    <row r="12" spans="1:62" s="183" customFormat="1" ht="30" customHeight="1" x14ac:dyDescent="0.5">
      <c r="A12" s="224">
        <f t="shared" si="47"/>
        <v>6</v>
      </c>
      <c r="B12" s="222">
        <v>51302</v>
      </c>
      <c r="C12" s="223" t="s">
        <v>5</v>
      </c>
      <c r="D12" s="182" t="s">
        <v>46</v>
      </c>
      <c r="E12" s="143">
        <f>'43 92'!E12+'Total Factory'!E12</f>
        <v>278023</v>
      </c>
      <c r="F12" s="121">
        <f>'43 92'!F12+'Total Factory'!F12</f>
        <v>278023</v>
      </c>
      <c r="G12" s="122">
        <f t="shared" si="22"/>
        <v>0</v>
      </c>
      <c r="H12" s="121">
        <f>'43 92'!H12+'Total Factory'!H12</f>
        <v>260088.00000000003</v>
      </c>
      <c r="I12" s="121">
        <f>'43 92'!I12+'Total Factory'!I12</f>
        <v>260088</v>
      </c>
      <c r="J12" s="123">
        <f t="shared" si="23"/>
        <v>0</v>
      </c>
      <c r="K12" s="121">
        <f>'43 92'!K12+'Total Factory'!K12</f>
        <v>278023</v>
      </c>
      <c r="L12" s="121">
        <f>'43 92'!L12+'Total Factory'!L12</f>
        <v>226287.25</v>
      </c>
      <c r="M12" s="124">
        <f t="shared" si="24"/>
        <v>51735.75</v>
      </c>
      <c r="N12" s="157">
        <f t="shared" si="25"/>
        <v>816134</v>
      </c>
      <c r="O12" s="322">
        <f t="shared" si="26"/>
        <v>764398.25</v>
      </c>
      <c r="P12" s="159">
        <f t="shared" si="27"/>
        <v>51735.75</v>
      </c>
      <c r="Q12" s="143">
        <f>'43 92'!Q12+'Total Factory'!Q12</f>
        <v>271053</v>
      </c>
      <c r="R12" s="121">
        <f>'43 92'!R12+'Total Factory'!R12</f>
        <v>271053</v>
      </c>
      <c r="S12" s="122">
        <f t="shared" si="9"/>
        <v>0</v>
      </c>
      <c r="T12" s="121">
        <f>'43 92'!T12+'Total Factory'!T12</f>
        <v>280092</v>
      </c>
      <c r="U12" s="121">
        <f>'43 92'!U12+'Total Factory'!U12</f>
        <v>0</v>
      </c>
      <c r="V12" s="123">
        <f t="shared" si="10"/>
        <v>280092</v>
      </c>
      <c r="W12" s="121">
        <f>'43 92'!W12+'Total Factory'!W12</f>
        <v>271053</v>
      </c>
      <c r="X12" s="121">
        <f>'43 92'!X12+'Total Factory'!X12</f>
        <v>0</v>
      </c>
      <c r="Y12" s="124">
        <f t="shared" si="11"/>
        <v>271053</v>
      </c>
      <c r="Z12" s="157">
        <f t="shared" si="28"/>
        <v>822198</v>
      </c>
      <c r="AA12" s="322">
        <f t="shared" si="29"/>
        <v>271053</v>
      </c>
      <c r="AB12" s="159">
        <f t="shared" si="30"/>
        <v>551145</v>
      </c>
      <c r="AC12" s="439">
        <f t="shared" si="31"/>
        <v>1638332</v>
      </c>
      <c r="AD12" s="327">
        <f t="shared" si="32"/>
        <v>1035451.25</v>
      </c>
      <c r="AE12" s="168">
        <f t="shared" si="33"/>
        <v>602880.75</v>
      </c>
      <c r="AF12" s="143">
        <f>'43 92'!AF12+'Total Factory'!AF12</f>
        <v>236183</v>
      </c>
      <c r="AG12" s="121">
        <f>'43 92'!AG12+'Total Factory'!AG12</f>
        <v>0</v>
      </c>
      <c r="AH12" s="122">
        <f t="shared" si="12"/>
        <v>236183</v>
      </c>
      <c r="AI12" s="121">
        <f>'43 92'!AI12+'Total Factory'!AI12</f>
        <v>236183</v>
      </c>
      <c r="AJ12" s="121">
        <f>'43 92'!AJ12+'Total Factory'!AJ12</f>
        <v>0</v>
      </c>
      <c r="AK12" s="122">
        <f t="shared" si="13"/>
        <v>236183</v>
      </c>
      <c r="AL12" s="121">
        <f>'43 92'!AL12+'Total Factory'!AL12</f>
        <v>228563.74331427633</v>
      </c>
      <c r="AM12" s="121">
        <f>'43 92'!AM12+'Total Factory'!AM12</f>
        <v>0</v>
      </c>
      <c r="AN12" s="122">
        <f t="shared" si="14"/>
        <v>228563.74331427633</v>
      </c>
      <c r="AO12" s="157">
        <f t="shared" si="34"/>
        <v>700929.74331427633</v>
      </c>
      <c r="AP12" s="322">
        <f t="shared" si="35"/>
        <v>0</v>
      </c>
      <c r="AQ12" s="443">
        <f t="shared" si="36"/>
        <v>700929.74331427633</v>
      </c>
      <c r="AR12" s="143">
        <f>'43 92'!AR12+'Total Factory'!AR12</f>
        <v>205347</v>
      </c>
      <c r="AS12" s="121">
        <f>'43 92'!AS12+'Total Factory'!AS12</f>
        <v>0</v>
      </c>
      <c r="AT12" s="122">
        <f t="shared" si="37"/>
        <v>205347</v>
      </c>
      <c r="AU12" s="121">
        <f>'43 92'!AU12+'Total Factory'!AU12</f>
        <v>198723.14349919473</v>
      </c>
      <c r="AV12" s="121">
        <f>'43 92'!AV12+'Total Factory'!AV12</f>
        <v>0</v>
      </c>
      <c r="AW12" s="123">
        <f t="shared" si="16"/>
        <v>198723.14349919473</v>
      </c>
      <c r="AX12" s="125">
        <f>'43 92'!AX12+'Total Factory'!AX12</f>
        <v>205347</v>
      </c>
      <c r="AY12" s="121">
        <f>'43 92'!AY12+'Total Factory'!AY12</f>
        <v>0</v>
      </c>
      <c r="AZ12" s="122">
        <f t="shared" si="17"/>
        <v>205347</v>
      </c>
      <c r="BA12" s="157">
        <f t="shared" si="38"/>
        <v>609417.14349919476</v>
      </c>
      <c r="BB12" s="158">
        <f t="shared" si="39"/>
        <v>0</v>
      </c>
      <c r="BC12" s="443">
        <f t="shared" si="40"/>
        <v>609417.14349919476</v>
      </c>
      <c r="BD12" s="166">
        <f t="shared" si="41"/>
        <v>1310346.8868134711</v>
      </c>
      <c r="BE12" s="167">
        <f t="shared" si="42"/>
        <v>0</v>
      </c>
      <c r="BF12" s="444">
        <f t="shared" si="43"/>
        <v>1310346.8868134711</v>
      </c>
      <c r="BG12" s="166">
        <f t="shared" si="44"/>
        <v>2948678.8868134711</v>
      </c>
      <c r="BH12" s="444">
        <f t="shared" si="45"/>
        <v>1035451.25</v>
      </c>
      <c r="BI12" s="444">
        <f t="shared" si="46"/>
        <v>1913227.6368134711</v>
      </c>
      <c r="BJ12" s="465"/>
    </row>
    <row r="13" spans="1:62" s="183" customFormat="1" ht="30" customHeight="1" x14ac:dyDescent="0.5">
      <c r="A13" s="224">
        <f t="shared" si="47"/>
        <v>7</v>
      </c>
      <c r="B13" s="222">
        <v>51306</v>
      </c>
      <c r="C13" s="223" t="s">
        <v>6</v>
      </c>
      <c r="D13" s="182" t="s">
        <v>47</v>
      </c>
      <c r="E13" s="143">
        <f>'43 92'!E13+'Total Factory'!E13</f>
        <v>5645131.3221688038</v>
      </c>
      <c r="F13" s="121">
        <f>'43 92'!F13+'Total Factory'!F13</f>
        <v>5134649.72</v>
      </c>
      <c r="G13" s="122">
        <f t="shared" si="22"/>
        <v>510481.60216880403</v>
      </c>
      <c r="H13" s="121">
        <f>'43 92'!H13+'Total Factory'!H13</f>
        <v>5622944.228678803</v>
      </c>
      <c r="I13" s="121">
        <f>'43 92'!I13+'Total Factory'!I13</f>
        <v>6550044.8900000006</v>
      </c>
      <c r="J13" s="123">
        <f t="shared" si="23"/>
        <v>-927100.66132119764</v>
      </c>
      <c r="K13" s="121">
        <f>'43 92'!K13+'Total Factory'!K13</f>
        <v>5912666.3128287662</v>
      </c>
      <c r="L13" s="121">
        <f>'43 92'!L13+'Total Factory'!L13</f>
        <v>5489531.4500000002</v>
      </c>
      <c r="M13" s="124">
        <f t="shared" si="24"/>
        <v>423134.862828766</v>
      </c>
      <c r="N13" s="157">
        <f t="shared" si="25"/>
        <v>17180741.863676373</v>
      </c>
      <c r="O13" s="322">
        <f t="shared" si="26"/>
        <v>17174226.059999999</v>
      </c>
      <c r="P13" s="159">
        <f t="shared" si="27"/>
        <v>6515.8036763742566</v>
      </c>
      <c r="Q13" s="143">
        <f>'43 92'!Q13+'Total Factory'!Q13</f>
        <v>5505005.2553004054</v>
      </c>
      <c r="R13" s="121">
        <f>'43 92'!R13+'Total Factory'!R13</f>
        <v>4465917.68</v>
      </c>
      <c r="S13" s="122">
        <f t="shared" si="9"/>
        <v>1039087.5753004057</v>
      </c>
      <c r="T13" s="121">
        <f>'43 92'!T13+'Total Factory'!T13</f>
        <v>5959430.3032396631</v>
      </c>
      <c r="U13" s="121">
        <f>'43 92'!U13+'Total Factory'!U13</f>
        <v>0</v>
      </c>
      <c r="V13" s="123">
        <f t="shared" si="10"/>
        <v>5959430.3032396631</v>
      </c>
      <c r="W13" s="121">
        <f>'43 92'!W13+'Total Factory'!W13</f>
        <v>6283069.6330382209</v>
      </c>
      <c r="X13" s="121">
        <f>'43 92'!X13+'Total Factory'!X13</f>
        <v>0</v>
      </c>
      <c r="Y13" s="124">
        <f t="shared" si="11"/>
        <v>6283069.6330382209</v>
      </c>
      <c r="Z13" s="157">
        <f t="shared" si="28"/>
        <v>17747505.191578291</v>
      </c>
      <c r="AA13" s="322">
        <f t="shared" si="29"/>
        <v>4465917.68</v>
      </c>
      <c r="AB13" s="159">
        <f t="shared" si="30"/>
        <v>13281587.511578292</v>
      </c>
      <c r="AC13" s="439">
        <f t="shared" si="31"/>
        <v>34928247.055254661</v>
      </c>
      <c r="AD13" s="327">
        <f t="shared" si="32"/>
        <v>21640143.739999998</v>
      </c>
      <c r="AE13" s="168">
        <f t="shared" si="33"/>
        <v>13288103.315254662</v>
      </c>
      <c r="AF13" s="143">
        <f>'43 92'!AF13+'Total Factory'!AF13</f>
        <v>5977867.9528935291</v>
      </c>
      <c r="AG13" s="121">
        <f>'43 92'!AG13+'Total Factory'!AG13</f>
        <v>0</v>
      </c>
      <c r="AH13" s="122">
        <f t="shared" si="12"/>
        <v>5977867.9528935291</v>
      </c>
      <c r="AI13" s="121">
        <f>'43 92'!AI13+'Total Factory'!AI13</f>
        <v>5516996.9525636323</v>
      </c>
      <c r="AJ13" s="121">
        <f>'43 92'!AJ13+'Total Factory'!AJ13</f>
        <v>0</v>
      </c>
      <c r="AK13" s="122">
        <f t="shared" si="13"/>
        <v>5516996.9525636323</v>
      </c>
      <c r="AL13" s="121">
        <f>'43 92'!AL13+'Total Factory'!AL13</f>
        <v>5421118.9451589361</v>
      </c>
      <c r="AM13" s="121">
        <f>'43 92'!AM13+'Total Factory'!AM13</f>
        <v>0</v>
      </c>
      <c r="AN13" s="122">
        <f t="shared" si="14"/>
        <v>5421118.9451589361</v>
      </c>
      <c r="AO13" s="157">
        <f t="shared" si="34"/>
        <v>16915983.850616097</v>
      </c>
      <c r="AP13" s="322">
        <f t="shared" si="35"/>
        <v>0</v>
      </c>
      <c r="AQ13" s="443">
        <f t="shared" si="36"/>
        <v>16915983.850616097</v>
      </c>
      <c r="AR13" s="143">
        <f>'43 92'!AR13+'Total Factory'!AR13</f>
        <v>5407953.3317302559</v>
      </c>
      <c r="AS13" s="121">
        <f>'43 92'!AS13+'Total Factory'!AS13</f>
        <v>0</v>
      </c>
      <c r="AT13" s="122">
        <f t="shared" si="37"/>
        <v>5407953.3317302559</v>
      </c>
      <c r="AU13" s="121">
        <f>'43 92'!AU13+'Total Factory'!AU13</f>
        <v>5296576.8409682093</v>
      </c>
      <c r="AV13" s="121">
        <f>'43 92'!AV13+'Total Factory'!AV13</f>
        <v>0</v>
      </c>
      <c r="AW13" s="123">
        <f t="shared" si="16"/>
        <v>5296576.8409682093</v>
      </c>
      <c r="AX13" s="125">
        <f>'43 92'!AX13+'Total Factory'!AX13</f>
        <v>4927756.5459233485</v>
      </c>
      <c r="AY13" s="121">
        <f>'43 92'!AY13+'Total Factory'!AY13</f>
        <v>0</v>
      </c>
      <c r="AZ13" s="122">
        <f t="shared" si="17"/>
        <v>4927756.5459233485</v>
      </c>
      <c r="BA13" s="157">
        <f t="shared" si="38"/>
        <v>15632286.718621813</v>
      </c>
      <c r="BB13" s="158">
        <f t="shared" si="39"/>
        <v>0</v>
      </c>
      <c r="BC13" s="443">
        <f t="shared" si="40"/>
        <v>15632286.718621813</v>
      </c>
      <c r="BD13" s="166">
        <f t="shared" si="41"/>
        <v>32548270.56923791</v>
      </c>
      <c r="BE13" s="167">
        <f t="shared" si="42"/>
        <v>0</v>
      </c>
      <c r="BF13" s="444">
        <f t="shared" si="43"/>
        <v>32548270.56923791</v>
      </c>
      <c r="BG13" s="166">
        <f t="shared" si="44"/>
        <v>67476517.624492571</v>
      </c>
      <c r="BH13" s="444">
        <f t="shared" si="45"/>
        <v>21640143.739999998</v>
      </c>
      <c r="BI13" s="444">
        <f t="shared" si="46"/>
        <v>45836373.884492576</v>
      </c>
      <c r="BJ13" s="465"/>
    </row>
    <row r="14" spans="1:62" s="183" customFormat="1" ht="30" customHeight="1" x14ac:dyDescent="0.5">
      <c r="A14" s="224">
        <f t="shared" si="47"/>
        <v>8</v>
      </c>
      <c r="B14" s="222">
        <v>51307</v>
      </c>
      <c r="C14" s="223" t="s">
        <v>7</v>
      </c>
      <c r="D14" s="182" t="s">
        <v>48</v>
      </c>
      <c r="E14" s="143">
        <f>'43 92'!E14+'Total Factory'!E14</f>
        <v>5406999.6666666679</v>
      </c>
      <c r="F14" s="121">
        <f>'43 92'!F14+'Total Factory'!F14</f>
        <v>4110991.6799999997</v>
      </c>
      <c r="G14" s="122">
        <f t="shared" si="22"/>
        <v>1296007.9866666682</v>
      </c>
      <c r="H14" s="121">
        <f>'43 92'!H14+'Total Factory'!H14</f>
        <v>7642727.333333333</v>
      </c>
      <c r="I14" s="121">
        <f>'43 92'!I14+'Total Factory'!I14</f>
        <v>7428864.1100000003</v>
      </c>
      <c r="J14" s="123">
        <f t="shared" si="23"/>
        <v>213863.22333333269</v>
      </c>
      <c r="K14" s="121">
        <f>'43 92'!K14+'Total Factory'!K14</f>
        <v>9386248</v>
      </c>
      <c r="L14" s="121">
        <f>'43 92'!L14+'Total Factory'!L14</f>
        <v>9265186.6899999995</v>
      </c>
      <c r="M14" s="124">
        <f t="shared" si="24"/>
        <v>121061.31000000052</v>
      </c>
      <c r="N14" s="157">
        <f t="shared" si="25"/>
        <v>22435975</v>
      </c>
      <c r="O14" s="322">
        <f t="shared" si="26"/>
        <v>20805042.479999997</v>
      </c>
      <c r="P14" s="159">
        <f t="shared" si="27"/>
        <v>1630932.5200000033</v>
      </c>
      <c r="Q14" s="143">
        <f>'43 92'!Q14+'Total Factory'!Q14</f>
        <v>8918274</v>
      </c>
      <c r="R14" s="121">
        <f>'43 92'!R14+'Total Factory'!R14</f>
        <v>6660505.8499999996</v>
      </c>
      <c r="S14" s="122">
        <f t="shared" si="9"/>
        <v>2257768.1500000004</v>
      </c>
      <c r="T14" s="121">
        <f>'43 92'!T14+'Total Factory'!T14</f>
        <v>8763466</v>
      </c>
      <c r="U14" s="121">
        <f>'43 92'!U14+'Total Factory'!U14</f>
        <v>0</v>
      </c>
      <c r="V14" s="123">
        <f t="shared" si="10"/>
        <v>8763466</v>
      </c>
      <c r="W14" s="121">
        <f>'43 92'!W14+'Total Factory'!W14</f>
        <v>8685039</v>
      </c>
      <c r="X14" s="121">
        <f>'43 92'!X14+'Total Factory'!X14</f>
        <v>0</v>
      </c>
      <c r="Y14" s="124">
        <f t="shared" si="11"/>
        <v>8685039</v>
      </c>
      <c r="Z14" s="157">
        <f t="shared" si="28"/>
        <v>26366779</v>
      </c>
      <c r="AA14" s="322">
        <f t="shared" si="29"/>
        <v>6660505.8499999996</v>
      </c>
      <c r="AB14" s="159">
        <f t="shared" si="30"/>
        <v>19706273.149999999</v>
      </c>
      <c r="AC14" s="439">
        <f t="shared" si="31"/>
        <v>48802754</v>
      </c>
      <c r="AD14" s="327">
        <f t="shared" si="32"/>
        <v>27465548.329999998</v>
      </c>
      <c r="AE14" s="168">
        <f t="shared" si="33"/>
        <v>21337205.670000002</v>
      </c>
      <c r="AF14" s="143">
        <f>'43 92'!AF14+'Total Factory'!AF14</f>
        <v>8405610</v>
      </c>
      <c r="AG14" s="121">
        <f>'43 92'!AG14+'Total Factory'!AG14</f>
        <v>0</v>
      </c>
      <c r="AH14" s="122">
        <f t="shared" si="12"/>
        <v>8405610</v>
      </c>
      <c r="AI14" s="121">
        <f>'43 92'!AI14+'Total Factory'!AI14</f>
        <v>7735109.0000000009</v>
      </c>
      <c r="AJ14" s="121">
        <f>'43 92'!AJ14+'Total Factory'!AJ14</f>
        <v>0</v>
      </c>
      <c r="AK14" s="122">
        <f t="shared" si="13"/>
        <v>7735109.0000000009</v>
      </c>
      <c r="AL14" s="121">
        <f>'43 92'!AL14+'Total Factory'!AL14</f>
        <v>8664081</v>
      </c>
      <c r="AM14" s="121">
        <f>'43 92'!AM14+'Total Factory'!AM14</f>
        <v>0</v>
      </c>
      <c r="AN14" s="122">
        <f t="shared" si="14"/>
        <v>8664081</v>
      </c>
      <c r="AO14" s="157">
        <f t="shared" si="34"/>
        <v>24804800</v>
      </c>
      <c r="AP14" s="322">
        <f t="shared" si="35"/>
        <v>0</v>
      </c>
      <c r="AQ14" s="443">
        <f t="shared" si="36"/>
        <v>24804800</v>
      </c>
      <c r="AR14" s="143">
        <f>'43 92'!AR14+'Total Factory'!AR14</f>
        <v>8217241.0000000009</v>
      </c>
      <c r="AS14" s="121">
        <f>'43 92'!AS14+'Total Factory'!AS14</f>
        <v>0</v>
      </c>
      <c r="AT14" s="122">
        <f t="shared" si="37"/>
        <v>8217241.0000000009</v>
      </c>
      <c r="AU14" s="121">
        <f>'43 92'!AU14+'Total Factory'!AU14</f>
        <v>7461686.0000000009</v>
      </c>
      <c r="AV14" s="121">
        <f>'43 92'!AV14+'Total Factory'!AV14</f>
        <v>0</v>
      </c>
      <c r="AW14" s="123">
        <f t="shared" si="16"/>
        <v>7461686.0000000009</v>
      </c>
      <c r="AX14" s="125">
        <f>'43 92'!AX14+'Total Factory'!AX14</f>
        <v>6268602</v>
      </c>
      <c r="AY14" s="121">
        <f>'43 92'!AY14+'Total Factory'!AY14</f>
        <v>0</v>
      </c>
      <c r="AZ14" s="122">
        <f t="shared" si="17"/>
        <v>6268602</v>
      </c>
      <c r="BA14" s="157">
        <f t="shared" si="38"/>
        <v>21947529</v>
      </c>
      <c r="BB14" s="158">
        <f t="shared" si="39"/>
        <v>0</v>
      </c>
      <c r="BC14" s="443">
        <f t="shared" si="40"/>
        <v>21947529</v>
      </c>
      <c r="BD14" s="166">
        <f t="shared" si="41"/>
        <v>46752329</v>
      </c>
      <c r="BE14" s="167">
        <f t="shared" si="42"/>
        <v>0</v>
      </c>
      <c r="BF14" s="444">
        <f t="shared" si="43"/>
        <v>46752329</v>
      </c>
      <c r="BG14" s="166">
        <f t="shared" si="44"/>
        <v>95555083</v>
      </c>
      <c r="BH14" s="444">
        <f t="shared" si="45"/>
        <v>27465548.329999998</v>
      </c>
      <c r="BI14" s="444">
        <f t="shared" si="46"/>
        <v>68089534.670000002</v>
      </c>
      <c r="BJ14" s="465"/>
    </row>
    <row r="15" spans="1:62" s="183" customFormat="1" ht="30" customHeight="1" x14ac:dyDescent="0.5">
      <c r="A15" s="224">
        <f t="shared" si="47"/>
        <v>9</v>
      </c>
      <c r="B15" s="222">
        <v>51308</v>
      </c>
      <c r="C15" s="223" t="s">
        <v>8</v>
      </c>
      <c r="D15" s="182" t="s">
        <v>49</v>
      </c>
      <c r="E15" s="143">
        <f>'43 92'!E15+'Total Factory'!E15</f>
        <v>11551648.406294717</v>
      </c>
      <c r="F15" s="121">
        <f>'43 92'!F15+'Total Factory'!F15</f>
        <v>11146707.66</v>
      </c>
      <c r="G15" s="122">
        <f t="shared" si="22"/>
        <v>404940.74629471637</v>
      </c>
      <c r="H15" s="121">
        <f>'43 92'!H15+'Total Factory'!H15</f>
        <v>11265006.544323994</v>
      </c>
      <c r="I15" s="121">
        <f>'43 92'!I15+'Total Factory'!I15</f>
        <v>12130579.449999999</v>
      </c>
      <c r="J15" s="123">
        <f t="shared" si="23"/>
        <v>-865572.90567600541</v>
      </c>
      <c r="K15" s="121">
        <f>'43 92'!K15+'Total Factory'!K15</f>
        <v>11675845.529341141</v>
      </c>
      <c r="L15" s="121">
        <f>'43 92'!L15+'Total Factory'!L15</f>
        <v>12409636.089999998</v>
      </c>
      <c r="M15" s="124">
        <f t="shared" si="24"/>
        <v>-733790.56065885723</v>
      </c>
      <c r="N15" s="157">
        <f t="shared" si="25"/>
        <v>34492500.479959853</v>
      </c>
      <c r="O15" s="322">
        <f t="shared" si="26"/>
        <v>35686923.199999996</v>
      </c>
      <c r="P15" s="159">
        <f t="shared" si="27"/>
        <v>-1194422.7200401425</v>
      </c>
      <c r="Q15" s="143">
        <f>'43 92'!Q15+'Total Factory'!Q15</f>
        <v>9576253.3572857697</v>
      </c>
      <c r="R15" s="121">
        <f>'43 92'!R15+'Total Factory'!R15</f>
        <v>5866849.5899999999</v>
      </c>
      <c r="S15" s="122">
        <f t="shared" si="9"/>
        <v>3709403.7672857698</v>
      </c>
      <c r="T15" s="121">
        <f>'43 92'!T15+'Total Factory'!T15</f>
        <v>10970577.895014161</v>
      </c>
      <c r="U15" s="121">
        <f>'43 92'!U15+'Total Factory'!U15</f>
        <v>0</v>
      </c>
      <c r="V15" s="123">
        <f t="shared" si="10"/>
        <v>10970577.895014161</v>
      </c>
      <c r="W15" s="121">
        <f>'43 92'!W15+'Total Factory'!W15</f>
        <v>12261217.017275026</v>
      </c>
      <c r="X15" s="121">
        <f>'43 92'!X15+'Total Factory'!X15</f>
        <v>0</v>
      </c>
      <c r="Y15" s="124">
        <f t="shared" si="11"/>
        <v>12261217.017275026</v>
      </c>
      <c r="Z15" s="157">
        <f t="shared" si="28"/>
        <v>32808048.269574955</v>
      </c>
      <c r="AA15" s="322">
        <f t="shared" si="29"/>
        <v>5866849.5899999999</v>
      </c>
      <c r="AB15" s="159">
        <f t="shared" si="30"/>
        <v>26941198.679574955</v>
      </c>
      <c r="AC15" s="439">
        <f t="shared" si="31"/>
        <v>67300548.749534801</v>
      </c>
      <c r="AD15" s="327">
        <f t="shared" si="32"/>
        <v>41553772.789999992</v>
      </c>
      <c r="AE15" s="168">
        <f t="shared" si="33"/>
        <v>25746775.959534809</v>
      </c>
      <c r="AF15" s="143">
        <f>'43 92'!AF15+'Total Factory'!AF15</f>
        <v>11172535.636367345</v>
      </c>
      <c r="AG15" s="121">
        <f>'43 92'!AG15+'Total Factory'!AG15</f>
        <v>0</v>
      </c>
      <c r="AH15" s="122">
        <f t="shared" si="12"/>
        <v>11172535.636367345</v>
      </c>
      <c r="AI15" s="121">
        <f>'43 92'!AI15+'Total Factory'!AI15</f>
        <v>10718558.003634246</v>
      </c>
      <c r="AJ15" s="121">
        <f>'43 92'!AJ15+'Total Factory'!AJ15</f>
        <v>0</v>
      </c>
      <c r="AK15" s="122">
        <f t="shared" si="13"/>
        <v>10718558.003634246</v>
      </c>
      <c r="AL15" s="121">
        <f>'43 92'!AL15+'Total Factory'!AL15</f>
        <v>11629483.865224883</v>
      </c>
      <c r="AM15" s="121">
        <f>'43 92'!AM15+'Total Factory'!AM15</f>
        <v>0</v>
      </c>
      <c r="AN15" s="122">
        <f t="shared" si="14"/>
        <v>11629483.865224883</v>
      </c>
      <c r="AO15" s="157">
        <f t="shared" si="34"/>
        <v>33520577.505226474</v>
      </c>
      <c r="AP15" s="322">
        <f t="shared" si="35"/>
        <v>0</v>
      </c>
      <c r="AQ15" s="443">
        <f t="shared" si="36"/>
        <v>33520577.505226474</v>
      </c>
      <c r="AR15" s="143">
        <f>'43 92'!AR15+'Total Factory'!AR15</f>
        <v>11392435.646638189</v>
      </c>
      <c r="AS15" s="121">
        <f>'43 92'!AS15+'Total Factory'!AS15</f>
        <v>0</v>
      </c>
      <c r="AT15" s="122">
        <f t="shared" si="37"/>
        <v>11392435.646638189</v>
      </c>
      <c r="AU15" s="121">
        <f>'43 92'!AU15+'Total Factory'!AU15</f>
        <v>11774661.177566549</v>
      </c>
      <c r="AV15" s="121">
        <f>'43 92'!AV15+'Total Factory'!AV15</f>
        <v>0</v>
      </c>
      <c r="AW15" s="123">
        <f t="shared" si="16"/>
        <v>11774661.177566549</v>
      </c>
      <c r="AX15" s="125">
        <f>'43 92'!AX15+'Total Factory'!AX15</f>
        <v>10570507.021383926</v>
      </c>
      <c r="AY15" s="121">
        <f>'43 92'!AY15+'Total Factory'!AY15</f>
        <v>0</v>
      </c>
      <c r="AZ15" s="122">
        <f t="shared" si="17"/>
        <v>10570507.021383926</v>
      </c>
      <c r="BA15" s="157">
        <f t="shared" si="38"/>
        <v>33737603.845588662</v>
      </c>
      <c r="BB15" s="158">
        <f t="shared" si="39"/>
        <v>0</v>
      </c>
      <c r="BC15" s="443">
        <f t="shared" si="40"/>
        <v>33737603.845588662</v>
      </c>
      <c r="BD15" s="166">
        <f t="shared" si="41"/>
        <v>67258181.350815147</v>
      </c>
      <c r="BE15" s="167">
        <f t="shared" si="42"/>
        <v>0</v>
      </c>
      <c r="BF15" s="444">
        <f t="shared" si="43"/>
        <v>67258181.350815147</v>
      </c>
      <c r="BG15" s="166">
        <f t="shared" si="44"/>
        <v>134558730.10034996</v>
      </c>
      <c r="BH15" s="444">
        <f t="shared" si="45"/>
        <v>41553772.789999992</v>
      </c>
      <c r="BI15" s="444">
        <f t="shared" si="46"/>
        <v>93004957.310349971</v>
      </c>
      <c r="BJ15" s="465"/>
    </row>
    <row r="16" spans="1:62" s="183" customFormat="1" ht="30" customHeight="1" x14ac:dyDescent="0.5">
      <c r="A16" s="224">
        <f t="shared" si="47"/>
        <v>10</v>
      </c>
      <c r="B16" s="222">
        <v>51309</v>
      </c>
      <c r="C16" s="223" t="s">
        <v>9</v>
      </c>
      <c r="D16" s="182" t="s">
        <v>87</v>
      </c>
      <c r="E16" s="143">
        <f>'43 92'!E16+'Total Factory'!E16</f>
        <v>431875.12975261681</v>
      </c>
      <c r="F16" s="121">
        <f>'43 92'!F16+'Total Factory'!F16</f>
        <v>533941.14</v>
      </c>
      <c r="G16" s="122">
        <f t="shared" si="22"/>
        <v>-102066.01024738321</v>
      </c>
      <c r="H16" s="121">
        <f>'43 92'!H16+'Total Factory'!H16</f>
        <v>528152.96515819291</v>
      </c>
      <c r="I16" s="121">
        <f>'43 92'!I16+'Total Factory'!I16</f>
        <v>561225.9</v>
      </c>
      <c r="J16" s="123">
        <f t="shared" si="23"/>
        <v>-33072.934841807117</v>
      </c>
      <c r="K16" s="121">
        <f>'43 92'!K16+'Total Factory'!K16</f>
        <v>492657.41262013867</v>
      </c>
      <c r="L16" s="121">
        <f>'43 92'!L16+'Total Factory'!L16</f>
        <v>513756.69</v>
      </c>
      <c r="M16" s="124">
        <f t="shared" si="24"/>
        <v>-21099.277379861334</v>
      </c>
      <c r="N16" s="157">
        <f t="shared" si="25"/>
        <v>1452685.5075309484</v>
      </c>
      <c r="O16" s="322">
        <f t="shared" si="26"/>
        <v>1608923.73</v>
      </c>
      <c r="P16" s="159">
        <f t="shared" si="27"/>
        <v>-156238.2224690516</v>
      </c>
      <c r="Q16" s="143">
        <f>'43 92'!Q16+'Total Factory'!Q16</f>
        <v>508251.52018453664</v>
      </c>
      <c r="R16" s="121">
        <f>'43 92'!R16+'Total Factory'!R16</f>
        <v>346992.32</v>
      </c>
      <c r="S16" s="122">
        <f t="shared" si="9"/>
        <v>161259.20018453663</v>
      </c>
      <c r="T16" s="121">
        <f>'43 92'!T16+'Total Factory'!T16</f>
        <v>427867.2966948559</v>
      </c>
      <c r="U16" s="121">
        <f>'43 92'!U16+'Total Factory'!U16</f>
        <v>0</v>
      </c>
      <c r="V16" s="123">
        <f t="shared" si="10"/>
        <v>427867.2966948559</v>
      </c>
      <c r="W16" s="121">
        <f>'43 92'!W16+'Total Factory'!W16</f>
        <v>550441.78472965537</v>
      </c>
      <c r="X16" s="121">
        <f>'43 92'!X16+'Total Factory'!X16</f>
        <v>0</v>
      </c>
      <c r="Y16" s="124">
        <f t="shared" si="11"/>
        <v>550441.78472965537</v>
      </c>
      <c r="Z16" s="157">
        <f t="shared" si="28"/>
        <v>1486560.601609048</v>
      </c>
      <c r="AA16" s="322">
        <f t="shared" si="29"/>
        <v>346992.32</v>
      </c>
      <c r="AB16" s="159">
        <f t="shared" si="30"/>
        <v>1139568.2816090479</v>
      </c>
      <c r="AC16" s="439">
        <f t="shared" si="31"/>
        <v>2939246.1091399961</v>
      </c>
      <c r="AD16" s="327">
        <f t="shared" si="32"/>
        <v>1955916.05</v>
      </c>
      <c r="AE16" s="168">
        <f t="shared" si="33"/>
        <v>983330.05913999607</v>
      </c>
      <c r="AF16" s="143">
        <f>'43 92'!AF16+'Total Factory'!AF16</f>
        <v>492610.30916315975</v>
      </c>
      <c r="AG16" s="121">
        <f>'43 92'!AG16+'Total Factory'!AG16</f>
        <v>0</v>
      </c>
      <c r="AH16" s="122">
        <f t="shared" si="12"/>
        <v>492610.30916315975</v>
      </c>
      <c r="AI16" s="121">
        <f>'43 92'!AI16+'Total Factory'!AI16</f>
        <v>481939.47862555395</v>
      </c>
      <c r="AJ16" s="121">
        <f>'43 92'!AJ16+'Total Factory'!AJ16</f>
        <v>0</v>
      </c>
      <c r="AK16" s="122">
        <f t="shared" si="13"/>
        <v>481939.47862555395</v>
      </c>
      <c r="AL16" s="121">
        <f>'43 92'!AL16+'Total Factory'!AL16</f>
        <v>518898.32400066836</v>
      </c>
      <c r="AM16" s="121">
        <f>'43 92'!AM16+'Total Factory'!AM16</f>
        <v>0</v>
      </c>
      <c r="AN16" s="122">
        <f t="shared" si="14"/>
        <v>518898.32400066836</v>
      </c>
      <c r="AO16" s="157">
        <f t="shared" si="34"/>
        <v>1493448.1117893821</v>
      </c>
      <c r="AP16" s="322">
        <f t="shared" si="35"/>
        <v>0</v>
      </c>
      <c r="AQ16" s="443">
        <f t="shared" si="36"/>
        <v>1493448.1117893821</v>
      </c>
      <c r="AR16" s="143">
        <f>'43 92'!AR16+'Total Factory'!AR16</f>
        <v>492521.58010326431</v>
      </c>
      <c r="AS16" s="121">
        <f>'43 92'!AS16+'Total Factory'!AS16</f>
        <v>0</v>
      </c>
      <c r="AT16" s="122">
        <f t="shared" si="37"/>
        <v>492521.58010326431</v>
      </c>
      <c r="AU16" s="121">
        <f>'43 92'!AU16+'Total Factory'!AU16</f>
        <v>499260.07458666945</v>
      </c>
      <c r="AV16" s="121">
        <f>'43 92'!AV16+'Total Factory'!AV16</f>
        <v>0</v>
      </c>
      <c r="AW16" s="123">
        <f t="shared" si="16"/>
        <v>499260.07458666945</v>
      </c>
      <c r="AX16" s="125">
        <f>'43 92'!AX16+'Total Factory'!AX16</f>
        <v>496049.75341205578</v>
      </c>
      <c r="AY16" s="121">
        <f>'43 92'!AY16+'Total Factory'!AY16</f>
        <v>0</v>
      </c>
      <c r="AZ16" s="122">
        <f t="shared" si="17"/>
        <v>496049.75341205578</v>
      </c>
      <c r="BA16" s="157">
        <f t="shared" si="38"/>
        <v>1487831.4081019894</v>
      </c>
      <c r="BB16" s="158">
        <f t="shared" si="39"/>
        <v>0</v>
      </c>
      <c r="BC16" s="443">
        <f t="shared" si="40"/>
        <v>1487831.4081019894</v>
      </c>
      <c r="BD16" s="166">
        <f t="shared" si="41"/>
        <v>2981279.5198913715</v>
      </c>
      <c r="BE16" s="167">
        <f t="shared" si="42"/>
        <v>0</v>
      </c>
      <c r="BF16" s="444">
        <f t="shared" si="43"/>
        <v>2981279.5198913715</v>
      </c>
      <c r="BG16" s="166">
        <f t="shared" si="44"/>
        <v>5920525.6290313676</v>
      </c>
      <c r="BH16" s="444">
        <f t="shared" si="45"/>
        <v>1955916.05</v>
      </c>
      <c r="BI16" s="444">
        <f t="shared" si="46"/>
        <v>3964609.5790313678</v>
      </c>
      <c r="BJ16" s="465"/>
    </row>
    <row r="17" spans="1:62" s="183" customFormat="1" ht="30" customHeight="1" x14ac:dyDescent="0.5">
      <c r="A17" s="224">
        <f t="shared" si="47"/>
        <v>11</v>
      </c>
      <c r="B17" s="222">
        <v>51310</v>
      </c>
      <c r="C17" s="223" t="s">
        <v>10</v>
      </c>
      <c r="D17" s="182" t="s">
        <v>88</v>
      </c>
      <c r="E17" s="143">
        <f>'43 92'!E17+'Total Factory'!E17</f>
        <v>352514.03666666668</v>
      </c>
      <c r="F17" s="121">
        <f>'43 92'!F17+'Total Factory'!F17</f>
        <v>313795.21000000002</v>
      </c>
      <c r="G17" s="122">
        <f t="shared" si="22"/>
        <v>38718.82666666666</v>
      </c>
      <c r="H17" s="121">
        <f>'43 92'!H17+'Total Factory'!H17</f>
        <v>350609.51666666666</v>
      </c>
      <c r="I17" s="121">
        <f>'43 92'!I17+'Total Factory'!I17</f>
        <v>347892.76</v>
      </c>
      <c r="J17" s="123">
        <f t="shared" si="23"/>
        <v>2716.7566666666535</v>
      </c>
      <c r="K17" s="121">
        <f>'43 92'!K17+'Total Factory'!K17</f>
        <v>353768.03666666662</v>
      </c>
      <c r="L17" s="121">
        <f>'43 92'!L17+'Total Factory'!L17</f>
        <v>323936.65999999997</v>
      </c>
      <c r="M17" s="124">
        <f t="shared" si="24"/>
        <v>29831.376666666649</v>
      </c>
      <c r="N17" s="157">
        <f t="shared" si="25"/>
        <v>1056891.5899999999</v>
      </c>
      <c r="O17" s="322">
        <f t="shared" si="26"/>
        <v>985624.62999999989</v>
      </c>
      <c r="P17" s="159">
        <f t="shared" si="27"/>
        <v>71266.959999999963</v>
      </c>
      <c r="Q17" s="143">
        <f>'43 92'!Q17+'Total Factory'!Q17</f>
        <v>323218.01000000007</v>
      </c>
      <c r="R17" s="121">
        <f>'43 92'!R17+'Total Factory'!R17</f>
        <v>309693.36</v>
      </c>
      <c r="S17" s="122">
        <f t="shared" si="9"/>
        <v>13524.650000000081</v>
      </c>
      <c r="T17" s="121">
        <f>'43 92'!T17+'Total Factory'!T17</f>
        <v>323972.17000000004</v>
      </c>
      <c r="U17" s="121">
        <f>'43 92'!U17+'Total Factory'!U17</f>
        <v>0</v>
      </c>
      <c r="V17" s="123">
        <f t="shared" si="10"/>
        <v>323972.17000000004</v>
      </c>
      <c r="W17" s="121">
        <f>'43 92'!W17+'Total Factory'!W17</f>
        <v>334119.85000000003</v>
      </c>
      <c r="X17" s="121">
        <f>'43 92'!X17+'Total Factory'!X17</f>
        <v>0</v>
      </c>
      <c r="Y17" s="124">
        <f t="shared" si="11"/>
        <v>334119.85000000003</v>
      </c>
      <c r="Z17" s="157">
        <f t="shared" si="28"/>
        <v>981310.03000000026</v>
      </c>
      <c r="AA17" s="322">
        <f t="shared" si="29"/>
        <v>309693.36</v>
      </c>
      <c r="AB17" s="159">
        <f t="shared" si="30"/>
        <v>671616.67000000027</v>
      </c>
      <c r="AC17" s="439">
        <f t="shared" si="31"/>
        <v>2038201.62</v>
      </c>
      <c r="AD17" s="327">
        <f t="shared" si="32"/>
        <v>1295317.9899999998</v>
      </c>
      <c r="AE17" s="168">
        <f t="shared" si="33"/>
        <v>742883.63000000035</v>
      </c>
      <c r="AF17" s="143">
        <f>'43 92'!AF17+'Total Factory'!AF17</f>
        <v>324305.50000000006</v>
      </c>
      <c r="AG17" s="121">
        <f>'43 92'!AG17+'Total Factory'!AG17</f>
        <v>0</v>
      </c>
      <c r="AH17" s="122">
        <f t="shared" si="12"/>
        <v>324305.50000000006</v>
      </c>
      <c r="AI17" s="121">
        <f>'43 92'!AI17+'Total Factory'!AI17</f>
        <v>324305.50000000006</v>
      </c>
      <c r="AJ17" s="121">
        <f>'43 92'!AJ17+'Total Factory'!AJ17</f>
        <v>0</v>
      </c>
      <c r="AK17" s="122">
        <f t="shared" si="13"/>
        <v>324305.50000000006</v>
      </c>
      <c r="AL17" s="121">
        <f>'43 92'!AL17+'Total Factory'!AL17</f>
        <v>297692.69</v>
      </c>
      <c r="AM17" s="121">
        <f>'43 92'!AM17+'Total Factory'!AM17</f>
        <v>0</v>
      </c>
      <c r="AN17" s="122">
        <f t="shared" si="14"/>
        <v>297692.69</v>
      </c>
      <c r="AO17" s="157">
        <f t="shared" si="34"/>
        <v>946303.69000000018</v>
      </c>
      <c r="AP17" s="322">
        <f t="shared" si="35"/>
        <v>0</v>
      </c>
      <c r="AQ17" s="443">
        <f t="shared" si="36"/>
        <v>946303.69000000018</v>
      </c>
      <c r="AR17" s="143">
        <f>'43 92'!AR17+'Total Factory'!AR17</f>
        <v>293795.00666666671</v>
      </c>
      <c r="AS17" s="121">
        <f>'43 92'!AS17+'Total Factory'!AS17</f>
        <v>0</v>
      </c>
      <c r="AT17" s="122">
        <f t="shared" si="37"/>
        <v>293795.00666666671</v>
      </c>
      <c r="AU17" s="121">
        <f>'43 92'!AU17+'Total Factory'!AU17</f>
        <v>293795.00666666671</v>
      </c>
      <c r="AV17" s="121">
        <f>'43 92'!AV17+'Total Factory'!AV17</f>
        <v>0</v>
      </c>
      <c r="AW17" s="123">
        <f t="shared" si="16"/>
        <v>293795.00666666671</v>
      </c>
      <c r="AX17" s="125">
        <f>'43 92'!AX17+'Total Factory'!AX17</f>
        <v>297692.57666666666</v>
      </c>
      <c r="AY17" s="121">
        <f>'43 92'!AY17+'Total Factory'!AY17</f>
        <v>0</v>
      </c>
      <c r="AZ17" s="122">
        <f t="shared" si="17"/>
        <v>297692.57666666666</v>
      </c>
      <c r="BA17" s="157">
        <f t="shared" si="38"/>
        <v>885282.59000000008</v>
      </c>
      <c r="BB17" s="158">
        <f t="shared" si="39"/>
        <v>0</v>
      </c>
      <c r="BC17" s="443">
        <f t="shared" si="40"/>
        <v>885282.59000000008</v>
      </c>
      <c r="BD17" s="166">
        <f t="shared" si="41"/>
        <v>1831586.2800000003</v>
      </c>
      <c r="BE17" s="167">
        <f t="shared" si="42"/>
        <v>0</v>
      </c>
      <c r="BF17" s="444">
        <f t="shared" si="43"/>
        <v>1831586.2800000003</v>
      </c>
      <c r="BG17" s="166">
        <f t="shared" si="44"/>
        <v>3869787.9000000004</v>
      </c>
      <c r="BH17" s="444">
        <f t="shared" si="45"/>
        <v>1295317.9899999998</v>
      </c>
      <c r="BI17" s="444">
        <f t="shared" si="46"/>
        <v>2574469.9100000006</v>
      </c>
      <c r="BJ17" s="465"/>
    </row>
    <row r="18" spans="1:62" s="183" customFormat="1" ht="30" customHeight="1" x14ac:dyDescent="0.5">
      <c r="A18" s="224">
        <f t="shared" si="47"/>
        <v>12</v>
      </c>
      <c r="B18" s="222">
        <v>51311</v>
      </c>
      <c r="C18" s="223" t="s">
        <v>78</v>
      </c>
      <c r="D18" s="185" t="s">
        <v>50</v>
      </c>
      <c r="E18" s="143">
        <f>'43 92'!E18+'Total Factory'!E18</f>
        <v>266000</v>
      </c>
      <c r="F18" s="121">
        <f>'43 92'!F18+'Total Factory'!F18</f>
        <v>193800</v>
      </c>
      <c r="G18" s="122">
        <f t="shared" si="22"/>
        <v>72200</v>
      </c>
      <c r="H18" s="121">
        <f>'43 92'!H18+'Total Factory'!H18</f>
        <v>266000</v>
      </c>
      <c r="I18" s="121">
        <f>'43 92'!I18+'Total Factory'!I18</f>
        <v>193800</v>
      </c>
      <c r="J18" s="123">
        <f t="shared" si="23"/>
        <v>72200</v>
      </c>
      <c r="K18" s="121">
        <f>'43 92'!K18+'Total Factory'!K18</f>
        <v>266000</v>
      </c>
      <c r="L18" s="121">
        <f>'43 92'!L18+'Total Factory'!L18</f>
        <v>193800</v>
      </c>
      <c r="M18" s="124">
        <f t="shared" si="24"/>
        <v>72200</v>
      </c>
      <c r="N18" s="157">
        <f t="shared" si="25"/>
        <v>798000</v>
      </c>
      <c r="O18" s="322">
        <f t="shared" si="26"/>
        <v>581400</v>
      </c>
      <c r="P18" s="159">
        <f t="shared" si="27"/>
        <v>216600</v>
      </c>
      <c r="Q18" s="143">
        <f>'43 92'!Q18+'Total Factory'!Q18</f>
        <v>329270</v>
      </c>
      <c r="R18" s="121">
        <f>'43 92'!R18+'Total Factory'!R18</f>
        <v>0</v>
      </c>
      <c r="S18" s="122">
        <f t="shared" si="9"/>
        <v>329270</v>
      </c>
      <c r="T18" s="121">
        <f>'43 92'!T18+'Total Factory'!T18</f>
        <v>389500</v>
      </c>
      <c r="U18" s="121">
        <f>'43 92'!U18+'Total Factory'!U18</f>
        <v>0</v>
      </c>
      <c r="V18" s="123">
        <f t="shared" si="10"/>
        <v>389500</v>
      </c>
      <c r="W18" s="121">
        <f>'43 92'!W18+'Total Factory'!W18</f>
        <v>389500</v>
      </c>
      <c r="X18" s="121">
        <f>'43 92'!X18+'Total Factory'!X18</f>
        <v>0</v>
      </c>
      <c r="Y18" s="124">
        <f t="shared" si="11"/>
        <v>389500</v>
      </c>
      <c r="Z18" s="157">
        <f t="shared" si="28"/>
        <v>1108270</v>
      </c>
      <c r="AA18" s="322">
        <f t="shared" si="29"/>
        <v>0</v>
      </c>
      <c r="AB18" s="159">
        <f t="shared" si="30"/>
        <v>1108270</v>
      </c>
      <c r="AC18" s="439">
        <f t="shared" si="31"/>
        <v>1906270</v>
      </c>
      <c r="AD18" s="327">
        <f t="shared" si="32"/>
        <v>581400</v>
      </c>
      <c r="AE18" s="168">
        <f t="shared" si="33"/>
        <v>1324870</v>
      </c>
      <c r="AF18" s="143">
        <f>'43 92'!AF18+'Total Factory'!AF18</f>
        <v>285000</v>
      </c>
      <c r="AG18" s="121">
        <f>'43 92'!AG18+'Total Factory'!AG18</f>
        <v>0</v>
      </c>
      <c r="AH18" s="122">
        <f t="shared" si="12"/>
        <v>285000</v>
      </c>
      <c r="AI18" s="121">
        <f>'43 92'!AI18+'Total Factory'!AI18</f>
        <v>253270</v>
      </c>
      <c r="AJ18" s="121">
        <f>'43 92'!AJ18+'Total Factory'!AJ18</f>
        <v>0</v>
      </c>
      <c r="AK18" s="122">
        <f t="shared" si="13"/>
        <v>253270</v>
      </c>
      <c r="AL18" s="121">
        <f>'43 92'!AL18+'Total Factory'!AL18</f>
        <v>193230</v>
      </c>
      <c r="AM18" s="121">
        <f>'43 92'!AM18+'Total Factory'!AM18</f>
        <v>0</v>
      </c>
      <c r="AN18" s="122">
        <f t="shared" si="14"/>
        <v>193230</v>
      </c>
      <c r="AO18" s="157">
        <f t="shared" si="34"/>
        <v>731500</v>
      </c>
      <c r="AP18" s="322">
        <f t="shared" si="35"/>
        <v>0</v>
      </c>
      <c r="AQ18" s="443">
        <f t="shared" si="36"/>
        <v>731500</v>
      </c>
      <c r="AR18" s="143">
        <f>'43 92'!AR18+'Total Factory'!AR18</f>
        <v>193230</v>
      </c>
      <c r="AS18" s="121">
        <f>'43 92'!AS18+'Total Factory'!AS18</f>
        <v>0</v>
      </c>
      <c r="AT18" s="122">
        <f t="shared" si="37"/>
        <v>193230</v>
      </c>
      <c r="AU18" s="121">
        <f>'43 92'!AU18+'Total Factory'!AU18</f>
        <v>193230</v>
      </c>
      <c r="AV18" s="121">
        <f>'43 92'!AV18+'Total Factory'!AV18</f>
        <v>0</v>
      </c>
      <c r="AW18" s="123">
        <f t="shared" si="16"/>
        <v>193230</v>
      </c>
      <c r="AX18" s="125">
        <f>'43 92'!AX18+'Total Factory'!AX18</f>
        <v>161500</v>
      </c>
      <c r="AY18" s="121">
        <f>'43 92'!AY18+'Total Factory'!AY18</f>
        <v>0</v>
      </c>
      <c r="AZ18" s="122">
        <f t="shared" si="17"/>
        <v>161500</v>
      </c>
      <c r="BA18" s="157">
        <f t="shared" si="38"/>
        <v>547960</v>
      </c>
      <c r="BB18" s="158">
        <f t="shared" si="39"/>
        <v>0</v>
      </c>
      <c r="BC18" s="443">
        <f t="shared" si="40"/>
        <v>547960</v>
      </c>
      <c r="BD18" s="166">
        <f t="shared" si="41"/>
        <v>1279460</v>
      </c>
      <c r="BE18" s="167">
        <f t="shared" si="42"/>
        <v>0</v>
      </c>
      <c r="BF18" s="444">
        <f t="shared" si="43"/>
        <v>1279460</v>
      </c>
      <c r="BG18" s="166">
        <f t="shared" si="44"/>
        <v>3185730</v>
      </c>
      <c r="BH18" s="444">
        <f t="shared" si="45"/>
        <v>581400</v>
      </c>
      <c r="BI18" s="444">
        <f t="shared" si="46"/>
        <v>2604330</v>
      </c>
      <c r="BJ18" s="465"/>
    </row>
    <row r="19" spans="1:62" s="183" customFormat="1" ht="30" customHeight="1" x14ac:dyDescent="0.5">
      <c r="A19" s="224">
        <f t="shared" si="47"/>
        <v>13</v>
      </c>
      <c r="B19" s="222">
        <v>51312</v>
      </c>
      <c r="C19" s="223" t="s">
        <v>79</v>
      </c>
      <c r="D19" s="185" t="s">
        <v>51</v>
      </c>
      <c r="E19" s="143">
        <f>'43 92'!E19+'Total Factory'!E19</f>
        <v>611905.88599999994</v>
      </c>
      <c r="F19" s="121">
        <f>'43 92'!F19+'Total Factory'!F19</f>
        <v>839842.69</v>
      </c>
      <c r="G19" s="122">
        <f t="shared" si="22"/>
        <v>-227936.804</v>
      </c>
      <c r="H19" s="121">
        <f>'43 92'!H19+'Total Factory'!H19</f>
        <v>865266.99600000004</v>
      </c>
      <c r="I19" s="121">
        <f>'43 92'!I19+'Total Factory'!I19</f>
        <v>1520657.65</v>
      </c>
      <c r="J19" s="123">
        <f t="shared" si="23"/>
        <v>-655390.65399999986</v>
      </c>
      <c r="K19" s="121">
        <f>'43 92'!K19+'Total Factory'!K19</f>
        <v>923737.47600000002</v>
      </c>
      <c r="L19" s="121">
        <f>'43 92'!L19+'Total Factory'!L19</f>
        <v>1577795.19</v>
      </c>
      <c r="M19" s="124">
        <f t="shared" si="24"/>
        <v>-654057.71399999992</v>
      </c>
      <c r="N19" s="157">
        <f t="shared" si="25"/>
        <v>2400910.358</v>
      </c>
      <c r="O19" s="322">
        <f t="shared" si="26"/>
        <v>3938295.53</v>
      </c>
      <c r="P19" s="159">
        <f t="shared" si="27"/>
        <v>-1537385.1719999998</v>
      </c>
      <c r="Q19" s="143">
        <f>'43 92'!Q19+'Total Factory'!Q19</f>
        <v>547946.52600000007</v>
      </c>
      <c r="R19" s="121">
        <f>'43 92'!R19+'Total Factory'!R19</f>
        <v>1174433.8800000001</v>
      </c>
      <c r="S19" s="122">
        <f t="shared" si="9"/>
        <v>-626487.35400000005</v>
      </c>
      <c r="T19" s="121">
        <f>'43 92'!T19+'Total Factory'!T19</f>
        <v>879578.16599999997</v>
      </c>
      <c r="U19" s="121">
        <f>'43 92'!U19+'Total Factory'!U19</f>
        <v>0</v>
      </c>
      <c r="V19" s="123">
        <f t="shared" si="10"/>
        <v>879578.16599999997</v>
      </c>
      <c r="W19" s="121">
        <f>'43 92'!W19+'Total Factory'!W19</f>
        <v>574381.42599999998</v>
      </c>
      <c r="X19" s="121">
        <f>'43 92'!X19+'Total Factory'!X19</f>
        <v>0</v>
      </c>
      <c r="Y19" s="124">
        <f t="shared" si="11"/>
        <v>574381.42599999998</v>
      </c>
      <c r="Z19" s="157">
        <f t="shared" si="28"/>
        <v>2001906.118</v>
      </c>
      <c r="AA19" s="322">
        <f t="shared" si="29"/>
        <v>1174433.8800000001</v>
      </c>
      <c r="AB19" s="159">
        <f t="shared" si="30"/>
        <v>827472.2379999999</v>
      </c>
      <c r="AC19" s="439">
        <f t="shared" si="31"/>
        <v>4402816.4759999998</v>
      </c>
      <c r="AD19" s="327">
        <f t="shared" si="32"/>
        <v>5112729.41</v>
      </c>
      <c r="AE19" s="168">
        <f t="shared" si="33"/>
        <v>-709912.93400000036</v>
      </c>
      <c r="AF19" s="143">
        <f>'43 92'!AF19+'Total Factory'!AF19</f>
        <v>447863.68599999999</v>
      </c>
      <c r="AG19" s="121">
        <f>'43 92'!AG19+'Total Factory'!AG19</f>
        <v>0</v>
      </c>
      <c r="AH19" s="122">
        <f t="shared" si="12"/>
        <v>447863.68599999999</v>
      </c>
      <c r="AI19" s="121">
        <f>'43 92'!AI19+'Total Factory'!AI19</f>
        <v>1012387.736</v>
      </c>
      <c r="AJ19" s="121">
        <f>'43 92'!AJ19+'Total Factory'!AJ19</f>
        <v>0</v>
      </c>
      <c r="AK19" s="122">
        <f t="shared" si="13"/>
        <v>1012387.736</v>
      </c>
      <c r="AL19" s="121">
        <f>'43 92'!AL19+'Total Factory'!AL19</f>
        <v>607274.98600000003</v>
      </c>
      <c r="AM19" s="121">
        <f>'43 92'!AM19+'Total Factory'!AM19</f>
        <v>0</v>
      </c>
      <c r="AN19" s="122">
        <f t="shared" si="14"/>
        <v>607274.98600000003</v>
      </c>
      <c r="AO19" s="157">
        <f t="shared" si="34"/>
        <v>2067526.4080000001</v>
      </c>
      <c r="AP19" s="322">
        <f t="shared" si="35"/>
        <v>0</v>
      </c>
      <c r="AQ19" s="443">
        <f t="shared" si="36"/>
        <v>2067526.4080000001</v>
      </c>
      <c r="AR19" s="143">
        <f>'43 92'!AR19+'Total Factory'!AR19</f>
        <v>360804.97600000002</v>
      </c>
      <c r="AS19" s="121">
        <f>'43 92'!AS19+'Total Factory'!AS19</f>
        <v>0</v>
      </c>
      <c r="AT19" s="122">
        <f t="shared" si="37"/>
        <v>360804.97600000002</v>
      </c>
      <c r="AU19" s="121">
        <f>'43 92'!AU19+'Total Factory'!AU19</f>
        <v>614138.97600000002</v>
      </c>
      <c r="AV19" s="121">
        <f>'43 92'!AV19+'Total Factory'!AV19</f>
        <v>0</v>
      </c>
      <c r="AW19" s="123">
        <f t="shared" si="16"/>
        <v>614138.97600000002</v>
      </c>
      <c r="AX19" s="125">
        <f>'43 92'!AX19+'Total Factory'!AX19</f>
        <v>426229.97600000002</v>
      </c>
      <c r="AY19" s="121">
        <f>'43 92'!AY19+'Total Factory'!AY19</f>
        <v>0</v>
      </c>
      <c r="AZ19" s="122">
        <f t="shared" si="17"/>
        <v>426229.97600000002</v>
      </c>
      <c r="BA19" s="157">
        <f t="shared" si="38"/>
        <v>1401173.9280000001</v>
      </c>
      <c r="BB19" s="158">
        <f t="shared" si="39"/>
        <v>0</v>
      </c>
      <c r="BC19" s="443">
        <f t="shared" si="40"/>
        <v>1401173.9280000001</v>
      </c>
      <c r="BD19" s="166">
        <f t="shared" si="41"/>
        <v>3468700.3360000001</v>
      </c>
      <c r="BE19" s="167">
        <f t="shared" si="42"/>
        <v>0</v>
      </c>
      <c r="BF19" s="444">
        <f t="shared" si="43"/>
        <v>3468700.3360000001</v>
      </c>
      <c r="BG19" s="166">
        <f t="shared" si="44"/>
        <v>7871516.8119999999</v>
      </c>
      <c r="BH19" s="444">
        <f t="shared" si="45"/>
        <v>5112729.41</v>
      </c>
      <c r="BI19" s="444">
        <f t="shared" si="46"/>
        <v>2758787.4019999998</v>
      </c>
      <c r="BJ19" s="465"/>
    </row>
    <row r="20" spans="1:62" s="183" customFormat="1" ht="30" customHeight="1" x14ac:dyDescent="0.5">
      <c r="A20" s="224">
        <f t="shared" si="47"/>
        <v>14</v>
      </c>
      <c r="B20" s="222">
        <v>51313</v>
      </c>
      <c r="C20" s="223" t="s">
        <v>11</v>
      </c>
      <c r="D20" s="185" t="s">
        <v>52</v>
      </c>
      <c r="E20" s="143">
        <f>'43 92'!E20+'Total Factory'!E20</f>
        <v>0</v>
      </c>
      <c r="F20" s="121">
        <f>'43 92'!F20+'Total Factory'!F20</f>
        <v>0</v>
      </c>
      <c r="G20" s="122">
        <f t="shared" si="22"/>
        <v>0</v>
      </c>
      <c r="H20" s="121">
        <f>'43 92'!H20+'Total Factory'!H20</f>
        <v>0</v>
      </c>
      <c r="I20" s="121">
        <f>'43 92'!I20+'Total Factory'!I20</f>
        <v>0</v>
      </c>
      <c r="J20" s="123">
        <f t="shared" si="23"/>
        <v>0</v>
      </c>
      <c r="K20" s="121">
        <f>'43 92'!K20+'Total Factory'!K20</f>
        <v>0</v>
      </c>
      <c r="L20" s="121">
        <f>'43 92'!L20+'Total Factory'!L20</f>
        <v>0</v>
      </c>
      <c r="M20" s="124">
        <f t="shared" si="24"/>
        <v>0</v>
      </c>
      <c r="N20" s="157">
        <f t="shared" si="25"/>
        <v>0</v>
      </c>
      <c r="O20" s="322">
        <f t="shared" si="26"/>
        <v>0</v>
      </c>
      <c r="P20" s="159">
        <f t="shared" si="27"/>
        <v>0</v>
      </c>
      <c r="Q20" s="143">
        <f>'43 92'!Q20+'Total Factory'!Q20</f>
        <v>0</v>
      </c>
      <c r="R20" s="121">
        <f>'43 92'!R20+'Total Factory'!R20</f>
        <v>0</v>
      </c>
      <c r="S20" s="122">
        <f t="shared" si="9"/>
        <v>0</v>
      </c>
      <c r="T20" s="121">
        <f>'43 92'!T20+'Total Factory'!T20</f>
        <v>0</v>
      </c>
      <c r="U20" s="121">
        <f>'43 92'!U20+'Total Factory'!U20</f>
        <v>0</v>
      </c>
      <c r="V20" s="123">
        <f t="shared" si="10"/>
        <v>0</v>
      </c>
      <c r="W20" s="121">
        <f>'43 92'!W20+'Total Factory'!W20</f>
        <v>0</v>
      </c>
      <c r="X20" s="121">
        <f>'43 92'!X20+'Total Factory'!X20</f>
        <v>0</v>
      </c>
      <c r="Y20" s="124">
        <f t="shared" si="11"/>
        <v>0</v>
      </c>
      <c r="Z20" s="157">
        <f t="shared" si="28"/>
        <v>0</v>
      </c>
      <c r="AA20" s="322">
        <f t="shared" si="29"/>
        <v>0</v>
      </c>
      <c r="AB20" s="159">
        <f t="shared" si="30"/>
        <v>0</v>
      </c>
      <c r="AC20" s="439">
        <f t="shared" si="31"/>
        <v>0</v>
      </c>
      <c r="AD20" s="327">
        <f t="shared" si="32"/>
        <v>0</v>
      </c>
      <c r="AE20" s="168">
        <f t="shared" si="33"/>
        <v>0</v>
      </c>
      <c r="AF20" s="143">
        <f>'43 92'!AF20+'Total Factory'!AF20</f>
        <v>0</v>
      </c>
      <c r="AG20" s="121">
        <f>'43 92'!AG20+'Total Factory'!AG20</f>
        <v>0</v>
      </c>
      <c r="AH20" s="122">
        <f t="shared" si="12"/>
        <v>0</v>
      </c>
      <c r="AI20" s="121">
        <f>'43 92'!AI20+'Total Factory'!AI20</f>
        <v>0</v>
      </c>
      <c r="AJ20" s="121">
        <f>'43 92'!AJ20+'Total Factory'!AJ20</f>
        <v>0</v>
      </c>
      <c r="AK20" s="122">
        <f t="shared" si="13"/>
        <v>0</v>
      </c>
      <c r="AL20" s="121">
        <f>'43 92'!AL20+'Total Factory'!AL20</f>
        <v>0</v>
      </c>
      <c r="AM20" s="121">
        <f>'43 92'!AM20+'Total Factory'!AM20</f>
        <v>0</v>
      </c>
      <c r="AN20" s="122">
        <f t="shared" si="14"/>
        <v>0</v>
      </c>
      <c r="AO20" s="157">
        <f t="shared" si="34"/>
        <v>0</v>
      </c>
      <c r="AP20" s="322">
        <f t="shared" si="35"/>
        <v>0</v>
      </c>
      <c r="AQ20" s="443">
        <f t="shared" si="36"/>
        <v>0</v>
      </c>
      <c r="AR20" s="143">
        <f>'43 92'!AR20+'Total Factory'!AR20</f>
        <v>0</v>
      </c>
      <c r="AS20" s="121">
        <f>'43 92'!AS20+'Total Factory'!AS20</f>
        <v>0</v>
      </c>
      <c r="AT20" s="122">
        <f t="shared" si="37"/>
        <v>0</v>
      </c>
      <c r="AU20" s="121">
        <f>'43 92'!AU20+'Total Factory'!AU20</f>
        <v>0</v>
      </c>
      <c r="AV20" s="121">
        <f>'43 92'!AV20+'Total Factory'!AV20</f>
        <v>0</v>
      </c>
      <c r="AW20" s="123">
        <f t="shared" si="16"/>
        <v>0</v>
      </c>
      <c r="AX20" s="125">
        <f>'43 92'!AX20+'Total Factory'!AX20</f>
        <v>0</v>
      </c>
      <c r="AY20" s="121">
        <f>'43 92'!AY20+'Total Factory'!AY20</f>
        <v>0</v>
      </c>
      <c r="AZ20" s="122">
        <f t="shared" si="17"/>
        <v>0</v>
      </c>
      <c r="BA20" s="157">
        <f t="shared" si="38"/>
        <v>0</v>
      </c>
      <c r="BB20" s="158">
        <f t="shared" si="39"/>
        <v>0</v>
      </c>
      <c r="BC20" s="443">
        <f t="shared" si="40"/>
        <v>0</v>
      </c>
      <c r="BD20" s="166">
        <f t="shared" si="41"/>
        <v>0</v>
      </c>
      <c r="BE20" s="167">
        <f t="shared" si="42"/>
        <v>0</v>
      </c>
      <c r="BF20" s="444">
        <f t="shared" si="43"/>
        <v>0</v>
      </c>
      <c r="BG20" s="166">
        <f t="shared" si="44"/>
        <v>0</v>
      </c>
      <c r="BH20" s="444">
        <f t="shared" si="45"/>
        <v>0</v>
      </c>
      <c r="BI20" s="444">
        <f t="shared" si="46"/>
        <v>0</v>
      </c>
      <c r="BJ20" s="465"/>
    </row>
    <row r="21" spans="1:62" s="183" customFormat="1" ht="30" customHeight="1" x14ac:dyDescent="0.5">
      <c r="A21" s="224">
        <f t="shared" si="47"/>
        <v>15</v>
      </c>
      <c r="B21" s="222">
        <v>51314</v>
      </c>
      <c r="C21" s="223" t="s">
        <v>12</v>
      </c>
      <c r="D21" s="185" t="s">
        <v>53</v>
      </c>
      <c r="E21" s="143">
        <f>'43 92'!E21+'Total Factory'!E21</f>
        <v>-744394.49999999988</v>
      </c>
      <c r="F21" s="121">
        <f>'43 92'!F21+'Total Factory'!F21</f>
        <v>-2330797.1800000002</v>
      </c>
      <c r="G21" s="122">
        <f t="shared" si="22"/>
        <v>1586402.6800000002</v>
      </c>
      <c r="H21" s="121">
        <f>'43 92'!H21+'Total Factory'!H21</f>
        <v>-556042</v>
      </c>
      <c r="I21" s="121">
        <f>'43 92'!I21+'Total Factory'!I21</f>
        <v>-1813820.7999999998</v>
      </c>
      <c r="J21" s="123">
        <f t="shared" si="23"/>
        <v>1257778.7999999998</v>
      </c>
      <c r="K21" s="121">
        <f>'43 92'!K21+'Total Factory'!K21</f>
        <v>-1069422.2000000002</v>
      </c>
      <c r="L21" s="121">
        <f>'43 92'!L21+'Total Factory'!L21</f>
        <v>-474983.3</v>
      </c>
      <c r="M21" s="124">
        <f t="shared" si="24"/>
        <v>-594438.90000000014</v>
      </c>
      <c r="N21" s="157">
        <f t="shared" si="25"/>
        <v>-2369858.7000000002</v>
      </c>
      <c r="O21" s="322">
        <f t="shared" si="26"/>
        <v>-4619601.28</v>
      </c>
      <c r="P21" s="159">
        <f t="shared" si="27"/>
        <v>2249742.58</v>
      </c>
      <c r="Q21" s="143">
        <f>'43 92'!Q21+'Total Factory'!Q21</f>
        <v>-783740</v>
      </c>
      <c r="R21" s="121">
        <f>'43 92'!R21+'Total Factory'!R21</f>
        <v>-196082.90999999997</v>
      </c>
      <c r="S21" s="122">
        <f t="shared" si="9"/>
        <v>-587657.09000000008</v>
      </c>
      <c r="T21" s="121">
        <f>'43 92'!T21+'Total Factory'!T21</f>
        <v>-88027.199999999997</v>
      </c>
      <c r="U21" s="121">
        <f>'43 92'!U21+'Total Factory'!U21</f>
        <v>0</v>
      </c>
      <c r="V21" s="123">
        <f t="shared" si="10"/>
        <v>-88027.199999999997</v>
      </c>
      <c r="W21" s="121">
        <f>'43 92'!W21+'Total Factory'!W21</f>
        <v>-831188.8</v>
      </c>
      <c r="X21" s="121">
        <f>'43 92'!X21+'Total Factory'!X21</f>
        <v>0</v>
      </c>
      <c r="Y21" s="124">
        <f t="shared" si="11"/>
        <v>-831188.8</v>
      </c>
      <c r="Z21" s="157">
        <f t="shared" si="28"/>
        <v>-1702956</v>
      </c>
      <c r="AA21" s="322">
        <f t="shared" si="29"/>
        <v>-196082.90999999997</v>
      </c>
      <c r="AB21" s="159">
        <f t="shared" si="30"/>
        <v>-1506873.09</v>
      </c>
      <c r="AC21" s="439">
        <f t="shared" si="31"/>
        <v>-4072814.7</v>
      </c>
      <c r="AD21" s="327">
        <f t="shared" si="32"/>
        <v>-4815684.1900000004</v>
      </c>
      <c r="AE21" s="168">
        <f t="shared" si="33"/>
        <v>742869.49000000022</v>
      </c>
      <c r="AF21" s="143">
        <f>'43 92'!AF21+'Total Factory'!AF21</f>
        <v>-697205.8</v>
      </c>
      <c r="AG21" s="121">
        <f>'43 92'!AG21+'Total Factory'!AG21</f>
        <v>0</v>
      </c>
      <c r="AH21" s="122">
        <f t="shared" si="12"/>
        <v>-697205.8</v>
      </c>
      <c r="AI21" s="121">
        <f>'43 92'!AI21+'Total Factory'!AI21</f>
        <v>-1626818.8000000003</v>
      </c>
      <c r="AJ21" s="121">
        <f>'43 92'!AJ21+'Total Factory'!AJ21</f>
        <v>0</v>
      </c>
      <c r="AK21" s="122">
        <f t="shared" si="13"/>
        <v>-1626818.8000000003</v>
      </c>
      <c r="AL21" s="121">
        <f>'43 92'!AL21+'Total Factory'!AL21</f>
        <v>-807793.3</v>
      </c>
      <c r="AM21" s="121">
        <f>'43 92'!AM21+'Total Factory'!AM21</f>
        <v>0</v>
      </c>
      <c r="AN21" s="122">
        <f t="shared" si="14"/>
        <v>-807793.3</v>
      </c>
      <c r="AO21" s="157">
        <f t="shared" si="34"/>
        <v>-3131817.9000000004</v>
      </c>
      <c r="AP21" s="322">
        <f t="shared" si="35"/>
        <v>0</v>
      </c>
      <c r="AQ21" s="443">
        <f t="shared" si="36"/>
        <v>-3131817.9000000004</v>
      </c>
      <c r="AR21" s="143">
        <f>'43 92'!AR21+'Total Factory'!AR21</f>
        <v>-239436.75</v>
      </c>
      <c r="AS21" s="121">
        <f>'43 92'!AS21+'Total Factory'!AS21</f>
        <v>0</v>
      </c>
      <c r="AT21" s="122">
        <f t="shared" si="37"/>
        <v>-239436.75</v>
      </c>
      <c r="AU21" s="121">
        <f>'43 92'!AU21+'Total Factory'!AU21</f>
        <v>-670531.9</v>
      </c>
      <c r="AV21" s="121">
        <f>'43 92'!AV21+'Total Factory'!AV21</f>
        <v>0</v>
      </c>
      <c r="AW21" s="123">
        <f t="shared" si="16"/>
        <v>-670531.9</v>
      </c>
      <c r="AX21" s="125">
        <f>'43 92'!AX21+'Total Factory'!AX21</f>
        <v>0</v>
      </c>
      <c r="AY21" s="121">
        <f>'43 92'!AY21+'Total Factory'!AY21</f>
        <v>0</v>
      </c>
      <c r="AZ21" s="122">
        <f t="shared" si="17"/>
        <v>0</v>
      </c>
      <c r="BA21" s="157">
        <f t="shared" si="38"/>
        <v>-909968.65</v>
      </c>
      <c r="BB21" s="158">
        <f t="shared" si="39"/>
        <v>0</v>
      </c>
      <c r="BC21" s="443">
        <f t="shared" si="40"/>
        <v>-909968.65</v>
      </c>
      <c r="BD21" s="166">
        <f t="shared" si="41"/>
        <v>-4041786.5500000003</v>
      </c>
      <c r="BE21" s="167">
        <f t="shared" si="42"/>
        <v>0</v>
      </c>
      <c r="BF21" s="444">
        <f t="shared" si="43"/>
        <v>-4041786.5500000003</v>
      </c>
      <c r="BG21" s="166">
        <f t="shared" si="44"/>
        <v>-8114601.25</v>
      </c>
      <c r="BH21" s="444">
        <f t="shared" si="45"/>
        <v>-4815684.1900000004</v>
      </c>
      <c r="BI21" s="444">
        <f t="shared" si="46"/>
        <v>-3298917.0599999996</v>
      </c>
      <c r="BJ21" s="465"/>
    </row>
    <row r="22" spans="1:62" s="183" customFormat="1" ht="30" customHeight="1" x14ac:dyDescent="0.5">
      <c r="A22" s="224">
        <f t="shared" si="47"/>
        <v>16</v>
      </c>
      <c r="B22" s="222">
        <v>51315</v>
      </c>
      <c r="C22" s="223" t="s">
        <v>104</v>
      </c>
      <c r="D22" s="185" t="s">
        <v>105</v>
      </c>
      <c r="E22" s="143">
        <f>'43 92'!E22+'Total Factory'!E22</f>
        <v>144392.60000000003</v>
      </c>
      <c r="F22" s="121">
        <f>'43 92'!F22+'Total Factory'!F22</f>
        <v>173253.99</v>
      </c>
      <c r="G22" s="122">
        <f t="shared" si="22"/>
        <v>-28861.389999999956</v>
      </c>
      <c r="H22" s="121">
        <f>'43 92'!H22+'Total Factory'!H22</f>
        <v>144124.96000000002</v>
      </c>
      <c r="I22" s="121">
        <f>'43 92'!I22+'Total Factory'!I22</f>
        <v>165313.14000000001</v>
      </c>
      <c r="J22" s="123">
        <f t="shared" si="23"/>
        <v>-21188.179999999993</v>
      </c>
      <c r="K22" s="121">
        <f>'43 92'!K22+'Total Factory'!K22</f>
        <v>146621.50000000003</v>
      </c>
      <c r="L22" s="121">
        <f>'43 92'!L22+'Total Factory'!L22</f>
        <v>182446.29</v>
      </c>
      <c r="M22" s="124">
        <f t="shared" si="24"/>
        <v>-35824.789999999979</v>
      </c>
      <c r="N22" s="157">
        <f t="shared" si="25"/>
        <v>435139.06000000006</v>
      </c>
      <c r="O22" s="322">
        <f t="shared" si="26"/>
        <v>521013.42000000004</v>
      </c>
      <c r="P22" s="159">
        <f t="shared" si="27"/>
        <v>-85874.359999999986</v>
      </c>
      <c r="Q22" s="143">
        <f>'43 92'!Q22+'Total Factory'!Q22</f>
        <v>168645.72000000003</v>
      </c>
      <c r="R22" s="121">
        <f>'43 92'!R22+'Total Factory'!R22</f>
        <v>173477.04</v>
      </c>
      <c r="S22" s="122">
        <f t="shared" si="9"/>
        <v>-4831.3199999999779</v>
      </c>
      <c r="T22" s="121">
        <f>'43 92'!T22+'Total Factory'!T22</f>
        <v>167642.37000000002</v>
      </c>
      <c r="U22" s="121">
        <f>'43 92'!U22+'Total Factory'!U22</f>
        <v>0</v>
      </c>
      <c r="V22" s="123">
        <f t="shared" si="10"/>
        <v>167642.37000000002</v>
      </c>
      <c r="W22" s="121">
        <f>'43 92'!W22+'Total Factory'!W22</f>
        <v>167689.5</v>
      </c>
      <c r="X22" s="121">
        <f>'43 92'!X22+'Total Factory'!X22</f>
        <v>0</v>
      </c>
      <c r="Y22" s="124">
        <f t="shared" si="11"/>
        <v>167689.5</v>
      </c>
      <c r="Z22" s="157">
        <f t="shared" si="28"/>
        <v>503977.59000000008</v>
      </c>
      <c r="AA22" s="322">
        <f t="shared" si="29"/>
        <v>173477.04</v>
      </c>
      <c r="AB22" s="159">
        <f t="shared" si="30"/>
        <v>330500.55000000005</v>
      </c>
      <c r="AC22" s="439">
        <f t="shared" si="31"/>
        <v>939116.65</v>
      </c>
      <c r="AD22" s="327">
        <f t="shared" si="32"/>
        <v>694490.46000000008</v>
      </c>
      <c r="AE22" s="168">
        <f t="shared" si="33"/>
        <v>244626.18999999994</v>
      </c>
      <c r="AF22" s="143">
        <f>'43 92'!AF22+'Total Factory'!AF22</f>
        <v>177013.09000000003</v>
      </c>
      <c r="AG22" s="121">
        <f>'43 92'!AG22+'Total Factory'!AG22</f>
        <v>0</v>
      </c>
      <c r="AH22" s="122">
        <f t="shared" si="12"/>
        <v>177013.09000000003</v>
      </c>
      <c r="AI22" s="121">
        <f>'43 92'!AI22+'Total Factory'!AI22</f>
        <v>187661.81</v>
      </c>
      <c r="AJ22" s="121">
        <f>'43 92'!AJ22+'Total Factory'!AJ22</f>
        <v>0</v>
      </c>
      <c r="AK22" s="122">
        <f t="shared" si="13"/>
        <v>187661.81</v>
      </c>
      <c r="AL22" s="121">
        <f>'43 92'!AL22+'Total Factory'!AL22</f>
        <v>187275.61</v>
      </c>
      <c r="AM22" s="121">
        <f>'43 92'!AM22+'Total Factory'!AM22</f>
        <v>0</v>
      </c>
      <c r="AN22" s="122">
        <f t="shared" si="14"/>
        <v>187275.61</v>
      </c>
      <c r="AO22" s="157">
        <f t="shared" si="34"/>
        <v>551950.51</v>
      </c>
      <c r="AP22" s="322">
        <f t="shared" si="35"/>
        <v>0</v>
      </c>
      <c r="AQ22" s="443">
        <f t="shared" si="36"/>
        <v>551950.51</v>
      </c>
      <c r="AR22" s="143">
        <f>'43 92'!AR22+'Total Factory'!AR22</f>
        <v>190501.81</v>
      </c>
      <c r="AS22" s="121">
        <f>'43 92'!AS22+'Total Factory'!AS22</f>
        <v>0</v>
      </c>
      <c r="AT22" s="122">
        <f t="shared" si="37"/>
        <v>190501.81</v>
      </c>
      <c r="AU22" s="121">
        <f>'43 92'!AU22+'Total Factory'!AU22</f>
        <v>205045.58000000002</v>
      </c>
      <c r="AV22" s="121">
        <f>'43 92'!AV22+'Total Factory'!AV22</f>
        <v>0</v>
      </c>
      <c r="AW22" s="123">
        <f t="shared" si="16"/>
        <v>205045.58000000002</v>
      </c>
      <c r="AX22" s="125">
        <f>'43 92'!AX22+'Total Factory'!AX22</f>
        <v>206649.59</v>
      </c>
      <c r="AY22" s="121">
        <f>'43 92'!AY22+'Total Factory'!AY22</f>
        <v>0</v>
      </c>
      <c r="AZ22" s="122">
        <f t="shared" si="17"/>
        <v>206649.59</v>
      </c>
      <c r="BA22" s="157">
        <f t="shared" si="38"/>
        <v>602196.98</v>
      </c>
      <c r="BB22" s="158">
        <f t="shared" si="39"/>
        <v>0</v>
      </c>
      <c r="BC22" s="443">
        <f t="shared" si="40"/>
        <v>602196.98</v>
      </c>
      <c r="BD22" s="166">
        <f t="shared" si="41"/>
        <v>1154147.4900000002</v>
      </c>
      <c r="BE22" s="167">
        <f t="shared" si="42"/>
        <v>0</v>
      </c>
      <c r="BF22" s="444">
        <f t="shared" si="43"/>
        <v>1154147.4900000002</v>
      </c>
      <c r="BG22" s="166">
        <f t="shared" si="44"/>
        <v>2093264.1400000001</v>
      </c>
      <c r="BH22" s="444">
        <f t="shared" si="45"/>
        <v>694490.46000000008</v>
      </c>
      <c r="BI22" s="444">
        <f t="shared" si="46"/>
        <v>1398773.6800000002</v>
      </c>
      <c r="BJ22" s="465"/>
    </row>
    <row r="23" spans="1:62" s="183" customFormat="1" ht="30" customHeight="1" x14ac:dyDescent="0.5">
      <c r="A23" s="224">
        <f t="shared" si="47"/>
        <v>17</v>
      </c>
      <c r="B23" s="222">
        <v>51316</v>
      </c>
      <c r="C23" s="223" t="s">
        <v>118</v>
      </c>
      <c r="D23" s="185" t="s">
        <v>251</v>
      </c>
      <c r="E23" s="143">
        <f>'43 92'!E23+'Total Factory'!E23</f>
        <v>285900.69999999995</v>
      </c>
      <c r="F23" s="121">
        <f>'43 92'!F23+'Total Factory'!F23</f>
        <v>142677.79999999999</v>
      </c>
      <c r="G23" s="122">
        <f t="shared" si="22"/>
        <v>143222.89999999997</v>
      </c>
      <c r="H23" s="121">
        <f>'43 92'!H23+'Total Factory'!H23</f>
        <v>324935.12</v>
      </c>
      <c r="I23" s="121">
        <f>'43 92'!I23+'Total Factory'!I23</f>
        <v>143170</v>
      </c>
      <c r="J23" s="123">
        <f t="shared" si="23"/>
        <v>181765.12</v>
      </c>
      <c r="K23" s="121">
        <f>'43 92'!K23+'Total Factory'!K23</f>
        <v>325240.80000000005</v>
      </c>
      <c r="L23" s="121">
        <f>'43 92'!L23+'Total Factory'!L23</f>
        <v>185832</v>
      </c>
      <c r="M23" s="124">
        <f t="shared" si="24"/>
        <v>139408.80000000005</v>
      </c>
      <c r="N23" s="157">
        <f t="shared" si="25"/>
        <v>936076.62</v>
      </c>
      <c r="O23" s="322">
        <f t="shared" si="26"/>
        <v>471679.8</v>
      </c>
      <c r="P23" s="159">
        <f t="shared" si="27"/>
        <v>464396.82</v>
      </c>
      <c r="Q23" s="143">
        <f>'43 92'!Q23+'Total Factory'!Q23</f>
        <v>230151.44</v>
      </c>
      <c r="R23" s="121">
        <f>'43 92'!R23+'Total Factory'!R23</f>
        <v>87557.5</v>
      </c>
      <c r="S23" s="122">
        <f t="shared" si="9"/>
        <v>142593.94</v>
      </c>
      <c r="T23" s="121">
        <f>'43 92'!T23+'Total Factory'!T23</f>
        <v>334228.21999999997</v>
      </c>
      <c r="U23" s="121">
        <f>'43 92'!U23+'Total Factory'!U23</f>
        <v>0</v>
      </c>
      <c r="V23" s="123">
        <f t="shared" si="10"/>
        <v>334228.21999999997</v>
      </c>
      <c r="W23" s="121">
        <f>'43 92'!W23+'Total Factory'!W23</f>
        <v>307121.92000000004</v>
      </c>
      <c r="X23" s="121">
        <f>'43 92'!X23+'Total Factory'!X23</f>
        <v>0</v>
      </c>
      <c r="Y23" s="124">
        <f t="shared" si="11"/>
        <v>307121.92000000004</v>
      </c>
      <c r="Z23" s="157">
        <f t="shared" si="28"/>
        <v>871501.58</v>
      </c>
      <c r="AA23" s="322">
        <f t="shared" si="29"/>
        <v>87557.5</v>
      </c>
      <c r="AB23" s="159">
        <f t="shared" si="30"/>
        <v>783944.08</v>
      </c>
      <c r="AC23" s="439">
        <f t="shared" si="31"/>
        <v>1807578.2000000002</v>
      </c>
      <c r="AD23" s="327">
        <f t="shared" si="32"/>
        <v>559237.30000000005</v>
      </c>
      <c r="AE23" s="168">
        <f t="shared" si="33"/>
        <v>1248340.9000000001</v>
      </c>
      <c r="AF23" s="143">
        <f>'43 92'!AF23+'Total Factory'!AF23</f>
        <v>312687.07999999996</v>
      </c>
      <c r="AG23" s="121">
        <f>'43 92'!AG23+'Total Factory'!AG23</f>
        <v>0</v>
      </c>
      <c r="AH23" s="122">
        <f t="shared" si="12"/>
        <v>312687.07999999996</v>
      </c>
      <c r="AI23" s="121">
        <f>'43 92'!AI23+'Total Factory'!AI23</f>
        <v>321304.02</v>
      </c>
      <c r="AJ23" s="121">
        <f>'43 92'!AJ23+'Total Factory'!AJ23</f>
        <v>0</v>
      </c>
      <c r="AK23" s="122">
        <f t="shared" si="13"/>
        <v>321304.02</v>
      </c>
      <c r="AL23" s="121">
        <f>'43 92'!AL23+'Total Factory'!AL23</f>
        <v>281893.07999999996</v>
      </c>
      <c r="AM23" s="121">
        <f>'43 92'!AM23+'Total Factory'!AM23</f>
        <v>0</v>
      </c>
      <c r="AN23" s="122">
        <f t="shared" si="14"/>
        <v>281893.07999999996</v>
      </c>
      <c r="AO23" s="157">
        <f t="shared" si="34"/>
        <v>915884.17999999993</v>
      </c>
      <c r="AP23" s="322">
        <f t="shared" si="35"/>
        <v>0</v>
      </c>
      <c r="AQ23" s="443">
        <f t="shared" si="36"/>
        <v>915884.17999999993</v>
      </c>
      <c r="AR23" s="143">
        <f>'43 92'!AR23+'Total Factory'!AR23</f>
        <v>322175.57999999996</v>
      </c>
      <c r="AS23" s="121">
        <f>'43 92'!AS23+'Total Factory'!AS23</f>
        <v>0</v>
      </c>
      <c r="AT23" s="122">
        <f t="shared" si="37"/>
        <v>322175.57999999996</v>
      </c>
      <c r="AU23" s="121">
        <f>'43 92'!AU23+'Total Factory'!AU23</f>
        <v>294494.40000000002</v>
      </c>
      <c r="AV23" s="121">
        <f>'43 92'!AV23+'Total Factory'!AV23</f>
        <v>0</v>
      </c>
      <c r="AW23" s="123">
        <f t="shared" si="16"/>
        <v>294494.40000000002</v>
      </c>
      <c r="AX23" s="125">
        <f>'43 92'!AX23+'Total Factory'!AX23</f>
        <v>222591.36000000002</v>
      </c>
      <c r="AY23" s="121">
        <f>'43 92'!AY23+'Total Factory'!AY23</f>
        <v>0</v>
      </c>
      <c r="AZ23" s="122">
        <f t="shared" si="17"/>
        <v>222591.36000000002</v>
      </c>
      <c r="BA23" s="157">
        <f t="shared" si="38"/>
        <v>839261.34</v>
      </c>
      <c r="BB23" s="158">
        <f t="shared" si="39"/>
        <v>0</v>
      </c>
      <c r="BC23" s="443">
        <f t="shared" si="40"/>
        <v>839261.34</v>
      </c>
      <c r="BD23" s="166">
        <f t="shared" si="41"/>
        <v>1755145.5199999998</v>
      </c>
      <c r="BE23" s="167">
        <f t="shared" si="42"/>
        <v>0</v>
      </c>
      <c r="BF23" s="444">
        <f t="shared" si="43"/>
        <v>1755145.5199999998</v>
      </c>
      <c r="BG23" s="166">
        <f t="shared" si="44"/>
        <v>3562723.7199999997</v>
      </c>
      <c r="BH23" s="444">
        <f t="shared" si="45"/>
        <v>559237.30000000005</v>
      </c>
      <c r="BI23" s="444">
        <f t="shared" si="46"/>
        <v>3003486.42</v>
      </c>
      <c r="BJ23" s="465"/>
    </row>
    <row r="24" spans="1:62" s="183" customFormat="1" ht="30" customHeight="1" x14ac:dyDescent="0.5">
      <c r="A24" s="224">
        <f t="shared" si="47"/>
        <v>18</v>
      </c>
      <c r="B24" s="222">
        <v>51399</v>
      </c>
      <c r="C24" s="223" t="s">
        <v>13</v>
      </c>
      <c r="D24" s="185" t="s">
        <v>54</v>
      </c>
      <c r="E24" s="143">
        <f>'43 92'!E24+'Total Factory'!E24</f>
        <v>1553222.2488986785</v>
      </c>
      <c r="F24" s="121">
        <f>'43 92'!F24+'Total Factory'!F24</f>
        <v>1574696.04</v>
      </c>
      <c r="G24" s="122">
        <f t="shared" si="22"/>
        <v>-21473.791101321578</v>
      </c>
      <c r="H24" s="121">
        <f>'43 92'!H24+'Total Factory'!H24</f>
        <v>1688971.5314977972</v>
      </c>
      <c r="I24" s="121">
        <f>'43 92'!I24+'Total Factory'!I24</f>
        <v>1974671.2900000003</v>
      </c>
      <c r="J24" s="123">
        <f t="shared" si="23"/>
        <v>-285699.75850220304</v>
      </c>
      <c r="K24" s="121">
        <f>'43 92'!K24+'Total Factory'!K24</f>
        <v>1772764.6233333333</v>
      </c>
      <c r="L24" s="121">
        <f>'43 92'!L24+'Total Factory'!L24</f>
        <v>2089053.23</v>
      </c>
      <c r="M24" s="124">
        <f t="shared" si="24"/>
        <v>-316288.60666666669</v>
      </c>
      <c r="N24" s="157">
        <f t="shared" si="25"/>
        <v>5014958.4037298085</v>
      </c>
      <c r="O24" s="322">
        <f t="shared" si="26"/>
        <v>5638420.5600000005</v>
      </c>
      <c r="P24" s="159">
        <f t="shared" si="27"/>
        <v>-623462.156270192</v>
      </c>
      <c r="Q24" s="143">
        <f>'43 92'!Q24+'Total Factory'!Q24</f>
        <v>1696346.8233333332</v>
      </c>
      <c r="R24" s="121">
        <f>'43 92'!R24+'Total Factory'!R24</f>
        <v>2293346.0500000003</v>
      </c>
      <c r="S24" s="122">
        <f t="shared" si="9"/>
        <v>-596999.22666666703</v>
      </c>
      <c r="T24" s="121">
        <f>'43 92'!T24+'Total Factory'!T24</f>
        <v>1585718.6333333333</v>
      </c>
      <c r="U24" s="121">
        <f>'43 92'!U24+'Total Factory'!U24</f>
        <v>0</v>
      </c>
      <c r="V24" s="123">
        <f t="shared" si="10"/>
        <v>1585718.6333333333</v>
      </c>
      <c r="W24" s="121">
        <f>'43 92'!W24+'Total Factory'!W24</f>
        <v>1548891.7533333334</v>
      </c>
      <c r="X24" s="121">
        <f>'43 92'!X24+'Total Factory'!X24</f>
        <v>0</v>
      </c>
      <c r="Y24" s="124">
        <f t="shared" si="11"/>
        <v>1548891.7533333334</v>
      </c>
      <c r="Z24" s="157">
        <f t="shared" si="28"/>
        <v>4830957.21</v>
      </c>
      <c r="AA24" s="322">
        <f t="shared" si="29"/>
        <v>2293346.0500000003</v>
      </c>
      <c r="AB24" s="159">
        <f t="shared" si="30"/>
        <v>2537611.1599999997</v>
      </c>
      <c r="AC24" s="439">
        <f t="shared" si="31"/>
        <v>9845915.6137298085</v>
      </c>
      <c r="AD24" s="327">
        <f t="shared" si="32"/>
        <v>7931766.6100000013</v>
      </c>
      <c r="AE24" s="168">
        <f t="shared" si="33"/>
        <v>1914149.0037298072</v>
      </c>
      <c r="AF24" s="143">
        <f>'43 92'!AF24+'Total Factory'!AF24</f>
        <v>1590603.313333333</v>
      </c>
      <c r="AG24" s="121">
        <f>'43 92'!AG24+'Total Factory'!AG24</f>
        <v>0</v>
      </c>
      <c r="AH24" s="122">
        <f t="shared" si="12"/>
        <v>1590603.313333333</v>
      </c>
      <c r="AI24" s="121">
        <f>'43 92'!AI24+'Total Factory'!AI24</f>
        <v>1438738.4333333331</v>
      </c>
      <c r="AJ24" s="121">
        <f>'43 92'!AJ24+'Total Factory'!AJ24</f>
        <v>0</v>
      </c>
      <c r="AK24" s="122">
        <f t="shared" si="13"/>
        <v>1438738.4333333331</v>
      </c>
      <c r="AL24" s="121">
        <f>'43 92'!AL24+'Total Factory'!AL24</f>
        <v>1648891.6205580027</v>
      </c>
      <c r="AM24" s="121">
        <f>'43 92'!AM24+'Total Factory'!AM24</f>
        <v>0</v>
      </c>
      <c r="AN24" s="122">
        <f t="shared" si="14"/>
        <v>1648891.6205580027</v>
      </c>
      <c r="AO24" s="157">
        <f t="shared" si="34"/>
        <v>4678233.3672246691</v>
      </c>
      <c r="AP24" s="322">
        <f t="shared" si="35"/>
        <v>0</v>
      </c>
      <c r="AQ24" s="443">
        <f t="shared" si="36"/>
        <v>4678233.3672246691</v>
      </c>
      <c r="AR24" s="143">
        <f>'43 92'!AR24+'Total Factory'!AR24</f>
        <v>1783549.2333333332</v>
      </c>
      <c r="AS24" s="121">
        <f>'43 92'!AS24+'Total Factory'!AS24</f>
        <v>0</v>
      </c>
      <c r="AT24" s="122">
        <f t="shared" si="37"/>
        <v>1783549.2333333332</v>
      </c>
      <c r="AU24" s="121">
        <f>'43 92'!AU24+'Total Factory'!AU24</f>
        <v>1606938.7333333334</v>
      </c>
      <c r="AV24" s="121">
        <f>'43 92'!AV24+'Total Factory'!AV24</f>
        <v>0</v>
      </c>
      <c r="AW24" s="123">
        <f t="shared" si="16"/>
        <v>1606938.7333333334</v>
      </c>
      <c r="AX24" s="125">
        <f>'43 92'!AX24+'Total Factory'!AX24</f>
        <v>1362083.1333333331</v>
      </c>
      <c r="AY24" s="121">
        <f>'43 92'!AY24+'Total Factory'!AY24</f>
        <v>0</v>
      </c>
      <c r="AZ24" s="122">
        <f t="shared" si="17"/>
        <v>1362083.1333333331</v>
      </c>
      <c r="BA24" s="157">
        <f t="shared" si="38"/>
        <v>4752571.0999999996</v>
      </c>
      <c r="BB24" s="158">
        <f t="shared" si="39"/>
        <v>0</v>
      </c>
      <c r="BC24" s="443">
        <f t="shared" si="40"/>
        <v>4752571.0999999996</v>
      </c>
      <c r="BD24" s="166">
        <f t="shared" si="41"/>
        <v>9430804.4672246687</v>
      </c>
      <c r="BE24" s="167">
        <f t="shared" si="42"/>
        <v>0</v>
      </c>
      <c r="BF24" s="444">
        <f t="shared" si="43"/>
        <v>9430804.4672246687</v>
      </c>
      <c r="BG24" s="166">
        <f t="shared" si="44"/>
        <v>19276720.080954477</v>
      </c>
      <c r="BH24" s="444">
        <f t="shared" si="45"/>
        <v>7931766.6100000013</v>
      </c>
      <c r="BI24" s="444">
        <f t="shared" si="46"/>
        <v>11344953.470954476</v>
      </c>
      <c r="BJ24" s="465"/>
    </row>
    <row r="25" spans="1:62" s="183" customFormat="1" ht="30" customHeight="1" x14ac:dyDescent="0.5">
      <c r="A25" s="224">
        <f t="shared" si="47"/>
        <v>19</v>
      </c>
      <c r="B25" s="222">
        <v>51401</v>
      </c>
      <c r="C25" s="223" t="s">
        <v>14</v>
      </c>
      <c r="D25" s="185" t="s">
        <v>55</v>
      </c>
      <c r="E25" s="143">
        <f>'43 92'!E25+'Total Factory'!E25</f>
        <v>24298</v>
      </c>
      <c r="F25" s="121">
        <f>'43 92'!F25+'Total Factory'!F25</f>
        <v>15164.17</v>
      </c>
      <c r="G25" s="122">
        <f t="shared" si="22"/>
        <v>9133.83</v>
      </c>
      <c r="H25" s="121">
        <f>'43 92'!H25+'Total Factory'!H25</f>
        <v>24298</v>
      </c>
      <c r="I25" s="121">
        <f>'43 92'!I25+'Total Factory'!I25</f>
        <v>15164.17</v>
      </c>
      <c r="J25" s="123">
        <f t="shared" si="23"/>
        <v>9133.83</v>
      </c>
      <c r="K25" s="121">
        <f>'43 92'!K25+'Total Factory'!K25</f>
        <v>25965</v>
      </c>
      <c r="L25" s="121">
        <f>'43 92'!L25+'Total Factory'!L25</f>
        <v>15164.17</v>
      </c>
      <c r="M25" s="124">
        <f t="shared" si="24"/>
        <v>10800.83</v>
      </c>
      <c r="N25" s="157">
        <f t="shared" si="25"/>
        <v>74561</v>
      </c>
      <c r="O25" s="322">
        <f t="shared" si="26"/>
        <v>45492.51</v>
      </c>
      <c r="P25" s="159">
        <f t="shared" si="27"/>
        <v>29068.489999999998</v>
      </c>
      <c r="Q25" s="143">
        <f>'43 92'!Q25+'Total Factory'!Q25</f>
        <v>25965</v>
      </c>
      <c r="R25" s="121">
        <f>'43 92'!R25+'Total Factory'!R25</f>
        <v>15164.17</v>
      </c>
      <c r="S25" s="122">
        <f t="shared" si="9"/>
        <v>10800.83</v>
      </c>
      <c r="T25" s="121">
        <f>'43 92'!T25+'Total Factory'!T25</f>
        <v>25965</v>
      </c>
      <c r="U25" s="121">
        <f>'43 92'!U25+'Total Factory'!U25</f>
        <v>0</v>
      </c>
      <c r="V25" s="123">
        <f t="shared" si="10"/>
        <v>25965</v>
      </c>
      <c r="W25" s="121">
        <f>'43 92'!W25+'Total Factory'!W25</f>
        <v>25965</v>
      </c>
      <c r="X25" s="121">
        <f>'43 92'!X25+'Total Factory'!X25</f>
        <v>0</v>
      </c>
      <c r="Y25" s="124">
        <f t="shared" si="11"/>
        <v>25965</v>
      </c>
      <c r="Z25" s="157">
        <f t="shared" si="28"/>
        <v>77895</v>
      </c>
      <c r="AA25" s="322">
        <f t="shared" si="29"/>
        <v>15164.17</v>
      </c>
      <c r="AB25" s="159">
        <f t="shared" si="30"/>
        <v>62730.83</v>
      </c>
      <c r="AC25" s="439">
        <f t="shared" si="31"/>
        <v>152456</v>
      </c>
      <c r="AD25" s="327">
        <f t="shared" si="32"/>
        <v>60656.68</v>
      </c>
      <c r="AE25" s="168">
        <f t="shared" si="33"/>
        <v>91799.32</v>
      </c>
      <c r="AF25" s="143">
        <f>'43 92'!AF25+'Total Factory'!AF25</f>
        <v>25965</v>
      </c>
      <c r="AG25" s="121">
        <f>'43 92'!AG25+'Total Factory'!AG25</f>
        <v>0</v>
      </c>
      <c r="AH25" s="122">
        <f t="shared" si="12"/>
        <v>25965</v>
      </c>
      <c r="AI25" s="121">
        <f>'43 92'!AI25+'Total Factory'!AI25</f>
        <v>25965</v>
      </c>
      <c r="AJ25" s="121">
        <f>'43 92'!AJ25+'Total Factory'!AJ25</f>
        <v>0</v>
      </c>
      <c r="AK25" s="122">
        <f t="shared" si="13"/>
        <v>25965</v>
      </c>
      <c r="AL25" s="121">
        <f>'43 92'!AL25+'Total Factory'!AL25</f>
        <v>25965</v>
      </c>
      <c r="AM25" s="121">
        <f>'43 92'!AM25+'Total Factory'!AM25</f>
        <v>0</v>
      </c>
      <c r="AN25" s="122">
        <f t="shared" si="14"/>
        <v>25965</v>
      </c>
      <c r="AO25" s="157">
        <f t="shared" si="34"/>
        <v>77895</v>
      </c>
      <c r="AP25" s="322">
        <f t="shared" si="35"/>
        <v>0</v>
      </c>
      <c r="AQ25" s="443">
        <f t="shared" si="36"/>
        <v>77895</v>
      </c>
      <c r="AR25" s="143">
        <f>'43 92'!AR25+'Total Factory'!AR25</f>
        <v>25965</v>
      </c>
      <c r="AS25" s="121">
        <f>'43 92'!AS25+'Total Factory'!AS25</f>
        <v>0</v>
      </c>
      <c r="AT25" s="122">
        <f t="shared" si="37"/>
        <v>25965</v>
      </c>
      <c r="AU25" s="121">
        <f>'43 92'!AU25+'Total Factory'!AU25</f>
        <v>25965</v>
      </c>
      <c r="AV25" s="121">
        <f>'43 92'!AV25+'Total Factory'!AV25</f>
        <v>0</v>
      </c>
      <c r="AW25" s="123">
        <f t="shared" si="16"/>
        <v>25965</v>
      </c>
      <c r="AX25" s="125">
        <f>'43 92'!AX25+'Total Factory'!AX25</f>
        <v>25985</v>
      </c>
      <c r="AY25" s="121">
        <f>'43 92'!AY25+'Total Factory'!AY25</f>
        <v>0</v>
      </c>
      <c r="AZ25" s="122">
        <f t="shared" si="17"/>
        <v>25985</v>
      </c>
      <c r="BA25" s="157">
        <f t="shared" si="38"/>
        <v>77915</v>
      </c>
      <c r="BB25" s="158">
        <f t="shared" si="39"/>
        <v>0</v>
      </c>
      <c r="BC25" s="443">
        <f t="shared" si="40"/>
        <v>77915</v>
      </c>
      <c r="BD25" s="166">
        <f t="shared" si="41"/>
        <v>155810</v>
      </c>
      <c r="BE25" s="167">
        <f t="shared" si="42"/>
        <v>0</v>
      </c>
      <c r="BF25" s="444">
        <f t="shared" si="43"/>
        <v>155810</v>
      </c>
      <c r="BG25" s="166">
        <f t="shared" si="44"/>
        <v>308266</v>
      </c>
      <c r="BH25" s="444">
        <f t="shared" si="45"/>
        <v>60656.68</v>
      </c>
      <c r="BI25" s="444">
        <f t="shared" si="46"/>
        <v>247609.32</v>
      </c>
      <c r="BJ25" s="465"/>
    </row>
    <row r="26" spans="1:62" s="183" customFormat="1" ht="30" customHeight="1" x14ac:dyDescent="0.5">
      <c r="A26" s="224">
        <f t="shared" si="47"/>
        <v>20</v>
      </c>
      <c r="B26" s="222">
        <v>51402</v>
      </c>
      <c r="C26" s="223" t="s">
        <v>15</v>
      </c>
      <c r="D26" s="185" t="s">
        <v>56</v>
      </c>
      <c r="E26" s="143">
        <f>'43 92'!E26+'Total Factory'!E26</f>
        <v>84569.455663333298</v>
      </c>
      <c r="F26" s="121">
        <f>'43 92'!F26+'Total Factory'!F26</f>
        <v>129667.14</v>
      </c>
      <c r="G26" s="122">
        <f t="shared" si="22"/>
        <v>-45097.684336666702</v>
      </c>
      <c r="H26" s="121">
        <f>'43 92'!H26+'Total Factory'!H26</f>
        <v>87233.105573333305</v>
      </c>
      <c r="I26" s="121">
        <f>'43 92'!I26+'Total Factory'!I26</f>
        <v>83585.23</v>
      </c>
      <c r="J26" s="123">
        <f t="shared" si="23"/>
        <v>3647.8755733333091</v>
      </c>
      <c r="K26" s="121">
        <f>'43 92'!K26+'Total Factory'!K26</f>
        <v>88627.982133333309</v>
      </c>
      <c r="L26" s="121">
        <f>'43 92'!L26+'Total Factory'!L26</f>
        <v>110143.63</v>
      </c>
      <c r="M26" s="124">
        <f t="shared" si="24"/>
        <v>-21515.647866666695</v>
      </c>
      <c r="N26" s="157">
        <f t="shared" si="25"/>
        <v>260430.54336999991</v>
      </c>
      <c r="O26" s="322">
        <f t="shared" si="26"/>
        <v>323396</v>
      </c>
      <c r="P26" s="159">
        <f t="shared" si="27"/>
        <v>-62965.456630000088</v>
      </c>
      <c r="Q26" s="143">
        <f>'43 92'!Q26+'Total Factory'!Q26</f>
        <v>85346.609773333301</v>
      </c>
      <c r="R26" s="121">
        <f>'43 92'!R26+'Total Factory'!R26</f>
        <v>38195.69</v>
      </c>
      <c r="S26" s="122">
        <f t="shared" si="9"/>
        <v>47150.919773333299</v>
      </c>
      <c r="T26" s="121">
        <f>'43 92'!T26+'Total Factory'!T26</f>
        <v>84120.95703333331</v>
      </c>
      <c r="U26" s="121">
        <f>'43 92'!U26+'Total Factory'!U26</f>
        <v>0</v>
      </c>
      <c r="V26" s="123">
        <f t="shared" si="10"/>
        <v>84120.95703333331</v>
      </c>
      <c r="W26" s="121">
        <f>'43 92'!W26+'Total Factory'!W26</f>
        <v>87636.080133333307</v>
      </c>
      <c r="X26" s="121">
        <f>'43 92'!X26+'Total Factory'!X26</f>
        <v>0</v>
      </c>
      <c r="Y26" s="124">
        <f t="shared" si="11"/>
        <v>87636.080133333307</v>
      </c>
      <c r="Z26" s="157">
        <f t="shared" si="28"/>
        <v>257103.64693999992</v>
      </c>
      <c r="AA26" s="322">
        <f t="shared" si="29"/>
        <v>38195.69</v>
      </c>
      <c r="AB26" s="159">
        <f t="shared" si="30"/>
        <v>218907.95693999992</v>
      </c>
      <c r="AC26" s="439">
        <f t="shared" si="31"/>
        <v>517534.19030999986</v>
      </c>
      <c r="AD26" s="327">
        <f t="shared" si="32"/>
        <v>361591.69</v>
      </c>
      <c r="AE26" s="168">
        <f t="shared" si="33"/>
        <v>155942.50030999986</v>
      </c>
      <c r="AF26" s="143">
        <f>'43 92'!AF26+'Total Factory'!AF26</f>
        <v>93312.26033333331</v>
      </c>
      <c r="AG26" s="121">
        <f>'43 92'!AG26+'Total Factory'!AG26</f>
        <v>0</v>
      </c>
      <c r="AH26" s="122">
        <f t="shared" si="12"/>
        <v>93312.26033333331</v>
      </c>
      <c r="AI26" s="121">
        <f>'43 92'!AI26+'Total Factory'!AI26</f>
        <v>88298.586113333295</v>
      </c>
      <c r="AJ26" s="121">
        <f>'43 92'!AJ26+'Total Factory'!AJ26</f>
        <v>0</v>
      </c>
      <c r="AK26" s="122">
        <f t="shared" si="13"/>
        <v>88298.586113333295</v>
      </c>
      <c r="AL26" s="121">
        <f>'43 92'!AL26+'Total Factory'!AL26</f>
        <v>86628.138133333327</v>
      </c>
      <c r="AM26" s="121">
        <f>'43 92'!AM26+'Total Factory'!AM26</f>
        <v>0</v>
      </c>
      <c r="AN26" s="122">
        <f t="shared" si="14"/>
        <v>86628.138133333327</v>
      </c>
      <c r="AO26" s="157">
        <f t="shared" si="34"/>
        <v>268238.98457999993</v>
      </c>
      <c r="AP26" s="322">
        <f t="shared" si="35"/>
        <v>0</v>
      </c>
      <c r="AQ26" s="443">
        <f t="shared" si="36"/>
        <v>268238.98457999993</v>
      </c>
      <c r="AR26" s="143">
        <f>'43 92'!AR26+'Total Factory'!AR26</f>
        <v>85713.05555333331</v>
      </c>
      <c r="AS26" s="121">
        <f>'43 92'!AS26+'Total Factory'!AS26</f>
        <v>0</v>
      </c>
      <c r="AT26" s="122">
        <f t="shared" si="37"/>
        <v>85713.05555333331</v>
      </c>
      <c r="AU26" s="121">
        <f>'43 92'!AU26+'Total Factory'!AU26</f>
        <v>88248.623044333304</v>
      </c>
      <c r="AV26" s="121">
        <f>'43 92'!AV26+'Total Factory'!AV26</f>
        <v>0</v>
      </c>
      <c r="AW26" s="123">
        <f t="shared" si="16"/>
        <v>88248.623044333304</v>
      </c>
      <c r="AX26" s="125">
        <f>'43 92'!AX26+'Total Factory'!AX26</f>
        <v>88248.623044333304</v>
      </c>
      <c r="AY26" s="121">
        <f>'43 92'!AY26+'Total Factory'!AY26</f>
        <v>0</v>
      </c>
      <c r="AZ26" s="122">
        <f t="shared" si="17"/>
        <v>88248.623044333304</v>
      </c>
      <c r="BA26" s="157">
        <f t="shared" si="38"/>
        <v>262210.30164199992</v>
      </c>
      <c r="BB26" s="158">
        <f t="shared" si="39"/>
        <v>0</v>
      </c>
      <c r="BC26" s="443">
        <f t="shared" si="40"/>
        <v>262210.30164199992</v>
      </c>
      <c r="BD26" s="166">
        <f t="shared" si="41"/>
        <v>530449.28622199991</v>
      </c>
      <c r="BE26" s="167">
        <f t="shared" si="42"/>
        <v>0</v>
      </c>
      <c r="BF26" s="444">
        <f t="shared" si="43"/>
        <v>530449.28622199991</v>
      </c>
      <c r="BG26" s="166">
        <f t="shared" si="44"/>
        <v>1047983.4765319998</v>
      </c>
      <c r="BH26" s="444">
        <f t="shared" si="45"/>
        <v>361591.69</v>
      </c>
      <c r="BI26" s="444">
        <f t="shared" si="46"/>
        <v>686391.78653199971</v>
      </c>
      <c r="BJ26" s="465"/>
    </row>
    <row r="27" spans="1:62" s="183" customFormat="1" ht="30" customHeight="1" x14ac:dyDescent="0.5">
      <c r="A27" s="224">
        <f t="shared" si="47"/>
        <v>21</v>
      </c>
      <c r="B27" s="222">
        <v>51403</v>
      </c>
      <c r="C27" s="223" t="s">
        <v>16</v>
      </c>
      <c r="D27" s="185" t="s">
        <v>57</v>
      </c>
      <c r="E27" s="143">
        <f>'43 92'!E27+'Total Factory'!E27</f>
        <v>19657</v>
      </c>
      <c r="F27" s="121">
        <f>'43 92'!F27+'Total Factory'!F27</f>
        <v>33359.660000000003</v>
      </c>
      <c r="G27" s="122">
        <f t="shared" si="22"/>
        <v>-13702.660000000003</v>
      </c>
      <c r="H27" s="121">
        <f>'43 92'!H27+'Total Factory'!H27</f>
        <v>42956</v>
      </c>
      <c r="I27" s="121">
        <f>'43 92'!I27+'Total Factory'!I27</f>
        <v>17538.22</v>
      </c>
      <c r="J27" s="123">
        <f t="shared" si="23"/>
        <v>25417.78</v>
      </c>
      <c r="K27" s="121">
        <f>'43 92'!K27+'Total Factory'!K27</f>
        <v>25447</v>
      </c>
      <c r="L27" s="121">
        <f>'43 92'!L27+'Total Factory'!L27</f>
        <v>3807.41</v>
      </c>
      <c r="M27" s="124">
        <f t="shared" si="24"/>
        <v>21639.59</v>
      </c>
      <c r="N27" s="157">
        <f t="shared" si="25"/>
        <v>88060</v>
      </c>
      <c r="O27" s="322">
        <f t="shared" si="26"/>
        <v>54705.290000000008</v>
      </c>
      <c r="P27" s="159">
        <f t="shared" si="27"/>
        <v>33354.709999999992</v>
      </c>
      <c r="Q27" s="143">
        <f>'43 92'!Q27+'Total Factory'!Q27</f>
        <v>11899</v>
      </c>
      <c r="R27" s="121">
        <f>'43 92'!R27+'Total Factory'!R27</f>
        <v>23558.19</v>
      </c>
      <c r="S27" s="122">
        <f t="shared" si="9"/>
        <v>-11659.189999999999</v>
      </c>
      <c r="T27" s="121">
        <f>'43 92'!T27+'Total Factory'!T27</f>
        <v>48395</v>
      </c>
      <c r="U27" s="121">
        <f>'43 92'!U27+'Total Factory'!U27</f>
        <v>0</v>
      </c>
      <c r="V27" s="123">
        <f t="shared" si="10"/>
        <v>48395</v>
      </c>
      <c r="W27" s="121">
        <f>'43 92'!W27+'Total Factory'!W27</f>
        <v>16879</v>
      </c>
      <c r="X27" s="121">
        <f>'43 92'!X27+'Total Factory'!X27</f>
        <v>0</v>
      </c>
      <c r="Y27" s="124">
        <f t="shared" si="11"/>
        <v>16879</v>
      </c>
      <c r="Z27" s="157">
        <f t="shared" si="28"/>
        <v>77173</v>
      </c>
      <c r="AA27" s="322">
        <f t="shared" si="29"/>
        <v>23558.19</v>
      </c>
      <c r="AB27" s="159">
        <f t="shared" si="30"/>
        <v>53614.81</v>
      </c>
      <c r="AC27" s="439">
        <f t="shared" si="31"/>
        <v>165233</v>
      </c>
      <c r="AD27" s="327">
        <f t="shared" si="32"/>
        <v>78263.48000000001</v>
      </c>
      <c r="AE27" s="168">
        <f t="shared" si="33"/>
        <v>86969.51999999999</v>
      </c>
      <c r="AF27" s="143">
        <f>'43 92'!AF27+'Total Factory'!AF27</f>
        <v>55773</v>
      </c>
      <c r="AG27" s="121">
        <f>'43 92'!AG27+'Total Factory'!AG27</f>
        <v>0</v>
      </c>
      <c r="AH27" s="122">
        <f t="shared" si="12"/>
        <v>55773</v>
      </c>
      <c r="AI27" s="121">
        <f>'43 92'!AI27+'Total Factory'!AI27</f>
        <v>18350</v>
      </c>
      <c r="AJ27" s="121">
        <f>'43 92'!AJ27+'Total Factory'!AJ27</f>
        <v>0</v>
      </c>
      <c r="AK27" s="122">
        <f t="shared" si="13"/>
        <v>18350</v>
      </c>
      <c r="AL27" s="121">
        <f>'43 92'!AL27+'Total Factory'!AL27</f>
        <v>37318.28</v>
      </c>
      <c r="AM27" s="121">
        <f>'43 92'!AM27+'Total Factory'!AM27</f>
        <v>0</v>
      </c>
      <c r="AN27" s="122">
        <f t="shared" si="14"/>
        <v>37318.28</v>
      </c>
      <c r="AO27" s="157">
        <f t="shared" si="34"/>
        <v>111441.28</v>
      </c>
      <c r="AP27" s="322">
        <f t="shared" si="35"/>
        <v>0</v>
      </c>
      <c r="AQ27" s="443">
        <f t="shared" si="36"/>
        <v>111441.28</v>
      </c>
      <c r="AR27" s="143">
        <f>'43 92'!AR27+'Total Factory'!AR27</f>
        <v>14603</v>
      </c>
      <c r="AS27" s="121">
        <f>'43 92'!AS27+'Total Factory'!AS27</f>
        <v>0</v>
      </c>
      <c r="AT27" s="122">
        <f t="shared" si="37"/>
        <v>14603</v>
      </c>
      <c r="AU27" s="121">
        <f>'43 92'!AU27+'Total Factory'!AU27</f>
        <v>29032</v>
      </c>
      <c r="AV27" s="121">
        <f>'43 92'!AV27+'Total Factory'!AV27</f>
        <v>0</v>
      </c>
      <c r="AW27" s="123">
        <f t="shared" si="16"/>
        <v>29032</v>
      </c>
      <c r="AX27" s="125">
        <f>'43 92'!AX27+'Total Factory'!AX27</f>
        <v>15085</v>
      </c>
      <c r="AY27" s="121">
        <f>'43 92'!AY27+'Total Factory'!AY27</f>
        <v>0</v>
      </c>
      <c r="AZ27" s="122">
        <f t="shared" si="17"/>
        <v>15085</v>
      </c>
      <c r="BA27" s="157">
        <f t="shared" si="38"/>
        <v>58720</v>
      </c>
      <c r="BB27" s="158">
        <f t="shared" si="39"/>
        <v>0</v>
      </c>
      <c r="BC27" s="443">
        <f t="shared" si="40"/>
        <v>58720</v>
      </c>
      <c r="BD27" s="166">
        <f t="shared" si="41"/>
        <v>170161.28</v>
      </c>
      <c r="BE27" s="167">
        <f t="shared" si="42"/>
        <v>0</v>
      </c>
      <c r="BF27" s="444">
        <f t="shared" si="43"/>
        <v>170161.28</v>
      </c>
      <c r="BG27" s="166">
        <f t="shared" si="44"/>
        <v>335394.28000000003</v>
      </c>
      <c r="BH27" s="444">
        <f t="shared" si="45"/>
        <v>78263.48000000001</v>
      </c>
      <c r="BI27" s="444">
        <f t="shared" si="46"/>
        <v>257130.80000000002</v>
      </c>
      <c r="BJ27" s="465"/>
    </row>
    <row r="28" spans="1:62" s="183" customFormat="1" ht="30" customHeight="1" x14ac:dyDescent="0.5">
      <c r="A28" s="224">
        <f t="shared" si="47"/>
        <v>22</v>
      </c>
      <c r="B28" s="222">
        <v>51404</v>
      </c>
      <c r="C28" s="223" t="s">
        <v>17</v>
      </c>
      <c r="D28" s="185" t="s">
        <v>58</v>
      </c>
      <c r="E28" s="143">
        <f>'43 92'!E28+'Total Factory'!E28</f>
        <v>28000</v>
      </c>
      <c r="F28" s="121">
        <f>'43 92'!F28+'Total Factory'!F28</f>
        <v>0</v>
      </c>
      <c r="G28" s="122">
        <f t="shared" si="22"/>
        <v>28000</v>
      </c>
      <c r="H28" s="121">
        <f>'43 92'!H28+'Total Factory'!H28</f>
        <v>1950</v>
      </c>
      <c r="I28" s="121">
        <f>'43 92'!I28+'Total Factory'!I28</f>
        <v>0</v>
      </c>
      <c r="J28" s="123">
        <f t="shared" si="23"/>
        <v>1950</v>
      </c>
      <c r="K28" s="121">
        <f>'43 92'!K28+'Total Factory'!K28</f>
        <v>10000</v>
      </c>
      <c r="L28" s="121">
        <f>'43 92'!L28+'Total Factory'!L28</f>
        <v>8184</v>
      </c>
      <c r="M28" s="124">
        <f t="shared" si="24"/>
        <v>1816</v>
      </c>
      <c r="N28" s="157">
        <f t="shared" si="25"/>
        <v>39950</v>
      </c>
      <c r="O28" s="322">
        <f t="shared" si="26"/>
        <v>8184</v>
      </c>
      <c r="P28" s="159">
        <f t="shared" si="27"/>
        <v>31766</v>
      </c>
      <c r="Q28" s="143">
        <f>'43 92'!Q28+'Total Factory'!Q28</f>
        <v>24536</v>
      </c>
      <c r="R28" s="121">
        <f>'43 92'!R28+'Total Factory'!R28</f>
        <v>0</v>
      </c>
      <c r="S28" s="122">
        <f t="shared" si="9"/>
        <v>24536</v>
      </c>
      <c r="T28" s="121">
        <f>'43 92'!T28+'Total Factory'!T28</f>
        <v>19142.400000000001</v>
      </c>
      <c r="U28" s="121">
        <f>'43 92'!U28+'Total Factory'!U28</f>
        <v>0</v>
      </c>
      <c r="V28" s="123">
        <f t="shared" si="10"/>
        <v>19142.400000000001</v>
      </c>
      <c r="W28" s="121">
        <f>'43 92'!W28+'Total Factory'!W28</f>
        <v>1050</v>
      </c>
      <c r="X28" s="121">
        <f>'43 92'!X28+'Total Factory'!X28</f>
        <v>0</v>
      </c>
      <c r="Y28" s="124">
        <f t="shared" si="11"/>
        <v>1050</v>
      </c>
      <c r="Z28" s="157">
        <f t="shared" si="28"/>
        <v>44728.4</v>
      </c>
      <c r="AA28" s="322">
        <f t="shared" si="29"/>
        <v>0</v>
      </c>
      <c r="AB28" s="159">
        <f t="shared" si="30"/>
        <v>44728.4</v>
      </c>
      <c r="AC28" s="439">
        <f t="shared" si="31"/>
        <v>84678.399999999994</v>
      </c>
      <c r="AD28" s="327">
        <f t="shared" si="32"/>
        <v>8184</v>
      </c>
      <c r="AE28" s="168">
        <f t="shared" si="33"/>
        <v>76494.399999999994</v>
      </c>
      <c r="AF28" s="143">
        <f>'43 92'!AF28+'Total Factory'!AF28</f>
        <v>0</v>
      </c>
      <c r="AG28" s="121">
        <f>'43 92'!AG28+'Total Factory'!AG28</f>
        <v>0</v>
      </c>
      <c r="AH28" s="122">
        <f t="shared" si="12"/>
        <v>0</v>
      </c>
      <c r="AI28" s="121">
        <f>'43 92'!AI28+'Total Factory'!AI28</f>
        <v>18517</v>
      </c>
      <c r="AJ28" s="121">
        <f>'43 92'!AJ28+'Total Factory'!AJ28</f>
        <v>0</v>
      </c>
      <c r="AK28" s="122">
        <f t="shared" si="13"/>
        <v>18517</v>
      </c>
      <c r="AL28" s="121">
        <f>'43 92'!AL28+'Total Factory'!AL28</f>
        <v>1050</v>
      </c>
      <c r="AM28" s="121">
        <f>'43 92'!AM28+'Total Factory'!AM28</f>
        <v>0</v>
      </c>
      <c r="AN28" s="122">
        <f t="shared" si="14"/>
        <v>1050</v>
      </c>
      <c r="AO28" s="157">
        <f t="shared" si="34"/>
        <v>19567</v>
      </c>
      <c r="AP28" s="322">
        <f t="shared" si="35"/>
        <v>0</v>
      </c>
      <c r="AQ28" s="443">
        <f t="shared" si="36"/>
        <v>19567</v>
      </c>
      <c r="AR28" s="143">
        <f>'43 92'!AR28+'Total Factory'!AR28</f>
        <v>0</v>
      </c>
      <c r="AS28" s="121">
        <f>'43 92'!AS28+'Total Factory'!AS28</f>
        <v>0</v>
      </c>
      <c r="AT28" s="122">
        <f t="shared" si="37"/>
        <v>0</v>
      </c>
      <c r="AU28" s="121">
        <f>'43 92'!AU28+'Total Factory'!AU28</f>
        <v>0</v>
      </c>
      <c r="AV28" s="121">
        <f>'43 92'!AV28+'Total Factory'!AV28</f>
        <v>0</v>
      </c>
      <c r="AW28" s="123">
        <f t="shared" si="16"/>
        <v>0</v>
      </c>
      <c r="AX28" s="125">
        <f>'43 92'!AX28+'Total Factory'!AX28</f>
        <v>0</v>
      </c>
      <c r="AY28" s="121">
        <f>'43 92'!AY28+'Total Factory'!AY28</f>
        <v>0</v>
      </c>
      <c r="AZ28" s="122">
        <f t="shared" si="17"/>
        <v>0</v>
      </c>
      <c r="BA28" s="157">
        <f t="shared" si="38"/>
        <v>0</v>
      </c>
      <c r="BB28" s="158">
        <f t="shared" si="39"/>
        <v>0</v>
      </c>
      <c r="BC28" s="443">
        <f t="shared" si="40"/>
        <v>0</v>
      </c>
      <c r="BD28" s="166">
        <f t="shared" si="41"/>
        <v>19567</v>
      </c>
      <c r="BE28" s="167">
        <f t="shared" si="42"/>
        <v>0</v>
      </c>
      <c r="BF28" s="444">
        <f t="shared" si="43"/>
        <v>19567</v>
      </c>
      <c r="BG28" s="166">
        <f t="shared" si="44"/>
        <v>104245.4</v>
      </c>
      <c r="BH28" s="444">
        <f t="shared" si="45"/>
        <v>8184</v>
      </c>
      <c r="BI28" s="444">
        <f t="shared" si="46"/>
        <v>96061.4</v>
      </c>
      <c r="BJ28" s="465"/>
    </row>
    <row r="29" spans="1:62" s="183" customFormat="1" ht="30" customHeight="1" x14ac:dyDescent="0.5">
      <c r="A29" s="224">
        <f t="shared" si="47"/>
        <v>23</v>
      </c>
      <c r="B29" s="222">
        <v>51405</v>
      </c>
      <c r="C29" s="223" t="s">
        <v>18</v>
      </c>
      <c r="D29" s="185" t="s">
        <v>59</v>
      </c>
      <c r="E29" s="143">
        <f>'43 92'!E29+'Total Factory'!E29</f>
        <v>559800</v>
      </c>
      <c r="F29" s="121">
        <f>'43 92'!F29+'Total Factory'!F29</f>
        <v>553122.4</v>
      </c>
      <c r="G29" s="122">
        <f t="shared" si="22"/>
        <v>6677.5999999999767</v>
      </c>
      <c r="H29" s="121">
        <f>'43 92'!H29+'Total Factory'!H29</f>
        <v>559800</v>
      </c>
      <c r="I29" s="121">
        <f>'43 92'!I29+'Total Factory'!I29</f>
        <v>579849.5</v>
      </c>
      <c r="J29" s="123">
        <f t="shared" si="23"/>
        <v>-20049.5</v>
      </c>
      <c r="K29" s="121">
        <f>'43 92'!K29+'Total Factory'!K29</f>
        <v>559800</v>
      </c>
      <c r="L29" s="121">
        <f>'43 92'!L29+'Total Factory'!L29</f>
        <v>594949.34</v>
      </c>
      <c r="M29" s="124">
        <f t="shared" si="24"/>
        <v>-35149.339999999967</v>
      </c>
      <c r="N29" s="157">
        <f t="shared" si="25"/>
        <v>1679400</v>
      </c>
      <c r="O29" s="322">
        <f t="shared" si="26"/>
        <v>1727921.2399999998</v>
      </c>
      <c r="P29" s="159">
        <f t="shared" si="27"/>
        <v>-48521.239999999758</v>
      </c>
      <c r="Q29" s="143">
        <f>'43 92'!Q29+'Total Factory'!Q29</f>
        <v>559800</v>
      </c>
      <c r="R29" s="121">
        <f>'43 92'!R29+'Total Factory'!R29</f>
        <v>546100</v>
      </c>
      <c r="S29" s="122">
        <f t="shared" si="9"/>
        <v>13700</v>
      </c>
      <c r="T29" s="121">
        <f>'43 92'!T29+'Total Factory'!T29</f>
        <v>559800</v>
      </c>
      <c r="U29" s="121">
        <f>'43 92'!U29+'Total Factory'!U29</f>
        <v>0</v>
      </c>
      <c r="V29" s="123">
        <f t="shared" si="10"/>
        <v>559800</v>
      </c>
      <c r="W29" s="121">
        <f>'43 92'!W29+'Total Factory'!W29</f>
        <v>559800</v>
      </c>
      <c r="X29" s="121">
        <f>'43 92'!X29+'Total Factory'!X29</f>
        <v>0</v>
      </c>
      <c r="Y29" s="124">
        <f t="shared" si="11"/>
        <v>559800</v>
      </c>
      <c r="Z29" s="157">
        <f t="shared" si="28"/>
        <v>1679400</v>
      </c>
      <c r="AA29" s="322">
        <f t="shared" si="29"/>
        <v>546100</v>
      </c>
      <c r="AB29" s="159">
        <f t="shared" si="30"/>
        <v>1133300</v>
      </c>
      <c r="AC29" s="439">
        <f t="shared" si="31"/>
        <v>3358800</v>
      </c>
      <c r="AD29" s="327">
        <f t="shared" si="32"/>
        <v>2274021.2399999998</v>
      </c>
      <c r="AE29" s="168">
        <f t="shared" si="33"/>
        <v>1084778.7600000002</v>
      </c>
      <c r="AF29" s="143">
        <f>'43 92'!AF29+'Total Factory'!AF29</f>
        <v>559800</v>
      </c>
      <c r="AG29" s="121">
        <f>'43 92'!AG29+'Total Factory'!AG29</f>
        <v>0</v>
      </c>
      <c r="AH29" s="122">
        <f t="shared" si="12"/>
        <v>559800</v>
      </c>
      <c r="AI29" s="121">
        <f>'43 92'!AI29+'Total Factory'!AI29</f>
        <v>559800</v>
      </c>
      <c r="AJ29" s="121">
        <f>'43 92'!AJ29+'Total Factory'!AJ29</f>
        <v>0</v>
      </c>
      <c r="AK29" s="122">
        <f t="shared" si="13"/>
        <v>559800</v>
      </c>
      <c r="AL29" s="121">
        <f>'43 92'!AL29+'Total Factory'!AL29</f>
        <v>559800</v>
      </c>
      <c r="AM29" s="121">
        <f>'43 92'!AM29+'Total Factory'!AM29</f>
        <v>0</v>
      </c>
      <c r="AN29" s="122">
        <f t="shared" si="14"/>
        <v>559800</v>
      </c>
      <c r="AO29" s="157">
        <f t="shared" si="34"/>
        <v>1679400</v>
      </c>
      <c r="AP29" s="322">
        <f t="shared" si="35"/>
        <v>0</v>
      </c>
      <c r="AQ29" s="443">
        <f t="shared" si="36"/>
        <v>1679400</v>
      </c>
      <c r="AR29" s="143">
        <f>'43 92'!AR29+'Total Factory'!AR29</f>
        <v>559800</v>
      </c>
      <c r="AS29" s="121">
        <f>'43 92'!AS29+'Total Factory'!AS29</f>
        <v>0</v>
      </c>
      <c r="AT29" s="122">
        <f t="shared" si="37"/>
        <v>559800</v>
      </c>
      <c r="AU29" s="121">
        <f>'43 92'!AU29+'Total Factory'!AU29</f>
        <v>559800</v>
      </c>
      <c r="AV29" s="121">
        <f>'43 92'!AV29+'Total Factory'!AV29</f>
        <v>0</v>
      </c>
      <c r="AW29" s="123">
        <f t="shared" si="16"/>
        <v>559800</v>
      </c>
      <c r="AX29" s="125">
        <f>'43 92'!AX29+'Total Factory'!AX29</f>
        <v>559800</v>
      </c>
      <c r="AY29" s="121">
        <f>'43 92'!AY29+'Total Factory'!AY29</f>
        <v>0</v>
      </c>
      <c r="AZ29" s="122">
        <f t="shared" si="17"/>
        <v>559800</v>
      </c>
      <c r="BA29" s="157">
        <f t="shared" si="38"/>
        <v>1679400</v>
      </c>
      <c r="BB29" s="158">
        <f t="shared" si="39"/>
        <v>0</v>
      </c>
      <c r="BC29" s="443">
        <f t="shared" si="40"/>
        <v>1679400</v>
      </c>
      <c r="BD29" s="166">
        <f t="shared" si="41"/>
        <v>3358800</v>
      </c>
      <c r="BE29" s="167">
        <f t="shared" si="42"/>
        <v>0</v>
      </c>
      <c r="BF29" s="444">
        <f t="shared" si="43"/>
        <v>3358800</v>
      </c>
      <c r="BG29" s="166">
        <f t="shared" si="44"/>
        <v>6717600</v>
      </c>
      <c r="BH29" s="444">
        <f t="shared" si="45"/>
        <v>2274021.2399999998</v>
      </c>
      <c r="BI29" s="444">
        <f t="shared" si="46"/>
        <v>4443578.76</v>
      </c>
      <c r="BJ29" s="465"/>
    </row>
    <row r="30" spans="1:62" s="183" customFormat="1" ht="30" customHeight="1" x14ac:dyDescent="0.5">
      <c r="A30" s="224">
        <f t="shared" si="47"/>
        <v>24</v>
      </c>
      <c r="B30" s="222">
        <v>51406</v>
      </c>
      <c r="C30" s="223" t="s">
        <v>19</v>
      </c>
      <c r="D30" s="185" t="s">
        <v>60</v>
      </c>
      <c r="E30" s="143">
        <f>'43 92'!E30+'Total Factory'!E30</f>
        <v>0</v>
      </c>
      <c r="F30" s="121">
        <f>'43 92'!F30+'Total Factory'!F30</f>
        <v>0</v>
      </c>
      <c r="G30" s="122">
        <f t="shared" si="22"/>
        <v>0</v>
      </c>
      <c r="H30" s="121">
        <f>'43 92'!H30+'Total Factory'!H30</f>
        <v>0</v>
      </c>
      <c r="I30" s="121">
        <f>'43 92'!I30+'Total Factory'!I30</f>
        <v>0</v>
      </c>
      <c r="J30" s="123">
        <f t="shared" si="23"/>
        <v>0</v>
      </c>
      <c r="K30" s="121">
        <f>'43 92'!K30+'Total Factory'!K30</f>
        <v>0</v>
      </c>
      <c r="L30" s="121">
        <f>'43 92'!L30+'Total Factory'!L30</f>
        <v>0</v>
      </c>
      <c r="M30" s="124">
        <f t="shared" si="24"/>
        <v>0</v>
      </c>
      <c r="N30" s="157">
        <f t="shared" si="25"/>
        <v>0</v>
      </c>
      <c r="O30" s="322">
        <f t="shared" si="26"/>
        <v>0</v>
      </c>
      <c r="P30" s="159">
        <f t="shared" si="27"/>
        <v>0</v>
      </c>
      <c r="Q30" s="143">
        <f>'43 92'!Q30+'Total Factory'!Q30</f>
        <v>0</v>
      </c>
      <c r="R30" s="121">
        <f>'43 92'!R30+'Total Factory'!R30</f>
        <v>0</v>
      </c>
      <c r="S30" s="122">
        <f t="shared" si="9"/>
        <v>0</v>
      </c>
      <c r="T30" s="121">
        <f>'43 92'!T30+'Total Factory'!T30</f>
        <v>0</v>
      </c>
      <c r="U30" s="121">
        <f>'43 92'!U30+'Total Factory'!U30</f>
        <v>0</v>
      </c>
      <c r="V30" s="123">
        <f t="shared" si="10"/>
        <v>0</v>
      </c>
      <c r="W30" s="121">
        <f>'43 92'!W30+'Total Factory'!W30</f>
        <v>0</v>
      </c>
      <c r="X30" s="121">
        <f>'43 92'!X30+'Total Factory'!X30</f>
        <v>0</v>
      </c>
      <c r="Y30" s="124">
        <f t="shared" si="11"/>
        <v>0</v>
      </c>
      <c r="Z30" s="157">
        <f t="shared" si="28"/>
        <v>0</v>
      </c>
      <c r="AA30" s="322">
        <f t="shared" si="29"/>
        <v>0</v>
      </c>
      <c r="AB30" s="159">
        <f t="shared" si="30"/>
        <v>0</v>
      </c>
      <c r="AC30" s="439">
        <f t="shared" si="31"/>
        <v>0</v>
      </c>
      <c r="AD30" s="327">
        <f t="shared" si="32"/>
        <v>0</v>
      </c>
      <c r="AE30" s="168">
        <f t="shared" si="33"/>
        <v>0</v>
      </c>
      <c r="AF30" s="143">
        <f>'43 92'!AF30+'Total Factory'!AF30</f>
        <v>0</v>
      </c>
      <c r="AG30" s="121">
        <f>'43 92'!AG30+'Total Factory'!AG30</f>
        <v>0</v>
      </c>
      <c r="AH30" s="122">
        <f t="shared" si="12"/>
        <v>0</v>
      </c>
      <c r="AI30" s="121">
        <f>'43 92'!AI30+'Total Factory'!AI30</f>
        <v>0</v>
      </c>
      <c r="AJ30" s="121">
        <f>'43 92'!AJ30+'Total Factory'!AJ30</f>
        <v>0</v>
      </c>
      <c r="AK30" s="122">
        <f t="shared" si="13"/>
        <v>0</v>
      </c>
      <c r="AL30" s="121">
        <f>'43 92'!AL30+'Total Factory'!AL30</f>
        <v>0</v>
      </c>
      <c r="AM30" s="121">
        <f>'43 92'!AM30+'Total Factory'!AM30</f>
        <v>0</v>
      </c>
      <c r="AN30" s="122">
        <f t="shared" si="14"/>
        <v>0</v>
      </c>
      <c r="AO30" s="157">
        <f t="shared" si="34"/>
        <v>0</v>
      </c>
      <c r="AP30" s="322">
        <f t="shared" si="35"/>
        <v>0</v>
      </c>
      <c r="AQ30" s="443">
        <f t="shared" si="36"/>
        <v>0</v>
      </c>
      <c r="AR30" s="143">
        <f>'43 92'!AR30+'Total Factory'!AR30</f>
        <v>0</v>
      </c>
      <c r="AS30" s="121">
        <f>'43 92'!AS30+'Total Factory'!AS30</f>
        <v>0</v>
      </c>
      <c r="AT30" s="122">
        <f t="shared" si="37"/>
        <v>0</v>
      </c>
      <c r="AU30" s="121">
        <f>'43 92'!AU30+'Total Factory'!AU30</f>
        <v>0</v>
      </c>
      <c r="AV30" s="121">
        <f>'43 92'!AV30+'Total Factory'!AV30</f>
        <v>0</v>
      </c>
      <c r="AW30" s="123">
        <f t="shared" si="16"/>
        <v>0</v>
      </c>
      <c r="AX30" s="125">
        <f>'43 92'!AX30+'Total Factory'!AX30</f>
        <v>0</v>
      </c>
      <c r="AY30" s="121">
        <f>'43 92'!AY30+'Total Factory'!AY30</f>
        <v>0</v>
      </c>
      <c r="AZ30" s="122">
        <f t="shared" si="17"/>
        <v>0</v>
      </c>
      <c r="BA30" s="157">
        <f t="shared" si="38"/>
        <v>0</v>
      </c>
      <c r="BB30" s="158">
        <f t="shared" si="39"/>
        <v>0</v>
      </c>
      <c r="BC30" s="443">
        <f t="shared" si="40"/>
        <v>0</v>
      </c>
      <c r="BD30" s="166">
        <f t="shared" si="41"/>
        <v>0</v>
      </c>
      <c r="BE30" s="167">
        <f t="shared" si="42"/>
        <v>0</v>
      </c>
      <c r="BF30" s="444">
        <f t="shared" si="43"/>
        <v>0</v>
      </c>
      <c r="BG30" s="166">
        <f t="shared" si="44"/>
        <v>0</v>
      </c>
      <c r="BH30" s="444">
        <f t="shared" si="45"/>
        <v>0</v>
      </c>
      <c r="BI30" s="444">
        <f t="shared" si="46"/>
        <v>0</v>
      </c>
      <c r="BJ30" s="465"/>
    </row>
    <row r="31" spans="1:62" s="183" customFormat="1" ht="30" customHeight="1" x14ac:dyDescent="0.5">
      <c r="A31" s="224">
        <f t="shared" si="47"/>
        <v>25</v>
      </c>
      <c r="B31" s="222">
        <v>51407</v>
      </c>
      <c r="C31" s="223" t="s">
        <v>20</v>
      </c>
      <c r="D31" s="185" t="s">
        <v>61</v>
      </c>
      <c r="E31" s="143">
        <f>'43 92'!E31+'Total Factory'!E31</f>
        <v>0</v>
      </c>
      <c r="F31" s="121">
        <f>'43 92'!F31+'Total Factory'!F31</f>
        <v>0</v>
      </c>
      <c r="G31" s="122">
        <f t="shared" si="22"/>
        <v>0</v>
      </c>
      <c r="H31" s="121">
        <f>'43 92'!H31+'Total Factory'!H31</f>
        <v>0</v>
      </c>
      <c r="I31" s="121">
        <f>'43 92'!I31+'Total Factory'!I31</f>
        <v>0</v>
      </c>
      <c r="J31" s="123">
        <f t="shared" si="23"/>
        <v>0</v>
      </c>
      <c r="K31" s="121">
        <f>'43 92'!K31+'Total Factory'!K31</f>
        <v>0</v>
      </c>
      <c r="L31" s="121">
        <f>'43 92'!L31+'Total Factory'!L31</f>
        <v>0</v>
      </c>
      <c r="M31" s="124">
        <f t="shared" si="24"/>
        <v>0</v>
      </c>
      <c r="N31" s="157">
        <f t="shared" si="25"/>
        <v>0</v>
      </c>
      <c r="O31" s="322">
        <f t="shared" si="26"/>
        <v>0</v>
      </c>
      <c r="P31" s="159">
        <f t="shared" si="27"/>
        <v>0</v>
      </c>
      <c r="Q31" s="143">
        <f>'43 92'!Q31+'Total Factory'!Q31</f>
        <v>0</v>
      </c>
      <c r="R31" s="121">
        <f>'43 92'!R31+'Total Factory'!R31</f>
        <v>0</v>
      </c>
      <c r="S31" s="122">
        <f t="shared" si="9"/>
        <v>0</v>
      </c>
      <c r="T31" s="121">
        <f>'43 92'!T31+'Total Factory'!T31</f>
        <v>0</v>
      </c>
      <c r="U31" s="121">
        <f>'43 92'!U31+'Total Factory'!U31</f>
        <v>0</v>
      </c>
      <c r="V31" s="123">
        <f t="shared" si="10"/>
        <v>0</v>
      </c>
      <c r="W31" s="121">
        <f>'43 92'!W31+'Total Factory'!W31</f>
        <v>0</v>
      </c>
      <c r="X31" s="121">
        <f>'43 92'!X31+'Total Factory'!X31</f>
        <v>0</v>
      </c>
      <c r="Y31" s="124">
        <f t="shared" si="11"/>
        <v>0</v>
      </c>
      <c r="Z31" s="157">
        <f t="shared" si="28"/>
        <v>0</v>
      </c>
      <c r="AA31" s="322">
        <f t="shared" si="29"/>
        <v>0</v>
      </c>
      <c r="AB31" s="159">
        <f t="shared" si="30"/>
        <v>0</v>
      </c>
      <c r="AC31" s="439">
        <f t="shared" si="31"/>
        <v>0</v>
      </c>
      <c r="AD31" s="327">
        <f t="shared" si="32"/>
        <v>0</v>
      </c>
      <c r="AE31" s="168">
        <f t="shared" si="33"/>
        <v>0</v>
      </c>
      <c r="AF31" s="143">
        <f>'43 92'!AF31+'Total Factory'!AF31</f>
        <v>0</v>
      </c>
      <c r="AG31" s="121">
        <f>'43 92'!AG31+'Total Factory'!AG31</f>
        <v>0</v>
      </c>
      <c r="AH31" s="122">
        <f t="shared" si="12"/>
        <v>0</v>
      </c>
      <c r="AI31" s="121">
        <f>'43 92'!AI31+'Total Factory'!AI31</f>
        <v>0</v>
      </c>
      <c r="AJ31" s="121">
        <f>'43 92'!AJ31+'Total Factory'!AJ31</f>
        <v>0</v>
      </c>
      <c r="AK31" s="122">
        <f t="shared" si="13"/>
        <v>0</v>
      </c>
      <c r="AL31" s="121">
        <f>'43 92'!AL31+'Total Factory'!AL31</f>
        <v>0</v>
      </c>
      <c r="AM31" s="121">
        <f>'43 92'!AM31+'Total Factory'!AM31</f>
        <v>0</v>
      </c>
      <c r="AN31" s="122">
        <f t="shared" si="14"/>
        <v>0</v>
      </c>
      <c r="AO31" s="157">
        <f t="shared" si="34"/>
        <v>0</v>
      </c>
      <c r="AP31" s="322">
        <f t="shared" si="35"/>
        <v>0</v>
      </c>
      <c r="AQ31" s="443">
        <f t="shared" si="36"/>
        <v>0</v>
      </c>
      <c r="AR31" s="143">
        <f>'43 92'!AR31+'Total Factory'!AR31</f>
        <v>0</v>
      </c>
      <c r="AS31" s="121">
        <f>'43 92'!AS31+'Total Factory'!AS31</f>
        <v>0</v>
      </c>
      <c r="AT31" s="122">
        <f t="shared" si="37"/>
        <v>0</v>
      </c>
      <c r="AU31" s="121">
        <f>'43 92'!AU31+'Total Factory'!AU31</f>
        <v>0</v>
      </c>
      <c r="AV31" s="121">
        <f>'43 92'!AV31+'Total Factory'!AV31</f>
        <v>0</v>
      </c>
      <c r="AW31" s="123">
        <f t="shared" si="16"/>
        <v>0</v>
      </c>
      <c r="AX31" s="125">
        <f>'43 92'!AX31+'Total Factory'!AX31</f>
        <v>0</v>
      </c>
      <c r="AY31" s="121">
        <f>'43 92'!AY31+'Total Factory'!AY31</f>
        <v>0</v>
      </c>
      <c r="AZ31" s="122">
        <f t="shared" si="17"/>
        <v>0</v>
      </c>
      <c r="BA31" s="157">
        <f t="shared" si="38"/>
        <v>0</v>
      </c>
      <c r="BB31" s="158">
        <f t="shared" si="39"/>
        <v>0</v>
      </c>
      <c r="BC31" s="443">
        <f t="shared" si="40"/>
        <v>0</v>
      </c>
      <c r="BD31" s="166">
        <f t="shared" si="41"/>
        <v>0</v>
      </c>
      <c r="BE31" s="167">
        <f t="shared" si="42"/>
        <v>0</v>
      </c>
      <c r="BF31" s="444">
        <f t="shared" si="43"/>
        <v>0</v>
      </c>
      <c r="BG31" s="166">
        <f t="shared" si="44"/>
        <v>0</v>
      </c>
      <c r="BH31" s="444">
        <f t="shared" si="45"/>
        <v>0</v>
      </c>
      <c r="BI31" s="444">
        <f t="shared" si="46"/>
        <v>0</v>
      </c>
      <c r="BJ31" s="465"/>
    </row>
    <row r="32" spans="1:62" s="183" customFormat="1" ht="30" customHeight="1" x14ac:dyDescent="0.5">
      <c r="A32" s="224">
        <f t="shared" si="47"/>
        <v>26</v>
      </c>
      <c r="B32" s="222">
        <v>51408</v>
      </c>
      <c r="C32" s="223" t="s">
        <v>21</v>
      </c>
      <c r="D32" s="186" t="s">
        <v>62</v>
      </c>
      <c r="E32" s="143">
        <f>'43 92'!E32+'Total Factory'!E32</f>
        <v>2324477.9243200002</v>
      </c>
      <c r="F32" s="121">
        <f>'43 92'!F32+'Total Factory'!F32</f>
        <v>1942024.55</v>
      </c>
      <c r="G32" s="122">
        <f t="shared" si="22"/>
        <v>382453.37432000018</v>
      </c>
      <c r="H32" s="121">
        <f>'43 92'!H32+'Total Factory'!H32</f>
        <v>2844751.2372800005</v>
      </c>
      <c r="I32" s="121">
        <f>'43 92'!I32+'Total Factory'!I32</f>
        <v>2766260.62</v>
      </c>
      <c r="J32" s="123">
        <f t="shared" si="23"/>
        <v>78490.617280000355</v>
      </c>
      <c r="K32" s="121">
        <f>'43 92'!K32+'Total Factory'!K32</f>
        <v>2817076.7059200001</v>
      </c>
      <c r="L32" s="121">
        <f>'43 92'!L32+'Total Factory'!L32</f>
        <v>2416672.66</v>
      </c>
      <c r="M32" s="124">
        <f t="shared" si="24"/>
        <v>400404.04591999995</v>
      </c>
      <c r="N32" s="157">
        <f t="shared" si="25"/>
        <v>7986305.8675200008</v>
      </c>
      <c r="O32" s="322">
        <f t="shared" si="26"/>
        <v>7124957.8300000001</v>
      </c>
      <c r="P32" s="159">
        <f t="shared" si="27"/>
        <v>861348.03752000071</v>
      </c>
      <c r="Q32" s="143">
        <f>'43 92'!Q32+'Total Factory'!Q32</f>
        <v>2133440.9377600001</v>
      </c>
      <c r="R32" s="121">
        <f>'43 92'!R32+'Total Factory'!R32</f>
        <v>1158530.92</v>
      </c>
      <c r="S32" s="122">
        <f t="shared" si="9"/>
        <v>974910.01776000019</v>
      </c>
      <c r="T32" s="121">
        <f>'43 92'!T32+'Total Factory'!T32</f>
        <v>2673204.3497599997</v>
      </c>
      <c r="U32" s="121">
        <f>'43 92'!U32+'Total Factory'!U32</f>
        <v>0</v>
      </c>
      <c r="V32" s="123">
        <f t="shared" si="10"/>
        <v>2673204.3497599997</v>
      </c>
      <c r="W32" s="121">
        <f>'43 92'!W32+'Total Factory'!W32</f>
        <v>2840088.4635199998</v>
      </c>
      <c r="X32" s="121">
        <f>'43 92'!X32+'Total Factory'!X32</f>
        <v>0</v>
      </c>
      <c r="Y32" s="124">
        <f t="shared" si="11"/>
        <v>2840088.4635199998</v>
      </c>
      <c r="Z32" s="157">
        <f t="shared" si="28"/>
        <v>7646733.7510399995</v>
      </c>
      <c r="AA32" s="322">
        <f t="shared" si="29"/>
        <v>1158530.92</v>
      </c>
      <c r="AB32" s="159">
        <f t="shared" si="30"/>
        <v>6488202.8310399996</v>
      </c>
      <c r="AC32" s="439">
        <f t="shared" si="31"/>
        <v>15633039.618559999</v>
      </c>
      <c r="AD32" s="327">
        <f t="shared" si="32"/>
        <v>8283488.75</v>
      </c>
      <c r="AE32" s="168">
        <f t="shared" si="33"/>
        <v>7349550.8685599994</v>
      </c>
      <c r="AF32" s="143">
        <f>'43 92'!AF32+'Total Factory'!AF32</f>
        <v>2580524.5288000004</v>
      </c>
      <c r="AG32" s="121">
        <f>'43 92'!AG32+'Total Factory'!AG32</f>
        <v>0</v>
      </c>
      <c r="AH32" s="122">
        <f t="shared" si="12"/>
        <v>2580524.5288000004</v>
      </c>
      <c r="AI32" s="121">
        <f>'43 92'!AI32+'Total Factory'!AI32</f>
        <v>2747609.6235199999</v>
      </c>
      <c r="AJ32" s="121">
        <f>'43 92'!AJ32+'Total Factory'!AJ32</f>
        <v>0</v>
      </c>
      <c r="AK32" s="122">
        <f t="shared" si="13"/>
        <v>2747609.6235199999</v>
      </c>
      <c r="AL32" s="121">
        <f>'43 92'!AL32+'Total Factory'!AL32</f>
        <v>2779621.1539200004</v>
      </c>
      <c r="AM32" s="121">
        <f>'43 92'!AM32+'Total Factory'!AM32</f>
        <v>0</v>
      </c>
      <c r="AN32" s="122">
        <f t="shared" si="14"/>
        <v>2779621.1539200004</v>
      </c>
      <c r="AO32" s="157">
        <f t="shared" si="34"/>
        <v>8107755.3062400008</v>
      </c>
      <c r="AP32" s="322">
        <f t="shared" si="35"/>
        <v>0</v>
      </c>
      <c r="AQ32" s="443">
        <f t="shared" si="36"/>
        <v>8107755.3062400008</v>
      </c>
      <c r="AR32" s="143">
        <f>'43 92'!AR32+'Total Factory'!AR32</f>
        <v>2749421.5715200012</v>
      </c>
      <c r="AS32" s="121">
        <f>'43 92'!AS32+'Total Factory'!AS32</f>
        <v>0</v>
      </c>
      <c r="AT32" s="122">
        <f t="shared" si="37"/>
        <v>2749421.5715200012</v>
      </c>
      <c r="AU32" s="121">
        <f>'43 92'!AU32+'Total Factory'!AU32</f>
        <v>2822362.9572799997</v>
      </c>
      <c r="AV32" s="121">
        <f>'43 92'!AV32+'Total Factory'!AV32</f>
        <v>0</v>
      </c>
      <c r="AW32" s="123">
        <f t="shared" si="16"/>
        <v>2822362.9572799997</v>
      </c>
      <c r="AX32" s="125">
        <f>'43 92'!AX32+'Total Factory'!AX32</f>
        <v>2377805.6527999993</v>
      </c>
      <c r="AY32" s="121">
        <f>'43 92'!AY32+'Total Factory'!AY32</f>
        <v>0</v>
      </c>
      <c r="AZ32" s="122">
        <f t="shared" si="17"/>
        <v>2377805.6527999993</v>
      </c>
      <c r="BA32" s="157">
        <f t="shared" si="38"/>
        <v>7949590.1816000007</v>
      </c>
      <c r="BB32" s="158">
        <f t="shared" si="39"/>
        <v>0</v>
      </c>
      <c r="BC32" s="443">
        <f t="shared" si="40"/>
        <v>7949590.1816000007</v>
      </c>
      <c r="BD32" s="166">
        <f t="shared" si="41"/>
        <v>16057345.487840002</v>
      </c>
      <c r="BE32" s="167">
        <f t="shared" si="42"/>
        <v>0</v>
      </c>
      <c r="BF32" s="444">
        <f t="shared" si="43"/>
        <v>16057345.487840002</v>
      </c>
      <c r="BG32" s="166">
        <f t="shared" si="44"/>
        <v>31690385.106400002</v>
      </c>
      <c r="BH32" s="444">
        <f t="shared" si="45"/>
        <v>8283488.75</v>
      </c>
      <c r="BI32" s="444">
        <f t="shared" si="46"/>
        <v>23406896.356400002</v>
      </c>
      <c r="BJ32" s="465"/>
    </row>
    <row r="33" spans="1:62" s="183" customFormat="1" ht="30" customHeight="1" x14ac:dyDescent="0.5">
      <c r="A33" s="224">
        <f t="shared" si="47"/>
        <v>27</v>
      </c>
      <c r="B33" s="222">
        <v>51409</v>
      </c>
      <c r="C33" s="223" t="s">
        <v>22</v>
      </c>
      <c r="D33" s="186" t="s">
        <v>63</v>
      </c>
      <c r="E33" s="143">
        <f>'43 92'!E33+'Total Factory'!E33</f>
        <v>1576271.3345438566</v>
      </c>
      <c r="F33" s="121">
        <f>'43 92'!F33+'Total Factory'!F33</f>
        <v>1527877.4600000002</v>
      </c>
      <c r="G33" s="122">
        <f t="shared" si="22"/>
        <v>48393.874543856364</v>
      </c>
      <c r="H33" s="121">
        <f>'43 92'!H33+'Total Factory'!H33</f>
        <v>1570084.2363479503</v>
      </c>
      <c r="I33" s="121">
        <f>'43 92'!I33+'Total Factory'!I33</f>
        <v>1518641.9799999997</v>
      </c>
      <c r="J33" s="123">
        <f t="shared" si="23"/>
        <v>51442.256347950548</v>
      </c>
      <c r="K33" s="121">
        <f>'43 92'!K33+'Total Factory'!K33</f>
        <v>1553585.307825533</v>
      </c>
      <c r="L33" s="121">
        <f>'43 92'!L33+'Total Factory'!L33</f>
        <v>1583251.96</v>
      </c>
      <c r="M33" s="124">
        <f t="shared" si="24"/>
        <v>-29666.652174466988</v>
      </c>
      <c r="N33" s="157">
        <f t="shared" si="25"/>
        <v>4699940.8787173396</v>
      </c>
      <c r="O33" s="322">
        <f t="shared" si="26"/>
        <v>4629771.4000000004</v>
      </c>
      <c r="P33" s="159">
        <f t="shared" si="27"/>
        <v>70169.478717339225</v>
      </c>
      <c r="Q33" s="143">
        <f>'43 92'!Q33+'Total Factory'!Q33</f>
        <v>1549460.5756949289</v>
      </c>
      <c r="R33" s="121">
        <f>'43 92'!R33+'Total Factory'!R33</f>
        <v>1272157.1299999999</v>
      </c>
      <c r="S33" s="122">
        <f t="shared" si="9"/>
        <v>277303.44569492899</v>
      </c>
      <c r="T33" s="121">
        <f>'43 92'!T33+'Total Factory'!T33</f>
        <v>1459460.5756949286</v>
      </c>
      <c r="U33" s="121">
        <f>'43 92'!U33+'Total Factory'!U33</f>
        <v>0</v>
      </c>
      <c r="V33" s="123">
        <f t="shared" si="10"/>
        <v>1459460.5756949286</v>
      </c>
      <c r="W33" s="121">
        <f>'43 92'!W33+'Total Factory'!W33</f>
        <v>1418213.2543888858</v>
      </c>
      <c r="X33" s="121">
        <f>'43 92'!X33+'Total Factory'!X33</f>
        <v>0</v>
      </c>
      <c r="Y33" s="124">
        <f t="shared" si="11"/>
        <v>1418213.2543888858</v>
      </c>
      <c r="Z33" s="157">
        <f t="shared" si="28"/>
        <v>4427134.4057787433</v>
      </c>
      <c r="AA33" s="322">
        <f t="shared" si="29"/>
        <v>1272157.1299999999</v>
      </c>
      <c r="AB33" s="159">
        <f t="shared" si="30"/>
        <v>3154977.2757787434</v>
      </c>
      <c r="AC33" s="439">
        <f t="shared" si="31"/>
        <v>9127075.2844960839</v>
      </c>
      <c r="AD33" s="327">
        <f t="shared" si="32"/>
        <v>5901928.5300000003</v>
      </c>
      <c r="AE33" s="168">
        <f t="shared" si="33"/>
        <v>3225146.7544960836</v>
      </c>
      <c r="AF33" s="143">
        <f>'43 92'!AF33+'Total Factory'!AF33</f>
        <v>1433213.2543888858</v>
      </c>
      <c r="AG33" s="121">
        <f>'43 92'!AG33+'Total Factory'!AG33</f>
        <v>0</v>
      </c>
      <c r="AH33" s="122">
        <f t="shared" si="12"/>
        <v>1433213.2543888858</v>
      </c>
      <c r="AI33" s="121">
        <f>'43 92'!AI33+'Total Factory'!AI33</f>
        <v>1431150.8883235836</v>
      </c>
      <c r="AJ33" s="121">
        <f>'43 92'!AJ33+'Total Factory'!AJ33</f>
        <v>0</v>
      </c>
      <c r="AK33" s="122">
        <f t="shared" si="13"/>
        <v>1431150.8883235836</v>
      </c>
      <c r="AL33" s="121">
        <f>'43 92'!AL33+'Total Factory'!AL33</f>
        <v>1427026.1561929793</v>
      </c>
      <c r="AM33" s="121">
        <f>'43 92'!AM33+'Total Factory'!AM33</f>
        <v>0</v>
      </c>
      <c r="AN33" s="122">
        <f t="shared" si="14"/>
        <v>1427026.1561929793</v>
      </c>
      <c r="AO33" s="157">
        <f t="shared" si="34"/>
        <v>4291390.298905449</v>
      </c>
      <c r="AP33" s="322">
        <f t="shared" si="35"/>
        <v>0</v>
      </c>
      <c r="AQ33" s="443">
        <f t="shared" si="36"/>
        <v>4291390.298905449</v>
      </c>
      <c r="AR33" s="143">
        <f>'43 92'!AR33+'Total Factory'!AR33</f>
        <v>1420839.057997073</v>
      </c>
      <c r="AS33" s="121">
        <f>'43 92'!AS33+'Total Factory'!AS33</f>
        <v>0</v>
      </c>
      <c r="AT33" s="122">
        <f t="shared" si="37"/>
        <v>1420839.057997073</v>
      </c>
      <c r="AU33" s="121">
        <f>'43 92'!AU33+'Total Factory'!AU33</f>
        <v>1405839.057997073</v>
      </c>
      <c r="AV33" s="121">
        <f>'43 92'!AV33+'Total Factory'!AV33</f>
        <v>0</v>
      </c>
      <c r="AW33" s="123">
        <f t="shared" si="16"/>
        <v>1405839.057997073</v>
      </c>
      <c r="AX33" s="125">
        <f>'43 92'!AX33+'Total Factory'!AX33</f>
        <v>1358404.6384951237</v>
      </c>
      <c r="AY33" s="121">
        <f>'43 92'!AY33+'Total Factory'!AY33</f>
        <v>0</v>
      </c>
      <c r="AZ33" s="122">
        <f t="shared" si="17"/>
        <v>1358404.6384951237</v>
      </c>
      <c r="BA33" s="157">
        <f t="shared" si="38"/>
        <v>4185082.75448927</v>
      </c>
      <c r="BB33" s="158">
        <f t="shared" si="39"/>
        <v>0</v>
      </c>
      <c r="BC33" s="443">
        <f t="shared" si="40"/>
        <v>4185082.75448927</v>
      </c>
      <c r="BD33" s="166">
        <f t="shared" si="41"/>
        <v>8476473.0533947181</v>
      </c>
      <c r="BE33" s="167">
        <f t="shared" si="42"/>
        <v>0</v>
      </c>
      <c r="BF33" s="444">
        <f t="shared" si="43"/>
        <v>8476473.0533947181</v>
      </c>
      <c r="BG33" s="166">
        <f t="shared" si="44"/>
        <v>17603548.337890804</v>
      </c>
      <c r="BH33" s="444">
        <f t="shared" si="45"/>
        <v>5901928.5300000003</v>
      </c>
      <c r="BI33" s="444">
        <f t="shared" si="46"/>
        <v>11701619.807890803</v>
      </c>
      <c r="BJ33" s="465"/>
    </row>
    <row r="34" spans="1:62" s="183" customFormat="1" ht="30" customHeight="1" x14ac:dyDescent="0.5">
      <c r="A34" s="224">
        <f t="shared" si="47"/>
        <v>28</v>
      </c>
      <c r="B34" s="222">
        <v>51499</v>
      </c>
      <c r="C34" s="223" t="s">
        <v>23</v>
      </c>
      <c r="D34" s="186" t="s">
        <v>64</v>
      </c>
      <c r="E34" s="143">
        <f>'43 92'!E34+'Total Factory'!E34</f>
        <v>0</v>
      </c>
      <c r="F34" s="121">
        <f>'43 92'!F34+'Total Factory'!F34</f>
        <v>0</v>
      </c>
      <c r="G34" s="122">
        <f t="shared" si="22"/>
        <v>0</v>
      </c>
      <c r="H34" s="121">
        <f>'43 92'!H34+'Total Factory'!H34</f>
        <v>0</v>
      </c>
      <c r="I34" s="121">
        <f>'43 92'!I34+'Total Factory'!I34</f>
        <v>0</v>
      </c>
      <c r="J34" s="123">
        <f t="shared" si="23"/>
        <v>0</v>
      </c>
      <c r="K34" s="121">
        <f>'43 92'!K34+'Total Factory'!K34</f>
        <v>0</v>
      </c>
      <c r="L34" s="121">
        <f>'43 92'!L34+'Total Factory'!L34</f>
        <v>0</v>
      </c>
      <c r="M34" s="124">
        <f t="shared" si="24"/>
        <v>0</v>
      </c>
      <c r="N34" s="157">
        <f t="shared" si="25"/>
        <v>0</v>
      </c>
      <c r="O34" s="322">
        <f t="shared" si="26"/>
        <v>0</v>
      </c>
      <c r="P34" s="159">
        <f t="shared" si="27"/>
        <v>0</v>
      </c>
      <c r="Q34" s="143">
        <f>'43 92'!Q34+'Total Factory'!Q34</f>
        <v>0</v>
      </c>
      <c r="R34" s="121">
        <f>'43 92'!R34+'Total Factory'!R34</f>
        <v>0</v>
      </c>
      <c r="S34" s="122">
        <f t="shared" si="9"/>
        <v>0</v>
      </c>
      <c r="T34" s="121">
        <f>'43 92'!T34+'Total Factory'!T34</f>
        <v>0</v>
      </c>
      <c r="U34" s="121">
        <f>'43 92'!U34+'Total Factory'!U34</f>
        <v>0</v>
      </c>
      <c r="V34" s="123">
        <f t="shared" si="10"/>
        <v>0</v>
      </c>
      <c r="W34" s="121">
        <f>'43 92'!W34+'Total Factory'!W34</f>
        <v>0</v>
      </c>
      <c r="X34" s="121">
        <f>'43 92'!X34+'Total Factory'!X34</f>
        <v>0</v>
      </c>
      <c r="Y34" s="124">
        <f t="shared" si="11"/>
        <v>0</v>
      </c>
      <c r="Z34" s="157">
        <f t="shared" si="28"/>
        <v>0</v>
      </c>
      <c r="AA34" s="322">
        <f t="shared" si="29"/>
        <v>0</v>
      </c>
      <c r="AB34" s="159">
        <f t="shared" si="30"/>
        <v>0</v>
      </c>
      <c r="AC34" s="439">
        <f t="shared" si="31"/>
        <v>0</v>
      </c>
      <c r="AD34" s="327">
        <f t="shared" si="32"/>
        <v>0</v>
      </c>
      <c r="AE34" s="168">
        <f t="shared" si="33"/>
        <v>0</v>
      </c>
      <c r="AF34" s="143">
        <f>'43 92'!AF34+'Total Factory'!AF34</f>
        <v>0</v>
      </c>
      <c r="AG34" s="121">
        <f>'43 92'!AG34+'Total Factory'!AG34</f>
        <v>0</v>
      </c>
      <c r="AH34" s="122">
        <f t="shared" si="12"/>
        <v>0</v>
      </c>
      <c r="AI34" s="121">
        <f>'43 92'!AI34+'Total Factory'!AI34</f>
        <v>0</v>
      </c>
      <c r="AJ34" s="121">
        <f>'43 92'!AJ34+'Total Factory'!AJ34</f>
        <v>0</v>
      </c>
      <c r="AK34" s="122">
        <f t="shared" si="13"/>
        <v>0</v>
      </c>
      <c r="AL34" s="121">
        <f>'43 92'!AL34+'Total Factory'!AL34</f>
        <v>0</v>
      </c>
      <c r="AM34" s="121">
        <f>'43 92'!AM34+'Total Factory'!AM34</f>
        <v>0</v>
      </c>
      <c r="AN34" s="122">
        <f t="shared" si="14"/>
        <v>0</v>
      </c>
      <c r="AO34" s="157">
        <f t="shared" si="34"/>
        <v>0</v>
      </c>
      <c r="AP34" s="322">
        <f t="shared" si="35"/>
        <v>0</v>
      </c>
      <c r="AQ34" s="443">
        <f t="shared" si="36"/>
        <v>0</v>
      </c>
      <c r="AR34" s="143">
        <f>'43 92'!AR34+'Total Factory'!AR34</f>
        <v>0</v>
      </c>
      <c r="AS34" s="121">
        <f>'43 92'!AS34+'Total Factory'!AS34</f>
        <v>0</v>
      </c>
      <c r="AT34" s="122">
        <f t="shared" si="37"/>
        <v>0</v>
      </c>
      <c r="AU34" s="121">
        <f>'43 92'!AU34+'Total Factory'!AU34</f>
        <v>0</v>
      </c>
      <c r="AV34" s="121">
        <f>'43 92'!AV34+'Total Factory'!AV34</f>
        <v>0</v>
      </c>
      <c r="AW34" s="123">
        <f t="shared" si="16"/>
        <v>0</v>
      </c>
      <c r="AX34" s="125">
        <f>'43 92'!AX34+'Total Factory'!AX34</f>
        <v>0</v>
      </c>
      <c r="AY34" s="121">
        <f>'43 92'!AY34+'Total Factory'!AY34</f>
        <v>0</v>
      </c>
      <c r="AZ34" s="122">
        <f t="shared" si="17"/>
        <v>0</v>
      </c>
      <c r="BA34" s="157">
        <f t="shared" si="38"/>
        <v>0</v>
      </c>
      <c r="BB34" s="158">
        <f t="shared" si="39"/>
        <v>0</v>
      </c>
      <c r="BC34" s="443">
        <f t="shared" si="40"/>
        <v>0</v>
      </c>
      <c r="BD34" s="166">
        <f t="shared" si="41"/>
        <v>0</v>
      </c>
      <c r="BE34" s="167">
        <f t="shared" si="42"/>
        <v>0</v>
      </c>
      <c r="BF34" s="444">
        <f t="shared" si="43"/>
        <v>0</v>
      </c>
      <c r="BG34" s="166">
        <f t="shared" si="44"/>
        <v>0</v>
      </c>
      <c r="BH34" s="444">
        <f t="shared" si="45"/>
        <v>0</v>
      </c>
      <c r="BI34" s="444">
        <f t="shared" si="46"/>
        <v>0</v>
      </c>
      <c r="BJ34" s="465"/>
    </row>
    <row r="35" spans="1:62" s="183" customFormat="1" ht="30" customHeight="1" x14ac:dyDescent="0.5">
      <c r="A35" s="224">
        <f t="shared" si="47"/>
        <v>29</v>
      </c>
      <c r="B35" s="222">
        <v>51601</v>
      </c>
      <c r="C35" s="223" t="s">
        <v>24</v>
      </c>
      <c r="D35" s="186" t="s">
        <v>65</v>
      </c>
      <c r="E35" s="143">
        <f>'43 92'!E35+'Total Factory'!E35</f>
        <v>0</v>
      </c>
      <c r="F35" s="121">
        <f>'43 92'!F35+'Total Factory'!F35</f>
        <v>0</v>
      </c>
      <c r="G35" s="122">
        <f t="shared" si="22"/>
        <v>0</v>
      </c>
      <c r="H35" s="121">
        <f>'43 92'!H35+'Total Factory'!H35</f>
        <v>0</v>
      </c>
      <c r="I35" s="121">
        <f>'43 92'!I35+'Total Factory'!I35</f>
        <v>0</v>
      </c>
      <c r="J35" s="123">
        <f t="shared" si="23"/>
        <v>0</v>
      </c>
      <c r="K35" s="121">
        <f>'43 92'!K35+'Total Factory'!K35</f>
        <v>0</v>
      </c>
      <c r="L35" s="121">
        <f>'43 92'!L35+'Total Factory'!L35</f>
        <v>0</v>
      </c>
      <c r="M35" s="124">
        <f t="shared" si="24"/>
        <v>0</v>
      </c>
      <c r="N35" s="157">
        <f t="shared" si="25"/>
        <v>0</v>
      </c>
      <c r="O35" s="322">
        <f t="shared" si="26"/>
        <v>0</v>
      </c>
      <c r="P35" s="159">
        <f t="shared" si="27"/>
        <v>0</v>
      </c>
      <c r="Q35" s="143">
        <f>'43 92'!Q35+'Total Factory'!Q35</f>
        <v>0</v>
      </c>
      <c r="R35" s="121">
        <f>'43 92'!R35+'Total Factory'!R35</f>
        <v>0</v>
      </c>
      <c r="S35" s="122">
        <f t="shared" si="9"/>
        <v>0</v>
      </c>
      <c r="T35" s="121">
        <f>'43 92'!T35+'Total Factory'!T35</f>
        <v>0</v>
      </c>
      <c r="U35" s="121">
        <f>'43 92'!U35+'Total Factory'!U35</f>
        <v>0</v>
      </c>
      <c r="V35" s="123">
        <f t="shared" si="10"/>
        <v>0</v>
      </c>
      <c r="W35" s="121">
        <f>'43 92'!W35+'Total Factory'!W35</f>
        <v>0</v>
      </c>
      <c r="X35" s="121">
        <f>'43 92'!X35+'Total Factory'!X35</f>
        <v>0</v>
      </c>
      <c r="Y35" s="124">
        <f t="shared" si="11"/>
        <v>0</v>
      </c>
      <c r="Z35" s="157">
        <f t="shared" si="28"/>
        <v>0</v>
      </c>
      <c r="AA35" s="322">
        <f t="shared" si="29"/>
        <v>0</v>
      </c>
      <c r="AB35" s="159">
        <f t="shared" si="30"/>
        <v>0</v>
      </c>
      <c r="AC35" s="439">
        <f t="shared" si="31"/>
        <v>0</v>
      </c>
      <c r="AD35" s="327">
        <f t="shared" si="32"/>
        <v>0</v>
      </c>
      <c r="AE35" s="168">
        <f t="shared" si="33"/>
        <v>0</v>
      </c>
      <c r="AF35" s="143">
        <f>'43 92'!AF35+'Total Factory'!AF35</f>
        <v>0</v>
      </c>
      <c r="AG35" s="121">
        <f>'43 92'!AG35+'Total Factory'!AG35</f>
        <v>0</v>
      </c>
      <c r="AH35" s="122">
        <f t="shared" si="12"/>
        <v>0</v>
      </c>
      <c r="AI35" s="121">
        <f>'43 92'!AI35+'Total Factory'!AI35</f>
        <v>0</v>
      </c>
      <c r="AJ35" s="121">
        <f>'43 92'!AJ35+'Total Factory'!AJ35</f>
        <v>0</v>
      </c>
      <c r="AK35" s="122">
        <f t="shared" si="13"/>
        <v>0</v>
      </c>
      <c r="AL35" s="121">
        <f>'43 92'!AL35+'Total Factory'!AL35</f>
        <v>0</v>
      </c>
      <c r="AM35" s="121">
        <f>'43 92'!AM35+'Total Factory'!AM35</f>
        <v>0</v>
      </c>
      <c r="AN35" s="122">
        <f t="shared" si="14"/>
        <v>0</v>
      </c>
      <c r="AO35" s="157">
        <f t="shared" si="34"/>
        <v>0</v>
      </c>
      <c r="AP35" s="322">
        <f t="shared" si="35"/>
        <v>0</v>
      </c>
      <c r="AQ35" s="443">
        <f t="shared" si="36"/>
        <v>0</v>
      </c>
      <c r="AR35" s="143">
        <f>'43 92'!AR35+'Total Factory'!AR35</f>
        <v>0</v>
      </c>
      <c r="AS35" s="121">
        <f>'43 92'!AS35+'Total Factory'!AS35</f>
        <v>0</v>
      </c>
      <c r="AT35" s="122">
        <f t="shared" si="37"/>
        <v>0</v>
      </c>
      <c r="AU35" s="121">
        <f>'43 92'!AU35+'Total Factory'!AU35</f>
        <v>0</v>
      </c>
      <c r="AV35" s="121">
        <f>'43 92'!AV35+'Total Factory'!AV35</f>
        <v>0</v>
      </c>
      <c r="AW35" s="123">
        <f t="shared" si="16"/>
        <v>0</v>
      </c>
      <c r="AX35" s="125">
        <f>'43 92'!AX35+'Total Factory'!AX35</f>
        <v>0</v>
      </c>
      <c r="AY35" s="121">
        <f>'43 92'!AY35+'Total Factory'!AY35</f>
        <v>0</v>
      </c>
      <c r="AZ35" s="122">
        <f t="shared" si="17"/>
        <v>0</v>
      </c>
      <c r="BA35" s="157">
        <f t="shared" si="38"/>
        <v>0</v>
      </c>
      <c r="BB35" s="158">
        <f t="shared" si="39"/>
        <v>0</v>
      </c>
      <c r="BC35" s="443">
        <f t="shared" si="40"/>
        <v>0</v>
      </c>
      <c r="BD35" s="166">
        <f t="shared" si="41"/>
        <v>0</v>
      </c>
      <c r="BE35" s="167">
        <f t="shared" si="42"/>
        <v>0</v>
      </c>
      <c r="BF35" s="444">
        <f t="shared" si="43"/>
        <v>0</v>
      </c>
      <c r="BG35" s="166">
        <f t="shared" si="44"/>
        <v>0</v>
      </c>
      <c r="BH35" s="444">
        <f t="shared" si="45"/>
        <v>0</v>
      </c>
      <c r="BI35" s="444">
        <f t="shared" si="46"/>
        <v>0</v>
      </c>
      <c r="BJ35" s="465"/>
    </row>
    <row r="36" spans="1:62" s="183" customFormat="1" ht="30" customHeight="1" x14ac:dyDescent="0.5">
      <c r="A36" s="224">
        <f t="shared" si="47"/>
        <v>30</v>
      </c>
      <c r="B36" s="222">
        <v>51602</v>
      </c>
      <c r="C36" s="223" t="s">
        <v>25</v>
      </c>
      <c r="D36" s="186" t="s">
        <v>66</v>
      </c>
      <c r="E36" s="143">
        <f>'43 92'!E36+'Total Factory'!E36</f>
        <v>80000</v>
      </c>
      <c r="F36" s="121">
        <f>'43 92'!F36+'Total Factory'!F36</f>
        <v>21300</v>
      </c>
      <c r="G36" s="122">
        <f t="shared" si="22"/>
        <v>58700</v>
      </c>
      <c r="H36" s="121">
        <f>'43 92'!H36+'Total Factory'!H36</f>
        <v>85000</v>
      </c>
      <c r="I36" s="121">
        <f>'43 92'!I36+'Total Factory'!I36</f>
        <v>45028.91</v>
      </c>
      <c r="J36" s="123">
        <f t="shared" si="23"/>
        <v>39971.089999999997</v>
      </c>
      <c r="K36" s="121">
        <f>'43 92'!K36+'Total Factory'!K36</f>
        <v>56000</v>
      </c>
      <c r="L36" s="121">
        <f>'43 92'!L36+'Total Factory'!L36</f>
        <v>18197.13</v>
      </c>
      <c r="M36" s="124">
        <f t="shared" si="24"/>
        <v>37802.869999999995</v>
      </c>
      <c r="N36" s="157">
        <f t="shared" si="25"/>
        <v>221000</v>
      </c>
      <c r="O36" s="322">
        <f t="shared" si="26"/>
        <v>84526.040000000008</v>
      </c>
      <c r="P36" s="159">
        <f t="shared" si="27"/>
        <v>136473.96</v>
      </c>
      <c r="Q36" s="143">
        <f>'43 92'!Q36+'Total Factory'!Q36</f>
        <v>33000</v>
      </c>
      <c r="R36" s="121">
        <f>'43 92'!R36+'Total Factory'!R36</f>
        <v>0</v>
      </c>
      <c r="S36" s="122">
        <f t="shared" si="9"/>
        <v>33000</v>
      </c>
      <c r="T36" s="121">
        <f>'43 92'!T36+'Total Factory'!T36</f>
        <v>79500</v>
      </c>
      <c r="U36" s="121">
        <f>'43 92'!U36+'Total Factory'!U36</f>
        <v>0</v>
      </c>
      <c r="V36" s="123">
        <f t="shared" si="10"/>
        <v>79500</v>
      </c>
      <c r="W36" s="121">
        <f>'43 92'!W36+'Total Factory'!W36</f>
        <v>64000</v>
      </c>
      <c r="X36" s="121">
        <f>'43 92'!X36+'Total Factory'!X36</f>
        <v>0</v>
      </c>
      <c r="Y36" s="124">
        <f t="shared" si="11"/>
        <v>64000</v>
      </c>
      <c r="Z36" s="157">
        <f t="shared" si="28"/>
        <v>176500</v>
      </c>
      <c r="AA36" s="322">
        <f t="shared" si="29"/>
        <v>0</v>
      </c>
      <c r="AB36" s="159">
        <f t="shared" si="30"/>
        <v>176500</v>
      </c>
      <c r="AC36" s="439">
        <f t="shared" si="31"/>
        <v>397500</v>
      </c>
      <c r="AD36" s="327">
        <f t="shared" si="32"/>
        <v>84526.040000000008</v>
      </c>
      <c r="AE36" s="168">
        <f t="shared" si="33"/>
        <v>312973.95999999996</v>
      </c>
      <c r="AF36" s="143">
        <f>'43 92'!AF36+'Total Factory'!AF36</f>
        <v>246250</v>
      </c>
      <c r="AG36" s="121">
        <f>'43 92'!AG36+'Total Factory'!AG36</f>
        <v>0</v>
      </c>
      <c r="AH36" s="122">
        <f t="shared" si="12"/>
        <v>246250</v>
      </c>
      <c r="AI36" s="121">
        <f>'43 92'!AI36+'Total Factory'!AI36</f>
        <v>37000</v>
      </c>
      <c r="AJ36" s="121">
        <f>'43 92'!AJ36+'Total Factory'!AJ36</f>
        <v>0</v>
      </c>
      <c r="AK36" s="122">
        <f t="shared" si="13"/>
        <v>37000</v>
      </c>
      <c r="AL36" s="121">
        <f>'43 92'!AL36+'Total Factory'!AL36</f>
        <v>37750</v>
      </c>
      <c r="AM36" s="121">
        <f>'43 92'!AM36+'Total Factory'!AM36</f>
        <v>0</v>
      </c>
      <c r="AN36" s="122">
        <f t="shared" si="14"/>
        <v>37750</v>
      </c>
      <c r="AO36" s="157">
        <f t="shared" si="34"/>
        <v>321000</v>
      </c>
      <c r="AP36" s="322">
        <f t="shared" si="35"/>
        <v>0</v>
      </c>
      <c r="AQ36" s="443">
        <f t="shared" si="36"/>
        <v>321000</v>
      </c>
      <c r="AR36" s="143">
        <f>'43 92'!AR36+'Total Factory'!AR36</f>
        <v>41500</v>
      </c>
      <c r="AS36" s="121">
        <f>'43 92'!AS36+'Total Factory'!AS36</f>
        <v>0</v>
      </c>
      <c r="AT36" s="122">
        <f t="shared" si="37"/>
        <v>41500</v>
      </c>
      <c r="AU36" s="121">
        <f>'43 92'!AU36+'Total Factory'!AU36</f>
        <v>0</v>
      </c>
      <c r="AV36" s="121">
        <f>'43 92'!AV36+'Total Factory'!AV36</f>
        <v>0</v>
      </c>
      <c r="AW36" s="123">
        <f t="shared" si="16"/>
        <v>0</v>
      </c>
      <c r="AX36" s="125">
        <f>'43 92'!AX36+'Total Factory'!AX36</f>
        <v>0</v>
      </c>
      <c r="AY36" s="121">
        <f>'43 92'!AY36+'Total Factory'!AY36</f>
        <v>0</v>
      </c>
      <c r="AZ36" s="122">
        <f t="shared" si="17"/>
        <v>0</v>
      </c>
      <c r="BA36" s="157">
        <f t="shared" si="38"/>
        <v>41500</v>
      </c>
      <c r="BB36" s="158">
        <f t="shared" si="39"/>
        <v>0</v>
      </c>
      <c r="BC36" s="443">
        <f t="shared" si="40"/>
        <v>41500</v>
      </c>
      <c r="BD36" s="166">
        <f t="shared" si="41"/>
        <v>362500</v>
      </c>
      <c r="BE36" s="167">
        <f t="shared" si="42"/>
        <v>0</v>
      </c>
      <c r="BF36" s="444">
        <f t="shared" si="43"/>
        <v>362500</v>
      </c>
      <c r="BG36" s="166">
        <f t="shared" si="44"/>
        <v>760000</v>
      </c>
      <c r="BH36" s="444">
        <f t="shared" si="45"/>
        <v>84526.040000000008</v>
      </c>
      <c r="BI36" s="444">
        <f t="shared" si="46"/>
        <v>675473.96</v>
      </c>
      <c r="BJ36" s="465"/>
    </row>
    <row r="37" spans="1:62" s="183" customFormat="1" ht="30" customHeight="1" x14ac:dyDescent="0.5">
      <c r="A37" s="224">
        <f t="shared" si="47"/>
        <v>31</v>
      </c>
      <c r="B37" s="222">
        <v>51603</v>
      </c>
      <c r="C37" s="223" t="s">
        <v>26</v>
      </c>
      <c r="D37" s="186" t="s">
        <v>83</v>
      </c>
      <c r="E37" s="143">
        <f>'43 92'!E37+'Total Factory'!E37</f>
        <v>64774</v>
      </c>
      <c r="F37" s="121">
        <f>'43 92'!F37+'Total Factory'!F37</f>
        <v>51093.57</v>
      </c>
      <c r="G37" s="122">
        <f t="shared" si="22"/>
        <v>13680.43</v>
      </c>
      <c r="H37" s="121">
        <f>'43 92'!H37+'Total Factory'!H37</f>
        <v>64440</v>
      </c>
      <c r="I37" s="121">
        <f>'43 92'!I37+'Total Factory'!I37</f>
        <v>60372.73</v>
      </c>
      <c r="J37" s="123">
        <f t="shared" si="23"/>
        <v>4067.2699999999968</v>
      </c>
      <c r="K37" s="121">
        <f>'43 92'!K37+'Total Factory'!K37</f>
        <v>68040</v>
      </c>
      <c r="L37" s="121">
        <f>'43 92'!L37+'Total Factory'!L37</f>
        <v>60279.78</v>
      </c>
      <c r="M37" s="124">
        <f t="shared" si="24"/>
        <v>7760.2200000000012</v>
      </c>
      <c r="N37" s="157">
        <f t="shared" si="25"/>
        <v>197254</v>
      </c>
      <c r="O37" s="322">
        <f t="shared" si="26"/>
        <v>171746.08000000002</v>
      </c>
      <c r="P37" s="159">
        <f t="shared" si="27"/>
        <v>25507.919999999984</v>
      </c>
      <c r="Q37" s="143">
        <f>'43 92'!Q37+'Total Factory'!Q37</f>
        <v>62430</v>
      </c>
      <c r="R37" s="121">
        <f>'43 92'!R37+'Total Factory'!R37</f>
        <v>43872.7</v>
      </c>
      <c r="S37" s="122">
        <f t="shared" si="9"/>
        <v>18557.300000000003</v>
      </c>
      <c r="T37" s="121">
        <f>'43 92'!T37+'Total Factory'!T37</f>
        <v>66140</v>
      </c>
      <c r="U37" s="121">
        <f>'43 92'!U37+'Total Factory'!U37</f>
        <v>0</v>
      </c>
      <c r="V37" s="123">
        <f t="shared" si="10"/>
        <v>66140</v>
      </c>
      <c r="W37" s="121">
        <f>'43 92'!W37+'Total Factory'!W37</f>
        <v>65084</v>
      </c>
      <c r="X37" s="121">
        <f>'43 92'!X37+'Total Factory'!X37</f>
        <v>0</v>
      </c>
      <c r="Y37" s="124">
        <f t="shared" si="11"/>
        <v>65084</v>
      </c>
      <c r="Z37" s="157">
        <f t="shared" si="28"/>
        <v>193654</v>
      </c>
      <c r="AA37" s="322">
        <f t="shared" si="29"/>
        <v>43872.7</v>
      </c>
      <c r="AB37" s="159">
        <f t="shared" si="30"/>
        <v>149781.29999999999</v>
      </c>
      <c r="AC37" s="439">
        <f t="shared" si="31"/>
        <v>390908</v>
      </c>
      <c r="AD37" s="327">
        <f t="shared" si="32"/>
        <v>215618.78000000003</v>
      </c>
      <c r="AE37" s="168">
        <f t="shared" si="33"/>
        <v>175289.21999999997</v>
      </c>
      <c r="AF37" s="143">
        <f>'43 92'!AF37+'Total Factory'!AF37</f>
        <v>65880</v>
      </c>
      <c r="AG37" s="121">
        <f>'43 92'!AG37+'Total Factory'!AG37</f>
        <v>0</v>
      </c>
      <c r="AH37" s="122">
        <f t="shared" si="12"/>
        <v>65880</v>
      </c>
      <c r="AI37" s="121">
        <f>'43 92'!AI37+'Total Factory'!AI37</f>
        <v>65624</v>
      </c>
      <c r="AJ37" s="121">
        <f>'43 92'!AJ37+'Total Factory'!AJ37</f>
        <v>0</v>
      </c>
      <c r="AK37" s="122">
        <f t="shared" si="13"/>
        <v>65624</v>
      </c>
      <c r="AL37" s="121">
        <f>'43 92'!AL37+'Total Factory'!AL37</f>
        <v>64728</v>
      </c>
      <c r="AM37" s="121">
        <f>'43 92'!AM37+'Total Factory'!AM37</f>
        <v>0</v>
      </c>
      <c r="AN37" s="122">
        <f t="shared" si="14"/>
        <v>64728</v>
      </c>
      <c r="AO37" s="157">
        <f t="shared" si="34"/>
        <v>196232</v>
      </c>
      <c r="AP37" s="322">
        <f t="shared" si="35"/>
        <v>0</v>
      </c>
      <c r="AQ37" s="443">
        <f t="shared" si="36"/>
        <v>196232</v>
      </c>
      <c r="AR37" s="143">
        <f>'43 92'!AR37+'Total Factory'!AR37</f>
        <v>63144</v>
      </c>
      <c r="AS37" s="121">
        <f>'43 92'!AS37+'Total Factory'!AS37</f>
        <v>0</v>
      </c>
      <c r="AT37" s="122">
        <f t="shared" si="37"/>
        <v>63144</v>
      </c>
      <c r="AU37" s="121">
        <f>'43 92'!AU37+'Total Factory'!AU37</f>
        <v>65890</v>
      </c>
      <c r="AV37" s="121">
        <f>'43 92'!AV37+'Total Factory'!AV37</f>
        <v>0</v>
      </c>
      <c r="AW37" s="123">
        <f t="shared" si="16"/>
        <v>65890</v>
      </c>
      <c r="AX37" s="125">
        <f>'43 92'!AX37+'Total Factory'!AX37</f>
        <v>64624</v>
      </c>
      <c r="AY37" s="121">
        <f>'43 92'!AY37+'Total Factory'!AY37</f>
        <v>0</v>
      </c>
      <c r="AZ37" s="122">
        <f t="shared" si="17"/>
        <v>64624</v>
      </c>
      <c r="BA37" s="157">
        <f t="shared" si="38"/>
        <v>193658</v>
      </c>
      <c r="BB37" s="158">
        <f t="shared" si="39"/>
        <v>0</v>
      </c>
      <c r="BC37" s="443">
        <f t="shared" si="40"/>
        <v>193658</v>
      </c>
      <c r="BD37" s="166">
        <f t="shared" si="41"/>
        <v>389890</v>
      </c>
      <c r="BE37" s="167">
        <f t="shared" si="42"/>
        <v>0</v>
      </c>
      <c r="BF37" s="444">
        <f t="shared" si="43"/>
        <v>389890</v>
      </c>
      <c r="BG37" s="166">
        <f t="shared" si="44"/>
        <v>780798</v>
      </c>
      <c r="BH37" s="444">
        <f t="shared" si="45"/>
        <v>215618.78000000003</v>
      </c>
      <c r="BI37" s="444">
        <f t="shared" si="46"/>
        <v>565179.22</v>
      </c>
      <c r="BJ37" s="465"/>
    </row>
    <row r="38" spans="1:62" s="183" customFormat="1" ht="30" customHeight="1" x14ac:dyDescent="0.5">
      <c r="A38" s="224">
        <f t="shared" si="47"/>
        <v>32</v>
      </c>
      <c r="B38" s="222">
        <v>51604</v>
      </c>
      <c r="C38" s="223" t="s">
        <v>27</v>
      </c>
      <c r="D38" s="186" t="s">
        <v>67</v>
      </c>
      <c r="E38" s="143">
        <f>'43 92'!E38+'Total Factory'!E38</f>
        <v>38500</v>
      </c>
      <c r="F38" s="121">
        <f>'43 92'!F38+'Total Factory'!F38</f>
        <v>13141.27</v>
      </c>
      <c r="G38" s="122">
        <f t="shared" si="22"/>
        <v>25358.73</v>
      </c>
      <c r="H38" s="121">
        <f>'43 92'!H38+'Total Factory'!H38</f>
        <v>47000</v>
      </c>
      <c r="I38" s="121">
        <f>'43 92'!I38+'Total Factory'!I38</f>
        <v>47938.31</v>
      </c>
      <c r="J38" s="123">
        <f t="shared" si="23"/>
        <v>-938.30999999999767</v>
      </c>
      <c r="K38" s="121">
        <f>'43 92'!K38+'Total Factory'!K38</f>
        <v>35100</v>
      </c>
      <c r="L38" s="121">
        <f>'43 92'!L38+'Total Factory'!L38</f>
        <v>67802.33</v>
      </c>
      <c r="M38" s="124">
        <f t="shared" si="24"/>
        <v>-32702.33</v>
      </c>
      <c r="N38" s="157">
        <f t="shared" si="25"/>
        <v>120600</v>
      </c>
      <c r="O38" s="322">
        <f t="shared" si="26"/>
        <v>128881.91</v>
      </c>
      <c r="P38" s="159">
        <f t="shared" si="27"/>
        <v>-8281.9100000000035</v>
      </c>
      <c r="Q38" s="143">
        <f>'43 92'!Q38+'Total Factory'!Q38</f>
        <v>8200</v>
      </c>
      <c r="R38" s="121">
        <f>'43 92'!R38+'Total Factory'!R38</f>
        <v>9049.57</v>
      </c>
      <c r="S38" s="122">
        <f t="shared" si="9"/>
        <v>-849.56999999999971</v>
      </c>
      <c r="T38" s="121">
        <f>'43 92'!T38+'Total Factory'!T38</f>
        <v>8200</v>
      </c>
      <c r="U38" s="121">
        <f>'43 92'!U38+'Total Factory'!U38</f>
        <v>0</v>
      </c>
      <c r="V38" s="123">
        <f t="shared" si="10"/>
        <v>8200</v>
      </c>
      <c r="W38" s="121">
        <f>'43 92'!W38+'Total Factory'!W38</f>
        <v>8300</v>
      </c>
      <c r="X38" s="121">
        <f>'43 92'!X38+'Total Factory'!X38</f>
        <v>0</v>
      </c>
      <c r="Y38" s="124">
        <f t="shared" si="11"/>
        <v>8300</v>
      </c>
      <c r="Z38" s="157">
        <f t="shared" si="28"/>
        <v>24700</v>
      </c>
      <c r="AA38" s="322">
        <f t="shared" si="29"/>
        <v>9049.57</v>
      </c>
      <c r="AB38" s="159">
        <f t="shared" si="30"/>
        <v>15650.43</v>
      </c>
      <c r="AC38" s="439">
        <f t="shared" si="31"/>
        <v>145300</v>
      </c>
      <c r="AD38" s="327">
        <f t="shared" si="32"/>
        <v>137931.48000000001</v>
      </c>
      <c r="AE38" s="168">
        <f t="shared" si="33"/>
        <v>7368.5199999999895</v>
      </c>
      <c r="AF38" s="143">
        <f>'43 92'!AF38+'Total Factory'!AF38</f>
        <v>6000</v>
      </c>
      <c r="AG38" s="121">
        <f>'43 92'!AG38+'Total Factory'!AG38</f>
        <v>0</v>
      </c>
      <c r="AH38" s="122">
        <f t="shared" si="12"/>
        <v>6000</v>
      </c>
      <c r="AI38" s="121">
        <f>'43 92'!AI38+'Total Factory'!AI38</f>
        <v>6000</v>
      </c>
      <c r="AJ38" s="121">
        <f>'43 92'!AJ38+'Total Factory'!AJ38</f>
        <v>0</v>
      </c>
      <c r="AK38" s="122">
        <f t="shared" si="13"/>
        <v>6000</v>
      </c>
      <c r="AL38" s="121">
        <f>'43 92'!AL38+'Total Factory'!AL38</f>
        <v>7500</v>
      </c>
      <c r="AM38" s="121">
        <f>'43 92'!AM38+'Total Factory'!AM38</f>
        <v>0</v>
      </c>
      <c r="AN38" s="122">
        <f t="shared" si="14"/>
        <v>7500</v>
      </c>
      <c r="AO38" s="157">
        <f t="shared" si="34"/>
        <v>19500</v>
      </c>
      <c r="AP38" s="322">
        <f t="shared" si="35"/>
        <v>0</v>
      </c>
      <c r="AQ38" s="443">
        <f t="shared" si="36"/>
        <v>19500</v>
      </c>
      <c r="AR38" s="143">
        <f>'43 92'!AR38+'Total Factory'!AR38</f>
        <v>6500</v>
      </c>
      <c r="AS38" s="121">
        <f>'43 92'!AS38+'Total Factory'!AS38</f>
        <v>0</v>
      </c>
      <c r="AT38" s="122">
        <f t="shared" si="37"/>
        <v>6500</v>
      </c>
      <c r="AU38" s="121">
        <f>'43 92'!AU38+'Total Factory'!AU38</f>
        <v>5200</v>
      </c>
      <c r="AV38" s="121">
        <f>'43 92'!AV38+'Total Factory'!AV38</f>
        <v>0</v>
      </c>
      <c r="AW38" s="123">
        <f t="shared" si="16"/>
        <v>5200</v>
      </c>
      <c r="AX38" s="125">
        <f>'43 92'!AX38+'Total Factory'!AX38</f>
        <v>3500</v>
      </c>
      <c r="AY38" s="121">
        <f>'43 92'!AY38+'Total Factory'!AY38</f>
        <v>0</v>
      </c>
      <c r="AZ38" s="122">
        <f t="shared" si="17"/>
        <v>3500</v>
      </c>
      <c r="BA38" s="157">
        <f t="shared" si="38"/>
        <v>15200</v>
      </c>
      <c r="BB38" s="158">
        <f t="shared" si="39"/>
        <v>0</v>
      </c>
      <c r="BC38" s="443">
        <f t="shared" si="40"/>
        <v>15200</v>
      </c>
      <c r="BD38" s="166">
        <f t="shared" si="41"/>
        <v>34700</v>
      </c>
      <c r="BE38" s="167">
        <f t="shared" si="42"/>
        <v>0</v>
      </c>
      <c r="BF38" s="444">
        <f t="shared" si="43"/>
        <v>34700</v>
      </c>
      <c r="BG38" s="166">
        <f t="shared" si="44"/>
        <v>180000</v>
      </c>
      <c r="BH38" s="444">
        <f t="shared" si="45"/>
        <v>137931.48000000001</v>
      </c>
      <c r="BI38" s="444">
        <f t="shared" si="46"/>
        <v>42068.51999999999</v>
      </c>
      <c r="BJ38" s="465"/>
    </row>
    <row r="39" spans="1:62" s="183" customFormat="1" ht="30" customHeight="1" x14ac:dyDescent="0.5">
      <c r="A39" s="224">
        <f t="shared" si="47"/>
        <v>33</v>
      </c>
      <c r="B39" s="222">
        <v>51605</v>
      </c>
      <c r="C39" s="223" t="s">
        <v>28</v>
      </c>
      <c r="D39" s="186" t="s">
        <v>84</v>
      </c>
      <c r="E39" s="143">
        <f>'43 92'!E39+'Total Factory'!E39</f>
        <v>140000</v>
      </c>
      <c r="F39" s="121">
        <f>'43 92'!F39+'Total Factory'!F39</f>
        <v>88823</v>
      </c>
      <c r="G39" s="122">
        <f t="shared" si="22"/>
        <v>51177</v>
      </c>
      <c r="H39" s="121">
        <f>'43 92'!H39+'Total Factory'!H39</f>
        <v>252000</v>
      </c>
      <c r="I39" s="121">
        <f>'43 92'!I39+'Total Factory'!I39</f>
        <v>345102</v>
      </c>
      <c r="J39" s="123">
        <f t="shared" si="23"/>
        <v>-93102</v>
      </c>
      <c r="K39" s="121">
        <f>'43 92'!K39+'Total Factory'!K39</f>
        <v>0</v>
      </c>
      <c r="L39" s="121">
        <f>'43 92'!L39+'Total Factory'!L39</f>
        <v>2338</v>
      </c>
      <c r="M39" s="124">
        <f t="shared" si="24"/>
        <v>-2338</v>
      </c>
      <c r="N39" s="157">
        <f t="shared" si="25"/>
        <v>392000</v>
      </c>
      <c r="O39" s="322">
        <f t="shared" si="26"/>
        <v>436263</v>
      </c>
      <c r="P39" s="159">
        <f t="shared" si="27"/>
        <v>-44263</v>
      </c>
      <c r="Q39" s="143">
        <f>'43 92'!Q39+'Total Factory'!Q39</f>
        <v>0</v>
      </c>
      <c r="R39" s="121">
        <f>'43 92'!R39+'Total Factory'!R39</f>
        <v>0</v>
      </c>
      <c r="S39" s="122">
        <f t="shared" si="9"/>
        <v>0</v>
      </c>
      <c r="T39" s="121">
        <f>'43 92'!T39+'Total Factory'!T39</f>
        <v>0</v>
      </c>
      <c r="U39" s="121">
        <f>'43 92'!U39+'Total Factory'!U39</f>
        <v>0</v>
      </c>
      <c r="V39" s="123">
        <f t="shared" si="10"/>
        <v>0</v>
      </c>
      <c r="W39" s="121">
        <f>'43 92'!W39+'Total Factory'!W39</f>
        <v>0</v>
      </c>
      <c r="X39" s="121">
        <f>'43 92'!X39+'Total Factory'!X39</f>
        <v>0</v>
      </c>
      <c r="Y39" s="124">
        <f t="shared" si="11"/>
        <v>0</v>
      </c>
      <c r="Z39" s="157">
        <f t="shared" si="28"/>
        <v>0</v>
      </c>
      <c r="AA39" s="322">
        <f t="shared" si="29"/>
        <v>0</v>
      </c>
      <c r="AB39" s="159">
        <f t="shared" si="30"/>
        <v>0</v>
      </c>
      <c r="AC39" s="439">
        <f t="shared" si="31"/>
        <v>392000</v>
      </c>
      <c r="AD39" s="327">
        <f t="shared" si="32"/>
        <v>436263</v>
      </c>
      <c r="AE39" s="168">
        <f t="shared" si="33"/>
        <v>-44263</v>
      </c>
      <c r="AF39" s="143">
        <f>'43 92'!AF39+'Total Factory'!AF39</f>
        <v>87748</v>
      </c>
      <c r="AG39" s="121">
        <f>'43 92'!AG39+'Total Factory'!AG39</f>
        <v>0</v>
      </c>
      <c r="AH39" s="122">
        <f t="shared" si="12"/>
        <v>87748</v>
      </c>
      <c r="AI39" s="121">
        <f>'43 92'!AI39+'Total Factory'!AI39</f>
        <v>46000</v>
      </c>
      <c r="AJ39" s="121">
        <f>'43 92'!AJ39+'Total Factory'!AJ39</f>
        <v>0</v>
      </c>
      <c r="AK39" s="122">
        <f t="shared" si="13"/>
        <v>46000</v>
      </c>
      <c r="AL39" s="121">
        <f>'43 92'!AL39+'Total Factory'!AL39</f>
        <v>106000</v>
      </c>
      <c r="AM39" s="121">
        <f>'43 92'!AM39+'Total Factory'!AM39</f>
        <v>0</v>
      </c>
      <c r="AN39" s="122">
        <f t="shared" si="14"/>
        <v>106000</v>
      </c>
      <c r="AO39" s="157">
        <f t="shared" si="34"/>
        <v>239748</v>
      </c>
      <c r="AP39" s="322">
        <f t="shared" si="35"/>
        <v>0</v>
      </c>
      <c r="AQ39" s="443">
        <f t="shared" si="36"/>
        <v>239748</v>
      </c>
      <c r="AR39" s="143">
        <f>'43 92'!AR39+'Total Factory'!AR39</f>
        <v>0</v>
      </c>
      <c r="AS39" s="121">
        <f>'43 92'!AS39+'Total Factory'!AS39</f>
        <v>0</v>
      </c>
      <c r="AT39" s="122">
        <f t="shared" si="37"/>
        <v>0</v>
      </c>
      <c r="AU39" s="121">
        <f>'43 92'!AU39+'Total Factory'!AU39</f>
        <v>30000</v>
      </c>
      <c r="AV39" s="121">
        <f>'43 92'!AV39+'Total Factory'!AV39</f>
        <v>0</v>
      </c>
      <c r="AW39" s="123">
        <f t="shared" si="16"/>
        <v>30000</v>
      </c>
      <c r="AX39" s="125">
        <f>'43 92'!AX39+'Total Factory'!AX39</f>
        <v>0</v>
      </c>
      <c r="AY39" s="121">
        <f>'43 92'!AY39+'Total Factory'!AY39</f>
        <v>0</v>
      </c>
      <c r="AZ39" s="122">
        <f t="shared" si="17"/>
        <v>0</v>
      </c>
      <c r="BA39" s="157">
        <f t="shared" si="38"/>
        <v>30000</v>
      </c>
      <c r="BB39" s="158">
        <f t="shared" si="39"/>
        <v>0</v>
      </c>
      <c r="BC39" s="443">
        <f t="shared" si="40"/>
        <v>30000</v>
      </c>
      <c r="BD39" s="166">
        <f t="shared" si="41"/>
        <v>269748</v>
      </c>
      <c r="BE39" s="167">
        <f t="shared" si="42"/>
        <v>0</v>
      </c>
      <c r="BF39" s="444">
        <f t="shared" si="43"/>
        <v>269748</v>
      </c>
      <c r="BG39" s="166">
        <f t="shared" si="44"/>
        <v>661748</v>
      </c>
      <c r="BH39" s="444">
        <f t="shared" si="45"/>
        <v>436263</v>
      </c>
      <c r="BI39" s="444">
        <f t="shared" si="46"/>
        <v>225485</v>
      </c>
      <c r="BJ39" s="465"/>
    </row>
    <row r="40" spans="1:62" s="183" customFormat="1" ht="30" customHeight="1" x14ac:dyDescent="0.5">
      <c r="A40" s="224">
        <f t="shared" si="47"/>
        <v>34</v>
      </c>
      <c r="B40" s="222">
        <v>51606</v>
      </c>
      <c r="C40" s="223" t="s">
        <v>29</v>
      </c>
      <c r="D40" s="186" t="s">
        <v>68</v>
      </c>
      <c r="E40" s="143">
        <f>'43 92'!E40+'Total Factory'!E40</f>
        <v>59050</v>
      </c>
      <c r="F40" s="121">
        <f>'43 92'!F40+'Total Factory'!F40</f>
        <v>87026.14</v>
      </c>
      <c r="G40" s="122">
        <f t="shared" si="22"/>
        <v>-27976.14</v>
      </c>
      <c r="H40" s="121">
        <f>'43 92'!H40+'Total Factory'!H40</f>
        <v>47050</v>
      </c>
      <c r="I40" s="121">
        <f>'43 92'!I40+'Total Factory'!I40</f>
        <v>36900</v>
      </c>
      <c r="J40" s="123">
        <f t="shared" si="23"/>
        <v>10150</v>
      </c>
      <c r="K40" s="121">
        <f>'43 92'!K40+'Total Factory'!K40</f>
        <v>47050</v>
      </c>
      <c r="L40" s="121">
        <f>'43 92'!L40+'Total Factory'!L40</f>
        <v>78168.929999999993</v>
      </c>
      <c r="M40" s="124">
        <f t="shared" si="24"/>
        <v>-31118.929999999993</v>
      </c>
      <c r="N40" s="157">
        <f t="shared" si="25"/>
        <v>153150</v>
      </c>
      <c r="O40" s="322">
        <f t="shared" si="26"/>
        <v>202095.07</v>
      </c>
      <c r="P40" s="159">
        <f t="shared" si="27"/>
        <v>-48945.070000000007</v>
      </c>
      <c r="Q40" s="143">
        <f>'43 92'!Q40+'Total Factory'!Q40</f>
        <v>47050</v>
      </c>
      <c r="R40" s="121">
        <f>'43 92'!R40+'Total Factory'!R40</f>
        <v>35500</v>
      </c>
      <c r="S40" s="122">
        <f t="shared" si="9"/>
        <v>11550</v>
      </c>
      <c r="T40" s="121">
        <f>'43 92'!T40+'Total Factory'!T40</f>
        <v>47050</v>
      </c>
      <c r="U40" s="121">
        <f>'43 92'!U40+'Total Factory'!U40</f>
        <v>0</v>
      </c>
      <c r="V40" s="123">
        <f t="shared" si="10"/>
        <v>47050</v>
      </c>
      <c r="W40" s="121">
        <f>'43 92'!W40+'Total Factory'!W40</f>
        <v>47050</v>
      </c>
      <c r="X40" s="121">
        <f>'43 92'!X40+'Total Factory'!X40</f>
        <v>0</v>
      </c>
      <c r="Y40" s="124">
        <f t="shared" si="11"/>
        <v>47050</v>
      </c>
      <c r="Z40" s="157">
        <f t="shared" si="28"/>
        <v>141150</v>
      </c>
      <c r="AA40" s="322">
        <f t="shared" si="29"/>
        <v>35500</v>
      </c>
      <c r="AB40" s="159">
        <f t="shared" si="30"/>
        <v>105650</v>
      </c>
      <c r="AC40" s="439">
        <f t="shared" si="31"/>
        <v>294300</v>
      </c>
      <c r="AD40" s="327">
        <f t="shared" si="32"/>
        <v>237595.07</v>
      </c>
      <c r="AE40" s="168">
        <f t="shared" si="33"/>
        <v>56704.929999999993</v>
      </c>
      <c r="AF40" s="143">
        <f>'43 92'!AF40+'Total Factory'!AF40</f>
        <v>47050</v>
      </c>
      <c r="AG40" s="121">
        <f>'43 92'!AG40+'Total Factory'!AG40</f>
        <v>0</v>
      </c>
      <c r="AH40" s="122">
        <f t="shared" si="12"/>
        <v>47050</v>
      </c>
      <c r="AI40" s="121">
        <f>'43 92'!AI40+'Total Factory'!AI40</f>
        <v>47050</v>
      </c>
      <c r="AJ40" s="121">
        <f>'43 92'!AJ40+'Total Factory'!AJ40</f>
        <v>0</v>
      </c>
      <c r="AK40" s="122">
        <f t="shared" si="13"/>
        <v>47050</v>
      </c>
      <c r="AL40" s="121">
        <f>'43 92'!AL40+'Total Factory'!AL40</f>
        <v>47050</v>
      </c>
      <c r="AM40" s="121">
        <f>'43 92'!AM40+'Total Factory'!AM40</f>
        <v>0</v>
      </c>
      <c r="AN40" s="122">
        <f t="shared" si="14"/>
        <v>47050</v>
      </c>
      <c r="AO40" s="157">
        <f t="shared" si="34"/>
        <v>141150</v>
      </c>
      <c r="AP40" s="322">
        <f t="shared" si="35"/>
        <v>0</v>
      </c>
      <c r="AQ40" s="443">
        <f t="shared" si="36"/>
        <v>141150</v>
      </c>
      <c r="AR40" s="143">
        <f>'43 92'!AR40+'Total Factory'!AR40</f>
        <v>47050</v>
      </c>
      <c r="AS40" s="121">
        <f>'43 92'!AS40+'Total Factory'!AS40</f>
        <v>0</v>
      </c>
      <c r="AT40" s="122">
        <f t="shared" si="37"/>
        <v>47050</v>
      </c>
      <c r="AU40" s="121">
        <f>'43 92'!AU40+'Total Factory'!AU40</f>
        <v>47050</v>
      </c>
      <c r="AV40" s="121">
        <f>'43 92'!AV40+'Total Factory'!AV40</f>
        <v>0</v>
      </c>
      <c r="AW40" s="123">
        <f t="shared" si="16"/>
        <v>47050</v>
      </c>
      <c r="AX40" s="125">
        <f>'43 92'!AX40+'Total Factory'!AX40</f>
        <v>47050</v>
      </c>
      <c r="AY40" s="121">
        <f>'43 92'!AY40+'Total Factory'!AY40</f>
        <v>0</v>
      </c>
      <c r="AZ40" s="122">
        <f t="shared" si="17"/>
        <v>47050</v>
      </c>
      <c r="BA40" s="157">
        <f t="shared" si="38"/>
        <v>141150</v>
      </c>
      <c r="BB40" s="158">
        <f t="shared" si="39"/>
        <v>0</v>
      </c>
      <c r="BC40" s="443">
        <f t="shared" si="40"/>
        <v>141150</v>
      </c>
      <c r="BD40" s="166">
        <f t="shared" si="41"/>
        <v>282300</v>
      </c>
      <c r="BE40" s="167">
        <f t="shared" si="42"/>
        <v>0</v>
      </c>
      <c r="BF40" s="444">
        <f t="shared" si="43"/>
        <v>282300</v>
      </c>
      <c r="BG40" s="166">
        <f t="shared" si="44"/>
        <v>576600</v>
      </c>
      <c r="BH40" s="444">
        <f t="shared" si="45"/>
        <v>237595.07</v>
      </c>
      <c r="BI40" s="444">
        <f t="shared" si="46"/>
        <v>339004.93</v>
      </c>
      <c r="BJ40" s="465"/>
    </row>
    <row r="41" spans="1:62" s="183" customFormat="1" ht="30" customHeight="1" x14ac:dyDescent="0.5">
      <c r="A41" s="224">
        <f t="shared" si="47"/>
        <v>35</v>
      </c>
      <c r="B41" s="222">
        <v>51607</v>
      </c>
      <c r="C41" s="223" t="s">
        <v>255</v>
      </c>
      <c r="D41" s="186" t="s">
        <v>69</v>
      </c>
      <c r="E41" s="143">
        <f>'43 92'!E41+'Total Factory'!E41</f>
        <v>105133.01333333334</v>
      </c>
      <c r="F41" s="121">
        <f>'43 92'!F41+'Total Factory'!F41</f>
        <v>61528.63</v>
      </c>
      <c r="G41" s="122">
        <f t="shared" si="22"/>
        <v>43604.383333333339</v>
      </c>
      <c r="H41" s="121">
        <f>'43 92'!H41+'Total Factory'!H41</f>
        <v>104995.87333333334</v>
      </c>
      <c r="I41" s="121">
        <f>'43 92'!I41+'Total Factory'!I41</f>
        <v>61391.49</v>
      </c>
      <c r="J41" s="123">
        <f t="shared" si="23"/>
        <v>43604.383333333339</v>
      </c>
      <c r="K41" s="121">
        <f>'43 92'!K41+'Total Factory'!K41</f>
        <v>135459.78666666668</v>
      </c>
      <c r="L41" s="121">
        <f>'43 92'!L41+'Total Factory'!L41</f>
        <v>266748.59000000003</v>
      </c>
      <c r="M41" s="124">
        <f t="shared" si="24"/>
        <v>-131288.80333333334</v>
      </c>
      <c r="N41" s="157">
        <f t="shared" si="25"/>
        <v>345588.67333333334</v>
      </c>
      <c r="O41" s="322">
        <f t="shared" si="26"/>
        <v>389668.71</v>
      </c>
      <c r="P41" s="159">
        <f t="shared" si="27"/>
        <v>-44080.036666666681</v>
      </c>
      <c r="Q41" s="143">
        <f>'43 92'!Q41+'Total Factory'!Q41</f>
        <v>96994.406666666677</v>
      </c>
      <c r="R41" s="121">
        <f>'43 92'!R41+'Total Factory'!R41</f>
        <v>69185.61</v>
      </c>
      <c r="S41" s="122">
        <f t="shared" si="9"/>
        <v>27808.796666666676</v>
      </c>
      <c r="T41" s="121">
        <f>'43 92'!T41+'Total Factory'!T41</f>
        <v>103383.46666666667</v>
      </c>
      <c r="U41" s="121">
        <f>'43 92'!U41+'Total Factory'!U41</f>
        <v>0</v>
      </c>
      <c r="V41" s="123">
        <f t="shared" si="10"/>
        <v>103383.46666666667</v>
      </c>
      <c r="W41" s="121">
        <f>'43 92'!W41+'Total Factory'!W41</f>
        <v>103077.94666666667</v>
      </c>
      <c r="X41" s="121">
        <f>'43 92'!X41+'Total Factory'!X41</f>
        <v>0</v>
      </c>
      <c r="Y41" s="124">
        <f t="shared" si="11"/>
        <v>103077.94666666667</v>
      </c>
      <c r="Z41" s="157">
        <f t="shared" si="28"/>
        <v>303455.82</v>
      </c>
      <c r="AA41" s="322">
        <f t="shared" si="29"/>
        <v>69185.61</v>
      </c>
      <c r="AB41" s="159">
        <f t="shared" si="30"/>
        <v>234270.21000000002</v>
      </c>
      <c r="AC41" s="439">
        <f t="shared" si="31"/>
        <v>649044.49333333329</v>
      </c>
      <c r="AD41" s="327">
        <f t="shared" si="32"/>
        <v>458854.32</v>
      </c>
      <c r="AE41" s="168">
        <f t="shared" si="33"/>
        <v>190190.17333333328</v>
      </c>
      <c r="AF41" s="143">
        <f>'43 92'!AF41+'Total Factory'!AF41</f>
        <v>123568.46333333333</v>
      </c>
      <c r="AG41" s="121">
        <f>'43 92'!AG41+'Total Factory'!AG41</f>
        <v>0</v>
      </c>
      <c r="AH41" s="122">
        <f t="shared" si="12"/>
        <v>123568.46333333333</v>
      </c>
      <c r="AI41" s="121">
        <f>'43 92'!AI41+'Total Factory'!AI41</f>
        <v>162284.63</v>
      </c>
      <c r="AJ41" s="121">
        <f>'43 92'!AJ41+'Total Factory'!AJ41</f>
        <v>0</v>
      </c>
      <c r="AK41" s="122">
        <f t="shared" si="13"/>
        <v>162284.63</v>
      </c>
      <c r="AL41" s="121">
        <f>'43 92'!AL41+'Total Factory'!AL41</f>
        <v>162284.67000000001</v>
      </c>
      <c r="AM41" s="121">
        <f>'43 92'!AM41+'Total Factory'!AM41</f>
        <v>0</v>
      </c>
      <c r="AN41" s="122">
        <f t="shared" si="14"/>
        <v>162284.67000000001</v>
      </c>
      <c r="AO41" s="157">
        <f t="shared" si="34"/>
        <v>448137.76333333331</v>
      </c>
      <c r="AP41" s="322">
        <f t="shared" si="35"/>
        <v>0</v>
      </c>
      <c r="AQ41" s="443">
        <f t="shared" si="36"/>
        <v>448137.76333333331</v>
      </c>
      <c r="AR41" s="143">
        <f>'43 92'!AR41+'Total Factory'!AR41</f>
        <v>167060.98333333334</v>
      </c>
      <c r="AS41" s="121">
        <f>'43 92'!AS41+'Total Factory'!AS41</f>
        <v>0</v>
      </c>
      <c r="AT41" s="122">
        <f t="shared" si="37"/>
        <v>167060.98333333334</v>
      </c>
      <c r="AU41" s="121">
        <f>'43 92'!AU41+'Total Factory'!AU41</f>
        <v>163136.29333333333</v>
      </c>
      <c r="AV41" s="121">
        <f>'43 92'!AV41+'Total Factory'!AV41</f>
        <v>0</v>
      </c>
      <c r="AW41" s="123">
        <f t="shared" si="16"/>
        <v>163136.29333333333</v>
      </c>
      <c r="AX41" s="125">
        <f>'43 92'!AX41+'Total Factory'!AX41</f>
        <v>163136.31725095183</v>
      </c>
      <c r="AY41" s="121">
        <f>'43 92'!AY41+'Total Factory'!AY41</f>
        <v>0</v>
      </c>
      <c r="AZ41" s="122">
        <f t="shared" si="17"/>
        <v>163136.31725095183</v>
      </c>
      <c r="BA41" s="157">
        <f t="shared" si="38"/>
        <v>493333.59391761851</v>
      </c>
      <c r="BB41" s="158">
        <f t="shared" si="39"/>
        <v>0</v>
      </c>
      <c r="BC41" s="443">
        <f t="shared" si="40"/>
        <v>493333.59391761851</v>
      </c>
      <c r="BD41" s="166">
        <f t="shared" si="41"/>
        <v>941471.3572509517</v>
      </c>
      <c r="BE41" s="167">
        <f t="shared" si="42"/>
        <v>0</v>
      </c>
      <c r="BF41" s="444">
        <f t="shared" si="43"/>
        <v>941471.3572509517</v>
      </c>
      <c r="BG41" s="166">
        <f t="shared" si="44"/>
        <v>1590515.8505842849</v>
      </c>
      <c r="BH41" s="444">
        <f t="shared" si="45"/>
        <v>458854.32</v>
      </c>
      <c r="BI41" s="444">
        <f t="shared" si="46"/>
        <v>1131661.5305842848</v>
      </c>
      <c r="BJ41" s="465"/>
    </row>
    <row r="42" spans="1:62" s="183" customFormat="1" ht="30" customHeight="1" x14ac:dyDescent="0.5">
      <c r="A42" s="224">
        <f t="shared" si="47"/>
        <v>36</v>
      </c>
      <c r="B42" s="222">
        <v>51608</v>
      </c>
      <c r="C42" s="223" t="s">
        <v>30</v>
      </c>
      <c r="D42" s="186" t="s">
        <v>70</v>
      </c>
      <c r="E42" s="143">
        <f>'43 92'!E42+'Total Factory'!E42</f>
        <v>0</v>
      </c>
      <c r="F42" s="121">
        <f>'43 92'!F42+'Total Factory'!F42</f>
        <v>0</v>
      </c>
      <c r="G42" s="122">
        <f t="shared" si="22"/>
        <v>0</v>
      </c>
      <c r="H42" s="121">
        <f>'43 92'!H42+'Total Factory'!H42</f>
        <v>0</v>
      </c>
      <c r="I42" s="121">
        <f>'43 92'!I42+'Total Factory'!I42</f>
        <v>0</v>
      </c>
      <c r="J42" s="123">
        <f t="shared" si="23"/>
        <v>0</v>
      </c>
      <c r="K42" s="121">
        <f>'43 92'!K42+'Total Factory'!K42</f>
        <v>0</v>
      </c>
      <c r="L42" s="121">
        <f>'43 92'!L42+'Total Factory'!L42</f>
        <v>0</v>
      </c>
      <c r="M42" s="124">
        <f t="shared" si="24"/>
        <v>0</v>
      </c>
      <c r="N42" s="157">
        <f t="shared" si="25"/>
        <v>0</v>
      </c>
      <c r="O42" s="322">
        <f t="shared" si="26"/>
        <v>0</v>
      </c>
      <c r="P42" s="159">
        <f t="shared" si="27"/>
        <v>0</v>
      </c>
      <c r="Q42" s="143">
        <f>'43 92'!Q42+'Total Factory'!Q42</f>
        <v>0</v>
      </c>
      <c r="R42" s="121">
        <f>'43 92'!R42+'Total Factory'!R42</f>
        <v>0</v>
      </c>
      <c r="S42" s="122">
        <f t="shared" si="9"/>
        <v>0</v>
      </c>
      <c r="T42" s="121">
        <f>'43 92'!T42+'Total Factory'!T42</f>
        <v>0</v>
      </c>
      <c r="U42" s="121">
        <f>'43 92'!U42+'Total Factory'!U42</f>
        <v>0</v>
      </c>
      <c r="V42" s="123">
        <f t="shared" si="10"/>
        <v>0</v>
      </c>
      <c r="W42" s="121">
        <f>'43 92'!W42+'Total Factory'!W42</f>
        <v>0</v>
      </c>
      <c r="X42" s="121">
        <f>'43 92'!X42+'Total Factory'!X42</f>
        <v>0</v>
      </c>
      <c r="Y42" s="124">
        <f t="shared" si="11"/>
        <v>0</v>
      </c>
      <c r="Z42" s="157">
        <f t="shared" si="28"/>
        <v>0</v>
      </c>
      <c r="AA42" s="322">
        <f t="shared" si="29"/>
        <v>0</v>
      </c>
      <c r="AB42" s="159">
        <f t="shared" si="30"/>
        <v>0</v>
      </c>
      <c r="AC42" s="439">
        <f t="shared" si="31"/>
        <v>0</v>
      </c>
      <c r="AD42" s="327">
        <f t="shared" si="32"/>
        <v>0</v>
      </c>
      <c r="AE42" s="168">
        <f t="shared" si="33"/>
        <v>0</v>
      </c>
      <c r="AF42" s="143">
        <f>'43 92'!AF42+'Total Factory'!AF42</f>
        <v>0</v>
      </c>
      <c r="AG42" s="121">
        <f>'43 92'!AG42+'Total Factory'!AG42</f>
        <v>0</v>
      </c>
      <c r="AH42" s="122">
        <f t="shared" si="12"/>
        <v>0</v>
      </c>
      <c r="AI42" s="121">
        <f>'43 92'!AI42+'Total Factory'!AI42</f>
        <v>0</v>
      </c>
      <c r="AJ42" s="121">
        <f>'43 92'!AJ42+'Total Factory'!AJ42</f>
        <v>0</v>
      </c>
      <c r="AK42" s="122">
        <f t="shared" si="13"/>
        <v>0</v>
      </c>
      <c r="AL42" s="121">
        <f>'43 92'!AL42+'Total Factory'!AL42</f>
        <v>0</v>
      </c>
      <c r="AM42" s="121">
        <f>'43 92'!AM42+'Total Factory'!AM42</f>
        <v>0</v>
      </c>
      <c r="AN42" s="122">
        <f t="shared" si="14"/>
        <v>0</v>
      </c>
      <c r="AO42" s="157">
        <f t="shared" si="34"/>
        <v>0</v>
      </c>
      <c r="AP42" s="322">
        <f t="shared" si="35"/>
        <v>0</v>
      </c>
      <c r="AQ42" s="443">
        <f t="shared" si="36"/>
        <v>0</v>
      </c>
      <c r="AR42" s="143">
        <f>'43 92'!AR42+'Total Factory'!AR42</f>
        <v>0</v>
      </c>
      <c r="AS42" s="121">
        <f>'43 92'!AS42+'Total Factory'!AS42</f>
        <v>0</v>
      </c>
      <c r="AT42" s="122">
        <f t="shared" si="37"/>
        <v>0</v>
      </c>
      <c r="AU42" s="121">
        <f>'43 92'!AU42+'Total Factory'!AU42</f>
        <v>0</v>
      </c>
      <c r="AV42" s="121">
        <f>'43 92'!AV42+'Total Factory'!AV42</f>
        <v>0</v>
      </c>
      <c r="AW42" s="123">
        <f t="shared" si="16"/>
        <v>0</v>
      </c>
      <c r="AX42" s="125">
        <f>'43 92'!AX42+'Total Factory'!AX42</f>
        <v>0</v>
      </c>
      <c r="AY42" s="121">
        <f>'43 92'!AY42+'Total Factory'!AY42</f>
        <v>0</v>
      </c>
      <c r="AZ42" s="122">
        <f t="shared" si="17"/>
        <v>0</v>
      </c>
      <c r="BA42" s="157">
        <f t="shared" si="38"/>
        <v>0</v>
      </c>
      <c r="BB42" s="158">
        <f t="shared" si="39"/>
        <v>0</v>
      </c>
      <c r="BC42" s="443">
        <f t="shared" si="40"/>
        <v>0</v>
      </c>
      <c r="BD42" s="166">
        <f t="shared" si="41"/>
        <v>0</v>
      </c>
      <c r="BE42" s="167">
        <f t="shared" si="42"/>
        <v>0</v>
      </c>
      <c r="BF42" s="444">
        <f t="shared" si="43"/>
        <v>0</v>
      </c>
      <c r="BG42" s="166">
        <f t="shared" si="44"/>
        <v>0</v>
      </c>
      <c r="BH42" s="444">
        <f t="shared" si="45"/>
        <v>0</v>
      </c>
      <c r="BI42" s="444">
        <f t="shared" si="46"/>
        <v>0</v>
      </c>
      <c r="BJ42" s="465"/>
    </row>
    <row r="43" spans="1:62" s="183" customFormat="1" ht="30" customHeight="1" x14ac:dyDescent="0.5">
      <c r="A43" s="224">
        <f t="shared" si="47"/>
        <v>37</v>
      </c>
      <c r="B43" s="222">
        <v>51609</v>
      </c>
      <c r="C43" s="223" t="s">
        <v>31</v>
      </c>
      <c r="D43" s="186" t="s">
        <v>71</v>
      </c>
      <c r="E43" s="143">
        <f>'43 92'!E43+'Total Factory'!E43</f>
        <v>268301</v>
      </c>
      <c r="F43" s="121">
        <f>'43 92'!F43+'Total Factory'!F43</f>
        <v>268242.14</v>
      </c>
      <c r="G43" s="122">
        <f t="shared" si="22"/>
        <v>58.85999999998603</v>
      </c>
      <c r="H43" s="121">
        <f>'43 92'!H43+'Total Factory'!H43</f>
        <v>268301</v>
      </c>
      <c r="I43" s="121">
        <f>'43 92'!I43+'Total Factory'!I43</f>
        <v>268300.79999999999</v>
      </c>
      <c r="J43" s="123">
        <f t="shared" si="23"/>
        <v>0.20000000001164153</v>
      </c>
      <c r="K43" s="121">
        <f>'43 92'!K43+'Total Factory'!K43</f>
        <v>268301</v>
      </c>
      <c r="L43" s="121">
        <f>'43 92'!L43+'Total Factory'!L43</f>
        <v>268183.48</v>
      </c>
      <c r="M43" s="124">
        <f t="shared" si="24"/>
        <v>117.52000000001863</v>
      </c>
      <c r="N43" s="157">
        <f t="shared" si="25"/>
        <v>804903</v>
      </c>
      <c r="O43" s="322">
        <f t="shared" si="26"/>
        <v>804726.41999999993</v>
      </c>
      <c r="P43" s="159">
        <f t="shared" si="27"/>
        <v>176.58000000007451</v>
      </c>
      <c r="Q43" s="143">
        <f>'43 92'!Q43+'Total Factory'!Q43</f>
        <v>268201</v>
      </c>
      <c r="R43" s="121">
        <f>'43 92'!R43+'Total Factory'!R43</f>
        <v>268183.48</v>
      </c>
      <c r="S43" s="122">
        <f t="shared" si="9"/>
        <v>17.520000000018626</v>
      </c>
      <c r="T43" s="121">
        <f>'43 92'!T43+'Total Factory'!T43</f>
        <v>268301</v>
      </c>
      <c r="U43" s="121">
        <f>'43 92'!U43+'Total Factory'!U43</f>
        <v>0</v>
      </c>
      <c r="V43" s="123">
        <f t="shared" si="10"/>
        <v>268301</v>
      </c>
      <c r="W43" s="121">
        <f>'43 92'!W43+'Total Factory'!W43</f>
        <v>268301</v>
      </c>
      <c r="X43" s="121">
        <f>'43 92'!X43+'Total Factory'!X43</f>
        <v>0</v>
      </c>
      <c r="Y43" s="124">
        <f t="shared" si="11"/>
        <v>268301</v>
      </c>
      <c r="Z43" s="157">
        <f t="shared" si="28"/>
        <v>804803</v>
      </c>
      <c r="AA43" s="322">
        <f t="shared" si="29"/>
        <v>268183.48</v>
      </c>
      <c r="AB43" s="159">
        <f t="shared" si="30"/>
        <v>536619.52000000002</v>
      </c>
      <c r="AC43" s="439">
        <f t="shared" si="31"/>
        <v>1609706</v>
      </c>
      <c r="AD43" s="327">
        <f t="shared" si="32"/>
        <v>1072909.8999999999</v>
      </c>
      <c r="AE43" s="168">
        <f t="shared" si="33"/>
        <v>536796.10000000009</v>
      </c>
      <c r="AF43" s="143">
        <f>'43 92'!AF43+'Total Factory'!AF43</f>
        <v>268301</v>
      </c>
      <c r="AG43" s="121">
        <f>'43 92'!AG43+'Total Factory'!AG43</f>
        <v>0</v>
      </c>
      <c r="AH43" s="122">
        <f t="shared" si="12"/>
        <v>268301</v>
      </c>
      <c r="AI43" s="121">
        <f>'43 92'!AI43+'Total Factory'!AI43</f>
        <v>268301</v>
      </c>
      <c r="AJ43" s="121">
        <f>'43 92'!AJ43+'Total Factory'!AJ43</f>
        <v>0</v>
      </c>
      <c r="AK43" s="122">
        <f t="shared" si="13"/>
        <v>268301</v>
      </c>
      <c r="AL43" s="121">
        <f>'43 92'!AL43+'Total Factory'!AL43</f>
        <v>268301</v>
      </c>
      <c r="AM43" s="121">
        <f>'43 92'!AM43+'Total Factory'!AM43</f>
        <v>0</v>
      </c>
      <c r="AN43" s="122">
        <f t="shared" si="14"/>
        <v>268301</v>
      </c>
      <c r="AO43" s="157">
        <f t="shared" si="34"/>
        <v>804903</v>
      </c>
      <c r="AP43" s="322">
        <f t="shared" si="35"/>
        <v>0</v>
      </c>
      <c r="AQ43" s="443">
        <f t="shared" si="36"/>
        <v>804903</v>
      </c>
      <c r="AR43" s="143">
        <f>'43 92'!AR43+'Total Factory'!AR43</f>
        <v>268301</v>
      </c>
      <c r="AS43" s="121">
        <f>'43 92'!AS43+'Total Factory'!AS43</f>
        <v>0</v>
      </c>
      <c r="AT43" s="122">
        <f t="shared" si="37"/>
        <v>268301</v>
      </c>
      <c r="AU43" s="121">
        <f>'43 92'!AU43+'Total Factory'!AU43</f>
        <v>268300</v>
      </c>
      <c r="AV43" s="121">
        <f>'43 92'!AV43+'Total Factory'!AV43</f>
        <v>0</v>
      </c>
      <c r="AW43" s="123">
        <f t="shared" si="16"/>
        <v>268300</v>
      </c>
      <c r="AX43" s="125">
        <f>'43 92'!AX43+'Total Factory'!AX43</f>
        <v>268300</v>
      </c>
      <c r="AY43" s="121">
        <f>'43 92'!AY43+'Total Factory'!AY43</f>
        <v>0</v>
      </c>
      <c r="AZ43" s="122">
        <f t="shared" si="17"/>
        <v>268300</v>
      </c>
      <c r="BA43" s="157">
        <f t="shared" si="38"/>
        <v>804901</v>
      </c>
      <c r="BB43" s="158">
        <f t="shared" si="39"/>
        <v>0</v>
      </c>
      <c r="BC43" s="443">
        <f t="shared" si="40"/>
        <v>804901</v>
      </c>
      <c r="BD43" s="166">
        <f t="shared" si="41"/>
        <v>1609804</v>
      </c>
      <c r="BE43" s="167">
        <f t="shared" si="42"/>
        <v>0</v>
      </c>
      <c r="BF43" s="444">
        <f t="shared" si="43"/>
        <v>1609804</v>
      </c>
      <c r="BG43" s="166">
        <f t="shared" si="44"/>
        <v>3219510</v>
      </c>
      <c r="BH43" s="444">
        <f t="shared" si="45"/>
        <v>1072909.8999999999</v>
      </c>
      <c r="BI43" s="444">
        <f t="shared" si="46"/>
        <v>2146600.1</v>
      </c>
      <c r="BJ43" s="465"/>
    </row>
    <row r="44" spans="1:62" s="183" customFormat="1" ht="30" customHeight="1" x14ac:dyDescent="0.5">
      <c r="A44" s="224">
        <f t="shared" si="47"/>
        <v>38</v>
      </c>
      <c r="B44" s="222">
        <v>51610</v>
      </c>
      <c r="C44" s="223" t="s">
        <v>32</v>
      </c>
      <c r="D44" s="186" t="s">
        <v>72</v>
      </c>
      <c r="E44" s="143">
        <f>'43 92'!E44+'Total Factory'!E44</f>
        <v>147069.88</v>
      </c>
      <c r="F44" s="121">
        <f>'43 92'!F44+'Total Factory'!F44</f>
        <v>205579.11</v>
      </c>
      <c r="G44" s="122">
        <f t="shared" si="22"/>
        <v>-58509.229999999981</v>
      </c>
      <c r="H44" s="121">
        <f>'43 92'!H44+'Total Factory'!H44</f>
        <v>149396.60999999999</v>
      </c>
      <c r="I44" s="121">
        <f>'43 92'!I44+'Total Factory'!I44</f>
        <v>140604.49</v>
      </c>
      <c r="J44" s="123">
        <f t="shared" si="23"/>
        <v>8792.1199999999953</v>
      </c>
      <c r="K44" s="121">
        <f>'43 92'!K44+'Total Factory'!K44</f>
        <v>146460.29</v>
      </c>
      <c r="L44" s="121">
        <f>'43 92'!L44+'Total Factory'!L44</f>
        <v>132350.79999999999</v>
      </c>
      <c r="M44" s="124">
        <f t="shared" si="24"/>
        <v>14109.49000000002</v>
      </c>
      <c r="N44" s="157">
        <f t="shared" si="25"/>
        <v>442926.78</v>
      </c>
      <c r="O44" s="322">
        <f t="shared" si="26"/>
        <v>478534.39999999997</v>
      </c>
      <c r="P44" s="159">
        <f t="shared" si="27"/>
        <v>-35607.619999999937</v>
      </c>
      <c r="Q44" s="143">
        <f>'43 92'!Q44+'Total Factory'!Q44</f>
        <v>139170.14000000001</v>
      </c>
      <c r="R44" s="121">
        <f>'43 92'!R44+'Total Factory'!R44</f>
        <v>122065.38</v>
      </c>
      <c r="S44" s="122">
        <f t="shared" si="9"/>
        <v>17104.760000000009</v>
      </c>
      <c r="T44" s="121">
        <f>'43 92'!T44+'Total Factory'!T44</f>
        <v>153353</v>
      </c>
      <c r="U44" s="121">
        <f>'43 92'!U44+'Total Factory'!U44</f>
        <v>0</v>
      </c>
      <c r="V44" s="123">
        <f t="shared" si="10"/>
        <v>153353</v>
      </c>
      <c r="W44" s="121">
        <f>'43 92'!W44+'Total Factory'!W44</f>
        <v>132167.03</v>
      </c>
      <c r="X44" s="121">
        <f>'43 92'!X44+'Total Factory'!X44</f>
        <v>0</v>
      </c>
      <c r="Y44" s="124">
        <f t="shared" si="11"/>
        <v>132167.03</v>
      </c>
      <c r="Z44" s="157">
        <f t="shared" si="28"/>
        <v>424690.17000000004</v>
      </c>
      <c r="AA44" s="322">
        <f t="shared" si="29"/>
        <v>122065.38</v>
      </c>
      <c r="AB44" s="159">
        <f t="shared" si="30"/>
        <v>302624.79000000004</v>
      </c>
      <c r="AC44" s="439">
        <f t="shared" si="31"/>
        <v>867616.95000000007</v>
      </c>
      <c r="AD44" s="327">
        <f t="shared" si="32"/>
        <v>600599.78</v>
      </c>
      <c r="AE44" s="168">
        <f t="shared" si="33"/>
        <v>267017.17000000004</v>
      </c>
      <c r="AF44" s="143">
        <f>'43 92'!AF44+'Total Factory'!AF44</f>
        <v>131357.31</v>
      </c>
      <c r="AG44" s="121">
        <f>'43 92'!AG44+'Total Factory'!AG44</f>
        <v>0</v>
      </c>
      <c r="AH44" s="122">
        <f t="shared" si="12"/>
        <v>131357.31</v>
      </c>
      <c r="AI44" s="121">
        <f>'43 92'!AI44+'Total Factory'!AI44</f>
        <v>150738.47</v>
      </c>
      <c r="AJ44" s="121">
        <f>'43 92'!AJ44+'Total Factory'!AJ44</f>
        <v>0</v>
      </c>
      <c r="AK44" s="122">
        <f t="shared" si="13"/>
        <v>150738.47</v>
      </c>
      <c r="AL44" s="121">
        <f>'43 92'!AL44+'Total Factory'!AL44</f>
        <v>139806.87</v>
      </c>
      <c r="AM44" s="121">
        <f>'43 92'!AM44+'Total Factory'!AM44</f>
        <v>0</v>
      </c>
      <c r="AN44" s="122">
        <f t="shared" si="14"/>
        <v>139806.87</v>
      </c>
      <c r="AO44" s="157">
        <f t="shared" si="34"/>
        <v>421902.65</v>
      </c>
      <c r="AP44" s="322">
        <f t="shared" si="35"/>
        <v>0</v>
      </c>
      <c r="AQ44" s="443">
        <f t="shared" si="36"/>
        <v>421902.65</v>
      </c>
      <c r="AR44" s="143">
        <f>'43 92'!AR44+'Total Factory'!AR44</f>
        <v>139470.03</v>
      </c>
      <c r="AS44" s="121">
        <f>'43 92'!AS44+'Total Factory'!AS44</f>
        <v>0</v>
      </c>
      <c r="AT44" s="122">
        <f t="shared" si="37"/>
        <v>139470.03</v>
      </c>
      <c r="AU44" s="121">
        <f>'43 92'!AU44+'Total Factory'!AU44</f>
        <v>145898.96299999999</v>
      </c>
      <c r="AV44" s="121">
        <f>'43 92'!AV44+'Total Factory'!AV44</f>
        <v>0</v>
      </c>
      <c r="AW44" s="123">
        <f t="shared" si="16"/>
        <v>145898.96299999999</v>
      </c>
      <c r="AX44" s="125">
        <f>'43 92'!AX44+'Total Factory'!AX44</f>
        <v>135898.96299999999</v>
      </c>
      <c r="AY44" s="121">
        <f>'43 92'!AY44+'Total Factory'!AY44</f>
        <v>0</v>
      </c>
      <c r="AZ44" s="122">
        <f t="shared" si="17"/>
        <v>135898.96299999999</v>
      </c>
      <c r="BA44" s="157">
        <f t="shared" si="38"/>
        <v>421267.95600000001</v>
      </c>
      <c r="BB44" s="158">
        <f t="shared" si="39"/>
        <v>0</v>
      </c>
      <c r="BC44" s="443">
        <f t="shared" si="40"/>
        <v>421267.95600000001</v>
      </c>
      <c r="BD44" s="166">
        <f t="shared" si="41"/>
        <v>843170.60600000003</v>
      </c>
      <c r="BE44" s="167">
        <f t="shared" si="42"/>
        <v>0</v>
      </c>
      <c r="BF44" s="444">
        <f t="shared" si="43"/>
        <v>843170.60600000003</v>
      </c>
      <c r="BG44" s="166">
        <f t="shared" si="44"/>
        <v>1710787.5560000001</v>
      </c>
      <c r="BH44" s="444">
        <f t="shared" si="45"/>
        <v>600599.78</v>
      </c>
      <c r="BI44" s="444">
        <f t="shared" si="46"/>
        <v>1110187.7760000001</v>
      </c>
      <c r="BJ44" s="465"/>
    </row>
    <row r="45" spans="1:62" s="183" customFormat="1" ht="30" customHeight="1" x14ac:dyDescent="0.5">
      <c r="A45" s="224">
        <f t="shared" si="47"/>
        <v>39</v>
      </c>
      <c r="B45" s="222">
        <v>51611</v>
      </c>
      <c r="C45" s="223" t="s">
        <v>33</v>
      </c>
      <c r="D45" s="186" t="s">
        <v>73</v>
      </c>
      <c r="E45" s="143">
        <f>'43 92'!E45+'Total Factory'!E45</f>
        <v>165893.49</v>
      </c>
      <c r="F45" s="121">
        <f>'43 92'!F45+'Total Factory'!F45</f>
        <v>102232.02</v>
      </c>
      <c r="G45" s="122">
        <f t="shared" si="22"/>
        <v>63661.469999999987</v>
      </c>
      <c r="H45" s="121">
        <f>'43 92'!H45+'Total Factory'!H45</f>
        <v>133486.16</v>
      </c>
      <c r="I45" s="121">
        <f>'43 92'!I45+'Total Factory'!I45</f>
        <v>143072.87</v>
      </c>
      <c r="J45" s="123">
        <f t="shared" si="23"/>
        <v>-9586.7099999999919</v>
      </c>
      <c r="K45" s="121">
        <f>'43 92'!K45+'Total Factory'!K45</f>
        <v>133612.01999999999</v>
      </c>
      <c r="L45" s="121">
        <f>'43 92'!L45+'Total Factory'!L45</f>
        <v>145878.9</v>
      </c>
      <c r="M45" s="124">
        <f t="shared" si="24"/>
        <v>-12266.880000000005</v>
      </c>
      <c r="N45" s="157">
        <f t="shared" si="25"/>
        <v>432991.67000000004</v>
      </c>
      <c r="O45" s="322">
        <f t="shared" si="26"/>
        <v>391183.79000000004</v>
      </c>
      <c r="P45" s="159">
        <f t="shared" si="27"/>
        <v>41807.880000000005</v>
      </c>
      <c r="Q45" s="143">
        <f>'43 92'!Q45+'Total Factory'!Q45</f>
        <v>157992.88499999998</v>
      </c>
      <c r="R45" s="121">
        <f>'43 92'!R45+'Total Factory'!R45</f>
        <v>111736.96000000001</v>
      </c>
      <c r="S45" s="122">
        <f t="shared" si="9"/>
        <v>46255.924999999974</v>
      </c>
      <c r="T45" s="121">
        <f>'43 92'!T45+'Total Factory'!T45</f>
        <v>153634.28999999998</v>
      </c>
      <c r="U45" s="121">
        <f>'43 92'!U45+'Total Factory'!U45</f>
        <v>0</v>
      </c>
      <c r="V45" s="123">
        <f t="shared" si="10"/>
        <v>153634.28999999998</v>
      </c>
      <c r="W45" s="121">
        <f>'43 92'!W45+'Total Factory'!W45</f>
        <v>165875.17499999999</v>
      </c>
      <c r="X45" s="121">
        <f>'43 92'!X45+'Total Factory'!X45</f>
        <v>0</v>
      </c>
      <c r="Y45" s="124">
        <f t="shared" si="11"/>
        <v>165875.17499999999</v>
      </c>
      <c r="Z45" s="157">
        <f t="shared" si="28"/>
        <v>477502.34999999992</v>
      </c>
      <c r="AA45" s="322">
        <f t="shared" si="29"/>
        <v>111736.96000000001</v>
      </c>
      <c r="AB45" s="159">
        <f t="shared" si="30"/>
        <v>365765.3899999999</v>
      </c>
      <c r="AC45" s="439">
        <f t="shared" si="31"/>
        <v>910494.02</v>
      </c>
      <c r="AD45" s="327">
        <f t="shared" si="32"/>
        <v>502920.75000000006</v>
      </c>
      <c r="AE45" s="168">
        <f t="shared" si="33"/>
        <v>407573.26999999996</v>
      </c>
      <c r="AF45" s="143">
        <f>'43 92'!AF45+'Total Factory'!AF45</f>
        <v>155865.55000000002</v>
      </c>
      <c r="AG45" s="121">
        <f>'43 92'!AG45+'Total Factory'!AG45</f>
        <v>0</v>
      </c>
      <c r="AH45" s="122">
        <f t="shared" si="12"/>
        <v>155865.55000000002</v>
      </c>
      <c r="AI45" s="121">
        <f>'43 92'!AI45+'Total Factory'!AI45</f>
        <v>115042.155</v>
      </c>
      <c r="AJ45" s="121">
        <f>'43 92'!AJ45+'Total Factory'!AJ45</f>
        <v>0</v>
      </c>
      <c r="AK45" s="122">
        <f t="shared" si="13"/>
        <v>115042.155</v>
      </c>
      <c r="AL45" s="121">
        <f>'43 92'!AL45+'Total Factory'!AL45</f>
        <v>157900.81999999998</v>
      </c>
      <c r="AM45" s="121">
        <f>'43 92'!AM45+'Total Factory'!AM45</f>
        <v>0</v>
      </c>
      <c r="AN45" s="122">
        <f t="shared" si="14"/>
        <v>157900.81999999998</v>
      </c>
      <c r="AO45" s="157">
        <f t="shared" si="34"/>
        <v>428808.52500000002</v>
      </c>
      <c r="AP45" s="322">
        <f t="shared" si="35"/>
        <v>0</v>
      </c>
      <c r="AQ45" s="443">
        <f t="shared" si="36"/>
        <v>428808.52500000002</v>
      </c>
      <c r="AR45" s="143">
        <f>'43 92'!AR45+'Total Factory'!AR45</f>
        <v>144298.965</v>
      </c>
      <c r="AS45" s="121">
        <f>'43 92'!AS45+'Total Factory'!AS45</f>
        <v>0</v>
      </c>
      <c r="AT45" s="122">
        <f t="shared" si="37"/>
        <v>144298.965</v>
      </c>
      <c r="AU45" s="121">
        <f>'43 92'!AU45+'Total Factory'!AU45</f>
        <v>146893.75000000003</v>
      </c>
      <c r="AV45" s="121">
        <f>'43 92'!AV45+'Total Factory'!AV45</f>
        <v>0</v>
      </c>
      <c r="AW45" s="123">
        <f t="shared" si="16"/>
        <v>146893.75000000003</v>
      </c>
      <c r="AX45" s="125">
        <f>'43 92'!AX45+'Total Factory'!AX45</f>
        <v>158271.155</v>
      </c>
      <c r="AY45" s="121">
        <f>'43 92'!AY45+'Total Factory'!AY45</f>
        <v>0</v>
      </c>
      <c r="AZ45" s="122">
        <f t="shared" si="17"/>
        <v>158271.155</v>
      </c>
      <c r="BA45" s="157">
        <f t="shared" si="38"/>
        <v>449463.87</v>
      </c>
      <c r="BB45" s="158">
        <f t="shared" si="39"/>
        <v>0</v>
      </c>
      <c r="BC45" s="443">
        <f t="shared" si="40"/>
        <v>449463.87</v>
      </c>
      <c r="BD45" s="166">
        <f t="shared" si="41"/>
        <v>878272.39500000002</v>
      </c>
      <c r="BE45" s="167">
        <f t="shared" si="42"/>
        <v>0</v>
      </c>
      <c r="BF45" s="444">
        <f t="shared" si="43"/>
        <v>878272.39500000002</v>
      </c>
      <c r="BG45" s="166">
        <f t="shared" si="44"/>
        <v>1788766.415</v>
      </c>
      <c r="BH45" s="444">
        <f t="shared" si="45"/>
        <v>502920.75000000006</v>
      </c>
      <c r="BI45" s="444">
        <f t="shared" si="46"/>
        <v>1285845.665</v>
      </c>
      <c r="BJ45" s="465"/>
    </row>
    <row r="46" spans="1:62" s="183" customFormat="1" ht="30" customHeight="1" x14ac:dyDescent="0.5">
      <c r="A46" s="224">
        <f t="shared" si="47"/>
        <v>40</v>
      </c>
      <c r="B46" s="222">
        <v>51612</v>
      </c>
      <c r="C46" s="223" t="s">
        <v>34</v>
      </c>
      <c r="D46" s="186" t="s">
        <v>85</v>
      </c>
      <c r="E46" s="143">
        <f>'43 92'!E46+'Total Factory'!E46</f>
        <v>4200</v>
      </c>
      <c r="F46" s="121">
        <f>'43 92'!F46+'Total Factory'!F46</f>
        <v>8256</v>
      </c>
      <c r="G46" s="122">
        <f t="shared" si="22"/>
        <v>-4056</v>
      </c>
      <c r="H46" s="121">
        <f>'43 92'!H46+'Total Factory'!H46</f>
        <v>4200</v>
      </c>
      <c r="I46" s="121">
        <f>'43 92'!I46+'Total Factory'!I46</f>
        <v>0</v>
      </c>
      <c r="J46" s="123">
        <f t="shared" si="23"/>
        <v>4200</v>
      </c>
      <c r="K46" s="121">
        <f>'43 92'!K46+'Total Factory'!K46</f>
        <v>4200</v>
      </c>
      <c r="L46" s="121">
        <f>'43 92'!L46+'Total Factory'!L46</f>
        <v>8256</v>
      </c>
      <c r="M46" s="124">
        <f t="shared" si="24"/>
        <v>-4056</v>
      </c>
      <c r="N46" s="157">
        <f t="shared" si="25"/>
        <v>12600</v>
      </c>
      <c r="O46" s="322">
        <f t="shared" si="26"/>
        <v>16512</v>
      </c>
      <c r="P46" s="159">
        <f t="shared" si="27"/>
        <v>-3912</v>
      </c>
      <c r="Q46" s="143">
        <f>'43 92'!Q46+'Total Factory'!Q46</f>
        <v>4200</v>
      </c>
      <c r="R46" s="121">
        <f>'43 92'!R46+'Total Factory'!R46</f>
        <v>0</v>
      </c>
      <c r="S46" s="122">
        <f t="shared" si="9"/>
        <v>4200</v>
      </c>
      <c r="T46" s="121">
        <f>'43 92'!T46+'Total Factory'!T46</f>
        <v>4200</v>
      </c>
      <c r="U46" s="121">
        <f>'43 92'!U46+'Total Factory'!U46</f>
        <v>0</v>
      </c>
      <c r="V46" s="123">
        <f t="shared" si="10"/>
        <v>4200</v>
      </c>
      <c r="W46" s="121">
        <f>'43 92'!W46+'Total Factory'!W46</f>
        <v>4200</v>
      </c>
      <c r="X46" s="121">
        <f>'43 92'!X46+'Total Factory'!X46</f>
        <v>0</v>
      </c>
      <c r="Y46" s="124">
        <f t="shared" si="11"/>
        <v>4200</v>
      </c>
      <c r="Z46" s="157">
        <f t="shared" si="28"/>
        <v>12600</v>
      </c>
      <c r="AA46" s="322">
        <f t="shared" si="29"/>
        <v>0</v>
      </c>
      <c r="AB46" s="159">
        <f t="shared" si="30"/>
        <v>12600</v>
      </c>
      <c r="AC46" s="439">
        <f t="shared" si="31"/>
        <v>25200</v>
      </c>
      <c r="AD46" s="327">
        <f t="shared" si="32"/>
        <v>16512</v>
      </c>
      <c r="AE46" s="168">
        <f t="shared" si="33"/>
        <v>8688</v>
      </c>
      <c r="AF46" s="143">
        <f>'43 92'!AF46+'Total Factory'!AF46</f>
        <v>4200</v>
      </c>
      <c r="AG46" s="121">
        <f>'43 92'!AG46+'Total Factory'!AG46</f>
        <v>0</v>
      </c>
      <c r="AH46" s="122">
        <f t="shared" si="12"/>
        <v>4200</v>
      </c>
      <c r="AI46" s="121">
        <f>'43 92'!AI46+'Total Factory'!AI46</f>
        <v>4200</v>
      </c>
      <c r="AJ46" s="121">
        <f>'43 92'!AJ46+'Total Factory'!AJ46</f>
        <v>0</v>
      </c>
      <c r="AK46" s="122">
        <f t="shared" si="13"/>
        <v>4200</v>
      </c>
      <c r="AL46" s="121">
        <f>'43 92'!AL46+'Total Factory'!AL46</f>
        <v>6050</v>
      </c>
      <c r="AM46" s="121">
        <f>'43 92'!AM46+'Total Factory'!AM46</f>
        <v>0</v>
      </c>
      <c r="AN46" s="122">
        <f t="shared" si="14"/>
        <v>6050</v>
      </c>
      <c r="AO46" s="157">
        <f t="shared" si="34"/>
        <v>14450</v>
      </c>
      <c r="AP46" s="322">
        <f t="shared" si="35"/>
        <v>0</v>
      </c>
      <c r="AQ46" s="443">
        <f t="shared" si="36"/>
        <v>14450</v>
      </c>
      <c r="AR46" s="143">
        <f>'43 92'!AR46+'Total Factory'!AR46</f>
        <v>6050</v>
      </c>
      <c r="AS46" s="121">
        <f>'43 92'!AS46+'Total Factory'!AS46</f>
        <v>0</v>
      </c>
      <c r="AT46" s="122">
        <f t="shared" si="37"/>
        <v>6050</v>
      </c>
      <c r="AU46" s="121">
        <f>'43 92'!AU46+'Total Factory'!AU46</f>
        <v>4200</v>
      </c>
      <c r="AV46" s="121">
        <f>'43 92'!AV46+'Total Factory'!AV46</f>
        <v>0</v>
      </c>
      <c r="AW46" s="123">
        <f t="shared" si="16"/>
        <v>4200</v>
      </c>
      <c r="AX46" s="125">
        <f>'43 92'!AX46+'Total Factory'!AX46</f>
        <v>4200</v>
      </c>
      <c r="AY46" s="121">
        <f>'43 92'!AY46+'Total Factory'!AY46</f>
        <v>0</v>
      </c>
      <c r="AZ46" s="122">
        <f t="shared" si="17"/>
        <v>4200</v>
      </c>
      <c r="BA46" s="157">
        <f t="shared" si="38"/>
        <v>14450</v>
      </c>
      <c r="BB46" s="158">
        <f t="shared" si="39"/>
        <v>0</v>
      </c>
      <c r="BC46" s="443">
        <f t="shared" si="40"/>
        <v>14450</v>
      </c>
      <c r="BD46" s="166">
        <f t="shared" si="41"/>
        <v>28900</v>
      </c>
      <c r="BE46" s="167">
        <f t="shared" si="42"/>
        <v>0</v>
      </c>
      <c r="BF46" s="444">
        <f t="shared" si="43"/>
        <v>28900</v>
      </c>
      <c r="BG46" s="166">
        <f t="shared" si="44"/>
        <v>54100</v>
      </c>
      <c r="BH46" s="444">
        <f t="shared" si="45"/>
        <v>16512</v>
      </c>
      <c r="BI46" s="444">
        <f t="shared" si="46"/>
        <v>37588</v>
      </c>
      <c r="BJ46" s="465"/>
    </row>
    <row r="47" spans="1:62" s="183" customFormat="1" ht="30" customHeight="1" x14ac:dyDescent="0.5">
      <c r="A47" s="224">
        <f t="shared" si="47"/>
        <v>41</v>
      </c>
      <c r="B47" s="222">
        <v>51613</v>
      </c>
      <c r="C47" s="223" t="s">
        <v>35</v>
      </c>
      <c r="D47" s="186" t="s">
        <v>74</v>
      </c>
      <c r="E47" s="143">
        <f>'43 92'!E47+'Total Factory'!E47</f>
        <v>8250</v>
      </c>
      <c r="F47" s="121">
        <f>'43 92'!F47+'Total Factory'!F47</f>
        <v>5874</v>
      </c>
      <c r="G47" s="122">
        <f t="shared" si="22"/>
        <v>2376</v>
      </c>
      <c r="H47" s="121">
        <f>'43 92'!H47+'Total Factory'!H47</f>
        <v>20000</v>
      </c>
      <c r="I47" s="121">
        <f>'43 92'!I47+'Total Factory'!I47</f>
        <v>6586</v>
      </c>
      <c r="J47" s="123">
        <f t="shared" si="23"/>
        <v>13414</v>
      </c>
      <c r="K47" s="121">
        <f>'43 92'!K47+'Total Factory'!K47</f>
        <v>11154</v>
      </c>
      <c r="L47" s="121">
        <f>'43 92'!L47+'Total Factory'!L47</f>
        <v>5750</v>
      </c>
      <c r="M47" s="124">
        <f t="shared" si="24"/>
        <v>5404</v>
      </c>
      <c r="N47" s="157">
        <f t="shared" si="25"/>
        <v>39404</v>
      </c>
      <c r="O47" s="322">
        <f t="shared" si="26"/>
        <v>18210</v>
      </c>
      <c r="P47" s="159">
        <f t="shared" si="27"/>
        <v>21194</v>
      </c>
      <c r="Q47" s="143">
        <f>'43 92'!Q47+'Total Factory'!Q47</f>
        <v>7500</v>
      </c>
      <c r="R47" s="121">
        <f>'43 92'!R47+'Total Factory'!R47</f>
        <v>6500</v>
      </c>
      <c r="S47" s="122">
        <f t="shared" si="9"/>
        <v>1000</v>
      </c>
      <c r="T47" s="121">
        <f>'43 92'!T47+'Total Factory'!T47</f>
        <v>18250</v>
      </c>
      <c r="U47" s="121">
        <f>'43 92'!U47+'Total Factory'!U47</f>
        <v>0</v>
      </c>
      <c r="V47" s="123">
        <f t="shared" si="10"/>
        <v>18250</v>
      </c>
      <c r="W47" s="121">
        <f>'43 92'!W47+'Total Factory'!W47</f>
        <v>8750</v>
      </c>
      <c r="X47" s="121">
        <f>'43 92'!X47+'Total Factory'!X47</f>
        <v>0</v>
      </c>
      <c r="Y47" s="124">
        <f t="shared" si="11"/>
        <v>8750</v>
      </c>
      <c r="Z47" s="157">
        <f t="shared" si="28"/>
        <v>34500</v>
      </c>
      <c r="AA47" s="322">
        <f t="shared" si="29"/>
        <v>6500</v>
      </c>
      <c r="AB47" s="159">
        <f t="shared" si="30"/>
        <v>28000</v>
      </c>
      <c r="AC47" s="439">
        <f t="shared" si="31"/>
        <v>73904</v>
      </c>
      <c r="AD47" s="327">
        <f t="shared" si="32"/>
        <v>24710</v>
      </c>
      <c r="AE47" s="168">
        <f t="shared" si="33"/>
        <v>49194</v>
      </c>
      <c r="AF47" s="143">
        <f>'43 92'!AF47+'Total Factory'!AF47</f>
        <v>9500</v>
      </c>
      <c r="AG47" s="121">
        <f>'43 92'!AG47+'Total Factory'!AG47</f>
        <v>0</v>
      </c>
      <c r="AH47" s="122">
        <f t="shared" si="12"/>
        <v>9500</v>
      </c>
      <c r="AI47" s="121">
        <f>'43 92'!AI47+'Total Factory'!AI47</f>
        <v>18750</v>
      </c>
      <c r="AJ47" s="121">
        <f>'43 92'!AJ47+'Total Factory'!AJ47</f>
        <v>0</v>
      </c>
      <c r="AK47" s="122">
        <f t="shared" si="13"/>
        <v>18750</v>
      </c>
      <c r="AL47" s="121">
        <f>'43 92'!AL47+'Total Factory'!AL47</f>
        <v>10500</v>
      </c>
      <c r="AM47" s="121">
        <f>'43 92'!AM47+'Total Factory'!AM47</f>
        <v>0</v>
      </c>
      <c r="AN47" s="122">
        <f t="shared" si="14"/>
        <v>10500</v>
      </c>
      <c r="AO47" s="157">
        <f t="shared" si="34"/>
        <v>38750</v>
      </c>
      <c r="AP47" s="322">
        <f t="shared" si="35"/>
        <v>0</v>
      </c>
      <c r="AQ47" s="443">
        <f t="shared" si="36"/>
        <v>38750</v>
      </c>
      <c r="AR47" s="143">
        <f>'43 92'!AR47+'Total Factory'!AR47</f>
        <v>8500</v>
      </c>
      <c r="AS47" s="121">
        <f>'43 92'!AS47+'Total Factory'!AS47</f>
        <v>0</v>
      </c>
      <c r="AT47" s="122">
        <f t="shared" si="37"/>
        <v>8500</v>
      </c>
      <c r="AU47" s="121">
        <f>'43 92'!AU47+'Total Factory'!AU47</f>
        <v>18750</v>
      </c>
      <c r="AV47" s="121">
        <f>'43 92'!AV47+'Total Factory'!AV47</f>
        <v>0</v>
      </c>
      <c r="AW47" s="123">
        <f t="shared" si="16"/>
        <v>18750</v>
      </c>
      <c r="AX47" s="125">
        <f>'43 92'!AX47+'Total Factory'!AX47</f>
        <v>9000</v>
      </c>
      <c r="AY47" s="121">
        <f>'43 92'!AY47+'Total Factory'!AY47</f>
        <v>0</v>
      </c>
      <c r="AZ47" s="122">
        <f t="shared" si="17"/>
        <v>9000</v>
      </c>
      <c r="BA47" s="157">
        <f t="shared" si="38"/>
        <v>36250</v>
      </c>
      <c r="BB47" s="158">
        <f t="shared" si="39"/>
        <v>0</v>
      </c>
      <c r="BC47" s="443">
        <f t="shared" si="40"/>
        <v>36250</v>
      </c>
      <c r="BD47" s="166">
        <f t="shared" si="41"/>
        <v>75000</v>
      </c>
      <c r="BE47" s="167">
        <f t="shared" si="42"/>
        <v>0</v>
      </c>
      <c r="BF47" s="444">
        <f t="shared" si="43"/>
        <v>75000</v>
      </c>
      <c r="BG47" s="166">
        <f t="shared" si="44"/>
        <v>148904</v>
      </c>
      <c r="BH47" s="444">
        <f t="shared" si="45"/>
        <v>24710</v>
      </c>
      <c r="BI47" s="444">
        <f t="shared" si="46"/>
        <v>124194</v>
      </c>
      <c r="BJ47" s="465"/>
    </row>
    <row r="48" spans="1:62" s="183" customFormat="1" ht="30" customHeight="1" x14ac:dyDescent="0.5">
      <c r="A48" s="224">
        <f t="shared" si="47"/>
        <v>42</v>
      </c>
      <c r="B48" s="222">
        <v>51614</v>
      </c>
      <c r="C48" s="223" t="s">
        <v>80</v>
      </c>
      <c r="D48" s="186" t="s">
        <v>75</v>
      </c>
      <c r="E48" s="143">
        <f>'43 92'!E48+'Total Factory'!E48</f>
        <v>82000</v>
      </c>
      <c r="F48" s="121">
        <f>'43 92'!F48+'Total Factory'!F48</f>
        <v>100106.3</v>
      </c>
      <c r="G48" s="122">
        <f t="shared" si="22"/>
        <v>-18106.300000000003</v>
      </c>
      <c r="H48" s="121">
        <f>'43 92'!H48+'Total Factory'!H48</f>
        <v>90000</v>
      </c>
      <c r="I48" s="121">
        <f>'43 92'!I48+'Total Factory'!I48</f>
        <v>80600</v>
      </c>
      <c r="J48" s="123">
        <f t="shared" si="23"/>
        <v>9400</v>
      </c>
      <c r="K48" s="121">
        <f>'43 92'!K48+'Total Factory'!K48</f>
        <v>97000</v>
      </c>
      <c r="L48" s="121">
        <f>'43 92'!L48+'Total Factory'!L48</f>
        <v>81349.25</v>
      </c>
      <c r="M48" s="124">
        <f t="shared" si="24"/>
        <v>15650.75</v>
      </c>
      <c r="N48" s="157">
        <f t="shared" si="25"/>
        <v>269000</v>
      </c>
      <c r="O48" s="322">
        <f t="shared" si="26"/>
        <v>262055.55</v>
      </c>
      <c r="P48" s="159">
        <f t="shared" si="27"/>
        <v>6944.4500000000116</v>
      </c>
      <c r="Q48" s="143">
        <f>'43 92'!Q48+'Total Factory'!Q48</f>
        <v>47500</v>
      </c>
      <c r="R48" s="121">
        <f>'43 92'!R48+'Total Factory'!R48</f>
        <v>9382</v>
      </c>
      <c r="S48" s="122">
        <f t="shared" si="9"/>
        <v>38118</v>
      </c>
      <c r="T48" s="121">
        <f>'43 92'!T48+'Total Factory'!T48</f>
        <v>53000</v>
      </c>
      <c r="U48" s="121">
        <f>'43 92'!U48+'Total Factory'!U48</f>
        <v>0</v>
      </c>
      <c r="V48" s="123">
        <f t="shared" si="10"/>
        <v>53000</v>
      </c>
      <c r="W48" s="121">
        <f>'43 92'!W48+'Total Factory'!W48</f>
        <v>52000</v>
      </c>
      <c r="X48" s="121">
        <f>'43 92'!X48+'Total Factory'!X48</f>
        <v>0</v>
      </c>
      <c r="Y48" s="124">
        <f t="shared" si="11"/>
        <v>52000</v>
      </c>
      <c r="Z48" s="157">
        <f t="shared" si="28"/>
        <v>152500</v>
      </c>
      <c r="AA48" s="322">
        <f t="shared" si="29"/>
        <v>9382</v>
      </c>
      <c r="AB48" s="159">
        <f t="shared" si="30"/>
        <v>143118</v>
      </c>
      <c r="AC48" s="439">
        <f t="shared" si="31"/>
        <v>421500</v>
      </c>
      <c r="AD48" s="327">
        <f t="shared" si="32"/>
        <v>271437.55</v>
      </c>
      <c r="AE48" s="168">
        <f t="shared" si="33"/>
        <v>150062.45000000001</v>
      </c>
      <c r="AF48" s="143">
        <f>'43 92'!AF48+'Total Factory'!AF48</f>
        <v>60955</v>
      </c>
      <c r="AG48" s="121">
        <f>'43 92'!AG48+'Total Factory'!AG48</f>
        <v>0</v>
      </c>
      <c r="AH48" s="122">
        <f t="shared" si="12"/>
        <v>60955</v>
      </c>
      <c r="AI48" s="121">
        <f>'43 92'!AI48+'Total Factory'!AI48</f>
        <v>63000</v>
      </c>
      <c r="AJ48" s="121">
        <f>'43 92'!AJ48+'Total Factory'!AJ48</f>
        <v>0</v>
      </c>
      <c r="AK48" s="122">
        <f t="shared" si="13"/>
        <v>63000</v>
      </c>
      <c r="AL48" s="121">
        <f>'43 92'!AL48+'Total Factory'!AL48</f>
        <v>57000</v>
      </c>
      <c r="AM48" s="121">
        <f>'43 92'!AM48+'Total Factory'!AM48</f>
        <v>0</v>
      </c>
      <c r="AN48" s="122">
        <f t="shared" si="14"/>
        <v>57000</v>
      </c>
      <c r="AO48" s="157">
        <f t="shared" si="34"/>
        <v>180955</v>
      </c>
      <c r="AP48" s="322">
        <f t="shared" si="35"/>
        <v>0</v>
      </c>
      <c r="AQ48" s="443">
        <f t="shared" si="36"/>
        <v>180955</v>
      </c>
      <c r="AR48" s="143">
        <f>'43 92'!AR48+'Total Factory'!AR48</f>
        <v>55000</v>
      </c>
      <c r="AS48" s="121">
        <f>'43 92'!AS48+'Total Factory'!AS48</f>
        <v>0</v>
      </c>
      <c r="AT48" s="122">
        <f t="shared" si="37"/>
        <v>55000</v>
      </c>
      <c r="AU48" s="121">
        <f>'43 92'!AU48+'Total Factory'!AU48</f>
        <v>57000</v>
      </c>
      <c r="AV48" s="121">
        <f>'43 92'!AV48+'Total Factory'!AV48</f>
        <v>0</v>
      </c>
      <c r="AW48" s="123">
        <f t="shared" si="16"/>
        <v>57000</v>
      </c>
      <c r="AX48" s="125">
        <f>'43 92'!AX48+'Total Factory'!AX48</f>
        <v>252000</v>
      </c>
      <c r="AY48" s="121">
        <f>'43 92'!AY48+'Total Factory'!AY48</f>
        <v>0</v>
      </c>
      <c r="AZ48" s="122">
        <f t="shared" si="17"/>
        <v>252000</v>
      </c>
      <c r="BA48" s="157">
        <f t="shared" si="38"/>
        <v>364000</v>
      </c>
      <c r="BB48" s="158">
        <f t="shared" si="39"/>
        <v>0</v>
      </c>
      <c r="BC48" s="443">
        <f t="shared" si="40"/>
        <v>364000</v>
      </c>
      <c r="BD48" s="166">
        <f t="shared" si="41"/>
        <v>544955</v>
      </c>
      <c r="BE48" s="167">
        <f t="shared" si="42"/>
        <v>0</v>
      </c>
      <c r="BF48" s="444">
        <f t="shared" si="43"/>
        <v>544955</v>
      </c>
      <c r="BG48" s="166">
        <f t="shared" si="44"/>
        <v>966455</v>
      </c>
      <c r="BH48" s="444">
        <f t="shared" si="45"/>
        <v>271437.55</v>
      </c>
      <c r="BI48" s="444">
        <f t="shared" si="46"/>
        <v>695017.45</v>
      </c>
      <c r="BJ48" s="465"/>
    </row>
    <row r="49" spans="1:62" s="183" customFormat="1" ht="30" customHeight="1" x14ac:dyDescent="0.5">
      <c r="A49" s="224">
        <f t="shared" si="47"/>
        <v>43</v>
      </c>
      <c r="B49" s="222">
        <v>51615</v>
      </c>
      <c r="C49" s="223" t="s">
        <v>81</v>
      </c>
      <c r="D49" s="186" t="s">
        <v>86</v>
      </c>
      <c r="E49" s="143">
        <f>'43 92'!E49+'Total Factory'!E49</f>
        <v>64000</v>
      </c>
      <c r="F49" s="121">
        <f>'43 92'!F49+'Total Factory'!F49</f>
        <v>200990</v>
      </c>
      <c r="G49" s="122">
        <f t="shared" si="22"/>
        <v>-136990</v>
      </c>
      <c r="H49" s="121">
        <f>'43 92'!H49+'Total Factory'!H49</f>
        <v>261000</v>
      </c>
      <c r="I49" s="121">
        <f>'43 92'!I49+'Total Factory'!I49</f>
        <v>110866.67</v>
      </c>
      <c r="J49" s="123">
        <f t="shared" si="23"/>
        <v>150133.33000000002</v>
      </c>
      <c r="K49" s="121">
        <f>'43 92'!K49+'Total Factory'!K49</f>
        <v>95000</v>
      </c>
      <c r="L49" s="121">
        <f>'43 92'!L49+'Total Factory'!L49</f>
        <v>187925</v>
      </c>
      <c r="M49" s="124">
        <f t="shared" si="24"/>
        <v>-92925</v>
      </c>
      <c r="N49" s="157">
        <f t="shared" si="25"/>
        <v>420000</v>
      </c>
      <c r="O49" s="322">
        <f t="shared" si="26"/>
        <v>499781.67</v>
      </c>
      <c r="P49" s="159">
        <f t="shared" si="27"/>
        <v>-79781.669999999984</v>
      </c>
      <c r="Q49" s="143">
        <f>'43 92'!Q49+'Total Factory'!Q49</f>
        <v>168000</v>
      </c>
      <c r="R49" s="121">
        <f>'43 92'!R49+'Total Factory'!R49</f>
        <v>138675</v>
      </c>
      <c r="S49" s="122">
        <f t="shared" si="9"/>
        <v>29325</v>
      </c>
      <c r="T49" s="121">
        <f>'43 92'!T49+'Total Factory'!T49</f>
        <v>308000</v>
      </c>
      <c r="U49" s="121">
        <f>'43 92'!U49+'Total Factory'!U49</f>
        <v>0</v>
      </c>
      <c r="V49" s="123">
        <f t="shared" si="10"/>
        <v>308000</v>
      </c>
      <c r="W49" s="121">
        <f>'43 92'!W49+'Total Factory'!W49</f>
        <v>203000</v>
      </c>
      <c r="X49" s="121">
        <f>'43 92'!X49+'Total Factory'!X49</f>
        <v>0</v>
      </c>
      <c r="Y49" s="124">
        <f t="shared" si="11"/>
        <v>203000</v>
      </c>
      <c r="Z49" s="157">
        <f t="shared" si="28"/>
        <v>679000</v>
      </c>
      <c r="AA49" s="322">
        <f t="shared" si="29"/>
        <v>138675</v>
      </c>
      <c r="AB49" s="159">
        <f t="shared" si="30"/>
        <v>540325</v>
      </c>
      <c r="AC49" s="439">
        <f t="shared" si="31"/>
        <v>1099000</v>
      </c>
      <c r="AD49" s="327">
        <f t="shared" si="32"/>
        <v>638456.66999999993</v>
      </c>
      <c r="AE49" s="168">
        <f t="shared" si="33"/>
        <v>460543.33000000007</v>
      </c>
      <c r="AF49" s="143">
        <f>'43 92'!AF49+'Total Factory'!AF49</f>
        <v>69000</v>
      </c>
      <c r="AG49" s="121">
        <f>'43 92'!AG49+'Total Factory'!AG49</f>
        <v>0</v>
      </c>
      <c r="AH49" s="122">
        <f t="shared" si="12"/>
        <v>69000</v>
      </c>
      <c r="AI49" s="121">
        <f>'43 92'!AI49+'Total Factory'!AI49</f>
        <v>301500</v>
      </c>
      <c r="AJ49" s="121">
        <f>'43 92'!AJ49+'Total Factory'!AJ49</f>
        <v>0</v>
      </c>
      <c r="AK49" s="122">
        <f t="shared" si="13"/>
        <v>301500</v>
      </c>
      <c r="AL49" s="121">
        <f>'43 92'!AL49+'Total Factory'!AL49</f>
        <v>116900</v>
      </c>
      <c r="AM49" s="121">
        <f>'43 92'!AM49+'Total Factory'!AM49</f>
        <v>0</v>
      </c>
      <c r="AN49" s="122">
        <f t="shared" si="14"/>
        <v>116900</v>
      </c>
      <c r="AO49" s="157">
        <f t="shared" si="34"/>
        <v>487400</v>
      </c>
      <c r="AP49" s="322">
        <f t="shared" si="35"/>
        <v>0</v>
      </c>
      <c r="AQ49" s="443">
        <f t="shared" si="36"/>
        <v>487400</v>
      </c>
      <c r="AR49" s="143">
        <f>'43 92'!AR49+'Total Factory'!AR49</f>
        <v>91400</v>
      </c>
      <c r="AS49" s="121">
        <f>'43 92'!AS49+'Total Factory'!AS49</f>
        <v>0</v>
      </c>
      <c r="AT49" s="122">
        <f t="shared" si="37"/>
        <v>91400</v>
      </c>
      <c r="AU49" s="121">
        <f>'43 92'!AU49+'Total Factory'!AU49</f>
        <v>244900</v>
      </c>
      <c r="AV49" s="121">
        <f>'43 92'!AV49+'Total Factory'!AV49</f>
        <v>0</v>
      </c>
      <c r="AW49" s="123">
        <f t="shared" si="16"/>
        <v>244900</v>
      </c>
      <c r="AX49" s="125">
        <f>'43 92'!AX49+'Total Factory'!AX49</f>
        <v>83600</v>
      </c>
      <c r="AY49" s="121">
        <f>'43 92'!AY49+'Total Factory'!AY49</f>
        <v>0</v>
      </c>
      <c r="AZ49" s="122">
        <f t="shared" si="17"/>
        <v>83600</v>
      </c>
      <c r="BA49" s="157">
        <f t="shared" si="38"/>
        <v>419900</v>
      </c>
      <c r="BB49" s="158">
        <f t="shared" si="39"/>
        <v>0</v>
      </c>
      <c r="BC49" s="443">
        <f t="shared" si="40"/>
        <v>419900</v>
      </c>
      <c r="BD49" s="166">
        <f t="shared" si="41"/>
        <v>907300</v>
      </c>
      <c r="BE49" s="167">
        <f t="shared" si="42"/>
        <v>0</v>
      </c>
      <c r="BF49" s="444">
        <f t="shared" si="43"/>
        <v>907300</v>
      </c>
      <c r="BG49" s="166">
        <f t="shared" si="44"/>
        <v>2006300</v>
      </c>
      <c r="BH49" s="444">
        <f t="shared" si="45"/>
        <v>638456.66999999993</v>
      </c>
      <c r="BI49" s="444">
        <f t="shared" si="46"/>
        <v>1367843.33</v>
      </c>
      <c r="BJ49" s="465"/>
    </row>
    <row r="50" spans="1:62" s="183" customFormat="1" ht="30" customHeight="1" x14ac:dyDescent="0.5">
      <c r="A50" s="224">
        <f t="shared" si="47"/>
        <v>44</v>
      </c>
      <c r="B50" s="222">
        <v>51616</v>
      </c>
      <c r="C50" s="223" t="s">
        <v>36</v>
      </c>
      <c r="D50" s="186" t="s">
        <v>76</v>
      </c>
      <c r="E50" s="143">
        <f>'43 92'!E50+'Total Factory'!E50</f>
        <v>0</v>
      </c>
      <c r="F50" s="121">
        <f>'43 92'!F50+'Total Factory'!F50</f>
        <v>0</v>
      </c>
      <c r="G50" s="122">
        <f t="shared" si="22"/>
        <v>0</v>
      </c>
      <c r="H50" s="121">
        <f>'43 92'!H50+'Total Factory'!H50</f>
        <v>0</v>
      </c>
      <c r="I50" s="121">
        <f>'43 92'!I50+'Total Factory'!I50</f>
        <v>0</v>
      </c>
      <c r="J50" s="123">
        <f t="shared" si="23"/>
        <v>0</v>
      </c>
      <c r="K50" s="121">
        <f>'43 92'!K50+'Total Factory'!K50</f>
        <v>0</v>
      </c>
      <c r="L50" s="121">
        <f>'43 92'!L50+'Total Factory'!L50</f>
        <v>0</v>
      </c>
      <c r="M50" s="124">
        <f t="shared" si="24"/>
        <v>0</v>
      </c>
      <c r="N50" s="157">
        <f t="shared" si="25"/>
        <v>0</v>
      </c>
      <c r="O50" s="322">
        <f t="shared" si="26"/>
        <v>0</v>
      </c>
      <c r="P50" s="159">
        <f t="shared" si="27"/>
        <v>0</v>
      </c>
      <c r="Q50" s="143">
        <f>'43 92'!Q50+'Total Factory'!Q50</f>
        <v>0</v>
      </c>
      <c r="R50" s="121">
        <f>'43 92'!R50+'Total Factory'!R50</f>
        <v>0</v>
      </c>
      <c r="S50" s="122">
        <f t="shared" si="9"/>
        <v>0</v>
      </c>
      <c r="T50" s="121">
        <f>'43 92'!T50+'Total Factory'!T50</f>
        <v>0</v>
      </c>
      <c r="U50" s="121">
        <f>'43 92'!U50+'Total Factory'!U50</f>
        <v>0</v>
      </c>
      <c r="V50" s="123">
        <f t="shared" si="10"/>
        <v>0</v>
      </c>
      <c r="W50" s="121">
        <f>'43 92'!W50+'Total Factory'!W50</f>
        <v>0</v>
      </c>
      <c r="X50" s="121">
        <f>'43 92'!X50+'Total Factory'!X50</f>
        <v>0</v>
      </c>
      <c r="Y50" s="124">
        <f t="shared" si="11"/>
        <v>0</v>
      </c>
      <c r="Z50" s="157">
        <f t="shared" si="28"/>
        <v>0</v>
      </c>
      <c r="AA50" s="322">
        <f t="shared" si="29"/>
        <v>0</v>
      </c>
      <c r="AB50" s="159">
        <f t="shared" si="30"/>
        <v>0</v>
      </c>
      <c r="AC50" s="439">
        <f t="shared" si="31"/>
        <v>0</v>
      </c>
      <c r="AD50" s="327">
        <f t="shared" si="32"/>
        <v>0</v>
      </c>
      <c r="AE50" s="168">
        <f t="shared" si="33"/>
        <v>0</v>
      </c>
      <c r="AF50" s="143">
        <f>'43 92'!AF50+'Total Factory'!AF50</f>
        <v>0</v>
      </c>
      <c r="AG50" s="121">
        <f>'43 92'!AG50+'Total Factory'!AG50</f>
        <v>0</v>
      </c>
      <c r="AH50" s="122">
        <f t="shared" si="12"/>
        <v>0</v>
      </c>
      <c r="AI50" s="121">
        <f>'43 92'!AI50+'Total Factory'!AI50</f>
        <v>0</v>
      </c>
      <c r="AJ50" s="121">
        <f>'43 92'!AJ50+'Total Factory'!AJ50</f>
        <v>0</v>
      </c>
      <c r="AK50" s="122">
        <f t="shared" si="13"/>
        <v>0</v>
      </c>
      <c r="AL50" s="121">
        <f>'43 92'!AL50+'Total Factory'!AL50</f>
        <v>0</v>
      </c>
      <c r="AM50" s="121">
        <f>'43 92'!AM50+'Total Factory'!AM50</f>
        <v>0</v>
      </c>
      <c r="AN50" s="122">
        <f t="shared" si="14"/>
        <v>0</v>
      </c>
      <c r="AO50" s="157">
        <f t="shared" si="34"/>
        <v>0</v>
      </c>
      <c r="AP50" s="322">
        <f t="shared" si="35"/>
        <v>0</v>
      </c>
      <c r="AQ50" s="443">
        <f t="shared" si="36"/>
        <v>0</v>
      </c>
      <c r="AR50" s="143">
        <f>'43 92'!AR50+'Total Factory'!AR50</f>
        <v>0</v>
      </c>
      <c r="AS50" s="121">
        <f>'43 92'!AS50+'Total Factory'!AS50</f>
        <v>0</v>
      </c>
      <c r="AT50" s="122">
        <f t="shared" si="37"/>
        <v>0</v>
      </c>
      <c r="AU50" s="121">
        <f>'43 92'!AU50+'Total Factory'!AU50</f>
        <v>0</v>
      </c>
      <c r="AV50" s="121">
        <f>'43 92'!AV50+'Total Factory'!AV50</f>
        <v>0</v>
      </c>
      <c r="AW50" s="123">
        <f t="shared" si="16"/>
        <v>0</v>
      </c>
      <c r="AX50" s="125">
        <f>'43 92'!AX50+'Total Factory'!AX50</f>
        <v>0</v>
      </c>
      <c r="AY50" s="121">
        <f>'43 92'!AY50+'Total Factory'!AY50</f>
        <v>0</v>
      </c>
      <c r="AZ50" s="122">
        <f t="shared" si="17"/>
        <v>0</v>
      </c>
      <c r="BA50" s="157">
        <f t="shared" si="38"/>
        <v>0</v>
      </c>
      <c r="BB50" s="158">
        <f t="shared" si="39"/>
        <v>0</v>
      </c>
      <c r="BC50" s="443">
        <f t="shared" si="40"/>
        <v>0</v>
      </c>
      <c r="BD50" s="166">
        <f t="shared" si="41"/>
        <v>0</v>
      </c>
      <c r="BE50" s="167">
        <f t="shared" si="42"/>
        <v>0</v>
      </c>
      <c r="BF50" s="444">
        <f t="shared" si="43"/>
        <v>0</v>
      </c>
      <c r="BG50" s="166">
        <f t="shared" si="44"/>
        <v>0</v>
      </c>
      <c r="BH50" s="444">
        <f t="shared" si="45"/>
        <v>0</v>
      </c>
      <c r="BI50" s="444">
        <f t="shared" si="46"/>
        <v>0</v>
      </c>
      <c r="BJ50" s="465"/>
    </row>
    <row r="51" spans="1:62" s="183" customFormat="1" ht="30" customHeight="1" x14ac:dyDescent="0.5">
      <c r="A51" s="221">
        <f t="shared" si="47"/>
        <v>45</v>
      </c>
      <c r="B51" s="222">
        <v>51617</v>
      </c>
      <c r="C51" s="223" t="s">
        <v>37</v>
      </c>
      <c r="D51" s="186" t="s">
        <v>77</v>
      </c>
      <c r="E51" s="143">
        <f>'43 92'!E51+'Total Factory'!E51</f>
        <v>12000</v>
      </c>
      <c r="F51" s="121">
        <f>'43 92'!F51+'Total Factory'!F51</f>
        <v>0</v>
      </c>
      <c r="G51" s="122">
        <f t="shared" si="22"/>
        <v>12000</v>
      </c>
      <c r="H51" s="121">
        <f>'43 92'!H51+'Total Factory'!H51</f>
        <v>30000</v>
      </c>
      <c r="I51" s="121">
        <f>'43 92'!I51+'Total Factory'!I51</f>
        <v>120</v>
      </c>
      <c r="J51" s="123">
        <f t="shared" si="23"/>
        <v>29880</v>
      </c>
      <c r="K51" s="121">
        <f>'43 92'!K51+'Total Factory'!K51</f>
        <v>482516</v>
      </c>
      <c r="L51" s="121">
        <f>'43 92'!L51+'Total Factory'!L51</f>
        <v>210</v>
      </c>
      <c r="M51" s="124">
        <f t="shared" si="24"/>
        <v>482306</v>
      </c>
      <c r="N51" s="157">
        <f t="shared" si="25"/>
        <v>524516</v>
      </c>
      <c r="O51" s="322">
        <f t="shared" si="26"/>
        <v>330</v>
      </c>
      <c r="P51" s="159">
        <f t="shared" si="27"/>
        <v>524186</v>
      </c>
      <c r="Q51" s="143">
        <f>'43 92'!Q51+'Total Factory'!Q51</f>
        <v>10000</v>
      </c>
      <c r="R51" s="121">
        <f>'43 92'!R51+'Total Factory'!R51</f>
        <v>3516.67</v>
      </c>
      <c r="S51" s="122">
        <f t="shared" si="9"/>
        <v>6483.33</v>
      </c>
      <c r="T51" s="121">
        <f>'43 92'!T51+'Total Factory'!T51</f>
        <v>4000</v>
      </c>
      <c r="U51" s="121">
        <f>'43 92'!U51+'Total Factory'!U51</f>
        <v>0</v>
      </c>
      <c r="V51" s="123">
        <f t="shared" si="10"/>
        <v>4000</v>
      </c>
      <c r="W51" s="121">
        <f>'43 92'!W51+'Total Factory'!W51</f>
        <v>6000</v>
      </c>
      <c r="X51" s="121">
        <f>'43 92'!X51+'Total Factory'!X51</f>
        <v>0</v>
      </c>
      <c r="Y51" s="124">
        <f t="shared" si="11"/>
        <v>6000</v>
      </c>
      <c r="Z51" s="157">
        <f t="shared" si="28"/>
        <v>20000</v>
      </c>
      <c r="AA51" s="322">
        <f t="shared" si="29"/>
        <v>3516.67</v>
      </c>
      <c r="AB51" s="159">
        <f t="shared" si="30"/>
        <v>16483.330000000002</v>
      </c>
      <c r="AC51" s="439">
        <f t="shared" si="31"/>
        <v>544516</v>
      </c>
      <c r="AD51" s="327">
        <f t="shared" si="32"/>
        <v>3846.67</v>
      </c>
      <c r="AE51" s="168">
        <f t="shared" si="33"/>
        <v>540669.32999999996</v>
      </c>
      <c r="AF51" s="143">
        <f>'43 92'!AF51+'Total Factory'!AF51</f>
        <v>0</v>
      </c>
      <c r="AG51" s="121">
        <f>'43 92'!AG51+'Total Factory'!AG51</f>
        <v>0</v>
      </c>
      <c r="AH51" s="122">
        <f t="shared" si="12"/>
        <v>0</v>
      </c>
      <c r="AI51" s="121">
        <f>'43 92'!AI51+'Total Factory'!AI51</f>
        <v>0</v>
      </c>
      <c r="AJ51" s="121">
        <f>'43 92'!AJ51+'Total Factory'!AJ51</f>
        <v>0</v>
      </c>
      <c r="AK51" s="122">
        <f t="shared" si="13"/>
        <v>0</v>
      </c>
      <c r="AL51" s="121">
        <f>'43 92'!AL51+'Total Factory'!AL51</f>
        <v>12000</v>
      </c>
      <c r="AM51" s="121">
        <f>'43 92'!AM51+'Total Factory'!AM51</f>
        <v>0</v>
      </c>
      <c r="AN51" s="122">
        <f t="shared" si="14"/>
        <v>12000</v>
      </c>
      <c r="AO51" s="157">
        <f t="shared" si="34"/>
        <v>12000</v>
      </c>
      <c r="AP51" s="322">
        <f t="shared" si="35"/>
        <v>0</v>
      </c>
      <c r="AQ51" s="443">
        <f t="shared" si="36"/>
        <v>12000</v>
      </c>
      <c r="AR51" s="143">
        <f>'43 92'!AR51+'Total Factory'!AR51</f>
        <v>10000</v>
      </c>
      <c r="AS51" s="121">
        <f>'43 92'!AS51+'Total Factory'!AS51</f>
        <v>0</v>
      </c>
      <c r="AT51" s="122">
        <f t="shared" si="37"/>
        <v>10000</v>
      </c>
      <c r="AU51" s="121">
        <f>'43 92'!AU51+'Total Factory'!AU51</f>
        <v>14000</v>
      </c>
      <c r="AV51" s="121">
        <f>'43 92'!AV51+'Total Factory'!AV51</f>
        <v>0</v>
      </c>
      <c r="AW51" s="123">
        <f t="shared" si="16"/>
        <v>14000</v>
      </c>
      <c r="AX51" s="125">
        <f>'43 92'!AX51+'Total Factory'!AX51</f>
        <v>0</v>
      </c>
      <c r="AY51" s="121">
        <f>'43 92'!AY51+'Total Factory'!AY51</f>
        <v>0</v>
      </c>
      <c r="AZ51" s="122">
        <f t="shared" si="17"/>
        <v>0</v>
      </c>
      <c r="BA51" s="157">
        <f t="shared" si="38"/>
        <v>24000</v>
      </c>
      <c r="BB51" s="158">
        <f t="shared" si="39"/>
        <v>0</v>
      </c>
      <c r="BC51" s="443">
        <f t="shared" si="40"/>
        <v>24000</v>
      </c>
      <c r="BD51" s="166">
        <f t="shared" si="41"/>
        <v>36000</v>
      </c>
      <c r="BE51" s="167">
        <f t="shared" si="42"/>
        <v>0</v>
      </c>
      <c r="BF51" s="444">
        <f t="shared" si="43"/>
        <v>36000</v>
      </c>
      <c r="BG51" s="166">
        <f t="shared" si="44"/>
        <v>580516</v>
      </c>
      <c r="BH51" s="444">
        <f t="shared" si="45"/>
        <v>3846.67</v>
      </c>
      <c r="BI51" s="175">
        <f t="shared" si="46"/>
        <v>576669.32999999996</v>
      </c>
      <c r="BJ51" s="465"/>
    </row>
    <row r="52" spans="1:62" s="183" customFormat="1" ht="30" customHeight="1" x14ac:dyDescent="0.5">
      <c r="A52" s="224">
        <f t="shared" si="47"/>
        <v>46</v>
      </c>
      <c r="B52" s="512">
        <v>51698</v>
      </c>
      <c r="C52" s="513" t="s">
        <v>266</v>
      </c>
      <c r="D52" s="233"/>
      <c r="E52" s="143">
        <f>'43 92'!E52+'Total Factory'!E52</f>
        <v>0</v>
      </c>
      <c r="F52" s="121">
        <f>'43 92'!F52+'Total Factory'!F52</f>
        <v>0</v>
      </c>
      <c r="G52" s="122">
        <f t="shared" ref="G52" si="48">E52-F52</f>
        <v>0</v>
      </c>
      <c r="H52" s="121">
        <f>'43 92'!H52+'Total Factory'!H52</f>
        <v>0</v>
      </c>
      <c r="I52" s="121">
        <f>'43 92'!I52+'Total Factory'!I52</f>
        <v>-704209.22</v>
      </c>
      <c r="J52" s="123">
        <f t="shared" ref="J52" si="49">H52-I52</f>
        <v>704209.22</v>
      </c>
      <c r="K52" s="121">
        <f>'43 92'!K52+'Total Factory'!K52</f>
        <v>0</v>
      </c>
      <c r="L52" s="121">
        <f>'43 92'!L52+'Total Factory'!L52</f>
        <v>-1778138.12</v>
      </c>
      <c r="M52" s="124">
        <f t="shared" ref="M52" si="50">K52-L52</f>
        <v>1778138.12</v>
      </c>
      <c r="N52" s="157">
        <f t="shared" ref="N52" si="51">E52+H52+K52</f>
        <v>0</v>
      </c>
      <c r="O52" s="322">
        <f t="shared" ref="O52" si="52">F52+I52+L52</f>
        <v>-2482347.34</v>
      </c>
      <c r="P52" s="159">
        <f t="shared" ref="P52" si="53">N52-O52</f>
        <v>2482347.34</v>
      </c>
      <c r="Q52" s="143">
        <f>'43 92'!Q52+'Total Factory'!Q52</f>
        <v>0</v>
      </c>
      <c r="R52" s="121">
        <f>'43 92'!R52+'Total Factory'!R52</f>
        <v>-780390.96</v>
      </c>
      <c r="S52" s="122">
        <f t="shared" ref="S52" si="54">Q52-R52</f>
        <v>780390.96</v>
      </c>
      <c r="T52" s="121">
        <f>'43 92'!T52+'Total Factory'!T52</f>
        <v>0</v>
      </c>
      <c r="U52" s="121">
        <f>'43 92'!U52+'Total Factory'!U52</f>
        <v>0</v>
      </c>
      <c r="V52" s="123">
        <f t="shared" ref="V52" si="55">T52-U52</f>
        <v>0</v>
      </c>
      <c r="W52" s="121">
        <f>'43 92'!W52+'Total Factory'!W52</f>
        <v>0</v>
      </c>
      <c r="X52" s="121">
        <f>'43 92'!X52+'Total Factory'!X52</f>
        <v>0</v>
      </c>
      <c r="Y52" s="124">
        <f t="shared" ref="Y52" si="56">W52-X52</f>
        <v>0</v>
      </c>
      <c r="Z52" s="157">
        <f t="shared" ref="Z52" si="57">Q52+T52+W52</f>
        <v>0</v>
      </c>
      <c r="AA52" s="322">
        <f t="shared" ref="AA52" si="58">R52+U52+X52</f>
        <v>-780390.96</v>
      </c>
      <c r="AB52" s="159">
        <f t="shared" ref="AB52" si="59">Z52-AA52</f>
        <v>780390.96</v>
      </c>
      <c r="AC52" s="439">
        <f t="shared" ref="AC52" si="60">E52+H52+K52+Q52+T52+W52</f>
        <v>0</v>
      </c>
      <c r="AD52" s="327">
        <f t="shared" ref="AD52" si="61">F52+I52+L52+R52+U52+X52</f>
        <v>-3262738.3</v>
      </c>
      <c r="AE52" s="168">
        <f t="shared" ref="AE52" si="62">AC52-AD52</f>
        <v>3262738.3</v>
      </c>
      <c r="AF52" s="143">
        <f>'43 92'!AF52+'Total Factory'!AF52</f>
        <v>0</v>
      </c>
      <c r="AG52" s="121">
        <f>'43 92'!AG52+'Total Factory'!AG52</f>
        <v>0</v>
      </c>
      <c r="AH52" s="122">
        <f t="shared" ref="AH52" si="63">AF52-AG52</f>
        <v>0</v>
      </c>
      <c r="AI52" s="121">
        <f>'43 92'!AI52+'Total Factory'!AI52</f>
        <v>0</v>
      </c>
      <c r="AJ52" s="121">
        <f>'43 92'!AJ52+'Total Factory'!AJ52</f>
        <v>0</v>
      </c>
      <c r="AK52" s="122">
        <f t="shared" ref="AK52" si="64">AI52-AJ52</f>
        <v>0</v>
      </c>
      <c r="AL52" s="121">
        <f>'43 92'!AL52+'Total Factory'!AL52</f>
        <v>0</v>
      </c>
      <c r="AM52" s="121">
        <f>'43 92'!AM52+'Total Factory'!AM52</f>
        <v>0</v>
      </c>
      <c r="AN52" s="122">
        <f t="shared" ref="AN52" si="65">AL52-AM52</f>
        <v>0</v>
      </c>
      <c r="AO52" s="157">
        <f t="shared" ref="AO52" si="66">AF52+AI52+AL52</f>
        <v>0</v>
      </c>
      <c r="AP52" s="322">
        <f t="shared" ref="AP52" si="67">AG52+AJ52+AM52</f>
        <v>0</v>
      </c>
      <c r="AQ52" s="443">
        <f t="shared" ref="AQ52" si="68">AO52-AP52</f>
        <v>0</v>
      </c>
      <c r="AR52" s="143">
        <f>'43 92'!AR52+'Total Factory'!AR52</f>
        <v>0</v>
      </c>
      <c r="AS52" s="121">
        <f>'43 92'!AS52+'Total Factory'!AS52</f>
        <v>0</v>
      </c>
      <c r="AT52" s="122">
        <f t="shared" ref="AT52" si="69">AR52-AS52</f>
        <v>0</v>
      </c>
      <c r="AU52" s="121">
        <f>'43 92'!AU52+'Total Factory'!AU52</f>
        <v>0</v>
      </c>
      <c r="AV52" s="121">
        <f>'43 92'!AV52+'Total Factory'!AV52</f>
        <v>0</v>
      </c>
      <c r="AW52" s="123">
        <f t="shared" ref="AW52" si="70">AU52-AV52</f>
        <v>0</v>
      </c>
      <c r="AX52" s="125">
        <f>'43 92'!AX52+'Total Factory'!AX52</f>
        <v>0</v>
      </c>
      <c r="AY52" s="121">
        <f>'43 92'!AY52+'Total Factory'!AY52</f>
        <v>0</v>
      </c>
      <c r="AZ52" s="122">
        <f t="shared" ref="AZ52" si="71">AX52-AY52</f>
        <v>0</v>
      </c>
      <c r="BA52" s="157">
        <f t="shared" ref="BA52" si="72">AR52+AU52+AX52</f>
        <v>0</v>
      </c>
      <c r="BB52" s="158">
        <f t="shared" ref="BB52" si="73">AS52+AV52+AY52</f>
        <v>0</v>
      </c>
      <c r="BC52" s="443">
        <f t="shared" ref="BC52" si="74">BA52-BB52</f>
        <v>0</v>
      </c>
      <c r="BD52" s="166">
        <f t="shared" ref="BD52" si="75">AF52+AI52+AL52+AR52+AU52+AX52</f>
        <v>0</v>
      </c>
      <c r="BE52" s="167">
        <f t="shared" ref="BE52" si="76">AG52+AJ52+AM52+AS52+AV52+AY52</f>
        <v>0</v>
      </c>
      <c r="BF52" s="444">
        <f t="shared" ref="BF52" si="77">BD52-BE52</f>
        <v>0</v>
      </c>
      <c r="BG52" s="166">
        <f t="shared" ref="BG52" si="78">AC52+BD52</f>
        <v>0</v>
      </c>
      <c r="BH52" s="444">
        <f t="shared" ref="BH52" si="79">AD52+BE52</f>
        <v>-3262738.3</v>
      </c>
      <c r="BI52" s="175">
        <f t="shared" ref="BI52" si="80">BG52-BH52</f>
        <v>3262738.3</v>
      </c>
      <c r="BJ52" s="465"/>
    </row>
    <row r="53" spans="1:62" s="183" customFormat="1" ht="30" customHeight="1" thickBot="1" x14ac:dyDescent="0.55000000000000004">
      <c r="A53" s="221">
        <f t="shared" si="47"/>
        <v>47</v>
      </c>
      <c r="B53" s="225">
        <v>51708</v>
      </c>
      <c r="C53" s="226" t="s">
        <v>247</v>
      </c>
      <c r="D53" s="187" t="s">
        <v>250</v>
      </c>
      <c r="E53" s="461">
        <f>'43 92'!E53+'Total Factory'!E53</f>
        <v>0</v>
      </c>
      <c r="F53" s="126">
        <f>'43 92'!F53+'Total Factory'!F53</f>
        <v>0</v>
      </c>
      <c r="G53" s="127">
        <f t="shared" si="22"/>
        <v>0</v>
      </c>
      <c r="H53" s="126">
        <f>'43 92'!H53+'Total Factory'!H53</f>
        <v>0</v>
      </c>
      <c r="I53" s="126">
        <f>'43 92'!I53+'Total Factory'!I53</f>
        <v>0</v>
      </c>
      <c r="J53" s="128">
        <f t="shared" si="23"/>
        <v>0</v>
      </c>
      <c r="K53" s="126">
        <f>'43 92'!K53+'Total Factory'!K53</f>
        <v>0</v>
      </c>
      <c r="L53" s="126">
        <f>'43 92'!L53+'Total Factory'!L53</f>
        <v>0</v>
      </c>
      <c r="M53" s="129">
        <f t="shared" si="24"/>
        <v>0</v>
      </c>
      <c r="N53" s="160">
        <f t="shared" si="25"/>
        <v>0</v>
      </c>
      <c r="O53" s="323">
        <f t="shared" si="26"/>
        <v>0</v>
      </c>
      <c r="P53" s="162">
        <f t="shared" si="27"/>
        <v>0</v>
      </c>
      <c r="Q53" s="461">
        <f>'43 92'!Q53+'Total Factory'!Q53</f>
        <v>0</v>
      </c>
      <c r="R53" s="126">
        <f>'43 92'!R53+'Total Factory'!R53</f>
        <v>0</v>
      </c>
      <c r="S53" s="127">
        <f t="shared" si="9"/>
        <v>0</v>
      </c>
      <c r="T53" s="126">
        <f>'43 92'!T53+'Total Factory'!T53</f>
        <v>0</v>
      </c>
      <c r="U53" s="126">
        <f>'43 92'!U53+'Total Factory'!U53</f>
        <v>0</v>
      </c>
      <c r="V53" s="128">
        <f t="shared" si="10"/>
        <v>0</v>
      </c>
      <c r="W53" s="126">
        <f>'43 92'!W53+'Total Factory'!W53</f>
        <v>0</v>
      </c>
      <c r="X53" s="126">
        <f>'43 92'!X53+'Total Factory'!X53</f>
        <v>0</v>
      </c>
      <c r="Y53" s="129">
        <f t="shared" si="11"/>
        <v>0</v>
      </c>
      <c r="Z53" s="160">
        <f t="shared" si="28"/>
        <v>0</v>
      </c>
      <c r="AA53" s="323">
        <f t="shared" si="29"/>
        <v>0</v>
      </c>
      <c r="AB53" s="162">
        <f t="shared" si="30"/>
        <v>0</v>
      </c>
      <c r="AC53" s="440">
        <f t="shared" si="31"/>
        <v>0</v>
      </c>
      <c r="AD53" s="328">
        <f t="shared" si="32"/>
        <v>0</v>
      </c>
      <c r="AE53" s="171">
        <f t="shared" si="33"/>
        <v>0</v>
      </c>
      <c r="AF53" s="143">
        <f>'43 92'!AF53+'Total Factory'!AF53</f>
        <v>0</v>
      </c>
      <c r="AG53" s="126">
        <f>'43 92'!AG53+'Total Factory'!AG53</f>
        <v>0</v>
      </c>
      <c r="AH53" s="122">
        <f t="shared" si="12"/>
        <v>0</v>
      </c>
      <c r="AI53" s="121">
        <f>'43 92'!AI53+'Total Factory'!AI53</f>
        <v>0</v>
      </c>
      <c r="AJ53" s="126">
        <f>'43 92'!AJ53+'Total Factory'!AJ53</f>
        <v>0</v>
      </c>
      <c r="AK53" s="122">
        <f t="shared" si="13"/>
        <v>0</v>
      </c>
      <c r="AL53" s="121">
        <f>'43 92'!AL53+'Total Factory'!AL53</f>
        <v>0</v>
      </c>
      <c r="AM53" s="126">
        <f>'43 92'!AM53+'Total Factory'!AM53</f>
        <v>0</v>
      </c>
      <c r="AN53" s="122">
        <f t="shared" si="14"/>
        <v>0</v>
      </c>
      <c r="AO53" s="160">
        <f t="shared" si="34"/>
        <v>0</v>
      </c>
      <c r="AP53" s="323">
        <f t="shared" si="35"/>
        <v>0</v>
      </c>
      <c r="AQ53" s="443">
        <f t="shared" si="36"/>
        <v>0</v>
      </c>
      <c r="AR53" s="143">
        <f>'43 92'!AR53+'Total Factory'!AR53</f>
        <v>0</v>
      </c>
      <c r="AS53" s="126">
        <f>'43 92'!AS53+'Total Factory'!AS53</f>
        <v>0</v>
      </c>
      <c r="AT53" s="122">
        <f t="shared" si="37"/>
        <v>0</v>
      </c>
      <c r="AU53" s="121">
        <f>'43 92'!AU53+'Total Factory'!AU53</f>
        <v>0</v>
      </c>
      <c r="AV53" s="126">
        <f>'43 92'!AV53+'Total Factory'!AV53</f>
        <v>0</v>
      </c>
      <c r="AW53" s="123">
        <f t="shared" si="16"/>
        <v>0</v>
      </c>
      <c r="AX53" s="125">
        <f>'43 92'!AX53+'Total Factory'!AX53</f>
        <v>0</v>
      </c>
      <c r="AY53" s="126">
        <f>'43 92'!AY53+'Total Factory'!AY53</f>
        <v>0</v>
      </c>
      <c r="AZ53" s="122">
        <f t="shared" si="17"/>
        <v>0</v>
      </c>
      <c r="BA53" s="160">
        <f t="shared" si="38"/>
        <v>0</v>
      </c>
      <c r="BB53" s="161">
        <f t="shared" si="39"/>
        <v>0</v>
      </c>
      <c r="BC53" s="443">
        <f t="shared" si="40"/>
        <v>0</v>
      </c>
      <c r="BD53" s="169">
        <f t="shared" si="41"/>
        <v>0</v>
      </c>
      <c r="BE53" s="170">
        <f t="shared" si="42"/>
        <v>0</v>
      </c>
      <c r="BF53" s="444">
        <f t="shared" si="43"/>
        <v>0</v>
      </c>
      <c r="BG53" s="169">
        <f t="shared" si="44"/>
        <v>0</v>
      </c>
      <c r="BH53" s="444">
        <f t="shared" si="45"/>
        <v>0</v>
      </c>
      <c r="BI53" s="444">
        <f t="shared" si="46"/>
        <v>0</v>
      </c>
      <c r="BJ53" s="465"/>
    </row>
    <row r="54" spans="1:62" s="114" customFormat="1" ht="33" customHeight="1" thickBot="1" x14ac:dyDescent="0.55000000000000004">
      <c r="A54" s="540" t="s">
        <v>97</v>
      </c>
      <c r="B54" s="541"/>
      <c r="C54" s="542"/>
      <c r="D54" s="115"/>
      <c r="E54" s="462">
        <f t="shared" ref="E54:AJ54" si="81">SUM(E7:E53)</f>
        <v>36469280.191635601</v>
      </c>
      <c r="F54" s="131">
        <f t="shared" si="81"/>
        <v>32330935.920000002</v>
      </c>
      <c r="G54" s="132">
        <f t="shared" si="81"/>
        <v>4138344.2716355976</v>
      </c>
      <c r="H54" s="131">
        <f t="shared" si="81"/>
        <v>38734418.691116482</v>
      </c>
      <c r="I54" s="131">
        <f t="shared" si="81"/>
        <v>39019222.469999991</v>
      </c>
      <c r="J54" s="133">
        <f t="shared" si="81"/>
        <v>-284803.77888351982</v>
      </c>
      <c r="K54" s="131">
        <f t="shared" si="81"/>
        <v>42452924.241181754</v>
      </c>
      <c r="L54" s="131">
        <f t="shared" si="81"/>
        <v>40197277.650000006</v>
      </c>
      <c r="M54" s="134">
        <f t="shared" si="81"/>
        <v>2255646.5911817355</v>
      </c>
      <c r="N54" s="163">
        <f t="shared" si="81"/>
        <v>117656623.12393381</v>
      </c>
      <c r="O54" s="324">
        <f t="shared" si="81"/>
        <v>111547436.03999999</v>
      </c>
      <c r="P54" s="165">
        <f t="shared" si="81"/>
        <v>6109187.0839338191</v>
      </c>
      <c r="Q54" s="462">
        <f t="shared" si="81"/>
        <v>36165943.058575891</v>
      </c>
      <c r="R54" s="131">
        <f t="shared" si="81"/>
        <v>28054111.380000003</v>
      </c>
      <c r="S54" s="132">
        <f t="shared" si="81"/>
        <v>8111831.6785758976</v>
      </c>
      <c r="T54" s="131">
        <f t="shared" si="81"/>
        <v>39559067.535013869</v>
      </c>
      <c r="U54" s="131">
        <f t="shared" si="81"/>
        <v>0</v>
      </c>
      <c r="V54" s="133">
        <f t="shared" si="81"/>
        <v>39559067.535013869</v>
      </c>
      <c r="W54" s="131">
        <f t="shared" si="81"/>
        <v>40422266.13296973</v>
      </c>
      <c r="X54" s="131">
        <f t="shared" si="81"/>
        <v>0</v>
      </c>
      <c r="Y54" s="134">
        <f t="shared" si="81"/>
        <v>40422266.13296973</v>
      </c>
      <c r="Z54" s="163">
        <f t="shared" si="81"/>
        <v>116147276.72655948</v>
      </c>
      <c r="AA54" s="324">
        <f t="shared" si="81"/>
        <v>28054111.380000003</v>
      </c>
      <c r="AB54" s="165">
        <f t="shared" si="81"/>
        <v>88093165.34655948</v>
      </c>
      <c r="AC54" s="441">
        <f t="shared" si="81"/>
        <v>233803899.85049334</v>
      </c>
      <c r="AD54" s="178">
        <f t="shared" si="81"/>
        <v>139601547.41999993</v>
      </c>
      <c r="AE54" s="174">
        <f t="shared" si="81"/>
        <v>94202352.430493295</v>
      </c>
      <c r="AF54" s="155">
        <f t="shared" si="81"/>
        <v>38652059.603497528</v>
      </c>
      <c r="AG54" s="131">
        <f t="shared" si="81"/>
        <v>0</v>
      </c>
      <c r="AH54" s="136">
        <f t="shared" si="81"/>
        <v>38652059.603497528</v>
      </c>
      <c r="AI54" s="135">
        <f t="shared" si="81"/>
        <v>36140153.527863681</v>
      </c>
      <c r="AJ54" s="131">
        <f t="shared" si="81"/>
        <v>0</v>
      </c>
      <c r="AK54" s="136">
        <f t="shared" ref="AK54:BI54" si="82">SUM(AK7:AK53)</f>
        <v>36140153.527863681</v>
      </c>
      <c r="AL54" s="135">
        <f t="shared" si="82"/>
        <v>38353887.226983845</v>
      </c>
      <c r="AM54" s="131">
        <f t="shared" si="82"/>
        <v>0</v>
      </c>
      <c r="AN54" s="136">
        <f t="shared" si="82"/>
        <v>38353887.226983845</v>
      </c>
      <c r="AO54" s="163">
        <f t="shared" si="82"/>
        <v>113146100.35834508</v>
      </c>
      <c r="AP54" s="324">
        <f t="shared" si="82"/>
        <v>0</v>
      </c>
      <c r="AQ54" s="449">
        <f t="shared" si="82"/>
        <v>113146100.35834508</v>
      </c>
      <c r="AR54" s="155">
        <f t="shared" si="82"/>
        <v>38087257.257952377</v>
      </c>
      <c r="AS54" s="131">
        <f t="shared" si="82"/>
        <v>0</v>
      </c>
      <c r="AT54" s="136">
        <f t="shared" si="82"/>
        <v>38087257.257952377</v>
      </c>
      <c r="AU54" s="135">
        <f t="shared" si="82"/>
        <v>37250541.927352294</v>
      </c>
      <c r="AV54" s="131">
        <f t="shared" si="82"/>
        <v>0</v>
      </c>
      <c r="AW54" s="137">
        <f t="shared" si="82"/>
        <v>37250541.927352294</v>
      </c>
      <c r="AX54" s="138">
        <f t="shared" si="82"/>
        <v>37169557.501155898</v>
      </c>
      <c r="AY54" s="131">
        <f t="shared" si="82"/>
        <v>0</v>
      </c>
      <c r="AZ54" s="136">
        <f t="shared" si="82"/>
        <v>37169557.501155898</v>
      </c>
      <c r="BA54" s="163">
        <f t="shared" si="82"/>
        <v>112507356.68646057</v>
      </c>
      <c r="BB54" s="164">
        <f t="shared" si="82"/>
        <v>0</v>
      </c>
      <c r="BC54" s="449">
        <f t="shared" si="82"/>
        <v>112507356.68646057</v>
      </c>
      <c r="BD54" s="172">
        <f t="shared" si="82"/>
        <v>225653457.04480565</v>
      </c>
      <c r="BE54" s="173">
        <f t="shared" si="82"/>
        <v>0</v>
      </c>
      <c r="BF54" s="445">
        <f t="shared" si="82"/>
        <v>225653457.04480565</v>
      </c>
      <c r="BG54" s="441">
        <f t="shared" si="82"/>
        <v>459457356.89529884</v>
      </c>
      <c r="BH54" s="482">
        <f t="shared" si="82"/>
        <v>139601547.41999993</v>
      </c>
      <c r="BI54" s="445">
        <f t="shared" si="82"/>
        <v>319855809.475299</v>
      </c>
      <c r="BJ54" s="466"/>
    </row>
    <row r="55" spans="1:62" ht="33" hidden="1" customHeight="1" x14ac:dyDescent="0.25">
      <c r="E55" s="35">
        <f t="shared" ref="E55:AF55" si="83">SUM(E7:E53)-E54</f>
        <v>0</v>
      </c>
      <c r="F55" s="35">
        <f t="shared" si="83"/>
        <v>0</v>
      </c>
      <c r="G55" s="35">
        <f t="shared" si="83"/>
        <v>0</v>
      </c>
      <c r="H55" s="35">
        <f t="shared" si="83"/>
        <v>0</v>
      </c>
      <c r="I55" s="35">
        <f t="shared" si="83"/>
        <v>0</v>
      </c>
      <c r="J55" s="35">
        <f t="shared" si="83"/>
        <v>0</v>
      </c>
      <c r="K55" s="35">
        <f t="shared" si="83"/>
        <v>0</v>
      </c>
      <c r="L55" s="35">
        <f t="shared" si="83"/>
        <v>0</v>
      </c>
      <c r="M55" s="35">
        <f t="shared" si="83"/>
        <v>0</v>
      </c>
      <c r="N55" s="35">
        <f t="shared" si="83"/>
        <v>0</v>
      </c>
      <c r="O55" s="35">
        <f t="shared" si="83"/>
        <v>0</v>
      </c>
      <c r="P55" s="35">
        <f t="shared" si="83"/>
        <v>0</v>
      </c>
      <c r="Q55" s="35">
        <f t="shared" si="83"/>
        <v>0</v>
      </c>
      <c r="R55" s="35">
        <f t="shared" si="83"/>
        <v>0</v>
      </c>
      <c r="S55" s="35">
        <f t="shared" si="83"/>
        <v>0</v>
      </c>
      <c r="T55" s="35">
        <f t="shared" si="83"/>
        <v>0</v>
      </c>
      <c r="U55" s="35">
        <f t="shared" si="83"/>
        <v>0</v>
      </c>
      <c r="V55" s="35">
        <f t="shared" si="83"/>
        <v>0</v>
      </c>
      <c r="W55" s="35">
        <f t="shared" si="83"/>
        <v>0</v>
      </c>
      <c r="X55" s="35">
        <f t="shared" si="83"/>
        <v>0</v>
      </c>
      <c r="Y55" s="35">
        <f t="shared" si="83"/>
        <v>0</v>
      </c>
      <c r="Z55" s="35">
        <f t="shared" si="83"/>
        <v>0</v>
      </c>
      <c r="AA55" s="35">
        <f t="shared" si="83"/>
        <v>0</v>
      </c>
      <c r="AB55" s="35">
        <f t="shared" si="83"/>
        <v>0</v>
      </c>
      <c r="AC55" s="35">
        <f t="shared" si="83"/>
        <v>0</v>
      </c>
      <c r="AD55" s="35">
        <f t="shared" si="83"/>
        <v>0</v>
      </c>
      <c r="AE55" s="35">
        <f t="shared" si="83"/>
        <v>0</v>
      </c>
      <c r="AF55" s="35">
        <f t="shared" si="83"/>
        <v>0</v>
      </c>
      <c r="AG55" s="35"/>
      <c r="AH55" s="35"/>
      <c r="AI55" s="35">
        <f>SUM(AI7:AI53)-AI54</f>
        <v>0</v>
      </c>
      <c r="AJ55" s="35"/>
      <c r="AK55" s="35"/>
      <c r="AL55" s="35">
        <f>SUM(AL7:AL53)-AL54</f>
        <v>0</v>
      </c>
      <c r="AM55" s="35"/>
      <c r="AN55" s="35"/>
      <c r="AO55" s="35">
        <f>SUM(AO7:AO53)-AO54</f>
        <v>0</v>
      </c>
      <c r="AP55" s="35"/>
      <c r="AQ55" s="35"/>
      <c r="AR55" s="35">
        <f>SUM(AR7:AR53)-AR54</f>
        <v>0</v>
      </c>
      <c r="AS55" s="35"/>
      <c r="AT55" s="35"/>
      <c r="AU55" s="35">
        <f>SUM(AU7:AU53)-AU54</f>
        <v>0</v>
      </c>
      <c r="AV55" s="35"/>
      <c r="AW55" s="35"/>
      <c r="AX55" s="35">
        <f>SUM(AX7:AX53)-AX54</f>
        <v>0</v>
      </c>
      <c r="AY55" s="35"/>
      <c r="AZ55" s="35"/>
      <c r="BA55" s="35">
        <f>SUM(BA7:BA53)-BA54</f>
        <v>0</v>
      </c>
      <c r="BB55" s="35"/>
      <c r="BC55" s="35"/>
      <c r="BD55" s="35">
        <f>SUM(BD7:BD53)-BD54</f>
        <v>0</v>
      </c>
      <c r="BE55" s="35"/>
      <c r="BF55" s="35"/>
      <c r="BG55" s="35">
        <f>SUM(BG7:BG53)-BG54</f>
        <v>0</v>
      </c>
      <c r="BH55" s="35"/>
      <c r="BI55" s="35"/>
    </row>
    <row r="56" spans="1:62" s="376" customFormat="1" ht="33" hidden="1" customHeight="1" thickBot="1" x14ac:dyDescent="0.25">
      <c r="A56" s="383"/>
      <c r="B56" s="384"/>
      <c r="C56" s="385"/>
      <c r="E56" s="386"/>
      <c r="F56" s="386"/>
      <c r="G56" s="386"/>
      <c r="H56" s="386"/>
      <c r="I56" s="386" t="e">
        <f>+'43 92'!#REF!</f>
        <v>#REF!</v>
      </c>
      <c r="J56" s="386"/>
      <c r="K56" s="386"/>
      <c r="L56" s="386"/>
      <c r="M56" s="386"/>
      <c r="P56" s="387"/>
      <c r="Q56" s="386"/>
      <c r="R56" s="386"/>
      <c r="S56" s="386"/>
      <c r="T56" s="386"/>
      <c r="U56" s="386"/>
      <c r="V56" s="386"/>
      <c r="W56" s="386"/>
      <c r="X56" s="386"/>
      <c r="Y56" s="386"/>
      <c r="AC56" s="386"/>
      <c r="AD56" s="386" t="e">
        <f>+F56+I56+L56+R56+U56+X56</f>
        <v>#REF!</v>
      </c>
      <c r="AE56" s="386"/>
      <c r="AF56" s="386"/>
      <c r="AG56" s="386"/>
      <c r="AH56" s="386"/>
      <c r="AI56" s="386"/>
      <c r="AJ56" s="386"/>
      <c r="AK56" s="386"/>
      <c r="AL56" s="386"/>
      <c r="AM56" s="386"/>
      <c r="AN56" s="386"/>
      <c r="AR56" s="386"/>
      <c r="AS56" s="386"/>
      <c r="AT56" s="386"/>
      <c r="AU56" s="386"/>
      <c r="AV56" s="386"/>
      <c r="AW56" s="386"/>
      <c r="AX56" s="386"/>
      <c r="AY56" s="386"/>
      <c r="AZ56" s="386"/>
      <c r="BD56" s="386"/>
      <c r="BE56" s="386"/>
      <c r="BF56" s="386"/>
      <c r="BG56" s="386"/>
    </row>
    <row r="57" spans="1:62" s="405" customFormat="1" ht="30" hidden="1" customHeight="1" thickBot="1" x14ac:dyDescent="0.55000000000000004">
      <c r="A57" s="388">
        <v>46</v>
      </c>
      <c r="B57" s="389">
        <v>48104</v>
      </c>
      <c r="C57" s="390" t="s">
        <v>239</v>
      </c>
      <c r="D57" s="391"/>
      <c r="E57" s="392">
        <f>+'43 92'!E57+'Total Factory'!E57</f>
        <v>0</v>
      </c>
      <c r="F57" s="393" t="e">
        <f>+'43 92'!F57+'Total Factory'!F57</f>
        <v>#REF!</v>
      </c>
      <c r="G57" s="394" t="e">
        <f>+E57-F57</f>
        <v>#REF!</v>
      </c>
      <c r="H57" s="393">
        <f>+'43 92'!H57+'Total Factory'!H57</f>
        <v>0</v>
      </c>
      <c r="I57" s="393" t="e">
        <f>+'43 92'!I57+'Total Factory'!I57</f>
        <v>#REF!</v>
      </c>
      <c r="J57" s="394" t="e">
        <f>+H57-I57</f>
        <v>#REF!</v>
      </c>
      <c r="K57" s="393">
        <f>+'43 92'!K57+'Total Factory'!K57</f>
        <v>0</v>
      </c>
      <c r="L57" s="393">
        <f>+'43 92'!L57+'Total Factory'!L57</f>
        <v>0</v>
      </c>
      <c r="M57" s="395">
        <f>+K57-L57</f>
        <v>0</v>
      </c>
      <c r="N57" s="401">
        <f>+E57+H57+K57</f>
        <v>0</v>
      </c>
      <c r="O57" s="397" t="e">
        <f>+F57+I57+L57</f>
        <v>#REF!</v>
      </c>
      <c r="P57" s="396" t="e">
        <f>+N57-O57</f>
        <v>#REF!</v>
      </c>
      <c r="Q57" s="392">
        <f>+'43 92'!Q57+'Total Factory'!Q57</f>
        <v>0</v>
      </c>
      <c r="R57" s="393" t="e">
        <f>+'43 92'!R57+'Total Factory'!R57</f>
        <v>#REF!</v>
      </c>
      <c r="S57" s="393" t="e">
        <f>+Q57-R57</f>
        <v>#REF!</v>
      </c>
      <c r="T57" s="393">
        <f>+'43 92'!T57+'Total Factory'!T57</f>
        <v>0</v>
      </c>
      <c r="U57" s="393" t="e">
        <f>+'43 92'!U57+'Total Factory'!U57</f>
        <v>#REF!</v>
      </c>
      <c r="V57" s="393" t="e">
        <f>+T57-U57</f>
        <v>#REF!</v>
      </c>
      <c r="W57" s="398">
        <f>+'43 92'!W57+'Total Factory'!W57</f>
        <v>0</v>
      </c>
      <c r="X57" s="407" t="e">
        <f>+'43 92'!X57+'Total Factory'!X57</f>
        <v>#REF!</v>
      </c>
      <c r="Y57" s="399" t="e">
        <f>+W57-X57</f>
        <v>#REF!</v>
      </c>
      <c r="Z57" s="401">
        <f>+Q57+T57+W57</f>
        <v>0</v>
      </c>
      <c r="AA57" s="402" t="e">
        <f>+R57+U57+X57</f>
        <v>#REF!</v>
      </c>
      <c r="AB57" s="403" t="e">
        <f>+Z57-AA57</f>
        <v>#REF!</v>
      </c>
      <c r="AC57" s="401">
        <f>+E57+H57+K57+Q57+T57+W57</f>
        <v>0</v>
      </c>
      <c r="AD57" s="406" t="e">
        <f>+F57+I57+L57+R57+U57+X57</f>
        <v>#REF!</v>
      </c>
      <c r="AE57" s="396" t="e">
        <f>+AC57-AD57</f>
        <v>#REF!</v>
      </c>
      <c r="AF57" s="392">
        <f>+'43 92'!AF57+'Total Factory'!AF57</f>
        <v>0</v>
      </c>
      <c r="AG57" s="400"/>
      <c r="AH57" s="400"/>
      <c r="AI57" s="397">
        <f>+'43 92'!AI57+'Total Factory'!AI57</f>
        <v>0</v>
      </c>
      <c r="AJ57" s="442"/>
      <c r="AK57" s="442"/>
      <c r="AL57" s="398">
        <f>+'43 92'!AL57+'Total Factory'!AL57</f>
        <v>0</v>
      </c>
      <c r="AM57" s="406"/>
      <c r="AN57" s="406"/>
      <c r="AO57" s="393">
        <f>+AF57+AI57+AL57</f>
        <v>0</v>
      </c>
      <c r="AP57" s="442"/>
      <c r="AQ57" s="442"/>
      <c r="AR57" s="392">
        <f>+'43 92'!AR57+'Total Factory'!AR57</f>
        <v>0</v>
      </c>
      <c r="AS57" s="393"/>
      <c r="AT57" s="393"/>
      <c r="AU57" s="393">
        <f>+'43 92'!AU57+'Total Factory'!AU57</f>
        <v>0</v>
      </c>
      <c r="AV57" s="393"/>
      <c r="AW57" s="393"/>
      <c r="AX57" s="398">
        <f>+'43 92'!AX57+'Total Factory'!AX57</f>
        <v>0</v>
      </c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</row>
    <row r="58" spans="1:62" ht="33" hidden="1" customHeight="1" thickBot="1" x14ac:dyDescent="0.3">
      <c r="F58" s="112">
        <f>+F54+F56</f>
        <v>32330935.920000002</v>
      </c>
      <c r="I58" s="112" t="e">
        <f>+I54+I56</f>
        <v>#REF!</v>
      </c>
      <c r="L58" s="112">
        <f>+L54+L56</f>
        <v>40197277.650000006</v>
      </c>
      <c r="R58" s="112">
        <f>+R54+R56</f>
        <v>28054111.380000003</v>
      </c>
      <c r="U58" s="112">
        <f>+U54+U56</f>
        <v>0</v>
      </c>
      <c r="X58" s="112">
        <f>+X54+X56</f>
        <v>0</v>
      </c>
      <c r="AD58" s="112" t="e">
        <f>+AD54+AD56</f>
        <v>#REF!</v>
      </c>
      <c r="AG58" s="35"/>
      <c r="AH58" s="35"/>
      <c r="AJ58" s="35"/>
      <c r="AK58" s="35"/>
      <c r="AM58" s="35"/>
      <c r="AN58" s="35"/>
      <c r="AS58" s="35"/>
      <c r="AT58" s="35"/>
      <c r="AV58" s="35"/>
      <c r="AW58" s="35"/>
      <c r="AY58" s="35"/>
      <c r="AZ58" s="35"/>
    </row>
    <row r="59" spans="1:62" hidden="1" x14ac:dyDescent="0.25"/>
    <row r="60" spans="1:62" hidden="1" x14ac:dyDescent="0.25">
      <c r="R60" s="156"/>
    </row>
    <row r="61" spans="1:62" hidden="1" x14ac:dyDescent="0.25">
      <c r="E61" s="34"/>
      <c r="F61" s="35"/>
      <c r="H61" s="34"/>
      <c r="K61" s="34"/>
      <c r="Q61" s="34"/>
      <c r="R61" s="156"/>
      <c r="T61" s="34"/>
      <c r="W61" s="34"/>
      <c r="AE61" s="34"/>
      <c r="AF61" s="34"/>
      <c r="AI61" s="34"/>
      <c r="AL61" s="34"/>
      <c r="AR61" s="34"/>
      <c r="AU61" s="34"/>
      <c r="AX61" s="34"/>
    </row>
    <row r="62" spans="1:62" ht="24" hidden="1" customHeight="1" x14ac:dyDescent="0.25">
      <c r="E62" s="140"/>
      <c r="H62" s="37"/>
      <c r="K62" s="37"/>
      <c r="Q62" s="37"/>
      <c r="R62" s="156"/>
      <c r="T62" s="37"/>
      <c r="W62" s="37"/>
      <c r="AE62" s="37"/>
      <c r="AF62" s="37"/>
      <c r="AI62" s="37"/>
      <c r="AL62" s="37"/>
      <c r="AR62" s="37"/>
      <c r="AU62" s="37"/>
      <c r="AX62" s="37"/>
    </row>
    <row r="63" spans="1:62" hidden="1" x14ac:dyDescent="0.25">
      <c r="R63" s="156"/>
    </row>
    <row r="64" spans="1:62" hidden="1" x14ac:dyDescent="0.25">
      <c r="R64" s="156"/>
    </row>
    <row r="65" spans="6:51" hidden="1" x14ac:dyDescent="0.25">
      <c r="R65" s="156"/>
    </row>
    <row r="66" spans="6:51" hidden="1" x14ac:dyDescent="0.25">
      <c r="R66" s="156"/>
    </row>
    <row r="67" spans="6:51" hidden="1" x14ac:dyDescent="0.25"/>
    <row r="68" spans="6:51" hidden="1" x14ac:dyDescent="0.25"/>
    <row r="69" spans="6:51" hidden="1" x14ac:dyDescent="0.25"/>
    <row r="71" spans="6:51" ht="27" customHeight="1" x14ac:dyDescent="0.25">
      <c r="F71" s="470">
        <f>+'43 92'!F71</f>
        <v>270730.12</v>
      </c>
      <c r="I71" s="470">
        <f>+'43 92'!I71</f>
        <v>241514.04</v>
      </c>
      <c r="L71" s="470">
        <f>'43 92'!L71</f>
        <v>365225.21</v>
      </c>
      <c r="R71" s="470">
        <f>+'43 92'!R71</f>
        <v>183940.6</v>
      </c>
      <c r="U71" s="470">
        <f>+'43 92'!U71</f>
        <v>518884.8</v>
      </c>
      <c r="X71" s="470">
        <f>+'43 92'!X71</f>
        <v>214829.33</v>
      </c>
      <c r="AG71" s="470">
        <f>+'43 92'!AG71</f>
        <v>308028.55</v>
      </c>
      <c r="AJ71" s="470">
        <f>+'43 92'!AJ71</f>
        <v>0</v>
      </c>
      <c r="AM71" s="470">
        <f>+'43 92'!AM71</f>
        <v>0</v>
      </c>
      <c r="AS71" s="470">
        <f>'43 92'!AS71</f>
        <v>0</v>
      </c>
      <c r="AV71" s="470">
        <f>'43 92'!AV71</f>
        <v>0</v>
      </c>
      <c r="AY71" s="470">
        <f>'43 92'!AY71</f>
        <v>0</v>
      </c>
    </row>
    <row r="72" spans="6:51" ht="27" customHeight="1" thickBot="1" x14ac:dyDescent="0.3">
      <c r="F72" s="471">
        <f>+F54+F71</f>
        <v>32601666.040000003</v>
      </c>
      <c r="I72" s="471">
        <f>+I54+I71</f>
        <v>39260736.50999999</v>
      </c>
      <c r="L72" s="471">
        <f>+L54+L71</f>
        <v>40562502.860000007</v>
      </c>
      <c r="R72" s="471">
        <f>+R54+R71</f>
        <v>28238051.980000004</v>
      </c>
      <c r="U72" s="498">
        <f>+U54+U71</f>
        <v>518884.8</v>
      </c>
      <c r="X72" s="471">
        <f>+X54+X71</f>
        <v>214829.33</v>
      </c>
      <c r="AG72" s="471">
        <f>+AG54+AG71</f>
        <v>308028.55</v>
      </c>
      <c r="AJ72" s="471">
        <f>+AJ54+AJ71</f>
        <v>0</v>
      </c>
      <c r="AM72" s="471">
        <f>+AM54+AM71</f>
        <v>0</v>
      </c>
      <c r="AS72" s="471">
        <f>+AS54+AS71</f>
        <v>0</v>
      </c>
      <c r="AV72" s="471">
        <f>+AV54+AV71</f>
        <v>0</v>
      </c>
      <c r="AY72" s="471">
        <f>+AY54+AY71</f>
        <v>0</v>
      </c>
    </row>
    <row r="73" spans="6:51" ht="18.75" thickTop="1" x14ac:dyDescent="0.25">
      <c r="F73" s="36">
        <f>61977462.08-18879906.86</f>
        <v>43097555.219999999</v>
      </c>
      <c r="I73" s="36">
        <f>64135837.35-17849070.19</f>
        <v>46286767.159999996</v>
      </c>
      <c r="L73" s="36">
        <f>72513265.79-19753064.8</f>
        <v>52760200.99000001</v>
      </c>
      <c r="R73" s="499">
        <f>59441838.95-14519893.64</f>
        <v>44921945.310000002</v>
      </c>
      <c r="U73" s="499">
        <f>64972610.02-18770377.05</f>
        <v>46202232.969999999</v>
      </c>
      <c r="X73" s="36">
        <f>66139623.73-16174477.56</f>
        <v>49965146.169999994</v>
      </c>
      <c r="AG73" s="36">
        <f>65467255.45-17413980.21</f>
        <v>48053275.240000002</v>
      </c>
      <c r="AJ73" s="36">
        <f>75526740.86-19518642.64</f>
        <v>56008098.219999999</v>
      </c>
      <c r="AM73" s="36">
        <f>79015759.34-20291337.24</f>
        <v>58724422.100000009</v>
      </c>
      <c r="AS73" s="36">
        <f>73612955.97-19881041.72</f>
        <v>53731914.25</v>
      </c>
      <c r="AV73" s="36"/>
      <c r="AY73" s="36"/>
    </row>
    <row r="74" spans="6:51" x14ac:dyDescent="0.25">
      <c r="F74" s="35">
        <f>+F72-F73</f>
        <v>-10495889.179999996</v>
      </c>
      <c r="I74" s="36">
        <f>+I72-I73</f>
        <v>-7026030.650000006</v>
      </c>
      <c r="L74" s="36">
        <f>+L72-L73</f>
        <v>-12197698.130000003</v>
      </c>
      <c r="R74" s="36">
        <f>+R72-R73</f>
        <v>-16683893.329999998</v>
      </c>
      <c r="U74" s="499">
        <f>+U72-U73</f>
        <v>-45683348.170000002</v>
      </c>
      <c r="X74" s="35">
        <f>+X72-X73</f>
        <v>-49750316.839999996</v>
      </c>
      <c r="AG74" s="34">
        <f>+AG72-AG73</f>
        <v>-47745246.690000005</v>
      </c>
      <c r="AJ74" s="34">
        <f>+AJ72-AJ73</f>
        <v>-56008098.219999999</v>
      </c>
      <c r="AM74" s="34">
        <f>+AM72-AM73</f>
        <v>-58724422.100000009</v>
      </c>
      <c r="AS74" s="36">
        <f>+AS72-AS73</f>
        <v>-53731914.25</v>
      </c>
      <c r="AV74" s="36">
        <f>+AV72-AV73</f>
        <v>0</v>
      </c>
    </row>
    <row r="75" spans="6:51" x14ac:dyDescent="0.25">
      <c r="U75" s="156"/>
    </row>
    <row r="76" spans="6:51" x14ac:dyDescent="0.25">
      <c r="U76" s="156"/>
    </row>
  </sheetData>
  <protectedRanges>
    <protectedRange sqref="Q59:Y70 A59:M70 A71:E72 G71:H72 J71:K72 M71:M72 Q71:Q72 S71:T72 V71:W72 Y71:Y72 AC71:AE72 AH71:AI72 AC59:AN70 AN71:AN72 AK71:AL72 AT71:AU72 AS59:AZ70 AR59:AR196 AZ71:AZ72 AW71:AX72 BD59:IB196 A55:IB55 AC74:AN196 AS73:AZ196 A73:M196 AC73:AI73 AK73:AN73 Q73:Y196" name="ช่วง1"/>
    <protectedRange sqref="AL58 AU58 AX58 A58:M58 Q58:Y58 AC58:AI58 AC56:AI56 Q56:Y56 A56:M56 AX56 AU56 AL56 AR56 AR58 BD56:IB56 BD58:IB58" name="ช่วง1_1"/>
    <protectedRange sqref="AM58:AN58 AS58:AT58 AV58:AW58 AY58:AZ58 AY56:AZ56 AV56:AW56 AS56:AT56 AM56:AN56 AJ56:AK56 AJ58:AK58" name="ช่วง1_2"/>
    <protectedRange sqref="N56:P56 N58:P195" name="ช่วง1_3"/>
    <protectedRange sqref="Z56:AB56 Z58:AB195" name="ช่วง1_4"/>
    <protectedRange sqref="AO56:AQ56 AO58:AQ195" name="ช่วง1_5"/>
    <protectedRange sqref="BA56:BC56 BA58:BC195" name="ช่วง1_6"/>
    <protectedRange sqref="AJ73" name="ช่วง1_7"/>
  </protectedRanges>
  <mergeCells count="6">
    <mergeCell ref="A54:C54"/>
    <mergeCell ref="AF4:AN4"/>
    <mergeCell ref="AR4:AZ4"/>
    <mergeCell ref="E4:M4"/>
    <mergeCell ref="Q4:Y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L76"/>
  <sheetViews>
    <sheetView showGridLines="0" zoomScale="70" zoomScaleNormal="70" workbookViewId="0">
      <pane xSplit="4" ySplit="6" topLeftCell="M49" activePane="bottomRight" state="frozen"/>
      <selection activeCell="I52" sqref="I52"/>
      <selection pane="topRight" activeCell="I52" sqref="I52"/>
      <selection pane="bottomLeft" activeCell="I52" sqref="I52"/>
      <selection pane="bottomRight" activeCell="R51" sqref="R51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5" width="16.7109375" style="33" customWidth="1"/>
    <col min="6" max="6" width="19.5703125" style="33" bestFit="1" customWidth="1"/>
    <col min="7" max="7" width="17.140625" style="33" customWidth="1"/>
    <col min="8" max="8" width="16.7109375" style="33" customWidth="1"/>
    <col min="9" max="9" width="19.5703125" style="33" bestFit="1" customWidth="1"/>
    <col min="10" max="13" width="16.7109375" style="33" customWidth="1"/>
    <col min="14" max="16" width="17.7109375" style="33" hidden="1" customWidth="1"/>
    <col min="17" max="25" width="16.7109375" style="33" customWidth="1"/>
    <col min="26" max="31" width="17.7109375" style="33" hidden="1" customWidth="1"/>
    <col min="32" max="40" width="16.7109375" style="33" customWidth="1"/>
    <col min="41" max="43" width="16.7109375" style="33" hidden="1" customWidth="1"/>
    <col min="44" max="47" width="16.7109375" style="33" customWidth="1"/>
    <col min="48" max="48" width="15" style="33" customWidth="1"/>
    <col min="49" max="50" width="16.7109375" style="33" customWidth="1"/>
    <col min="51" max="51" width="16.42578125" style="33" customWidth="1"/>
    <col min="52" max="55" width="16.7109375" style="33" customWidth="1"/>
    <col min="56" max="61" width="17.7109375" style="33" customWidth="1"/>
    <col min="62" max="62" width="12.7109375" style="33" customWidth="1"/>
    <col min="63" max="63" width="5.28515625" style="33" customWidth="1"/>
    <col min="64" max="64" width="22" style="33" hidden="1" customWidth="1"/>
    <col min="65" max="16384" width="9.140625" style="33"/>
  </cols>
  <sheetData>
    <row r="1" spans="1:64" s="109" customFormat="1" ht="33" customHeight="1" x14ac:dyDescent="0.35">
      <c r="A1" s="106" t="s">
        <v>103</v>
      </c>
      <c r="B1" s="107"/>
      <c r="C1" s="108"/>
      <c r="E1" s="152"/>
      <c r="F1" s="33"/>
      <c r="G1" s="33"/>
      <c r="H1" s="152"/>
      <c r="I1" s="33"/>
      <c r="J1" s="33"/>
      <c r="K1" s="152"/>
      <c r="L1" s="33"/>
      <c r="M1" s="33"/>
      <c r="N1" s="33"/>
      <c r="O1" s="33"/>
      <c r="P1" s="35"/>
      <c r="Q1" s="152"/>
      <c r="R1" s="33"/>
      <c r="S1" s="33"/>
      <c r="T1" s="152"/>
      <c r="U1" s="33"/>
      <c r="V1" s="33"/>
      <c r="W1" s="152"/>
      <c r="X1" s="33"/>
      <c r="Y1" s="33"/>
      <c r="Z1" s="33"/>
      <c r="AA1" s="33"/>
      <c r="AB1" s="35"/>
      <c r="AC1" s="152"/>
      <c r="AD1" s="33"/>
      <c r="AE1" s="33"/>
      <c r="AF1" s="152"/>
      <c r="AG1" s="33"/>
      <c r="AH1" s="33"/>
      <c r="AI1" s="152"/>
      <c r="AJ1" s="33"/>
      <c r="AK1" s="33"/>
      <c r="AL1" s="152"/>
      <c r="AM1" s="33"/>
      <c r="AN1" s="33"/>
      <c r="AO1" s="33"/>
      <c r="AP1" s="33"/>
      <c r="AQ1" s="33"/>
      <c r="AR1" s="152"/>
      <c r="AS1" s="33"/>
      <c r="AT1" s="33"/>
      <c r="AU1" s="152"/>
      <c r="AV1" s="33"/>
      <c r="AW1" s="33"/>
      <c r="AX1" s="152"/>
      <c r="AY1" s="33"/>
      <c r="AZ1" s="33"/>
      <c r="BA1" s="33"/>
      <c r="BB1" s="33"/>
      <c r="BC1" s="33"/>
      <c r="BD1" s="152"/>
      <c r="BE1" s="33"/>
      <c r="BF1" s="33"/>
      <c r="BG1" s="152"/>
      <c r="BH1" s="33"/>
      <c r="BI1" s="33"/>
    </row>
    <row r="2" spans="1:64" s="109" customFormat="1" ht="33" customHeight="1" x14ac:dyDescent="0.35">
      <c r="A2" s="110" t="s">
        <v>262</v>
      </c>
      <c r="B2" s="111"/>
      <c r="C2" s="111"/>
      <c r="D2" s="111"/>
      <c r="E2" s="150"/>
      <c r="F2" s="119"/>
      <c r="G2" s="119"/>
      <c r="H2" s="150"/>
      <c r="I2" s="33"/>
      <c r="J2" s="33"/>
      <c r="K2" s="150"/>
      <c r="L2" s="33"/>
      <c r="M2" s="33"/>
      <c r="N2" s="33"/>
      <c r="O2" s="33"/>
      <c r="P2" s="33"/>
      <c r="Q2" s="150"/>
      <c r="R2" s="33"/>
      <c r="S2" s="33"/>
      <c r="T2" s="150"/>
      <c r="U2" s="33"/>
      <c r="V2" s="33"/>
      <c r="W2" s="150"/>
      <c r="X2" s="33"/>
      <c r="Y2" s="33"/>
      <c r="Z2" s="33"/>
      <c r="AA2" s="33"/>
      <c r="AB2" s="33"/>
      <c r="AC2" s="150"/>
      <c r="AD2" s="33"/>
      <c r="AE2" s="33"/>
      <c r="AF2" s="150"/>
      <c r="AG2" s="119"/>
      <c r="AH2" s="119"/>
      <c r="AI2" s="150"/>
      <c r="AJ2" s="33"/>
      <c r="AK2" s="33"/>
      <c r="AL2" s="150"/>
      <c r="AM2" s="33"/>
      <c r="AN2" s="33"/>
      <c r="AO2" s="33"/>
      <c r="AP2" s="33"/>
      <c r="AQ2" s="33"/>
      <c r="AR2" s="150"/>
      <c r="AS2" s="33"/>
      <c r="AT2" s="33"/>
      <c r="AU2" s="150"/>
      <c r="AV2" s="33"/>
      <c r="AW2" s="33"/>
      <c r="AX2" s="150"/>
      <c r="AY2" s="33"/>
      <c r="AZ2" s="33"/>
      <c r="BA2" s="33"/>
      <c r="BB2" s="33"/>
      <c r="BC2" s="33"/>
      <c r="BD2" s="150"/>
      <c r="BE2" s="33"/>
      <c r="BF2" s="33"/>
      <c r="BG2" s="150"/>
      <c r="BH2" s="33"/>
      <c r="BI2" s="33"/>
    </row>
    <row r="3" spans="1:64" s="109" customFormat="1" ht="33" customHeight="1" thickBot="1" x14ac:dyDescent="0.4">
      <c r="A3" s="110" t="s">
        <v>112</v>
      </c>
      <c r="B3" s="107"/>
      <c r="E3" s="152"/>
      <c r="F3" s="33"/>
      <c r="G3" s="33"/>
      <c r="H3" s="152"/>
      <c r="I3" s="33"/>
      <c r="J3" s="33"/>
      <c r="K3" s="152"/>
      <c r="L3" s="33"/>
      <c r="M3" s="33"/>
      <c r="N3" s="33"/>
      <c r="O3" s="33"/>
      <c r="P3" s="33"/>
      <c r="Q3" s="152"/>
      <c r="R3" s="33"/>
      <c r="S3" s="33"/>
      <c r="T3" s="152"/>
      <c r="U3" s="33"/>
      <c r="V3" s="33"/>
      <c r="W3" s="152"/>
      <c r="X3" s="33"/>
      <c r="Y3" s="33"/>
      <c r="Z3" s="33"/>
      <c r="AA3" s="33"/>
      <c r="AB3" s="33"/>
      <c r="AC3" s="152"/>
      <c r="AD3" s="33"/>
      <c r="AE3" s="33"/>
      <c r="AF3" s="152"/>
      <c r="AG3" s="33"/>
      <c r="AH3" s="33"/>
      <c r="AI3" s="152"/>
      <c r="AJ3" s="33"/>
      <c r="AK3" s="33"/>
      <c r="AL3" s="152"/>
      <c r="AM3" s="33"/>
      <c r="AN3" s="33"/>
      <c r="AO3" s="33"/>
      <c r="AP3" s="33"/>
      <c r="AQ3" s="33"/>
      <c r="AR3" s="152"/>
      <c r="AS3" s="33"/>
      <c r="AT3" s="33"/>
      <c r="AU3" s="152"/>
      <c r="AV3" s="33"/>
      <c r="AW3" s="33"/>
      <c r="AX3" s="152"/>
      <c r="BA3" s="33"/>
      <c r="BB3" s="33"/>
      <c r="BC3" s="33"/>
      <c r="BD3" s="152"/>
      <c r="BE3" s="33"/>
      <c r="BF3" s="33"/>
      <c r="BG3" s="152"/>
      <c r="BH3" s="33"/>
      <c r="BI3" s="33"/>
    </row>
    <row r="4" spans="1:64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4" s="193" customFormat="1" ht="33" customHeight="1" x14ac:dyDescent="0.4">
      <c r="A5" s="194" t="s">
        <v>89</v>
      </c>
      <c r="B5" s="195" t="s">
        <v>40</v>
      </c>
      <c r="C5" s="234" t="s">
        <v>38</v>
      </c>
      <c r="D5" s="197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194"/>
      <c r="BK5" s="197"/>
      <c r="BL5" s="454" t="s">
        <v>243</v>
      </c>
    </row>
    <row r="6" spans="1:64" s="216" customFormat="1" ht="33" customHeight="1" x14ac:dyDescent="0.3">
      <c r="A6" s="198"/>
      <c r="B6" s="199"/>
      <c r="C6" s="235"/>
      <c r="D6" s="231"/>
      <c r="E6" s="220" t="s">
        <v>108</v>
      </c>
      <c r="F6" s="203" t="s">
        <v>106</v>
      </c>
      <c r="G6" s="204" t="s">
        <v>107</v>
      </c>
      <c r="H6" s="203" t="s">
        <v>108</v>
      </c>
      <c r="I6" s="203" t="s">
        <v>106</v>
      </c>
      <c r="J6" s="204" t="s">
        <v>107</v>
      </c>
      <c r="K6" s="203" t="s">
        <v>108</v>
      </c>
      <c r="L6" s="203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03" t="s">
        <v>106</v>
      </c>
      <c r="S6" s="204" t="s">
        <v>107</v>
      </c>
      <c r="T6" s="203" t="s">
        <v>108</v>
      </c>
      <c r="U6" s="203" t="s">
        <v>106</v>
      </c>
      <c r="V6" s="204" t="s">
        <v>107</v>
      </c>
      <c r="W6" s="203" t="s">
        <v>108</v>
      </c>
      <c r="X6" s="203" t="s">
        <v>106</v>
      </c>
      <c r="Y6" s="211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0" t="s">
        <v>108</v>
      </c>
      <c r="AG6" s="203" t="s">
        <v>106</v>
      </c>
      <c r="AH6" s="204" t="s">
        <v>242</v>
      </c>
      <c r="AI6" s="203" t="s">
        <v>108</v>
      </c>
      <c r="AJ6" s="203" t="s">
        <v>106</v>
      </c>
      <c r="AK6" s="204" t="s">
        <v>242</v>
      </c>
      <c r="AL6" s="203" t="s">
        <v>108</v>
      </c>
      <c r="AM6" s="203" t="s">
        <v>106</v>
      </c>
      <c r="AN6" s="204" t="s">
        <v>242</v>
      </c>
      <c r="AO6" s="207" t="s">
        <v>108</v>
      </c>
      <c r="AP6" s="208" t="s">
        <v>106</v>
      </c>
      <c r="AQ6" s="209" t="s">
        <v>242</v>
      </c>
      <c r="AR6" s="220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03" t="s">
        <v>108</v>
      </c>
      <c r="AY6" s="203" t="s">
        <v>106</v>
      </c>
      <c r="AZ6" s="205" t="s">
        <v>242</v>
      </c>
      <c r="BA6" s="207" t="s">
        <v>108</v>
      </c>
      <c r="BB6" s="208" t="s">
        <v>106</v>
      </c>
      <c r="BC6" s="208" t="s">
        <v>242</v>
      </c>
      <c r="BD6" s="212" t="s">
        <v>108</v>
      </c>
      <c r="BE6" s="213" t="s">
        <v>106</v>
      </c>
      <c r="BF6" s="213" t="s">
        <v>242</v>
      </c>
      <c r="BG6" s="438" t="s">
        <v>108</v>
      </c>
      <c r="BH6" s="213" t="s">
        <v>106</v>
      </c>
      <c r="BI6" s="213" t="s">
        <v>242</v>
      </c>
      <c r="BJ6" s="464"/>
      <c r="BL6" s="455"/>
    </row>
    <row r="7" spans="1:64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'[2]Susp Off'!E9</f>
        <v>20900</v>
      </c>
      <c r="F7" s="121">
        <v>20900</v>
      </c>
      <c r="G7" s="122">
        <f>E7-F7</f>
        <v>0</v>
      </c>
      <c r="H7" s="121">
        <f>'[2]Susp Off'!F9</f>
        <v>20900</v>
      </c>
      <c r="I7" s="121">
        <v>22100</v>
      </c>
      <c r="J7" s="122">
        <f>H7-I7</f>
        <v>-1200</v>
      </c>
      <c r="K7" s="121">
        <f>'[2]Susp Off'!G9</f>
        <v>20900</v>
      </c>
      <c r="L7" s="121">
        <v>20900</v>
      </c>
      <c r="M7" s="124">
        <f>K7-L7</f>
        <v>0</v>
      </c>
      <c r="N7" s="157">
        <f>+E7+H7+K7</f>
        <v>62700</v>
      </c>
      <c r="O7" s="322">
        <f>+F7+I7+L7</f>
        <v>63900</v>
      </c>
      <c r="P7" s="159">
        <f>+N7-O7</f>
        <v>-1200</v>
      </c>
      <c r="Q7" s="143">
        <f>'[2]Susp Off'!H9</f>
        <v>20900</v>
      </c>
      <c r="R7" s="121">
        <v>20900</v>
      </c>
      <c r="S7" s="122">
        <f>Q7-R7</f>
        <v>0</v>
      </c>
      <c r="T7" s="121">
        <f>'[2]Susp Off'!I9</f>
        <v>20900</v>
      </c>
      <c r="U7" s="121"/>
      <c r="V7" s="122">
        <f>T7-U7</f>
        <v>20900</v>
      </c>
      <c r="W7" s="483">
        <f>'[2]Susp Off'!J9</f>
        <v>20900</v>
      </c>
      <c r="X7" s="121"/>
      <c r="Y7" s="124">
        <f>W7-X7</f>
        <v>20900</v>
      </c>
      <c r="Z7" s="157">
        <f>+Q7+T7+W7</f>
        <v>62700</v>
      </c>
      <c r="AA7" s="322">
        <f>+R7+U7+X7</f>
        <v>20900</v>
      </c>
      <c r="AB7" s="159">
        <f>+Z7-AA7</f>
        <v>41800</v>
      </c>
      <c r="AC7" s="439">
        <f>+E7+H7+K7+Q7+T7+W7</f>
        <v>125400</v>
      </c>
      <c r="AD7" s="326">
        <f>+F7+I7+L7+R7+U7+X7</f>
        <v>84800</v>
      </c>
      <c r="AE7" s="168">
        <f>+AC7-AD7</f>
        <v>40600</v>
      </c>
      <c r="AF7" s="143">
        <f>'[2]Susp Off'!K9</f>
        <v>20900</v>
      </c>
      <c r="AG7" s="121"/>
      <c r="AH7" s="122">
        <f>AF7-AG7</f>
        <v>20900</v>
      </c>
      <c r="AI7" s="121">
        <f>'[2]Susp Off'!L9</f>
        <v>20900</v>
      </c>
      <c r="AJ7" s="121"/>
      <c r="AK7" s="122">
        <f>AI7-AJ7</f>
        <v>20900</v>
      </c>
      <c r="AL7" s="121">
        <f>'[2]Susp Off'!M9</f>
        <v>20900</v>
      </c>
      <c r="AM7" s="121"/>
      <c r="AN7" s="122">
        <f>AL7-AM7</f>
        <v>20900</v>
      </c>
      <c r="AO7" s="157">
        <f t="shared" ref="AO7:AP50" si="9">+AF7+AI7+AL7</f>
        <v>62700</v>
      </c>
      <c r="AP7" s="322">
        <f t="shared" si="9"/>
        <v>0</v>
      </c>
      <c r="AQ7" s="159">
        <f t="shared" ref="AQ7:AQ53" si="10">AO7-AP7</f>
        <v>62700</v>
      </c>
      <c r="AR7" s="143">
        <f>'[2]Susp Off'!N9</f>
        <v>20900</v>
      </c>
      <c r="AS7" s="121"/>
      <c r="AT7" s="122">
        <f>AR7-AS7</f>
        <v>20900</v>
      </c>
      <c r="AU7" s="121">
        <f>'[2]Susp Off'!O9</f>
        <v>20900</v>
      </c>
      <c r="AV7" s="121"/>
      <c r="AW7" s="123">
        <f>AU7-AV7</f>
        <v>20900</v>
      </c>
      <c r="AX7" s="121">
        <f>'[2]Susp Off'!P9</f>
        <v>20900</v>
      </c>
      <c r="AY7" s="121"/>
      <c r="AZ7" s="122">
        <f>AX7-AY7</f>
        <v>20900</v>
      </c>
      <c r="BA7" s="157">
        <f>AR7+AU7+AX7</f>
        <v>62700</v>
      </c>
      <c r="BB7" s="158">
        <f>AS7+AV7+AY7</f>
        <v>0</v>
      </c>
      <c r="BC7" s="443">
        <f t="shared" ref="BC7" si="11">BA7-BB7</f>
        <v>62700</v>
      </c>
      <c r="BD7" s="166">
        <f t="shared" ref="BD7" si="12">AF7+AI7+AL7+AR7+AU7+AX7</f>
        <v>125400</v>
      </c>
      <c r="BE7" s="167">
        <f>AG7+AJ7+AM7+AS7+AV7+AY7</f>
        <v>0</v>
      </c>
      <c r="BF7" s="444">
        <f t="shared" ref="BF7" si="13">BD7-BE7</f>
        <v>125400</v>
      </c>
      <c r="BG7" s="439">
        <f>AC7+BD7</f>
        <v>250800</v>
      </c>
      <c r="BH7" s="327">
        <f>AD7+BE7</f>
        <v>84800</v>
      </c>
      <c r="BI7" s="444">
        <f t="shared" ref="BI7" si="14">BG7-BH7</f>
        <v>166000</v>
      </c>
      <c r="BJ7" s="467"/>
      <c r="BK7" s="188"/>
      <c r="BL7" s="456">
        <f>VLOOKUP($B7,Test!$A$131:$J$184,9,0)</f>
        <v>18400</v>
      </c>
    </row>
    <row r="8" spans="1:64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'[2]Susp Off'!E10</f>
        <v>363293.02999999997</v>
      </c>
      <c r="F8" s="121">
        <v>271049.03999999998</v>
      </c>
      <c r="G8" s="122">
        <f t="shared" ref="G8:G53" si="15">E8-F8</f>
        <v>92243.989999999991</v>
      </c>
      <c r="H8" s="121">
        <f>'[2]Susp Off'!F10</f>
        <v>363293.02999999997</v>
      </c>
      <c r="I8" s="121">
        <v>656730.19999999995</v>
      </c>
      <c r="J8" s="122">
        <f t="shared" ref="J8:J53" si="16">H8-I8</f>
        <v>-293437.17</v>
      </c>
      <c r="K8" s="121">
        <f>'[2]Susp Off'!G10</f>
        <v>363293.02999999997</v>
      </c>
      <c r="L8" s="121">
        <v>476210.45</v>
      </c>
      <c r="M8" s="124">
        <f t="shared" ref="M8:M53" si="17">K8-L8</f>
        <v>-112917.42000000004</v>
      </c>
      <c r="N8" s="157">
        <f t="shared" ref="N8:O50" si="18">+E8+H8+K8</f>
        <v>1089879.0899999999</v>
      </c>
      <c r="O8" s="322">
        <f t="shared" si="18"/>
        <v>1403989.69</v>
      </c>
      <c r="P8" s="159">
        <f t="shared" ref="P8:P53" si="19">+N8-O8</f>
        <v>-314110.60000000009</v>
      </c>
      <c r="Q8" s="143">
        <f>'[2]Susp Off'!H10</f>
        <v>363293.02999999997</v>
      </c>
      <c r="R8" s="121">
        <v>660412.65</v>
      </c>
      <c r="S8" s="122">
        <f t="shared" ref="S8:S53" si="20">Q8-R8</f>
        <v>-297119.62000000005</v>
      </c>
      <c r="T8" s="121">
        <f>'[2]Susp Off'!I10</f>
        <v>363293.02999999997</v>
      </c>
      <c r="U8" s="121"/>
      <c r="V8" s="122">
        <f t="shared" ref="V8:V53" si="21">T8-U8</f>
        <v>363293.02999999997</v>
      </c>
      <c r="W8" s="483">
        <f>'[2]Susp Off'!J10</f>
        <v>363293.02999999997</v>
      </c>
      <c r="X8" s="121"/>
      <c r="Y8" s="124">
        <f t="shared" ref="Y8:Y53" si="22">W8-X8</f>
        <v>363293.02999999997</v>
      </c>
      <c r="Z8" s="157">
        <f t="shared" ref="Z8:AA50" si="23">+Q8+T8+W8</f>
        <v>1089879.0899999999</v>
      </c>
      <c r="AA8" s="322">
        <f t="shared" si="23"/>
        <v>660412.65</v>
      </c>
      <c r="AB8" s="159">
        <f t="shared" ref="AB8:AB53" si="24">+Z8-AA8</f>
        <v>429466.43999999983</v>
      </c>
      <c r="AC8" s="439">
        <f t="shared" ref="AC8:AD50" si="25">+E8+H8+K8+Q8+T8+W8</f>
        <v>2179758.1799999997</v>
      </c>
      <c r="AD8" s="326">
        <f t="shared" si="25"/>
        <v>2064402.3399999999</v>
      </c>
      <c r="AE8" s="168">
        <f t="shared" ref="AE8:AE53" si="26">+AC8-AD8</f>
        <v>115355.83999999985</v>
      </c>
      <c r="AF8" s="143">
        <f>'[2]Susp Off'!K10</f>
        <v>363293.02999999997</v>
      </c>
      <c r="AG8" s="121"/>
      <c r="AH8" s="122">
        <f t="shared" ref="AH8:AH53" si="27">AF8-AG8</f>
        <v>363293.02999999997</v>
      </c>
      <c r="AI8" s="121">
        <f>'[2]Susp Off'!L10</f>
        <v>363293.02999999997</v>
      </c>
      <c r="AJ8" s="121"/>
      <c r="AK8" s="122">
        <f t="shared" ref="AK8:AK53" si="28">AI8-AJ8</f>
        <v>363293.02999999997</v>
      </c>
      <c r="AL8" s="121">
        <f>'[2]Susp Off'!M10</f>
        <v>363293.02999999997</v>
      </c>
      <c r="AM8" s="121"/>
      <c r="AN8" s="122">
        <f t="shared" ref="AN8:AN53" si="29">AL8-AM8</f>
        <v>363293.02999999997</v>
      </c>
      <c r="AO8" s="157">
        <f t="shared" si="9"/>
        <v>1089879.0899999999</v>
      </c>
      <c r="AP8" s="322">
        <f t="shared" si="9"/>
        <v>0</v>
      </c>
      <c r="AQ8" s="159">
        <f t="shared" si="10"/>
        <v>1089879.0899999999</v>
      </c>
      <c r="AR8" s="143">
        <f>'[2]Susp Off'!N10</f>
        <v>363293.02999999997</v>
      </c>
      <c r="AS8" s="121"/>
      <c r="AT8" s="122">
        <f t="shared" ref="AT8:AT53" si="30">AR8-AS8</f>
        <v>363293.02999999997</v>
      </c>
      <c r="AU8" s="121">
        <f>'[2]Susp Off'!O10</f>
        <v>363293.02999999997</v>
      </c>
      <c r="AV8" s="121"/>
      <c r="AW8" s="123">
        <f t="shared" ref="AW8:AW53" si="31">AU8-AV8</f>
        <v>363293.02999999997</v>
      </c>
      <c r="AX8" s="121">
        <f>'[2]Susp Off'!P10</f>
        <v>361263.45999999996</v>
      </c>
      <c r="AY8" s="121"/>
      <c r="AZ8" s="122">
        <f t="shared" ref="AZ8:AZ53" si="32">AX8-AY8</f>
        <v>361263.45999999996</v>
      </c>
      <c r="BA8" s="157">
        <f t="shared" ref="BA8:BA53" si="33">AR8+AU8+AX8</f>
        <v>1087849.52</v>
      </c>
      <c r="BB8" s="158">
        <f t="shared" ref="BB8:BB53" si="34">AS8+AV8+AY8</f>
        <v>0</v>
      </c>
      <c r="BC8" s="443">
        <f t="shared" ref="BC8:BC53" si="35">BA8-BB8</f>
        <v>1087849.52</v>
      </c>
      <c r="BD8" s="166">
        <f t="shared" ref="BD8:BD53" si="36">AF8+AI8+AL8+AR8+AU8+AX8</f>
        <v>2177728.61</v>
      </c>
      <c r="BE8" s="167">
        <f t="shared" ref="BE8:BE53" si="37">AG8+AJ8+AM8+AS8+AV8+AY8</f>
        <v>0</v>
      </c>
      <c r="BF8" s="444">
        <f t="shared" ref="BF8:BF53" si="38">BD8-BE8</f>
        <v>2177728.61</v>
      </c>
      <c r="BG8" s="439">
        <f t="shared" ref="BG8:BG53" si="39">AC8+BD8</f>
        <v>4357486.7899999991</v>
      </c>
      <c r="BH8" s="444">
        <f t="shared" ref="BH8:BH53" si="40">AD8+BE8</f>
        <v>2064402.3399999999</v>
      </c>
      <c r="BI8" s="444">
        <f t="shared" ref="BI8:BI53" si="41">BG8-BH8</f>
        <v>2293084.4499999993</v>
      </c>
      <c r="BJ8" s="467"/>
      <c r="BK8" s="188"/>
      <c r="BL8" s="456">
        <f>VLOOKUP($B8,Test!$A$131:$J$184,9,0)</f>
        <v>447554.5</v>
      </c>
    </row>
    <row r="9" spans="1:64" s="183" customFormat="1" ht="30" customHeight="1" x14ac:dyDescent="0.5">
      <c r="A9" s="184">
        <f t="shared" ref="A9:A53" si="42">A8+1</f>
        <v>3</v>
      </c>
      <c r="B9" s="222">
        <v>51203</v>
      </c>
      <c r="C9" s="236" t="s">
        <v>2</v>
      </c>
      <c r="D9" s="232" t="s">
        <v>43</v>
      </c>
      <c r="E9" s="143">
        <f>'[2]Susp Off'!E11</f>
        <v>496825</v>
      </c>
      <c r="F9" s="121">
        <v>435470</v>
      </c>
      <c r="G9" s="122">
        <f t="shared" si="15"/>
        <v>61355</v>
      </c>
      <c r="H9" s="121">
        <f>'[2]Susp Off'!F11</f>
        <v>0</v>
      </c>
      <c r="I9" s="121">
        <v>30727</v>
      </c>
      <c r="J9" s="122">
        <f t="shared" si="16"/>
        <v>-30727</v>
      </c>
      <c r="K9" s="121">
        <f>'[2]Susp Off'!G11</f>
        <v>0</v>
      </c>
      <c r="L9" s="121">
        <v>216</v>
      </c>
      <c r="M9" s="124">
        <f t="shared" si="17"/>
        <v>-216</v>
      </c>
      <c r="N9" s="157">
        <f t="shared" si="18"/>
        <v>496825</v>
      </c>
      <c r="O9" s="322">
        <f t="shared" si="18"/>
        <v>466413</v>
      </c>
      <c r="P9" s="159">
        <f t="shared" si="19"/>
        <v>30412</v>
      </c>
      <c r="Q9" s="143">
        <f>'[2]Susp Off'!H11</f>
        <v>0</v>
      </c>
      <c r="R9" s="121">
        <v>4320</v>
      </c>
      <c r="S9" s="122">
        <f t="shared" si="20"/>
        <v>-4320</v>
      </c>
      <c r="T9" s="121">
        <f>'[2]Susp Off'!I11</f>
        <v>0</v>
      </c>
      <c r="U9" s="121"/>
      <c r="V9" s="122">
        <f t="shared" si="21"/>
        <v>0</v>
      </c>
      <c r="W9" s="483">
        <f>'[2]Susp Off'!J11</f>
        <v>0</v>
      </c>
      <c r="X9" s="121"/>
      <c r="Y9" s="124">
        <f t="shared" si="22"/>
        <v>0</v>
      </c>
      <c r="Z9" s="157">
        <f t="shared" si="23"/>
        <v>0</v>
      </c>
      <c r="AA9" s="322">
        <f t="shared" si="23"/>
        <v>4320</v>
      </c>
      <c r="AB9" s="159">
        <f t="shared" si="24"/>
        <v>-4320</v>
      </c>
      <c r="AC9" s="439">
        <f t="shared" si="25"/>
        <v>496825</v>
      </c>
      <c r="AD9" s="326">
        <f t="shared" si="25"/>
        <v>470733</v>
      </c>
      <c r="AE9" s="168">
        <f t="shared" si="26"/>
        <v>26092</v>
      </c>
      <c r="AF9" s="143">
        <f>'[2]Susp Off'!K11</f>
        <v>0</v>
      </c>
      <c r="AG9" s="121"/>
      <c r="AH9" s="122">
        <f t="shared" si="27"/>
        <v>0</v>
      </c>
      <c r="AI9" s="121">
        <f>'[2]Susp Off'!L11</f>
        <v>0</v>
      </c>
      <c r="AJ9" s="121"/>
      <c r="AK9" s="122">
        <f t="shared" si="28"/>
        <v>0</v>
      </c>
      <c r="AL9" s="121">
        <f>'[2]Susp Off'!M11</f>
        <v>0</v>
      </c>
      <c r="AM9" s="121"/>
      <c r="AN9" s="122">
        <f t="shared" si="29"/>
        <v>0</v>
      </c>
      <c r="AO9" s="157">
        <f t="shared" si="9"/>
        <v>0</v>
      </c>
      <c r="AP9" s="322">
        <f t="shared" si="9"/>
        <v>0</v>
      </c>
      <c r="AQ9" s="159">
        <f t="shared" si="10"/>
        <v>0</v>
      </c>
      <c r="AR9" s="143">
        <f>'[2]Susp Off'!N11</f>
        <v>0</v>
      </c>
      <c r="AS9" s="121"/>
      <c r="AT9" s="122">
        <f t="shared" si="30"/>
        <v>0</v>
      </c>
      <c r="AU9" s="121">
        <f>'[2]Susp Off'!O11</f>
        <v>0</v>
      </c>
      <c r="AV9" s="121"/>
      <c r="AW9" s="123">
        <f t="shared" si="31"/>
        <v>0</v>
      </c>
      <c r="AX9" s="121">
        <f>'[2]Susp Off'!P11</f>
        <v>0</v>
      </c>
      <c r="AY9" s="121"/>
      <c r="AZ9" s="122">
        <f t="shared" si="32"/>
        <v>0</v>
      </c>
      <c r="BA9" s="157">
        <f t="shared" si="33"/>
        <v>0</v>
      </c>
      <c r="BB9" s="158">
        <f t="shared" si="34"/>
        <v>0</v>
      </c>
      <c r="BC9" s="443">
        <f t="shared" si="35"/>
        <v>0</v>
      </c>
      <c r="BD9" s="166">
        <f t="shared" si="36"/>
        <v>0</v>
      </c>
      <c r="BE9" s="167">
        <f t="shared" si="37"/>
        <v>0</v>
      </c>
      <c r="BF9" s="444">
        <f t="shared" si="38"/>
        <v>0</v>
      </c>
      <c r="BG9" s="439">
        <f t="shared" si="39"/>
        <v>496825</v>
      </c>
      <c r="BH9" s="444">
        <f t="shared" si="40"/>
        <v>470733</v>
      </c>
      <c r="BI9" s="444">
        <f t="shared" si="41"/>
        <v>26092</v>
      </c>
      <c r="BJ9" s="467"/>
      <c r="BK9" s="188"/>
      <c r="BL9" s="456">
        <f>VLOOKUP($B9,Test!$A$131:$J$184,9,0)</f>
        <v>0</v>
      </c>
    </row>
    <row r="10" spans="1:64" s="183" customFormat="1" ht="30" customHeight="1" x14ac:dyDescent="0.5">
      <c r="A10" s="184">
        <f t="shared" si="42"/>
        <v>4</v>
      </c>
      <c r="B10" s="222">
        <v>51299</v>
      </c>
      <c r="C10" s="236" t="s">
        <v>3</v>
      </c>
      <c r="D10" s="232" t="s">
        <v>44</v>
      </c>
      <c r="E10" s="143">
        <f>'[2]Susp Off'!E12</f>
        <v>147275.95732692306</v>
      </c>
      <c r="F10" s="121">
        <v>140776.53</v>
      </c>
      <c r="G10" s="122">
        <f t="shared" si="15"/>
        <v>6499.4273269230616</v>
      </c>
      <c r="H10" s="121">
        <f>'[2]Susp Off'!F12</f>
        <v>257530.78292307691</v>
      </c>
      <c r="I10" s="121">
        <v>246946.14</v>
      </c>
      <c r="J10" s="122">
        <f t="shared" si="16"/>
        <v>10584.642923076899</v>
      </c>
      <c r="K10" s="121">
        <f>'[2]Susp Off'!G12</f>
        <v>838085.83784615388</v>
      </c>
      <c r="L10" s="121">
        <v>574242.36</v>
      </c>
      <c r="M10" s="124">
        <f t="shared" si="17"/>
        <v>263843.4778461539</v>
      </c>
      <c r="N10" s="157">
        <f t="shared" si="18"/>
        <v>1242892.5780961539</v>
      </c>
      <c r="O10" s="322">
        <f t="shared" si="18"/>
        <v>961965.03</v>
      </c>
      <c r="P10" s="159">
        <f t="shared" si="19"/>
        <v>280927.54809615389</v>
      </c>
      <c r="Q10" s="143">
        <f>'[2]Susp Off'!H12</f>
        <v>143391.24157692306</v>
      </c>
      <c r="R10" s="121">
        <v>127312.95</v>
      </c>
      <c r="S10" s="122">
        <f t="shared" si="20"/>
        <v>16078.29157692306</v>
      </c>
      <c r="T10" s="121">
        <f>'[2]Susp Off'!I12</f>
        <v>142991.24157692306</v>
      </c>
      <c r="U10" s="121"/>
      <c r="V10" s="122">
        <f t="shared" si="21"/>
        <v>142991.24157692306</v>
      </c>
      <c r="W10" s="483">
        <f>'[2]Susp Off'!J12</f>
        <v>366915.51888461533</v>
      </c>
      <c r="X10" s="121"/>
      <c r="Y10" s="124">
        <f t="shared" si="22"/>
        <v>366915.51888461533</v>
      </c>
      <c r="Z10" s="157">
        <f t="shared" si="23"/>
        <v>653298.00203846139</v>
      </c>
      <c r="AA10" s="322">
        <f t="shared" si="23"/>
        <v>127312.95</v>
      </c>
      <c r="AB10" s="159">
        <f t="shared" si="24"/>
        <v>525985.05203846144</v>
      </c>
      <c r="AC10" s="439">
        <f t="shared" si="25"/>
        <v>1896190.5801346153</v>
      </c>
      <c r="AD10" s="326">
        <f t="shared" si="25"/>
        <v>1089277.98</v>
      </c>
      <c r="AE10" s="168">
        <f t="shared" si="26"/>
        <v>806912.60013461532</v>
      </c>
      <c r="AF10" s="143">
        <f>'[2]Susp Off'!K12</f>
        <v>502308.95888461533</v>
      </c>
      <c r="AG10" s="121"/>
      <c r="AH10" s="122">
        <f t="shared" si="27"/>
        <v>502308.95888461533</v>
      </c>
      <c r="AI10" s="121">
        <f>'[2]Susp Off'!L12</f>
        <v>137598.38074999998</v>
      </c>
      <c r="AJ10" s="121"/>
      <c r="AK10" s="122">
        <f t="shared" si="28"/>
        <v>137598.38074999998</v>
      </c>
      <c r="AL10" s="121">
        <f>'[2]Susp Off'!M12</f>
        <v>138040.42448076923</v>
      </c>
      <c r="AM10" s="121"/>
      <c r="AN10" s="122">
        <f t="shared" si="29"/>
        <v>138040.42448076923</v>
      </c>
      <c r="AO10" s="157">
        <f t="shared" si="9"/>
        <v>777947.76411538455</v>
      </c>
      <c r="AP10" s="322">
        <f t="shared" si="9"/>
        <v>0</v>
      </c>
      <c r="AQ10" s="159">
        <f t="shared" si="10"/>
        <v>777947.76411538455</v>
      </c>
      <c r="AR10" s="143">
        <f>'[2]Susp Off'!N12</f>
        <v>138675.25007692305</v>
      </c>
      <c r="AS10" s="121"/>
      <c r="AT10" s="122">
        <f t="shared" si="30"/>
        <v>138675.25007692305</v>
      </c>
      <c r="AU10" s="121">
        <f>'[2]Susp Off'!O12</f>
        <v>138275.25007692305</v>
      </c>
      <c r="AV10" s="121"/>
      <c r="AW10" s="123">
        <f t="shared" si="31"/>
        <v>138275.25007692305</v>
      </c>
      <c r="AX10" s="121">
        <f>'[2]Susp Off'!P12</f>
        <v>799531.89484615379</v>
      </c>
      <c r="AY10" s="121"/>
      <c r="AZ10" s="122">
        <f t="shared" si="32"/>
        <v>799531.89484615379</v>
      </c>
      <c r="BA10" s="157">
        <f t="shared" si="33"/>
        <v>1076482.395</v>
      </c>
      <c r="BB10" s="158">
        <f t="shared" si="34"/>
        <v>0</v>
      </c>
      <c r="BC10" s="443">
        <f t="shared" si="35"/>
        <v>1076482.395</v>
      </c>
      <c r="BD10" s="166">
        <f t="shared" si="36"/>
        <v>1854430.1591153843</v>
      </c>
      <c r="BE10" s="167">
        <f t="shared" si="37"/>
        <v>0</v>
      </c>
      <c r="BF10" s="444">
        <f t="shared" si="38"/>
        <v>1854430.1591153843</v>
      </c>
      <c r="BG10" s="439">
        <f t="shared" si="39"/>
        <v>3750620.7392499996</v>
      </c>
      <c r="BH10" s="444">
        <f t="shared" si="40"/>
        <v>1089277.98</v>
      </c>
      <c r="BI10" s="444">
        <f t="shared" si="41"/>
        <v>2661342.7592499997</v>
      </c>
      <c r="BJ10" s="467"/>
      <c r="BK10" s="188"/>
      <c r="BL10" s="456">
        <f>VLOOKUP($B10,Test!$A$131:$J$184,9,0)</f>
        <v>465254.13</v>
      </c>
    </row>
    <row r="11" spans="1:64" s="183" customFormat="1" ht="30" customHeight="1" x14ac:dyDescent="0.5">
      <c r="A11" s="184">
        <f t="shared" si="42"/>
        <v>5</v>
      </c>
      <c r="B11" s="222">
        <v>51301</v>
      </c>
      <c r="C11" s="236" t="s">
        <v>4</v>
      </c>
      <c r="D11" s="232" t="s">
        <v>45</v>
      </c>
      <c r="E11" s="143">
        <f>'[2]Susp Off'!E13</f>
        <v>0</v>
      </c>
      <c r="F11" s="121"/>
      <c r="G11" s="122">
        <f t="shared" si="15"/>
        <v>0</v>
      </c>
      <c r="H11" s="121">
        <f>'[2]Susp Off'!F13</f>
        <v>0</v>
      </c>
      <c r="I11" s="121"/>
      <c r="J11" s="122">
        <f t="shared" si="16"/>
        <v>0</v>
      </c>
      <c r="K11" s="121">
        <f>'[2]Susp Off'!G13</f>
        <v>0</v>
      </c>
      <c r="L11" s="121">
        <v>182060.04</v>
      </c>
      <c r="M11" s="124">
        <f t="shared" si="17"/>
        <v>-182060.04</v>
      </c>
      <c r="N11" s="157">
        <f t="shared" si="18"/>
        <v>0</v>
      </c>
      <c r="O11" s="322">
        <f t="shared" si="18"/>
        <v>182060.04</v>
      </c>
      <c r="P11" s="159">
        <f t="shared" si="19"/>
        <v>-182060.04</v>
      </c>
      <c r="Q11" s="143">
        <f>'[2]Susp Off'!H13</f>
        <v>0</v>
      </c>
      <c r="R11" s="121">
        <v>-182060.04</v>
      </c>
      <c r="S11" s="122">
        <f t="shared" si="20"/>
        <v>182060.04</v>
      </c>
      <c r="T11" s="121">
        <f>'[2]Susp Off'!I13</f>
        <v>0</v>
      </c>
      <c r="U11" s="121"/>
      <c r="V11" s="122">
        <f t="shared" si="21"/>
        <v>0</v>
      </c>
      <c r="W11" s="483">
        <f>'[2]Susp Off'!J13</f>
        <v>0</v>
      </c>
      <c r="X11" s="121"/>
      <c r="Y11" s="124">
        <f t="shared" si="22"/>
        <v>0</v>
      </c>
      <c r="Z11" s="157">
        <f t="shared" si="23"/>
        <v>0</v>
      </c>
      <c r="AA11" s="322">
        <f t="shared" si="23"/>
        <v>-182060.04</v>
      </c>
      <c r="AB11" s="159">
        <f t="shared" si="24"/>
        <v>182060.04</v>
      </c>
      <c r="AC11" s="439">
        <f t="shared" si="25"/>
        <v>0</v>
      </c>
      <c r="AD11" s="326">
        <f t="shared" si="25"/>
        <v>0</v>
      </c>
      <c r="AE11" s="168">
        <f t="shared" si="26"/>
        <v>0</v>
      </c>
      <c r="AF11" s="143">
        <f>'[2]Susp Off'!K13</f>
        <v>0</v>
      </c>
      <c r="AG11" s="121"/>
      <c r="AH11" s="122">
        <f t="shared" si="27"/>
        <v>0</v>
      </c>
      <c r="AI11" s="121">
        <f>'[2]Susp Off'!L13</f>
        <v>0</v>
      </c>
      <c r="AJ11" s="121"/>
      <c r="AK11" s="122">
        <f t="shared" si="28"/>
        <v>0</v>
      </c>
      <c r="AL11" s="121">
        <f>'[2]Susp Off'!M13</f>
        <v>0</v>
      </c>
      <c r="AM11" s="121"/>
      <c r="AN11" s="122">
        <f t="shared" si="29"/>
        <v>0</v>
      </c>
      <c r="AO11" s="157">
        <f t="shared" si="9"/>
        <v>0</v>
      </c>
      <c r="AP11" s="322">
        <f t="shared" si="9"/>
        <v>0</v>
      </c>
      <c r="AQ11" s="159">
        <f t="shared" si="10"/>
        <v>0</v>
      </c>
      <c r="AR11" s="143">
        <f>'[2]Susp Off'!N13</f>
        <v>0</v>
      </c>
      <c r="AS11" s="121"/>
      <c r="AT11" s="122">
        <f t="shared" si="30"/>
        <v>0</v>
      </c>
      <c r="AU11" s="121">
        <f>'[2]Susp Off'!O13</f>
        <v>0</v>
      </c>
      <c r="AV11" s="121"/>
      <c r="AW11" s="123">
        <f t="shared" si="31"/>
        <v>0</v>
      </c>
      <c r="AX11" s="121">
        <f>'[2]Susp Off'!P13</f>
        <v>0</v>
      </c>
      <c r="AY11" s="121"/>
      <c r="AZ11" s="122">
        <f t="shared" si="32"/>
        <v>0</v>
      </c>
      <c r="BA11" s="157">
        <f t="shared" si="33"/>
        <v>0</v>
      </c>
      <c r="BB11" s="158">
        <f t="shared" si="34"/>
        <v>0</v>
      </c>
      <c r="BC11" s="443">
        <f t="shared" si="35"/>
        <v>0</v>
      </c>
      <c r="BD11" s="166">
        <f t="shared" si="36"/>
        <v>0</v>
      </c>
      <c r="BE11" s="167">
        <f t="shared" si="37"/>
        <v>0</v>
      </c>
      <c r="BF11" s="444">
        <f t="shared" si="38"/>
        <v>0</v>
      </c>
      <c r="BG11" s="439">
        <f t="shared" si="39"/>
        <v>0</v>
      </c>
      <c r="BH11" s="444">
        <f t="shared" si="40"/>
        <v>0</v>
      </c>
      <c r="BI11" s="444">
        <f t="shared" si="41"/>
        <v>0</v>
      </c>
      <c r="BJ11" s="467"/>
      <c r="BK11" s="188"/>
      <c r="BL11" s="456">
        <f>VLOOKUP($B11,Test!$A$131:$J$184,9,0)</f>
        <v>0</v>
      </c>
    </row>
    <row r="12" spans="1:64" s="183" customFormat="1" ht="30" customHeight="1" x14ac:dyDescent="0.5">
      <c r="A12" s="184">
        <f t="shared" si="42"/>
        <v>6</v>
      </c>
      <c r="B12" s="222">
        <v>51302</v>
      </c>
      <c r="C12" s="236" t="s">
        <v>5</v>
      </c>
      <c r="D12" s="232" t="s">
        <v>46</v>
      </c>
      <c r="E12" s="143">
        <f>'[2]Susp Off'!E14</f>
        <v>15953</v>
      </c>
      <c r="F12" s="121">
        <v>15953</v>
      </c>
      <c r="G12" s="122">
        <f t="shared" si="15"/>
        <v>0</v>
      </c>
      <c r="H12" s="121">
        <f>'[2]Susp Off'!F14</f>
        <v>14923.29</v>
      </c>
      <c r="I12" s="121">
        <v>14923.29</v>
      </c>
      <c r="J12" s="122">
        <f t="shared" si="16"/>
        <v>0</v>
      </c>
      <c r="K12" s="121">
        <f>'[2]Susp Off'!G14</f>
        <v>15953</v>
      </c>
      <c r="L12" s="121">
        <v>12712.73</v>
      </c>
      <c r="M12" s="124">
        <f t="shared" si="17"/>
        <v>3240.2700000000004</v>
      </c>
      <c r="N12" s="157">
        <f t="shared" si="18"/>
        <v>46829.29</v>
      </c>
      <c r="O12" s="322">
        <f t="shared" si="18"/>
        <v>43589.020000000004</v>
      </c>
      <c r="P12" s="159">
        <f t="shared" si="19"/>
        <v>3240.2699999999968</v>
      </c>
      <c r="Q12" s="143">
        <f>'[2]Susp Off'!H14</f>
        <v>15610</v>
      </c>
      <c r="R12" s="121">
        <v>15610</v>
      </c>
      <c r="S12" s="122">
        <f t="shared" si="20"/>
        <v>0</v>
      </c>
      <c r="T12" s="121">
        <f>'[2]Susp Off'!I14</f>
        <v>16129.809999999998</v>
      </c>
      <c r="U12" s="121"/>
      <c r="V12" s="122">
        <f t="shared" si="21"/>
        <v>16129.809999999998</v>
      </c>
      <c r="W12" s="483">
        <f>'[2]Susp Off'!J14</f>
        <v>15610</v>
      </c>
      <c r="X12" s="121"/>
      <c r="Y12" s="124">
        <f t="shared" si="22"/>
        <v>15610</v>
      </c>
      <c r="Z12" s="157">
        <f t="shared" si="23"/>
        <v>47349.81</v>
      </c>
      <c r="AA12" s="322">
        <f t="shared" si="23"/>
        <v>15610</v>
      </c>
      <c r="AB12" s="159">
        <f t="shared" si="24"/>
        <v>31739.809999999998</v>
      </c>
      <c r="AC12" s="439">
        <f t="shared" si="25"/>
        <v>94179.1</v>
      </c>
      <c r="AD12" s="326">
        <f t="shared" si="25"/>
        <v>59199.020000000004</v>
      </c>
      <c r="AE12" s="168">
        <f t="shared" si="26"/>
        <v>34980.080000000002</v>
      </c>
      <c r="AF12" s="143">
        <f>'[2]Susp Off'!K14</f>
        <v>16130</v>
      </c>
      <c r="AG12" s="121"/>
      <c r="AH12" s="122">
        <f t="shared" si="27"/>
        <v>16130</v>
      </c>
      <c r="AI12" s="121">
        <f>'[2]Susp Off'!L14</f>
        <v>16130</v>
      </c>
      <c r="AJ12" s="121"/>
      <c r="AK12" s="122">
        <f t="shared" si="28"/>
        <v>16130</v>
      </c>
      <c r="AL12" s="121">
        <f>'[2]Susp Off'!M14</f>
        <v>15609.980000000003</v>
      </c>
      <c r="AM12" s="121"/>
      <c r="AN12" s="122">
        <f t="shared" si="29"/>
        <v>15609.980000000003</v>
      </c>
      <c r="AO12" s="157">
        <f t="shared" si="9"/>
        <v>47869.98</v>
      </c>
      <c r="AP12" s="322">
        <f t="shared" si="9"/>
        <v>0</v>
      </c>
      <c r="AQ12" s="159">
        <f t="shared" si="10"/>
        <v>47869.98</v>
      </c>
      <c r="AR12" s="143">
        <f>'[2]Susp Off'!N14</f>
        <v>16130</v>
      </c>
      <c r="AS12" s="121"/>
      <c r="AT12" s="122">
        <f t="shared" si="30"/>
        <v>16130</v>
      </c>
      <c r="AU12" s="121">
        <f>'[2]Susp Off'!O14</f>
        <v>15610.150000000001</v>
      </c>
      <c r="AV12" s="121"/>
      <c r="AW12" s="123">
        <f t="shared" si="31"/>
        <v>15610.150000000001</v>
      </c>
      <c r="AX12" s="121">
        <f>'[2]Susp Off'!P14</f>
        <v>16130</v>
      </c>
      <c r="AY12" s="121"/>
      <c r="AZ12" s="122">
        <f t="shared" si="32"/>
        <v>16130</v>
      </c>
      <c r="BA12" s="157">
        <f t="shared" si="33"/>
        <v>47870.15</v>
      </c>
      <c r="BB12" s="158">
        <f t="shared" si="34"/>
        <v>0</v>
      </c>
      <c r="BC12" s="443">
        <f t="shared" si="35"/>
        <v>47870.15</v>
      </c>
      <c r="BD12" s="166">
        <f t="shared" si="36"/>
        <v>95740.13</v>
      </c>
      <c r="BE12" s="167">
        <f t="shared" si="37"/>
        <v>0</v>
      </c>
      <c r="BF12" s="444">
        <f t="shared" si="38"/>
        <v>95740.13</v>
      </c>
      <c r="BG12" s="439">
        <f t="shared" si="39"/>
        <v>189919.23</v>
      </c>
      <c r="BH12" s="444">
        <f t="shared" si="40"/>
        <v>59199.020000000004</v>
      </c>
      <c r="BI12" s="444">
        <f t="shared" si="41"/>
        <v>130720.21</v>
      </c>
      <c r="BJ12" s="468"/>
      <c r="BK12" s="190"/>
      <c r="BL12" s="456">
        <f>VLOOKUP($B12,Test!$A$131:$J$184,9,0)</f>
        <v>20798</v>
      </c>
    </row>
    <row r="13" spans="1:64" s="183" customFormat="1" ht="30" customHeight="1" x14ac:dyDescent="0.5">
      <c r="A13" s="184">
        <f t="shared" si="42"/>
        <v>7</v>
      </c>
      <c r="B13" s="222">
        <v>51306</v>
      </c>
      <c r="C13" s="236" t="s">
        <v>6</v>
      </c>
      <c r="D13" s="232" t="s">
        <v>47</v>
      </c>
      <c r="E13" s="143">
        <f>'[2]Susp Off'!E15</f>
        <v>0</v>
      </c>
      <c r="F13" s="121"/>
      <c r="G13" s="122">
        <f t="shared" si="15"/>
        <v>0</v>
      </c>
      <c r="H13" s="121">
        <f>'[2]Susp Off'!F15</f>
        <v>0</v>
      </c>
      <c r="I13" s="121"/>
      <c r="J13" s="122">
        <f t="shared" si="16"/>
        <v>0</v>
      </c>
      <c r="K13" s="121">
        <f>'[2]Susp Off'!G15</f>
        <v>0</v>
      </c>
      <c r="L13" s="121"/>
      <c r="M13" s="124">
        <f t="shared" si="17"/>
        <v>0</v>
      </c>
      <c r="N13" s="157">
        <f t="shared" si="18"/>
        <v>0</v>
      </c>
      <c r="O13" s="322">
        <f t="shared" si="18"/>
        <v>0</v>
      </c>
      <c r="P13" s="159">
        <f t="shared" si="19"/>
        <v>0</v>
      </c>
      <c r="Q13" s="143">
        <f>'[2]Susp Off'!H15</f>
        <v>0</v>
      </c>
      <c r="R13" s="121"/>
      <c r="S13" s="122">
        <f t="shared" si="20"/>
        <v>0</v>
      </c>
      <c r="T13" s="121">
        <f>'[2]Susp Off'!I15</f>
        <v>0</v>
      </c>
      <c r="U13" s="121"/>
      <c r="V13" s="122">
        <f t="shared" si="21"/>
        <v>0</v>
      </c>
      <c r="W13" s="483">
        <f>'[2]Susp Off'!J15</f>
        <v>0</v>
      </c>
      <c r="X13" s="121"/>
      <c r="Y13" s="124">
        <f t="shared" si="22"/>
        <v>0</v>
      </c>
      <c r="Z13" s="157">
        <f t="shared" si="23"/>
        <v>0</v>
      </c>
      <c r="AA13" s="322">
        <f t="shared" si="23"/>
        <v>0</v>
      </c>
      <c r="AB13" s="159">
        <f t="shared" si="24"/>
        <v>0</v>
      </c>
      <c r="AC13" s="439">
        <f t="shared" si="25"/>
        <v>0</v>
      </c>
      <c r="AD13" s="326">
        <f t="shared" si="25"/>
        <v>0</v>
      </c>
      <c r="AE13" s="168">
        <f t="shared" si="26"/>
        <v>0</v>
      </c>
      <c r="AF13" s="143">
        <f>'[2]Susp Off'!K15</f>
        <v>0</v>
      </c>
      <c r="AG13" s="121"/>
      <c r="AH13" s="122">
        <f t="shared" si="27"/>
        <v>0</v>
      </c>
      <c r="AI13" s="121">
        <f>'[2]Susp Off'!L15</f>
        <v>0</v>
      </c>
      <c r="AJ13" s="121"/>
      <c r="AK13" s="122">
        <f t="shared" si="28"/>
        <v>0</v>
      </c>
      <c r="AL13" s="121">
        <f>'[2]Susp Off'!M15</f>
        <v>0</v>
      </c>
      <c r="AM13" s="121"/>
      <c r="AN13" s="122">
        <f t="shared" si="29"/>
        <v>0</v>
      </c>
      <c r="AO13" s="157">
        <f t="shared" si="9"/>
        <v>0</v>
      </c>
      <c r="AP13" s="322">
        <f t="shared" si="9"/>
        <v>0</v>
      </c>
      <c r="AQ13" s="159">
        <f t="shared" si="10"/>
        <v>0</v>
      </c>
      <c r="AR13" s="143">
        <f>'[2]Susp Off'!N15</f>
        <v>0</v>
      </c>
      <c r="AS13" s="121"/>
      <c r="AT13" s="122">
        <f t="shared" si="30"/>
        <v>0</v>
      </c>
      <c r="AU13" s="121">
        <f>'[2]Susp Off'!O15</f>
        <v>0</v>
      </c>
      <c r="AV13" s="121"/>
      <c r="AW13" s="123">
        <f t="shared" si="31"/>
        <v>0</v>
      </c>
      <c r="AX13" s="121">
        <f>'[2]Susp Off'!P15</f>
        <v>0</v>
      </c>
      <c r="AY13" s="121"/>
      <c r="AZ13" s="122">
        <f t="shared" si="32"/>
        <v>0</v>
      </c>
      <c r="BA13" s="157">
        <f t="shared" si="33"/>
        <v>0</v>
      </c>
      <c r="BB13" s="158">
        <f t="shared" si="34"/>
        <v>0</v>
      </c>
      <c r="BC13" s="443">
        <f t="shared" si="35"/>
        <v>0</v>
      </c>
      <c r="BD13" s="166">
        <f t="shared" si="36"/>
        <v>0</v>
      </c>
      <c r="BE13" s="167">
        <f t="shared" si="37"/>
        <v>0</v>
      </c>
      <c r="BF13" s="444">
        <f t="shared" si="38"/>
        <v>0</v>
      </c>
      <c r="BG13" s="439">
        <f t="shared" si="39"/>
        <v>0</v>
      </c>
      <c r="BH13" s="444">
        <f t="shared" si="40"/>
        <v>0</v>
      </c>
      <c r="BI13" s="444">
        <f t="shared" si="41"/>
        <v>0</v>
      </c>
      <c r="BJ13" s="467"/>
      <c r="BK13" s="188"/>
      <c r="BL13" s="456">
        <f>VLOOKUP($B13,Test!$A$131:$J$184,9,0)</f>
        <v>0</v>
      </c>
    </row>
    <row r="14" spans="1:64" s="183" customFormat="1" ht="30" customHeight="1" x14ac:dyDescent="0.5">
      <c r="A14" s="184">
        <f t="shared" si="42"/>
        <v>8</v>
      </c>
      <c r="B14" s="222">
        <v>51307</v>
      </c>
      <c r="C14" s="236" t="s">
        <v>7</v>
      </c>
      <c r="D14" s="232" t="s">
        <v>48</v>
      </c>
      <c r="E14" s="143">
        <f>'[2]Susp Off'!E16</f>
        <v>91123</v>
      </c>
      <c r="F14" s="121">
        <v>26618</v>
      </c>
      <c r="G14" s="122">
        <f t="shared" si="15"/>
        <v>64505</v>
      </c>
      <c r="H14" s="121">
        <f>'[2]Susp Off'!F16</f>
        <v>76237</v>
      </c>
      <c r="I14" s="121">
        <v>63396.89</v>
      </c>
      <c r="J14" s="122">
        <f t="shared" si="16"/>
        <v>12840.11</v>
      </c>
      <c r="K14" s="121">
        <f>'[2]Susp Off'!G16</f>
        <v>90992</v>
      </c>
      <c r="L14" s="121">
        <v>25342.85</v>
      </c>
      <c r="M14" s="124">
        <f t="shared" si="17"/>
        <v>65649.149999999994</v>
      </c>
      <c r="N14" s="157">
        <f t="shared" si="18"/>
        <v>258352</v>
      </c>
      <c r="O14" s="322">
        <f t="shared" si="18"/>
        <v>115357.73999999999</v>
      </c>
      <c r="P14" s="159">
        <f t="shared" si="19"/>
        <v>142994.26</v>
      </c>
      <c r="Q14" s="143">
        <f>'[2]Susp Off'!H16</f>
        <v>91448</v>
      </c>
      <c r="R14" s="121">
        <v>67395.789999999994</v>
      </c>
      <c r="S14" s="122">
        <f t="shared" si="20"/>
        <v>24052.210000000006</v>
      </c>
      <c r="T14" s="121">
        <f>'[2]Susp Off'!I16</f>
        <v>83895</v>
      </c>
      <c r="U14" s="121"/>
      <c r="V14" s="122">
        <f t="shared" si="21"/>
        <v>83895</v>
      </c>
      <c r="W14" s="483">
        <f>'[2]Susp Off'!J16</f>
        <v>81834</v>
      </c>
      <c r="X14" s="121"/>
      <c r="Y14" s="124">
        <f t="shared" si="22"/>
        <v>81834</v>
      </c>
      <c r="Z14" s="157">
        <f t="shared" si="23"/>
        <v>257177</v>
      </c>
      <c r="AA14" s="322">
        <f t="shared" si="23"/>
        <v>67395.789999999994</v>
      </c>
      <c r="AB14" s="159">
        <f t="shared" si="24"/>
        <v>189781.21000000002</v>
      </c>
      <c r="AC14" s="439">
        <f t="shared" si="25"/>
        <v>515529</v>
      </c>
      <c r="AD14" s="326">
        <f t="shared" si="25"/>
        <v>182753.52999999997</v>
      </c>
      <c r="AE14" s="168">
        <f t="shared" si="26"/>
        <v>332775.47000000003</v>
      </c>
      <c r="AF14" s="143">
        <f>'[2]Susp Off'!K16</f>
        <v>95123</v>
      </c>
      <c r="AG14" s="121"/>
      <c r="AH14" s="122">
        <f t="shared" si="27"/>
        <v>95123</v>
      </c>
      <c r="AI14" s="121">
        <f>'[2]Susp Off'!L16</f>
        <v>69755</v>
      </c>
      <c r="AJ14" s="121"/>
      <c r="AK14" s="122">
        <f t="shared" si="28"/>
        <v>69755</v>
      </c>
      <c r="AL14" s="121">
        <f>'[2]Susp Off'!M16</f>
        <v>88492</v>
      </c>
      <c r="AM14" s="121"/>
      <c r="AN14" s="122">
        <f t="shared" si="29"/>
        <v>88492</v>
      </c>
      <c r="AO14" s="157">
        <f t="shared" si="9"/>
        <v>253370</v>
      </c>
      <c r="AP14" s="322">
        <f t="shared" si="9"/>
        <v>0</v>
      </c>
      <c r="AQ14" s="159">
        <f t="shared" si="10"/>
        <v>253370</v>
      </c>
      <c r="AR14" s="143">
        <f>'[2]Susp Off'!N16</f>
        <v>70965</v>
      </c>
      <c r="AS14" s="121"/>
      <c r="AT14" s="122">
        <f t="shared" si="30"/>
        <v>70965</v>
      </c>
      <c r="AU14" s="121">
        <f>'[2]Susp Off'!O16</f>
        <v>82395</v>
      </c>
      <c r="AV14" s="121"/>
      <c r="AW14" s="123">
        <f t="shared" si="31"/>
        <v>82395</v>
      </c>
      <c r="AX14" s="121">
        <f>'[2]Susp Off'!P16</f>
        <v>60965</v>
      </c>
      <c r="AY14" s="121"/>
      <c r="AZ14" s="122">
        <f t="shared" si="32"/>
        <v>60965</v>
      </c>
      <c r="BA14" s="157">
        <f t="shared" si="33"/>
        <v>214325</v>
      </c>
      <c r="BB14" s="158">
        <f t="shared" si="34"/>
        <v>0</v>
      </c>
      <c r="BC14" s="443">
        <f t="shared" si="35"/>
        <v>214325</v>
      </c>
      <c r="BD14" s="166">
        <f t="shared" si="36"/>
        <v>467695</v>
      </c>
      <c r="BE14" s="167">
        <f t="shared" si="37"/>
        <v>0</v>
      </c>
      <c r="BF14" s="444">
        <f t="shared" si="38"/>
        <v>467695</v>
      </c>
      <c r="BG14" s="439">
        <f t="shared" si="39"/>
        <v>983224</v>
      </c>
      <c r="BH14" s="444">
        <f t="shared" si="40"/>
        <v>182753.52999999997</v>
      </c>
      <c r="BI14" s="444">
        <f t="shared" si="41"/>
        <v>800470.47</v>
      </c>
      <c r="BJ14" s="467"/>
      <c r="BK14" s="188"/>
      <c r="BL14" s="456">
        <f>VLOOKUP($B14,Test!$A$131:$J$184,9,0)</f>
        <v>62036</v>
      </c>
    </row>
    <row r="15" spans="1:64" s="183" customFormat="1" ht="30" customHeight="1" x14ac:dyDescent="0.5">
      <c r="A15" s="184">
        <f t="shared" si="42"/>
        <v>9</v>
      </c>
      <c r="B15" s="222">
        <v>51308</v>
      </c>
      <c r="C15" s="236" t="s">
        <v>8</v>
      </c>
      <c r="D15" s="232" t="s">
        <v>49</v>
      </c>
      <c r="E15" s="143">
        <f>'[2]Susp Off'!E17</f>
        <v>102114.11269887755</v>
      </c>
      <c r="F15" s="121">
        <v>132560.42000000001</v>
      </c>
      <c r="G15" s="122">
        <f t="shared" si="15"/>
        <v>-30446.307301122462</v>
      </c>
      <c r="H15" s="121">
        <f>'[2]Susp Off'!F17</f>
        <v>103933.97525157378</v>
      </c>
      <c r="I15" s="121">
        <v>106924.83</v>
      </c>
      <c r="J15" s="122">
        <f t="shared" si="16"/>
        <v>-2990.8547484262235</v>
      </c>
      <c r="K15" s="121">
        <f>'[2]Susp Off'!G17</f>
        <v>108668.85854950108</v>
      </c>
      <c r="L15" s="121">
        <v>105900.37</v>
      </c>
      <c r="M15" s="124">
        <f t="shared" si="17"/>
        <v>2768.4885495010822</v>
      </c>
      <c r="N15" s="157">
        <f t="shared" si="18"/>
        <v>314716.94649995241</v>
      </c>
      <c r="O15" s="322">
        <f t="shared" si="18"/>
        <v>345385.62</v>
      </c>
      <c r="P15" s="159">
        <f t="shared" si="19"/>
        <v>-30668.673500047589</v>
      </c>
      <c r="Q15" s="143">
        <f>'[2]Susp Off'!H17</f>
        <v>88933.426654151786</v>
      </c>
      <c r="R15" s="121">
        <v>73082.92</v>
      </c>
      <c r="S15" s="122">
        <f t="shared" si="20"/>
        <v>15850.506654151788</v>
      </c>
      <c r="T15" s="121">
        <f>'[2]Susp Off'!I17</f>
        <v>102316.81614659131</v>
      </c>
      <c r="U15" s="121"/>
      <c r="V15" s="122">
        <f t="shared" si="21"/>
        <v>102316.81614659131</v>
      </c>
      <c r="W15" s="483">
        <f>'[2]Susp Off'!J17</f>
        <v>114503.01020676752</v>
      </c>
      <c r="X15" s="121"/>
      <c r="Y15" s="124">
        <f t="shared" si="22"/>
        <v>114503.01020676752</v>
      </c>
      <c r="Z15" s="157">
        <f t="shared" si="23"/>
        <v>305753.25300751062</v>
      </c>
      <c r="AA15" s="322">
        <f t="shared" si="23"/>
        <v>73082.92</v>
      </c>
      <c r="AB15" s="159">
        <f t="shared" si="24"/>
        <v>232670.33300751064</v>
      </c>
      <c r="AC15" s="439">
        <f t="shared" si="25"/>
        <v>620470.19950746302</v>
      </c>
      <c r="AD15" s="326">
        <f t="shared" si="25"/>
        <v>418468.54</v>
      </c>
      <c r="AE15" s="168">
        <f t="shared" si="26"/>
        <v>202001.65950746305</v>
      </c>
      <c r="AF15" s="143">
        <f>'[2]Susp Off'!K17</f>
        <v>103546.37067820279</v>
      </c>
      <c r="AG15" s="121"/>
      <c r="AH15" s="122">
        <f t="shared" si="27"/>
        <v>103546.37067820279</v>
      </c>
      <c r="AI15" s="121">
        <f>'[2]Susp Off'!L17</f>
        <v>98830.139664995862</v>
      </c>
      <c r="AJ15" s="121"/>
      <c r="AK15" s="122">
        <f t="shared" si="28"/>
        <v>98830.139664995862</v>
      </c>
      <c r="AL15" s="121">
        <f>'[2]Susp Off'!M17</f>
        <v>106955.73890979246</v>
      </c>
      <c r="AM15" s="121"/>
      <c r="AN15" s="122">
        <f t="shared" si="29"/>
        <v>106955.73890979246</v>
      </c>
      <c r="AO15" s="157">
        <f t="shared" si="9"/>
        <v>309332.24925299111</v>
      </c>
      <c r="AP15" s="322">
        <f t="shared" si="9"/>
        <v>0</v>
      </c>
      <c r="AQ15" s="159">
        <f t="shared" si="10"/>
        <v>309332.24925299111</v>
      </c>
      <c r="AR15" s="143">
        <f>'[2]Susp Off'!N17</f>
        <v>104372.10915883955</v>
      </c>
      <c r="AS15" s="121"/>
      <c r="AT15" s="122">
        <f t="shared" si="30"/>
        <v>104372.10915883955</v>
      </c>
      <c r="AU15" s="121">
        <f>'[2]Susp Off'!O17</f>
        <v>107547.89037999106</v>
      </c>
      <c r="AV15" s="121"/>
      <c r="AW15" s="123">
        <f t="shared" si="31"/>
        <v>107547.89037999106</v>
      </c>
      <c r="AX15" s="121">
        <f>'[2]Susp Off'!P17</f>
        <v>96052.61759771526</v>
      </c>
      <c r="AY15" s="121"/>
      <c r="AZ15" s="122">
        <f t="shared" si="32"/>
        <v>96052.61759771526</v>
      </c>
      <c r="BA15" s="157">
        <f t="shared" si="33"/>
        <v>307972.61713654583</v>
      </c>
      <c r="BB15" s="158">
        <f t="shared" si="34"/>
        <v>0</v>
      </c>
      <c r="BC15" s="443">
        <f t="shared" si="35"/>
        <v>307972.61713654583</v>
      </c>
      <c r="BD15" s="166">
        <f t="shared" si="36"/>
        <v>617304.866389537</v>
      </c>
      <c r="BE15" s="167">
        <f t="shared" si="37"/>
        <v>0</v>
      </c>
      <c r="BF15" s="444">
        <f t="shared" si="38"/>
        <v>617304.866389537</v>
      </c>
      <c r="BG15" s="439">
        <f t="shared" si="39"/>
        <v>1237775.065897</v>
      </c>
      <c r="BH15" s="444">
        <f t="shared" si="40"/>
        <v>418468.54</v>
      </c>
      <c r="BI15" s="444">
        <f t="shared" si="41"/>
        <v>819306.52589699998</v>
      </c>
      <c r="BJ15" s="467"/>
      <c r="BK15" s="188"/>
      <c r="BL15" s="456">
        <f>VLOOKUP($B15,Test!$A$131:$J$184,9,0)</f>
        <v>125039.03</v>
      </c>
    </row>
    <row r="16" spans="1:64" s="183" customFormat="1" ht="30" customHeight="1" x14ac:dyDescent="0.5">
      <c r="A16" s="184">
        <f t="shared" si="42"/>
        <v>10</v>
      </c>
      <c r="B16" s="222">
        <v>51309</v>
      </c>
      <c r="C16" s="236" t="s">
        <v>9</v>
      </c>
      <c r="D16" s="232" t="s">
        <v>87</v>
      </c>
      <c r="E16" s="143">
        <f>'[2]Susp Off'!E18</f>
        <v>0</v>
      </c>
      <c r="F16" s="121"/>
      <c r="G16" s="122">
        <f t="shared" si="15"/>
        <v>0</v>
      </c>
      <c r="H16" s="121">
        <f>'[2]Susp Off'!F18</f>
        <v>0</v>
      </c>
      <c r="I16" s="121"/>
      <c r="J16" s="122">
        <f t="shared" si="16"/>
        <v>0</v>
      </c>
      <c r="K16" s="121">
        <f>'[2]Susp Off'!G18</f>
        <v>0</v>
      </c>
      <c r="L16" s="121"/>
      <c r="M16" s="124">
        <f t="shared" si="17"/>
        <v>0</v>
      </c>
      <c r="N16" s="157">
        <f t="shared" si="18"/>
        <v>0</v>
      </c>
      <c r="O16" s="322">
        <f t="shared" si="18"/>
        <v>0</v>
      </c>
      <c r="P16" s="159">
        <f t="shared" si="19"/>
        <v>0</v>
      </c>
      <c r="Q16" s="143">
        <f>'[2]Susp Off'!H18</f>
        <v>0</v>
      </c>
      <c r="R16" s="121"/>
      <c r="S16" s="122">
        <f t="shared" si="20"/>
        <v>0</v>
      </c>
      <c r="T16" s="121">
        <f>'[2]Susp Off'!I18</f>
        <v>0</v>
      </c>
      <c r="U16" s="121"/>
      <c r="V16" s="122">
        <f t="shared" si="21"/>
        <v>0</v>
      </c>
      <c r="W16" s="483">
        <f>'[2]Susp Off'!J18</f>
        <v>0</v>
      </c>
      <c r="X16" s="121"/>
      <c r="Y16" s="124">
        <f t="shared" si="22"/>
        <v>0</v>
      </c>
      <c r="Z16" s="157">
        <f t="shared" si="23"/>
        <v>0</v>
      </c>
      <c r="AA16" s="322">
        <f t="shared" si="23"/>
        <v>0</v>
      </c>
      <c r="AB16" s="159">
        <f t="shared" si="24"/>
        <v>0</v>
      </c>
      <c r="AC16" s="439">
        <f t="shared" si="25"/>
        <v>0</v>
      </c>
      <c r="AD16" s="326">
        <f t="shared" si="25"/>
        <v>0</v>
      </c>
      <c r="AE16" s="168">
        <f t="shared" si="26"/>
        <v>0</v>
      </c>
      <c r="AF16" s="143">
        <f>'[2]Susp Off'!K18</f>
        <v>0</v>
      </c>
      <c r="AG16" s="121"/>
      <c r="AH16" s="122">
        <f t="shared" si="27"/>
        <v>0</v>
      </c>
      <c r="AI16" s="121">
        <f>'[2]Susp Off'!L18</f>
        <v>0</v>
      </c>
      <c r="AJ16" s="121"/>
      <c r="AK16" s="122">
        <f t="shared" si="28"/>
        <v>0</v>
      </c>
      <c r="AL16" s="121">
        <f>'[2]Susp Off'!M18</f>
        <v>0</v>
      </c>
      <c r="AM16" s="121"/>
      <c r="AN16" s="122">
        <f t="shared" si="29"/>
        <v>0</v>
      </c>
      <c r="AO16" s="157">
        <f t="shared" si="9"/>
        <v>0</v>
      </c>
      <c r="AP16" s="322">
        <f t="shared" si="9"/>
        <v>0</v>
      </c>
      <c r="AQ16" s="159">
        <f t="shared" si="10"/>
        <v>0</v>
      </c>
      <c r="AR16" s="143">
        <f>'[2]Susp Off'!N18</f>
        <v>0</v>
      </c>
      <c r="AS16" s="121"/>
      <c r="AT16" s="122">
        <f t="shared" si="30"/>
        <v>0</v>
      </c>
      <c r="AU16" s="121">
        <f>'[2]Susp Off'!O18</f>
        <v>0</v>
      </c>
      <c r="AV16" s="121"/>
      <c r="AW16" s="123">
        <f t="shared" si="31"/>
        <v>0</v>
      </c>
      <c r="AX16" s="121">
        <f>'[2]Susp Off'!P18</f>
        <v>0</v>
      </c>
      <c r="AY16" s="121"/>
      <c r="AZ16" s="122">
        <f t="shared" si="32"/>
        <v>0</v>
      </c>
      <c r="BA16" s="157">
        <f t="shared" si="33"/>
        <v>0</v>
      </c>
      <c r="BB16" s="158">
        <f t="shared" si="34"/>
        <v>0</v>
      </c>
      <c r="BC16" s="443">
        <f t="shared" si="35"/>
        <v>0</v>
      </c>
      <c r="BD16" s="166">
        <f t="shared" si="36"/>
        <v>0</v>
      </c>
      <c r="BE16" s="167">
        <f t="shared" si="37"/>
        <v>0</v>
      </c>
      <c r="BF16" s="444">
        <f t="shared" si="38"/>
        <v>0</v>
      </c>
      <c r="BG16" s="439">
        <f t="shared" si="39"/>
        <v>0</v>
      </c>
      <c r="BH16" s="444">
        <f t="shared" si="40"/>
        <v>0</v>
      </c>
      <c r="BI16" s="444">
        <f t="shared" si="41"/>
        <v>0</v>
      </c>
      <c r="BJ16" s="467"/>
      <c r="BK16" s="188"/>
      <c r="BL16" s="456">
        <f>VLOOKUP($B16,Test!$A$131:$J$184,9,0)</f>
        <v>0</v>
      </c>
    </row>
    <row r="17" spans="1:64" s="183" customFormat="1" ht="30" customHeight="1" x14ac:dyDescent="0.5">
      <c r="A17" s="184">
        <f t="shared" si="42"/>
        <v>11</v>
      </c>
      <c r="B17" s="222">
        <v>51310</v>
      </c>
      <c r="C17" s="236" t="s">
        <v>10</v>
      </c>
      <c r="D17" s="232" t="s">
        <v>88</v>
      </c>
      <c r="E17" s="143">
        <f>'[2]Susp Off'!E19</f>
        <v>352514.03666666668</v>
      </c>
      <c r="F17" s="121">
        <v>313795.21000000002</v>
      </c>
      <c r="G17" s="122">
        <f t="shared" si="15"/>
        <v>38718.82666666666</v>
      </c>
      <c r="H17" s="121">
        <f>'[2]Susp Off'!F19</f>
        <v>350609.51666666666</v>
      </c>
      <c r="I17" s="121">
        <v>347892.76</v>
      </c>
      <c r="J17" s="122">
        <f t="shared" si="16"/>
        <v>2716.7566666666535</v>
      </c>
      <c r="K17" s="121">
        <f>'[2]Susp Off'!G19</f>
        <v>353768.03666666662</v>
      </c>
      <c r="L17" s="121">
        <v>323936.65999999997</v>
      </c>
      <c r="M17" s="124">
        <f t="shared" si="17"/>
        <v>29831.376666666649</v>
      </c>
      <c r="N17" s="157">
        <f t="shared" si="18"/>
        <v>1056891.5899999999</v>
      </c>
      <c r="O17" s="322">
        <f t="shared" si="18"/>
        <v>985624.62999999989</v>
      </c>
      <c r="P17" s="159">
        <f t="shared" si="19"/>
        <v>71266.959999999963</v>
      </c>
      <c r="Q17" s="143">
        <f>'[2]Susp Off'!H19</f>
        <v>323218.01000000007</v>
      </c>
      <c r="R17" s="121">
        <v>309693.36</v>
      </c>
      <c r="S17" s="122">
        <f t="shared" si="20"/>
        <v>13524.650000000081</v>
      </c>
      <c r="T17" s="121">
        <f>'[2]Susp Off'!I19</f>
        <v>323972.17000000004</v>
      </c>
      <c r="U17" s="121"/>
      <c r="V17" s="122">
        <f t="shared" si="21"/>
        <v>323972.17000000004</v>
      </c>
      <c r="W17" s="483">
        <f>'[2]Susp Off'!J19</f>
        <v>334119.85000000003</v>
      </c>
      <c r="X17" s="121"/>
      <c r="Y17" s="124">
        <f t="shared" si="22"/>
        <v>334119.85000000003</v>
      </c>
      <c r="Z17" s="157">
        <f t="shared" si="23"/>
        <v>981310.03000000026</v>
      </c>
      <c r="AA17" s="322">
        <f t="shared" si="23"/>
        <v>309693.36</v>
      </c>
      <c r="AB17" s="159">
        <f t="shared" si="24"/>
        <v>671616.67000000027</v>
      </c>
      <c r="AC17" s="439">
        <f t="shared" si="25"/>
        <v>2038201.62</v>
      </c>
      <c r="AD17" s="326">
        <f t="shared" si="25"/>
        <v>1295317.9899999998</v>
      </c>
      <c r="AE17" s="168">
        <f t="shared" si="26"/>
        <v>742883.63000000035</v>
      </c>
      <c r="AF17" s="143">
        <f>'[2]Susp Off'!K19</f>
        <v>324305.50000000006</v>
      </c>
      <c r="AG17" s="121"/>
      <c r="AH17" s="122">
        <f t="shared" si="27"/>
        <v>324305.50000000006</v>
      </c>
      <c r="AI17" s="121">
        <f>'[2]Susp Off'!L19</f>
        <v>324305.50000000006</v>
      </c>
      <c r="AJ17" s="121"/>
      <c r="AK17" s="122">
        <f t="shared" si="28"/>
        <v>324305.50000000006</v>
      </c>
      <c r="AL17" s="121">
        <f>'[2]Susp Off'!M19</f>
        <v>297692.69</v>
      </c>
      <c r="AM17" s="121"/>
      <c r="AN17" s="122">
        <f t="shared" si="29"/>
        <v>297692.69</v>
      </c>
      <c r="AO17" s="157">
        <f t="shared" si="9"/>
        <v>946303.69000000018</v>
      </c>
      <c r="AP17" s="322">
        <f t="shared" si="9"/>
        <v>0</v>
      </c>
      <c r="AQ17" s="159">
        <f t="shared" si="10"/>
        <v>946303.69000000018</v>
      </c>
      <c r="AR17" s="143">
        <f>'[2]Susp Off'!N19</f>
        <v>293795.00666666671</v>
      </c>
      <c r="AS17" s="121"/>
      <c r="AT17" s="122">
        <f t="shared" si="30"/>
        <v>293795.00666666671</v>
      </c>
      <c r="AU17" s="121">
        <f>'[2]Susp Off'!O19</f>
        <v>293795.00666666671</v>
      </c>
      <c r="AV17" s="121"/>
      <c r="AW17" s="123">
        <f t="shared" si="31"/>
        <v>293795.00666666671</v>
      </c>
      <c r="AX17" s="121">
        <f>'[2]Susp Off'!P19</f>
        <v>297692.57666666666</v>
      </c>
      <c r="AY17" s="121"/>
      <c r="AZ17" s="122">
        <f t="shared" si="32"/>
        <v>297692.57666666666</v>
      </c>
      <c r="BA17" s="157">
        <f t="shared" si="33"/>
        <v>885282.59000000008</v>
      </c>
      <c r="BB17" s="158">
        <f t="shared" si="34"/>
        <v>0</v>
      </c>
      <c r="BC17" s="443">
        <f t="shared" si="35"/>
        <v>885282.59000000008</v>
      </c>
      <c r="BD17" s="166">
        <f t="shared" si="36"/>
        <v>1831586.2800000003</v>
      </c>
      <c r="BE17" s="167">
        <f t="shared" si="37"/>
        <v>0</v>
      </c>
      <c r="BF17" s="444">
        <f t="shared" si="38"/>
        <v>1831586.2800000003</v>
      </c>
      <c r="BG17" s="439">
        <f t="shared" si="39"/>
        <v>3869787.9000000004</v>
      </c>
      <c r="BH17" s="444">
        <f t="shared" si="40"/>
        <v>1295317.9899999998</v>
      </c>
      <c r="BI17" s="444">
        <f t="shared" si="41"/>
        <v>2574469.9100000006</v>
      </c>
      <c r="BJ17" s="467"/>
      <c r="BK17" s="188"/>
      <c r="BL17" s="456">
        <f>VLOOKUP($B17,Test!$A$131:$J$184,9,0)</f>
        <v>494635.71</v>
      </c>
    </row>
    <row r="18" spans="1:64" s="183" customFormat="1" ht="30" customHeight="1" x14ac:dyDescent="0.5">
      <c r="A18" s="184">
        <f t="shared" si="42"/>
        <v>12</v>
      </c>
      <c r="B18" s="222">
        <v>51311</v>
      </c>
      <c r="C18" s="236" t="s">
        <v>78</v>
      </c>
      <c r="D18" s="186" t="s">
        <v>50</v>
      </c>
      <c r="E18" s="143">
        <f>'[2]Susp Off'!E20</f>
        <v>0</v>
      </c>
      <c r="F18" s="121"/>
      <c r="G18" s="122">
        <f t="shared" si="15"/>
        <v>0</v>
      </c>
      <c r="H18" s="121">
        <f>'[2]Susp Off'!F20</f>
        <v>0</v>
      </c>
      <c r="I18" s="121"/>
      <c r="J18" s="122">
        <f t="shared" si="16"/>
        <v>0</v>
      </c>
      <c r="K18" s="121">
        <f>'[2]Susp Off'!G20</f>
        <v>0</v>
      </c>
      <c r="L18" s="121"/>
      <c r="M18" s="124">
        <f t="shared" si="17"/>
        <v>0</v>
      </c>
      <c r="N18" s="157">
        <f t="shared" si="18"/>
        <v>0</v>
      </c>
      <c r="O18" s="322">
        <f t="shared" si="18"/>
        <v>0</v>
      </c>
      <c r="P18" s="159">
        <f t="shared" si="19"/>
        <v>0</v>
      </c>
      <c r="Q18" s="143">
        <f>'[2]Susp Off'!H20</f>
        <v>0</v>
      </c>
      <c r="R18" s="121"/>
      <c r="S18" s="122">
        <f t="shared" si="20"/>
        <v>0</v>
      </c>
      <c r="T18" s="121">
        <f>'[2]Susp Off'!I20</f>
        <v>0</v>
      </c>
      <c r="U18" s="121"/>
      <c r="V18" s="122">
        <f t="shared" si="21"/>
        <v>0</v>
      </c>
      <c r="W18" s="483">
        <f>'[2]Susp Off'!J20</f>
        <v>0</v>
      </c>
      <c r="X18" s="121"/>
      <c r="Y18" s="124">
        <f t="shared" si="22"/>
        <v>0</v>
      </c>
      <c r="Z18" s="157">
        <f t="shared" si="23"/>
        <v>0</v>
      </c>
      <c r="AA18" s="322">
        <f t="shared" si="23"/>
        <v>0</v>
      </c>
      <c r="AB18" s="159">
        <f t="shared" si="24"/>
        <v>0</v>
      </c>
      <c r="AC18" s="439">
        <f t="shared" si="25"/>
        <v>0</v>
      </c>
      <c r="AD18" s="326">
        <f t="shared" si="25"/>
        <v>0</v>
      </c>
      <c r="AE18" s="168">
        <f t="shared" si="26"/>
        <v>0</v>
      </c>
      <c r="AF18" s="143">
        <f>'[2]Susp Off'!K20</f>
        <v>0</v>
      </c>
      <c r="AG18" s="121"/>
      <c r="AH18" s="122">
        <f t="shared" si="27"/>
        <v>0</v>
      </c>
      <c r="AI18" s="121">
        <f>'[2]Susp Off'!L20</f>
        <v>0</v>
      </c>
      <c r="AJ18" s="121"/>
      <c r="AK18" s="122">
        <f t="shared" si="28"/>
        <v>0</v>
      </c>
      <c r="AL18" s="121">
        <f>'[2]Susp Off'!M20</f>
        <v>0</v>
      </c>
      <c r="AM18" s="121"/>
      <c r="AN18" s="122">
        <f t="shared" si="29"/>
        <v>0</v>
      </c>
      <c r="AO18" s="157">
        <f t="shared" si="9"/>
        <v>0</v>
      </c>
      <c r="AP18" s="322">
        <f t="shared" si="9"/>
        <v>0</v>
      </c>
      <c r="AQ18" s="159">
        <f t="shared" si="10"/>
        <v>0</v>
      </c>
      <c r="AR18" s="143">
        <f>'[2]Susp Off'!N20</f>
        <v>0</v>
      </c>
      <c r="AS18" s="121"/>
      <c r="AT18" s="122">
        <f t="shared" si="30"/>
        <v>0</v>
      </c>
      <c r="AU18" s="121">
        <f>'[2]Susp Off'!O20</f>
        <v>0</v>
      </c>
      <c r="AV18" s="121"/>
      <c r="AW18" s="123">
        <f t="shared" si="31"/>
        <v>0</v>
      </c>
      <c r="AX18" s="121">
        <f>'[2]Susp Off'!P20</f>
        <v>0</v>
      </c>
      <c r="AY18" s="121"/>
      <c r="AZ18" s="122">
        <f t="shared" si="32"/>
        <v>0</v>
      </c>
      <c r="BA18" s="157">
        <f t="shared" si="33"/>
        <v>0</v>
      </c>
      <c r="BB18" s="158">
        <f t="shared" si="34"/>
        <v>0</v>
      </c>
      <c r="BC18" s="443">
        <f t="shared" si="35"/>
        <v>0</v>
      </c>
      <c r="BD18" s="166">
        <f t="shared" si="36"/>
        <v>0</v>
      </c>
      <c r="BE18" s="167">
        <f t="shared" si="37"/>
        <v>0</v>
      </c>
      <c r="BF18" s="444">
        <f t="shared" si="38"/>
        <v>0</v>
      </c>
      <c r="BG18" s="439">
        <f t="shared" si="39"/>
        <v>0</v>
      </c>
      <c r="BH18" s="444">
        <f t="shared" si="40"/>
        <v>0</v>
      </c>
      <c r="BI18" s="444">
        <f t="shared" si="41"/>
        <v>0</v>
      </c>
      <c r="BJ18" s="468"/>
      <c r="BK18" s="189"/>
      <c r="BL18" s="456">
        <f>VLOOKUP($B18,Test!$A$131:$J$184,9,0)</f>
        <v>0</v>
      </c>
    </row>
    <row r="19" spans="1:64" s="183" customFormat="1" ht="30" customHeight="1" x14ac:dyDescent="0.5">
      <c r="A19" s="184">
        <f t="shared" si="42"/>
        <v>13</v>
      </c>
      <c r="B19" s="222">
        <v>51312</v>
      </c>
      <c r="C19" s="236" t="s">
        <v>79</v>
      </c>
      <c r="D19" s="186" t="s">
        <v>51</v>
      </c>
      <c r="E19" s="143">
        <f>'[2]Susp Off'!E21</f>
        <v>0</v>
      </c>
      <c r="F19" s="121"/>
      <c r="G19" s="122">
        <f t="shared" si="15"/>
        <v>0</v>
      </c>
      <c r="H19" s="121">
        <f>'[2]Susp Off'!F21</f>
        <v>0</v>
      </c>
      <c r="I19" s="121"/>
      <c r="J19" s="122">
        <f t="shared" si="16"/>
        <v>0</v>
      </c>
      <c r="K19" s="121">
        <f>'[2]Susp Off'!G21</f>
        <v>0</v>
      </c>
      <c r="L19" s="121"/>
      <c r="M19" s="124">
        <f t="shared" si="17"/>
        <v>0</v>
      </c>
      <c r="N19" s="157">
        <f t="shared" si="18"/>
        <v>0</v>
      </c>
      <c r="O19" s="322">
        <f t="shared" si="18"/>
        <v>0</v>
      </c>
      <c r="P19" s="159">
        <f t="shared" si="19"/>
        <v>0</v>
      </c>
      <c r="Q19" s="143">
        <f>'[2]Susp Off'!H21</f>
        <v>0</v>
      </c>
      <c r="R19" s="121"/>
      <c r="S19" s="122">
        <f t="shared" si="20"/>
        <v>0</v>
      </c>
      <c r="T19" s="121">
        <f>'[2]Susp Off'!I21</f>
        <v>0</v>
      </c>
      <c r="U19" s="121"/>
      <c r="V19" s="122">
        <f t="shared" si="21"/>
        <v>0</v>
      </c>
      <c r="W19" s="483">
        <f>'[2]Susp Off'!J21</f>
        <v>0</v>
      </c>
      <c r="X19" s="121"/>
      <c r="Y19" s="124">
        <f t="shared" si="22"/>
        <v>0</v>
      </c>
      <c r="Z19" s="157">
        <f t="shared" si="23"/>
        <v>0</v>
      </c>
      <c r="AA19" s="322">
        <f t="shared" si="23"/>
        <v>0</v>
      </c>
      <c r="AB19" s="159">
        <f t="shared" si="24"/>
        <v>0</v>
      </c>
      <c r="AC19" s="439">
        <f t="shared" si="25"/>
        <v>0</v>
      </c>
      <c r="AD19" s="326">
        <f t="shared" si="25"/>
        <v>0</v>
      </c>
      <c r="AE19" s="168">
        <f t="shared" si="26"/>
        <v>0</v>
      </c>
      <c r="AF19" s="143">
        <f>'[2]Susp Off'!K21</f>
        <v>0</v>
      </c>
      <c r="AG19" s="121"/>
      <c r="AH19" s="122">
        <f t="shared" si="27"/>
        <v>0</v>
      </c>
      <c r="AI19" s="121">
        <f>'[2]Susp Off'!L21</f>
        <v>0</v>
      </c>
      <c r="AJ19" s="121"/>
      <c r="AK19" s="122">
        <f t="shared" si="28"/>
        <v>0</v>
      </c>
      <c r="AL19" s="121">
        <f>'[2]Susp Off'!M21</f>
        <v>0</v>
      </c>
      <c r="AM19" s="121"/>
      <c r="AN19" s="122">
        <f t="shared" si="29"/>
        <v>0</v>
      </c>
      <c r="AO19" s="157">
        <f t="shared" si="9"/>
        <v>0</v>
      </c>
      <c r="AP19" s="322">
        <f t="shared" si="9"/>
        <v>0</v>
      </c>
      <c r="AQ19" s="159">
        <f t="shared" si="10"/>
        <v>0</v>
      </c>
      <c r="AR19" s="143">
        <f>'[2]Susp Off'!N21</f>
        <v>0</v>
      </c>
      <c r="AS19" s="121"/>
      <c r="AT19" s="122">
        <f t="shared" si="30"/>
        <v>0</v>
      </c>
      <c r="AU19" s="121">
        <f>'[2]Susp Off'!O21</f>
        <v>0</v>
      </c>
      <c r="AV19" s="121"/>
      <c r="AW19" s="123">
        <f t="shared" si="31"/>
        <v>0</v>
      </c>
      <c r="AX19" s="121">
        <f>'[2]Susp Off'!P21</f>
        <v>0</v>
      </c>
      <c r="AY19" s="121"/>
      <c r="AZ19" s="122">
        <f t="shared" si="32"/>
        <v>0</v>
      </c>
      <c r="BA19" s="157">
        <f t="shared" si="33"/>
        <v>0</v>
      </c>
      <c r="BB19" s="158">
        <f t="shared" si="34"/>
        <v>0</v>
      </c>
      <c r="BC19" s="443">
        <f t="shared" si="35"/>
        <v>0</v>
      </c>
      <c r="BD19" s="166">
        <f t="shared" si="36"/>
        <v>0</v>
      </c>
      <c r="BE19" s="167">
        <f t="shared" si="37"/>
        <v>0</v>
      </c>
      <c r="BF19" s="444">
        <f t="shared" si="38"/>
        <v>0</v>
      </c>
      <c r="BG19" s="439">
        <f t="shared" si="39"/>
        <v>0</v>
      </c>
      <c r="BH19" s="444">
        <f t="shared" si="40"/>
        <v>0</v>
      </c>
      <c r="BI19" s="444">
        <f t="shared" si="41"/>
        <v>0</v>
      </c>
      <c r="BJ19" s="467"/>
      <c r="BK19" s="188"/>
      <c r="BL19" s="456">
        <f>VLOOKUP($B19,Test!$A$131:$J$184,9,0)</f>
        <v>0</v>
      </c>
    </row>
    <row r="20" spans="1:64" s="183" customFormat="1" ht="30" customHeight="1" x14ac:dyDescent="0.5">
      <c r="A20" s="184">
        <f t="shared" si="42"/>
        <v>14</v>
      </c>
      <c r="B20" s="222">
        <v>51313</v>
      </c>
      <c r="C20" s="236" t="s">
        <v>11</v>
      </c>
      <c r="D20" s="186" t="s">
        <v>52</v>
      </c>
      <c r="E20" s="143">
        <f>'[2]Susp Off'!E22</f>
        <v>0</v>
      </c>
      <c r="F20" s="121"/>
      <c r="G20" s="122">
        <f t="shared" si="15"/>
        <v>0</v>
      </c>
      <c r="H20" s="121">
        <f>'[2]Susp Off'!F22</f>
        <v>0</v>
      </c>
      <c r="I20" s="121"/>
      <c r="J20" s="122">
        <f t="shared" si="16"/>
        <v>0</v>
      </c>
      <c r="K20" s="121">
        <f>'[2]Susp Off'!G22</f>
        <v>0</v>
      </c>
      <c r="L20" s="121"/>
      <c r="M20" s="124">
        <f t="shared" si="17"/>
        <v>0</v>
      </c>
      <c r="N20" s="157">
        <f t="shared" si="18"/>
        <v>0</v>
      </c>
      <c r="O20" s="322">
        <f t="shared" si="18"/>
        <v>0</v>
      </c>
      <c r="P20" s="159">
        <f t="shared" si="19"/>
        <v>0</v>
      </c>
      <c r="Q20" s="143">
        <f>'[2]Susp Off'!H22</f>
        <v>0</v>
      </c>
      <c r="R20" s="121"/>
      <c r="S20" s="122">
        <f t="shared" si="20"/>
        <v>0</v>
      </c>
      <c r="T20" s="121">
        <f>'[2]Susp Off'!I22</f>
        <v>0</v>
      </c>
      <c r="U20" s="121"/>
      <c r="V20" s="122">
        <f t="shared" si="21"/>
        <v>0</v>
      </c>
      <c r="W20" s="483">
        <f>'[2]Susp Off'!J22</f>
        <v>0</v>
      </c>
      <c r="X20" s="121"/>
      <c r="Y20" s="124">
        <f t="shared" si="22"/>
        <v>0</v>
      </c>
      <c r="Z20" s="157">
        <f t="shared" si="23"/>
        <v>0</v>
      </c>
      <c r="AA20" s="322">
        <f t="shared" si="23"/>
        <v>0</v>
      </c>
      <c r="AB20" s="159">
        <f t="shared" si="24"/>
        <v>0</v>
      </c>
      <c r="AC20" s="439">
        <f t="shared" si="25"/>
        <v>0</v>
      </c>
      <c r="AD20" s="326">
        <f t="shared" si="25"/>
        <v>0</v>
      </c>
      <c r="AE20" s="168">
        <f t="shared" si="26"/>
        <v>0</v>
      </c>
      <c r="AF20" s="143">
        <f>'[2]Susp Off'!K22</f>
        <v>0</v>
      </c>
      <c r="AG20" s="121"/>
      <c r="AH20" s="122">
        <f t="shared" si="27"/>
        <v>0</v>
      </c>
      <c r="AI20" s="121">
        <f>'[2]Susp Off'!L22</f>
        <v>0</v>
      </c>
      <c r="AJ20" s="121"/>
      <c r="AK20" s="122">
        <f t="shared" si="28"/>
        <v>0</v>
      </c>
      <c r="AL20" s="121">
        <f>'[2]Susp Off'!M22</f>
        <v>0</v>
      </c>
      <c r="AM20" s="121"/>
      <c r="AN20" s="122">
        <f t="shared" si="29"/>
        <v>0</v>
      </c>
      <c r="AO20" s="157">
        <f t="shared" si="9"/>
        <v>0</v>
      </c>
      <c r="AP20" s="322">
        <f t="shared" si="9"/>
        <v>0</v>
      </c>
      <c r="AQ20" s="159">
        <f t="shared" si="10"/>
        <v>0</v>
      </c>
      <c r="AR20" s="143">
        <f>'[2]Susp Off'!N22</f>
        <v>0</v>
      </c>
      <c r="AS20" s="121"/>
      <c r="AT20" s="122">
        <f t="shared" si="30"/>
        <v>0</v>
      </c>
      <c r="AU20" s="121">
        <f>'[2]Susp Off'!O22</f>
        <v>0</v>
      </c>
      <c r="AV20" s="121"/>
      <c r="AW20" s="123">
        <f t="shared" si="31"/>
        <v>0</v>
      </c>
      <c r="AX20" s="121">
        <f>'[2]Susp Off'!P22</f>
        <v>0</v>
      </c>
      <c r="AY20" s="121"/>
      <c r="AZ20" s="122">
        <f t="shared" si="32"/>
        <v>0</v>
      </c>
      <c r="BA20" s="157">
        <f t="shared" si="33"/>
        <v>0</v>
      </c>
      <c r="BB20" s="158">
        <f t="shared" si="34"/>
        <v>0</v>
      </c>
      <c r="BC20" s="443">
        <f t="shared" si="35"/>
        <v>0</v>
      </c>
      <c r="BD20" s="166">
        <f t="shared" si="36"/>
        <v>0</v>
      </c>
      <c r="BE20" s="167">
        <f t="shared" si="37"/>
        <v>0</v>
      </c>
      <c r="BF20" s="444">
        <f t="shared" si="38"/>
        <v>0</v>
      </c>
      <c r="BG20" s="439">
        <f t="shared" si="39"/>
        <v>0</v>
      </c>
      <c r="BH20" s="444">
        <f t="shared" si="40"/>
        <v>0</v>
      </c>
      <c r="BI20" s="444">
        <f t="shared" si="41"/>
        <v>0</v>
      </c>
      <c r="BJ20" s="467"/>
      <c r="BK20" s="188"/>
      <c r="BL20" s="456">
        <f>VLOOKUP($B20,Test!$A$131:$J$184,9,0)</f>
        <v>0</v>
      </c>
    </row>
    <row r="21" spans="1:64" s="183" customFormat="1" ht="30" customHeight="1" x14ac:dyDescent="0.5">
      <c r="A21" s="184">
        <f t="shared" si="42"/>
        <v>15</v>
      </c>
      <c r="B21" s="222">
        <v>51314</v>
      </c>
      <c r="C21" s="236" t="s">
        <v>12</v>
      </c>
      <c r="D21" s="186" t="s">
        <v>53</v>
      </c>
      <c r="E21" s="143">
        <f>'[2]Susp Off'!E23</f>
        <v>0</v>
      </c>
      <c r="F21" s="121"/>
      <c r="G21" s="122">
        <f t="shared" si="15"/>
        <v>0</v>
      </c>
      <c r="H21" s="121">
        <f>'[2]Susp Off'!F23</f>
        <v>0</v>
      </c>
      <c r="I21" s="121"/>
      <c r="J21" s="122">
        <f t="shared" si="16"/>
        <v>0</v>
      </c>
      <c r="K21" s="121">
        <f>'[2]Susp Off'!G23</f>
        <v>0</v>
      </c>
      <c r="L21" s="121"/>
      <c r="M21" s="124">
        <f t="shared" si="17"/>
        <v>0</v>
      </c>
      <c r="N21" s="157">
        <f t="shared" si="18"/>
        <v>0</v>
      </c>
      <c r="O21" s="322">
        <f t="shared" si="18"/>
        <v>0</v>
      </c>
      <c r="P21" s="159">
        <f t="shared" si="19"/>
        <v>0</v>
      </c>
      <c r="Q21" s="143">
        <f>'[2]Susp Off'!H23</f>
        <v>0</v>
      </c>
      <c r="R21" s="121"/>
      <c r="S21" s="122">
        <f t="shared" si="20"/>
        <v>0</v>
      </c>
      <c r="T21" s="121">
        <f>'[2]Susp Off'!I23</f>
        <v>0</v>
      </c>
      <c r="U21" s="121"/>
      <c r="V21" s="122">
        <f t="shared" si="21"/>
        <v>0</v>
      </c>
      <c r="W21" s="483">
        <f>'[2]Susp Off'!J23</f>
        <v>0</v>
      </c>
      <c r="X21" s="121"/>
      <c r="Y21" s="124">
        <f t="shared" si="22"/>
        <v>0</v>
      </c>
      <c r="Z21" s="157">
        <f t="shared" si="23"/>
        <v>0</v>
      </c>
      <c r="AA21" s="322">
        <f t="shared" si="23"/>
        <v>0</v>
      </c>
      <c r="AB21" s="159">
        <f t="shared" si="24"/>
        <v>0</v>
      </c>
      <c r="AC21" s="439">
        <f t="shared" si="25"/>
        <v>0</v>
      </c>
      <c r="AD21" s="326">
        <f t="shared" si="25"/>
        <v>0</v>
      </c>
      <c r="AE21" s="168">
        <f t="shared" si="26"/>
        <v>0</v>
      </c>
      <c r="AF21" s="143">
        <f>'[2]Susp Off'!K23</f>
        <v>0</v>
      </c>
      <c r="AG21" s="121"/>
      <c r="AH21" s="122">
        <f t="shared" si="27"/>
        <v>0</v>
      </c>
      <c r="AI21" s="121">
        <f>'[2]Susp Off'!L23</f>
        <v>0</v>
      </c>
      <c r="AJ21" s="121"/>
      <c r="AK21" s="122">
        <f t="shared" si="28"/>
        <v>0</v>
      </c>
      <c r="AL21" s="121">
        <f>'[2]Susp Off'!M23</f>
        <v>0</v>
      </c>
      <c r="AM21" s="121"/>
      <c r="AN21" s="122">
        <f t="shared" si="29"/>
        <v>0</v>
      </c>
      <c r="AO21" s="157">
        <f t="shared" si="9"/>
        <v>0</v>
      </c>
      <c r="AP21" s="322">
        <f t="shared" si="9"/>
        <v>0</v>
      </c>
      <c r="AQ21" s="159">
        <f t="shared" si="10"/>
        <v>0</v>
      </c>
      <c r="AR21" s="143">
        <f>'[2]Susp Off'!N23</f>
        <v>0</v>
      </c>
      <c r="AS21" s="121"/>
      <c r="AT21" s="122">
        <f t="shared" si="30"/>
        <v>0</v>
      </c>
      <c r="AU21" s="121">
        <f>'[2]Susp Off'!O23</f>
        <v>0</v>
      </c>
      <c r="AV21" s="121"/>
      <c r="AW21" s="123">
        <f t="shared" si="31"/>
        <v>0</v>
      </c>
      <c r="AX21" s="121">
        <f>'[2]Susp Off'!P23</f>
        <v>0</v>
      </c>
      <c r="AY21" s="121"/>
      <c r="AZ21" s="122">
        <f t="shared" si="32"/>
        <v>0</v>
      </c>
      <c r="BA21" s="157">
        <f t="shared" si="33"/>
        <v>0</v>
      </c>
      <c r="BB21" s="158">
        <f t="shared" si="34"/>
        <v>0</v>
      </c>
      <c r="BC21" s="443">
        <f t="shared" si="35"/>
        <v>0</v>
      </c>
      <c r="BD21" s="166">
        <f t="shared" si="36"/>
        <v>0</v>
      </c>
      <c r="BE21" s="167">
        <f t="shared" si="37"/>
        <v>0</v>
      </c>
      <c r="BF21" s="444">
        <f t="shared" si="38"/>
        <v>0</v>
      </c>
      <c r="BG21" s="439">
        <f t="shared" si="39"/>
        <v>0</v>
      </c>
      <c r="BH21" s="444">
        <f t="shared" si="40"/>
        <v>0</v>
      </c>
      <c r="BI21" s="444">
        <f t="shared" si="41"/>
        <v>0</v>
      </c>
      <c r="BJ21" s="467"/>
      <c r="BK21" s="188"/>
      <c r="BL21" s="456">
        <f>VLOOKUP($B21,Test!$A$131:$J$184,9,0)</f>
        <v>0</v>
      </c>
    </row>
    <row r="22" spans="1:64" s="183" customFormat="1" ht="30" customHeight="1" x14ac:dyDescent="0.5">
      <c r="A22" s="184">
        <f t="shared" si="42"/>
        <v>16</v>
      </c>
      <c r="B22" s="222">
        <v>51315</v>
      </c>
      <c r="C22" s="236" t="s">
        <v>104</v>
      </c>
      <c r="D22" s="186" t="s">
        <v>105</v>
      </c>
      <c r="E22" s="143">
        <f>'[2]Susp Off'!E24</f>
        <v>144392.60000000003</v>
      </c>
      <c r="F22" s="121">
        <v>173253.99</v>
      </c>
      <c r="G22" s="122">
        <f t="shared" si="15"/>
        <v>-28861.389999999956</v>
      </c>
      <c r="H22" s="121">
        <f>'[2]Susp Off'!F24</f>
        <v>144124.96000000002</v>
      </c>
      <c r="I22" s="121">
        <v>165313.14000000001</v>
      </c>
      <c r="J22" s="122">
        <f t="shared" si="16"/>
        <v>-21188.179999999993</v>
      </c>
      <c r="K22" s="121">
        <f>'[2]Susp Off'!G24</f>
        <v>146621.50000000003</v>
      </c>
      <c r="L22" s="121">
        <v>182446.29</v>
      </c>
      <c r="M22" s="124">
        <f t="shared" si="17"/>
        <v>-35824.789999999979</v>
      </c>
      <c r="N22" s="157">
        <f t="shared" si="18"/>
        <v>435139.06000000006</v>
      </c>
      <c r="O22" s="322">
        <f t="shared" si="18"/>
        <v>521013.42000000004</v>
      </c>
      <c r="P22" s="159">
        <f t="shared" si="19"/>
        <v>-85874.359999999986</v>
      </c>
      <c r="Q22" s="143">
        <f>'[2]Susp Off'!H24</f>
        <v>168645.72000000003</v>
      </c>
      <c r="R22" s="121">
        <v>173477.04</v>
      </c>
      <c r="S22" s="122">
        <f t="shared" si="20"/>
        <v>-4831.3199999999779</v>
      </c>
      <c r="T22" s="121">
        <f>'[2]Susp Off'!I24</f>
        <v>167642.37000000002</v>
      </c>
      <c r="U22" s="121"/>
      <c r="V22" s="122">
        <f t="shared" si="21"/>
        <v>167642.37000000002</v>
      </c>
      <c r="W22" s="483">
        <f>'[2]Susp Off'!J24</f>
        <v>167689.5</v>
      </c>
      <c r="X22" s="121"/>
      <c r="Y22" s="124">
        <f t="shared" si="22"/>
        <v>167689.5</v>
      </c>
      <c r="Z22" s="157">
        <f t="shared" si="23"/>
        <v>503977.59000000008</v>
      </c>
      <c r="AA22" s="322">
        <f t="shared" si="23"/>
        <v>173477.04</v>
      </c>
      <c r="AB22" s="159">
        <f t="shared" si="24"/>
        <v>330500.55000000005</v>
      </c>
      <c r="AC22" s="439">
        <f t="shared" si="25"/>
        <v>939116.65</v>
      </c>
      <c r="AD22" s="326">
        <f t="shared" si="25"/>
        <v>694490.46000000008</v>
      </c>
      <c r="AE22" s="168">
        <f t="shared" si="26"/>
        <v>244626.18999999994</v>
      </c>
      <c r="AF22" s="143">
        <f>'[2]Susp Off'!K24</f>
        <v>177013.09000000003</v>
      </c>
      <c r="AG22" s="121"/>
      <c r="AH22" s="122">
        <f t="shared" si="27"/>
        <v>177013.09000000003</v>
      </c>
      <c r="AI22" s="121">
        <f>'[2]Susp Off'!L24</f>
        <v>187661.81</v>
      </c>
      <c r="AJ22" s="121"/>
      <c r="AK22" s="122">
        <f t="shared" si="28"/>
        <v>187661.81</v>
      </c>
      <c r="AL22" s="121">
        <f>'[2]Susp Off'!M24</f>
        <v>187275.61</v>
      </c>
      <c r="AM22" s="121"/>
      <c r="AN22" s="122">
        <f t="shared" si="29"/>
        <v>187275.61</v>
      </c>
      <c r="AO22" s="157">
        <f t="shared" si="9"/>
        <v>551950.51</v>
      </c>
      <c r="AP22" s="322">
        <f t="shared" si="9"/>
        <v>0</v>
      </c>
      <c r="AQ22" s="159">
        <f t="shared" si="10"/>
        <v>551950.51</v>
      </c>
      <c r="AR22" s="143">
        <f>'[2]Susp Off'!N24</f>
        <v>190501.81</v>
      </c>
      <c r="AS22" s="121"/>
      <c r="AT22" s="122">
        <f t="shared" si="30"/>
        <v>190501.81</v>
      </c>
      <c r="AU22" s="121">
        <f>'[2]Susp Off'!O24</f>
        <v>205045.58000000002</v>
      </c>
      <c r="AV22" s="121"/>
      <c r="AW22" s="123">
        <f t="shared" si="31"/>
        <v>205045.58000000002</v>
      </c>
      <c r="AX22" s="121">
        <f>'[2]Susp Off'!P24</f>
        <v>206649.59</v>
      </c>
      <c r="AY22" s="121"/>
      <c r="AZ22" s="122">
        <f t="shared" si="32"/>
        <v>206649.59</v>
      </c>
      <c r="BA22" s="157">
        <f t="shared" si="33"/>
        <v>602196.98</v>
      </c>
      <c r="BB22" s="158">
        <f t="shared" si="34"/>
        <v>0</v>
      </c>
      <c r="BC22" s="443">
        <f t="shared" si="35"/>
        <v>602196.98</v>
      </c>
      <c r="BD22" s="166">
        <f t="shared" si="36"/>
        <v>1154147.4900000002</v>
      </c>
      <c r="BE22" s="167">
        <f t="shared" si="37"/>
        <v>0</v>
      </c>
      <c r="BF22" s="444">
        <f t="shared" si="38"/>
        <v>1154147.4900000002</v>
      </c>
      <c r="BG22" s="439">
        <f t="shared" si="39"/>
        <v>2093264.1400000001</v>
      </c>
      <c r="BH22" s="444">
        <f t="shared" si="40"/>
        <v>694490.46000000008</v>
      </c>
      <c r="BI22" s="444">
        <f t="shared" si="41"/>
        <v>1398773.6800000002</v>
      </c>
      <c r="BJ22" s="467"/>
      <c r="BK22" s="188"/>
      <c r="BL22" s="456">
        <f>VLOOKUP($B22,Test!$A$131:$J$184,9,0)</f>
        <v>154893.6</v>
      </c>
    </row>
    <row r="23" spans="1:64" s="183" customFormat="1" ht="30" customHeight="1" x14ac:dyDescent="0.5">
      <c r="A23" s="184">
        <f t="shared" si="42"/>
        <v>17</v>
      </c>
      <c r="B23" s="222">
        <v>51316</v>
      </c>
      <c r="C23" s="236" t="s">
        <v>118</v>
      </c>
      <c r="D23" s="186" t="s">
        <v>251</v>
      </c>
      <c r="E23" s="143">
        <f>'[2]Susp Off'!E25</f>
        <v>0</v>
      </c>
      <c r="F23" s="121"/>
      <c r="G23" s="122">
        <f t="shared" si="15"/>
        <v>0</v>
      </c>
      <c r="H23" s="121">
        <f>'[2]Susp Off'!F25</f>
        <v>0</v>
      </c>
      <c r="I23" s="121"/>
      <c r="J23" s="122">
        <f t="shared" si="16"/>
        <v>0</v>
      </c>
      <c r="K23" s="121">
        <f>'[2]Susp Off'!G25</f>
        <v>0</v>
      </c>
      <c r="L23" s="121"/>
      <c r="M23" s="124">
        <f t="shared" si="17"/>
        <v>0</v>
      </c>
      <c r="N23" s="157">
        <f t="shared" si="18"/>
        <v>0</v>
      </c>
      <c r="O23" s="322">
        <f t="shared" si="18"/>
        <v>0</v>
      </c>
      <c r="P23" s="159">
        <f t="shared" si="19"/>
        <v>0</v>
      </c>
      <c r="Q23" s="143">
        <f>'[2]Susp Off'!H25</f>
        <v>0</v>
      </c>
      <c r="R23" s="121"/>
      <c r="S23" s="122">
        <f t="shared" si="20"/>
        <v>0</v>
      </c>
      <c r="T23" s="121">
        <f>'[2]Susp Off'!I25</f>
        <v>0</v>
      </c>
      <c r="U23" s="121"/>
      <c r="V23" s="122">
        <f t="shared" si="21"/>
        <v>0</v>
      </c>
      <c r="W23" s="483">
        <f>'[2]Susp Off'!J25</f>
        <v>0</v>
      </c>
      <c r="X23" s="121"/>
      <c r="Y23" s="124">
        <f t="shared" si="22"/>
        <v>0</v>
      </c>
      <c r="Z23" s="157">
        <f t="shared" si="23"/>
        <v>0</v>
      </c>
      <c r="AA23" s="322">
        <f t="shared" si="23"/>
        <v>0</v>
      </c>
      <c r="AB23" s="159">
        <f t="shared" si="24"/>
        <v>0</v>
      </c>
      <c r="AC23" s="439">
        <f t="shared" si="25"/>
        <v>0</v>
      </c>
      <c r="AD23" s="326">
        <f t="shared" si="25"/>
        <v>0</v>
      </c>
      <c r="AE23" s="168">
        <f t="shared" si="26"/>
        <v>0</v>
      </c>
      <c r="AF23" s="143">
        <f>'[2]Susp Off'!K25</f>
        <v>0</v>
      </c>
      <c r="AG23" s="121"/>
      <c r="AH23" s="122">
        <f t="shared" si="27"/>
        <v>0</v>
      </c>
      <c r="AI23" s="121">
        <f>'[2]Susp Off'!L25</f>
        <v>0</v>
      </c>
      <c r="AJ23" s="121"/>
      <c r="AK23" s="122">
        <f t="shared" si="28"/>
        <v>0</v>
      </c>
      <c r="AL23" s="121">
        <f>'[2]Susp Off'!M25</f>
        <v>0</v>
      </c>
      <c r="AM23" s="121"/>
      <c r="AN23" s="122">
        <f t="shared" si="29"/>
        <v>0</v>
      </c>
      <c r="AO23" s="157">
        <f t="shared" si="9"/>
        <v>0</v>
      </c>
      <c r="AP23" s="322">
        <f t="shared" si="9"/>
        <v>0</v>
      </c>
      <c r="AQ23" s="159">
        <f t="shared" si="10"/>
        <v>0</v>
      </c>
      <c r="AR23" s="143">
        <f>'[2]Susp Off'!N25</f>
        <v>0</v>
      </c>
      <c r="AS23" s="121"/>
      <c r="AT23" s="122">
        <f t="shared" si="30"/>
        <v>0</v>
      </c>
      <c r="AU23" s="121">
        <f>'[2]Susp Off'!O25</f>
        <v>0</v>
      </c>
      <c r="AV23" s="121"/>
      <c r="AW23" s="123">
        <f t="shared" si="31"/>
        <v>0</v>
      </c>
      <c r="AX23" s="121">
        <f>'[2]Susp Off'!P25</f>
        <v>0</v>
      </c>
      <c r="AY23" s="121"/>
      <c r="AZ23" s="122">
        <f t="shared" si="32"/>
        <v>0</v>
      </c>
      <c r="BA23" s="157">
        <f t="shared" si="33"/>
        <v>0</v>
      </c>
      <c r="BB23" s="158">
        <f t="shared" si="34"/>
        <v>0</v>
      </c>
      <c r="BC23" s="443">
        <f t="shared" si="35"/>
        <v>0</v>
      </c>
      <c r="BD23" s="166">
        <f t="shared" si="36"/>
        <v>0</v>
      </c>
      <c r="BE23" s="167">
        <f t="shared" si="37"/>
        <v>0</v>
      </c>
      <c r="BF23" s="444">
        <f t="shared" si="38"/>
        <v>0</v>
      </c>
      <c r="BG23" s="439">
        <f t="shared" si="39"/>
        <v>0</v>
      </c>
      <c r="BH23" s="444">
        <f t="shared" si="40"/>
        <v>0</v>
      </c>
      <c r="BI23" s="444">
        <f t="shared" si="41"/>
        <v>0</v>
      </c>
      <c r="BJ23" s="467"/>
      <c r="BK23" s="188"/>
      <c r="BL23" s="456">
        <f>VLOOKUP($B23,Test!$A$131:$J$184,9,0)</f>
        <v>0</v>
      </c>
    </row>
    <row r="24" spans="1:64" s="183" customFormat="1" ht="30" customHeight="1" x14ac:dyDescent="0.5">
      <c r="A24" s="184">
        <f t="shared" si="42"/>
        <v>18</v>
      </c>
      <c r="B24" s="222">
        <v>51399</v>
      </c>
      <c r="C24" s="236" t="s">
        <v>13</v>
      </c>
      <c r="D24" s="186" t="s">
        <v>54</v>
      </c>
      <c r="E24" s="143">
        <f>'[2]Susp Off'!E26</f>
        <v>319830.33333333331</v>
      </c>
      <c r="F24" s="121">
        <v>268018.53000000003</v>
      </c>
      <c r="G24" s="122">
        <f t="shared" si="15"/>
        <v>51811.803333333286</v>
      </c>
      <c r="H24" s="121">
        <f>'[2]Susp Off'!F26</f>
        <v>200438.83333333334</v>
      </c>
      <c r="I24" s="121">
        <v>414608.59</v>
      </c>
      <c r="J24" s="122">
        <f t="shared" si="16"/>
        <v>-214169.75666666668</v>
      </c>
      <c r="K24" s="121">
        <f>'[2]Susp Off'!G26</f>
        <v>287331.92333333334</v>
      </c>
      <c r="L24" s="121">
        <v>428687.14</v>
      </c>
      <c r="M24" s="124">
        <f t="shared" si="17"/>
        <v>-141355.21666666667</v>
      </c>
      <c r="N24" s="157">
        <f t="shared" si="18"/>
        <v>807601.09</v>
      </c>
      <c r="O24" s="322">
        <f t="shared" si="18"/>
        <v>1111314.2600000002</v>
      </c>
      <c r="P24" s="159">
        <f t="shared" si="19"/>
        <v>-303713.17000000027</v>
      </c>
      <c r="Q24" s="143">
        <f>'[2]Susp Off'!H26</f>
        <v>241947.92333333334</v>
      </c>
      <c r="R24" s="121">
        <v>236841.23</v>
      </c>
      <c r="S24" s="122">
        <f t="shared" si="20"/>
        <v>5106.6933333333291</v>
      </c>
      <c r="T24" s="121">
        <f>'[2]Susp Off'!I26</f>
        <v>366384.33333333331</v>
      </c>
      <c r="U24" s="121"/>
      <c r="V24" s="122">
        <f t="shared" si="21"/>
        <v>366384.33333333331</v>
      </c>
      <c r="W24" s="483">
        <f>'[2]Susp Off'!J26</f>
        <v>241153.65333333332</v>
      </c>
      <c r="X24" s="121"/>
      <c r="Y24" s="124">
        <f t="shared" si="22"/>
        <v>241153.65333333332</v>
      </c>
      <c r="Z24" s="157">
        <f t="shared" si="23"/>
        <v>849485.90999999992</v>
      </c>
      <c r="AA24" s="322">
        <f t="shared" si="23"/>
        <v>236841.23</v>
      </c>
      <c r="AB24" s="159">
        <f t="shared" si="24"/>
        <v>612644.67999999993</v>
      </c>
      <c r="AC24" s="439">
        <f t="shared" si="25"/>
        <v>1657086.9999999998</v>
      </c>
      <c r="AD24" s="326">
        <f t="shared" si="25"/>
        <v>1348155.4900000002</v>
      </c>
      <c r="AE24" s="168">
        <f t="shared" si="26"/>
        <v>308931.50999999954</v>
      </c>
      <c r="AF24" s="143">
        <f>'[2]Susp Off'!K26</f>
        <v>242151.11333333334</v>
      </c>
      <c r="AG24" s="121"/>
      <c r="AH24" s="122">
        <f t="shared" si="27"/>
        <v>242151.11333333334</v>
      </c>
      <c r="AI24" s="121">
        <f>'[2]Susp Off'!L26</f>
        <v>195802.83333333334</v>
      </c>
      <c r="AJ24" s="121"/>
      <c r="AK24" s="122">
        <f t="shared" si="28"/>
        <v>195802.83333333334</v>
      </c>
      <c r="AL24" s="121">
        <f>'[2]Susp Off'!M26</f>
        <v>221194.83333333334</v>
      </c>
      <c r="AM24" s="121"/>
      <c r="AN24" s="122">
        <f t="shared" si="29"/>
        <v>221194.83333333334</v>
      </c>
      <c r="AO24" s="157">
        <f t="shared" si="9"/>
        <v>659148.78</v>
      </c>
      <c r="AP24" s="322">
        <f t="shared" si="9"/>
        <v>0</v>
      </c>
      <c r="AQ24" s="159">
        <f t="shared" si="10"/>
        <v>659148.78</v>
      </c>
      <c r="AR24" s="143">
        <f>'[2]Susp Off'!N26</f>
        <v>230297.83333333334</v>
      </c>
      <c r="AS24" s="121"/>
      <c r="AT24" s="122">
        <f t="shared" si="30"/>
        <v>230297.83333333334</v>
      </c>
      <c r="AU24" s="121">
        <f>'[2]Susp Off'!O26</f>
        <v>365873.83333333331</v>
      </c>
      <c r="AV24" s="121"/>
      <c r="AW24" s="123">
        <f t="shared" si="31"/>
        <v>365873.83333333331</v>
      </c>
      <c r="AX24" s="121">
        <f>'[2]Susp Off'!P26</f>
        <v>255523.83333333334</v>
      </c>
      <c r="AY24" s="121"/>
      <c r="AZ24" s="122">
        <f t="shared" si="32"/>
        <v>255523.83333333334</v>
      </c>
      <c r="BA24" s="157">
        <f t="shared" si="33"/>
        <v>851695.5</v>
      </c>
      <c r="BB24" s="158">
        <f t="shared" si="34"/>
        <v>0</v>
      </c>
      <c r="BC24" s="443">
        <f t="shared" si="35"/>
        <v>851695.5</v>
      </c>
      <c r="BD24" s="166">
        <f t="shared" si="36"/>
        <v>1510844.28</v>
      </c>
      <c r="BE24" s="167">
        <f t="shared" si="37"/>
        <v>0</v>
      </c>
      <c r="BF24" s="444">
        <f t="shared" si="38"/>
        <v>1510844.28</v>
      </c>
      <c r="BG24" s="439">
        <f t="shared" si="39"/>
        <v>3167931.28</v>
      </c>
      <c r="BH24" s="444">
        <f t="shared" si="40"/>
        <v>1348155.4900000002</v>
      </c>
      <c r="BI24" s="444">
        <f t="shared" si="41"/>
        <v>1819775.7899999996</v>
      </c>
      <c r="BJ24" s="467"/>
      <c r="BK24" s="188"/>
      <c r="BL24" s="456">
        <f>VLOOKUP($B24,Test!$A$131:$J$184,9,0)</f>
        <v>249389.37</v>
      </c>
    </row>
    <row r="25" spans="1:64" s="183" customFormat="1" ht="30" customHeight="1" x14ac:dyDescent="0.5">
      <c r="A25" s="184">
        <f t="shared" si="42"/>
        <v>19</v>
      </c>
      <c r="B25" s="222">
        <v>51401</v>
      </c>
      <c r="C25" s="236" t="s">
        <v>14</v>
      </c>
      <c r="D25" s="186" t="s">
        <v>55</v>
      </c>
      <c r="E25" s="143">
        <f>'[2]Susp Off'!E27</f>
        <v>24298</v>
      </c>
      <c r="F25" s="121">
        <v>15164.17</v>
      </c>
      <c r="G25" s="122">
        <f t="shared" si="15"/>
        <v>9133.83</v>
      </c>
      <c r="H25" s="121">
        <f>'[2]Susp Off'!F27</f>
        <v>24298</v>
      </c>
      <c r="I25" s="121">
        <v>15164.17</v>
      </c>
      <c r="J25" s="122">
        <f t="shared" si="16"/>
        <v>9133.83</v>
      </c>
      <c r="K25" s="121">
        <f>'[2]Susp Off'!G27</f>
        <v>25965</v>
      </c>
      <c r="L25" s="121">
        <v>15164.17</v>
      </c>
      <c r="M25" s="124">
        <f t="shared" si="17"/>
        <v>10800.83</v>
      </c>
      <c r="N25" s="157">
        <f t="shared" si="18"/>
        <v>74561</v>
      </c>
      <c r="O25" s="322">
        <f t="shared" si="18"/>
        <v>45492.51</v>
      </c>
      <c r="P25" s="159">
        <f t="shared" si="19"/>
        <v>29068.489999999998</v>
      </c>
      <c r="Q25" s="143">
        <f>'[2]Susp Off'!H27</f>
        <v>25965</v>
      </c>
      <c r="R25" s="121">
        <v>15164.17</v>
      </c>
      <c r="S25" s="122">
        <f t="shared" si="20"/>
        <v>10800.83</v>
      </c>
      <c r="T25" s="121">
        <f>'[2]Susp Off'!I27</f>
        <v>25965</v>
      </c>
      <c r="U25" s="121"/>
      <c r="V25" s="122">
        <f t="shared" si="21"/>
        <v>25965</v>
      </c>
      <c r="W25" s="483">
        <f>'[2]Susp Off'!J27</f>
        <v>25965</v>
      </c>
      <c r="X25" s="121"/>
      <c r="Y25" s="124">
        <f t="shared" si="22"/>
        <v>25965</v>
      </c>
      <c r="Z25" s="157">
        <f t="shared" si="23"/>
        <v>77895</v>
      </c>
      <c r="AA25" s="322">
        <f t="shared" si="23"/>
        <v>15164.17</v>
      </c>
      <c r="AB25" s="159">
        <f t="shared" si="24"/>
        <v>62730.83</v>
      </c>
      <c r="AC25" s="439">
        <f t="shared" si="25"/>
        <v>152456</v>
      </c>
      <c r="AD25" s="326">
        <f t="shared" si="25"/>
        <v>60656.68</v>
      </c>
      <c r="AE25" s="168">
        <f t="shared" si="26"/>
        <v>91799.32</v>
      </c>
      <c r="AF25" s="143">
        <f>'[2]Susp Off'!K27</f>
        <v>25965</v>
      </c>
      <c r="AG25" s="121"/>
      <c r="AH25" s="122">
        <f t="shared" si="27"/>
        <v>25965</v>
      </c>
      <c r="AI25" s="121">
        <f>'[2]Susp Off'!L27</f>
        <v>25965</v>
      </c>
      <c r="AJ25" s="121"/>
      <c r="AK25" s="122">
        <f t="shared" si="28"/>
        <v>25965</v>
      </c>
      <c r="AL25" s="121">
        <f>'[2]Susp Off'!M27</f>
        <v>25965</v>
      </c>
      <c r="AM25" s="121"/>
      <c r="AN25" s="122">
        <f t="shared" si="29"/>
        <v>25965</v>
      </c>
      <c r="AO25" s="157">
        <f t="shared" si="9"/>
        <v>77895</v>
      </c>
      <c r="AP25" s="322">
        <f t="shared" si="9"/>
        <v>0</v>
      </c>
      <c r="AQ25" s="159">
        <f t="shared" si="10"/>
        <v>77895</v>
      </c>
      <c r="AR25" s="143">
        <f>'[2]Susp Off'!N27</f>
        <v>25965</v>
      </c>
      <c r="AS25" s="121"/>
      <c r="AT25" s="122">
        <f t="shared" si="30"/>
        <v>25965</v>
      </c>
      <c r="AU25" s="121">
        <f>'[2]Susp Off'!O27</f>
        <v>25965</v>
      </c>
      <c r="AV25" s="121"/>
      <c r="AW25" s="123">
        <f t="shared" si="31"/>
        <v>25965</v>
      </c>
      <c r="AX25" s="121">
        <f>'[2]Susp Off'!P27</f>
        <v>25985</v>
      </c>
      <c r="AY25" s="121"/>
      <c r="AZ25" s="122">
        <f t="shared" si="32"/>
        <v>25985</v>
      </c>
      <c r="BA25" s="157">
        <f t="shared" si="33"/>
        <v>77915</v>
      </c>
      <c r="BB25" s="158">
        <f t="shared" si="34"/>
        <v>0</v>
      </c>
      <c r="BC25" s="443">
        <f t="shared" si="35"/>
        <v>77915</v>
      </c>
      <c r="BD25" s="166">
        <f t="shared" si="36"/>
        <v>155810</v>
      </c>
      <c r="BE25" s="167">
        <f t="shared" si="37"/>
        <v>0</v>
      </c>
      <c r="BF25" s="444">
        <f t="shared" si="38"/>
        <v>155810</v>
      </c>
      <c r="BG25" s="439">
        <f t="shared" si="39"/>
        <v>308266</v>
      </c>
      <c r="BH25" s="444">
        <f t="shared" si="40"/>
        <v>60656.68</v>
      </c>
      <c r="BI25" s="444">
        <f t="shared" si="41"/>
        <v>247609.32</v>
      </c>
      <c r="BJ25" s="467"/>
      <c r="BK25" s="188"/>
      <c r="BL25" s="456">
        <f>VLOOKUP($B25,Test!$A$131:$J$184,9,0)</f>
        <v>19145.72</v>
      </c>
    </row>
    <row r="26" spans="1:64" s="183" customFormat="1" ht="30" customHeight="1" x14ac:dyDescent="0.5">
      <c r="A26" s="184">
        <f t="shared" si="42"/>
        <v>20</v>
      </c>
      <c r="B26" s="222">
        <v>51402</v>
      </c>
      <c r="C26" s="236" t="s">
        <v>15</v>
      </c>
      <c r="D26" s="186" t="s">
        <v>56</v>
      </c>
      <c r="E26" s="143">
        <f>'[2]Susp Off'!E28</f>
        <v>84569.455663333298</v>
      </c>
      <c r="F26" s="121">
        <v>129667.14</v>
      </c>
      <c r="G26" s="122">
        <f t="shared" si="15"/>
        <v>-45097.684336666702</v>
      </c>
      <c r="H26" s="121">
        <f>'[2]Susp Off'!F28</f>
        <v>87233.105573333305</v>
      </c>
      <c r="I26" s="121">
        <v>83585.23</v>
      </c>
      <c r="J26" s="122">
        <f t="shared" si="16"/>
        <v>3647.8755733333091</v>
      </c>
      <c r="K26" s="121">
        <f>'[2]Susp Off'!G28</f>
        <v>88627.982133333309</v>
      </c>
      <c r="L26" s="121">
        <v>110143.63</v>
      </c>
      <c r="M26" s="124">
        <f t="shared" si="17"/>
        <v>-21515.647866666695</v>
      </c>
      <c r="N26" s="157">
        <f t="shared" si="18"/>
        <v>260430.54336999991</v>
      </c>
      <c r="O26" s="322">
        <f t="shared" si="18"/>
        <v>323396</v>
      </c>
      <c r="P26" s="159">
        <f t="shared" si="19"/>
        <v>-62965.456630000088</v>
      </c>
      <c r="Q26" s="143">
        <f>'[2]Susp Off'!H28</f>
        <v>85346.609773333301</v>
      </c>
      <c r="R26" s="121">
        <v>38195.69</v>
      </c>
      <c r="S26" s="122">
        <f t="shared" si="20"/>
        <v>47150.919773333299</v>
      </c>
      <c r="T26" s="121">
        <f>'[2]Susp Off'!I28</f>
        <v>84120.95703333331</v>
      </c>
      <c r="U26" s="121"/>
      <c r="V26" s="122">
        <f t="shared" si="21"/>
        <v>84120.95703333331</v>
      </c>
      <c r="W26" s="483">
        <f>'[2]Susp Off'!J28</f>
        <v>87636.080133333307</v>
      </c>
      <c r="X26" s="121"/>
      <c r="Y26" s="124">
        <f t="shared" si="22"/>
        <v>87636.080133333307</v>
      </c>
      <c r="Z26" s="157">
        <f t="shared" si="23"/>
        <v>257103.64693999992</v>
      </c>
      <c r="AA26" s="322">
        <f t="shared" si="23"/>
        <v>38195.69</v>
      </c>
      <c r="AB26" s="159">
        <f t="shared" si="24"/>
        <v>218907.95693999992</v>
      </c>
      <c r="AC26" s="439">
        <f t="shared" si="25"/>
        <v>517534.19030999986</v>
      </c>
      <c r="AD26" s="326">
        <f t="shared" si="25"/>
        <v>361591.69</v>
      </c>
      <c r="AE26" s="168">
        <f t="shared" si="26"/>
        <v>155942.50030999986</v>
      </c>
      <c r="AF26" s="143">
        <f>'[2]Susp Off'!K28</f>
        <v>93312.26033333331</v>
      </c>
      <c r="AG26" s="121"/>
      <c r="AH26" s="122">
        <f t="shared" si="27"/>
        <v>93312.26033333331</v>
      </c>
      <c r="AI26" s="121">
        <f>'[2]Susp Off'!L28</f>
        <v>88298.586113333295</v>
      </c>
      <c r="AJ26" s="121"/>
      <c r="AK26" s="122">
        <f t="shared" si="28"/>
        <v>88298.586113333295</v>
      </c>
      <c r="AL26" s="121">
        <f>'[2]Susp Off'!M28</f>
        <v>86628.138133333327</v>
      </c>
      <c r="AM26" s="121"/>
      <c r="AN26" s="122">
        <f t="shared" si="29"/>
        <v>86628.138133333327</v>
      </c>
      <c r="AO26" s="157">
        <f t="shared" si="9"/>
        <v>268238.98457999993</v>
      </c>
      <c r="AP26" s="322">
        <f t="shared" si="9"/>
        <v>0</v>
      </c>
      <c r="AQ26" s="159">
        <f t="shared" si="10"/>
        <v>268238.98457999993</v>
      </c>
      <c r="AR26" s="143">
        <f>'[2]Susp Off'!N28</f>
        <v>85713.05555333331</v>
      </c>
      <c r="AS26" s="121"/>
      <c r="AT26" s="122">
        <f t="shared" si="30"/>
        <v>85713.05555333331</v>
      </c>
      <c r="AU26" s="121">
        <f>'[2]Susp Off'!O28</f>
        <v>88248.623044333304</v>
      </c>
      <c r="AV26" s="121"/>
      <c r="AW26" s="123">
        <f t="shared" si="31"/>
        <v>88248.623044333304</v>
      </c>
      <c r="AX26" s="121">
        <f>'[2]Susp Off'!P28</f>
        <v>88248.623044333304</v>
      </c>
      <c r="AY26" s="121"/>
      <c r="AZ26" s="122">
        <f t="shared" si="32"/>
        <v>88248.623044333304</v>
      </c>
      <c r="BA26" s="157">
        <f t="shared" si="33"/>
        <v>262210.30164199992</v>
      </c>
      <c r="BB26" s="158">
        <f t="shared" si="34"/>
        <v>0</v>
      </c>
      <c r="BC26" s="443">
        <f t="shared" si="35"/>
        <v>262210.30164199992</v>
      </c>
      <c r="BD26" s="166">
        <f t="shared" si="36"/>
        <v>530449.28622199991</v>
      </c>
      <c r="BE26" s="167">
        <f t="shared" si="37"/>
        <v>0</v>
      </c>
      <c r="BF26" s="444">
        <f t="shared" si="38"/>
        <v>530449.28622199991</v>
      </c>
      <c r="BG26" s="439">
        <f t="shared" si="39"/>
        <v>1047983.4765319998</v>
      </c>
      <c r="BH26" s="444">
        <f t="shared" si="40"/>
        <v>361591.69</v>
      </c>
      <c r="BI26" s="444">
        <f t="shared" si="41"/>
        <v>686391.78653199971</v>
      </c>
      <c r="BJ26" s="467"/>
      <c r="BK26" s="188"/>
      <c r="BL26" s="456">
        <f>VLOOKUP($B26,Test!$A$131:$J$184,9,0)</f>
        <v>125322.21</v>
      </c>
    </row>
    <row r="27" spans="1:64" s="183" customFormat="1" ht="30" customHeight="1" x14ac:dyDescent="0.5">
      <c r="A27" s="184">
        <f t="shared" si="42"/>
        <v>21</v>
      </c>
      <c r="B27" s="222">
        <v>51403</v>
      </c>
      <c r="C27" s="236" t="s">
        <v>16</v>
      </c>
      <c r="D27" s="186" t="s">
        <v>57</v>
      </c>
      <c r="E27" s="143">
        <f>'[2]Susp Off'!E29</f>
        <v>19657</v>
      </c>
      <c r="F27" s="121">
        <v>33359.660000000003</v>
      </c>
      <c r="G27" s="122">
        <f t="shared" si="15"/>
        <v>-13702.660000000003</v>
      </c>
      <c r="H27" s="121">
        <f>'[2]Susp Off'!F29</f>
        <v>42956</v>
      </c>
      <c r="I27" s="121">
        <v>17538.22</v>
      </c>
      <c r="J27" s="122">
        <f t="shared" si="16"/>
        <v>25417.78</v>
      </c>
      <c r="K27" s="121">
        <f>'[2]Susp Off'!G29</f>
        <v>25447</v>
      </c>
      <c r="L27" s="121">
        <v>3807.41</v>
      </c>
      <c r="M27" s="124">
        <f t="shared" si="17"/>
        <v>21639.59</v>
      </c>
      <c r="N27" s="157">
        <f t="shared" si="18"/>
        <v>88060</v>
      </c>
      <c r="O27" s="322">
        <f t="shared" si="18"/>
        <v>54705.290000000008</v>
      </c>
      <c r="P27" s="159">
        <f t="shared" si="19"/>
        <v>33354.709999999992</v>
      </c>
      <c r="Q27" s="143">
        <f>'[2]Susp Off'!H29</f>
        <v>11899</v>
      </c>
      <c r="R27" s="121">
        <v>23558.19</v>
      </c>
      <c r="S27" s="122">
        <f t="shared" si="20"/>
        <v>-11659.189999999999</v>
      </c>
      <c r="T27" s="121">
        <f>'[2]Susp Off'!I29</f>
        <v>48395</v>
      </c>
      <c r="U27" s="121"/>
      <c r="V27" s="122">
        <f t="shared" si="21"/>
        <v>48395</v>
      </c>
      <c r="W27" s="483">
        <f>'[2]Susp Off'!J29</f>
        <v>16879</v>
      </c>
      <c r="X27" s="121"/>
      <c r="Y27" s="124">
        <f t="shared" si="22"/>
        <v>16879</v>
      </c>
      <c r="Z27" s="157">
        <f t="shared" si="23"/>
        <v>77173</v>
      </c>
      <c r="AA27" s="322">
        <f t="shared" si="23"/>
        <v>23558.19</v>
      </c>
      <c r="AB27" s="159">
        <f t="shared" si="24"/>
        <v>53614.81</v>
      </c>
      <c r="AC27" s="439">
        <f t="shared" si="25"/>
        <v>165233</v>
      </c>
      <c r="AD27" s="326">
        <f t="shared" si="25"/>
        <v>78263.48000000001</v>
      </c>
      <c r="AE27" s="168">
        <f t="shared" si="26"/>
        <v>86969.51999999999</v>
      </c>
      <c r="AF27" s="143">
        <f>'[2]Susp Off'!K29</f>
        <v>55773</v>
      </c>
      <c r="AG27" s="121"/>
      <c r="AH27" s="122">
        <f t="shared" si="27"/>
        <v>55773</v>
      </c>
      <c r="AI27" s="121">
        <f>'[2]Susp Off'!L29</f>
        <v>18350</v>
      </c>
      <c r="AJ27" s="121"/>
      <c r="AK27" s="122">
        <f t="shared" si="28"/>
        <v>18350</v>
      </c>
      <c r="AL27" s="121">
        <f>'[2]Susp Off'!M29</f>
        <v>37318.28</v>
      </c>
      <c r="AM27" s="121"/>
      <c r="AN27" s="122">
        <f t="shared" si="29"/>
        <v>37318.28</v>
      </c>
      <c r="AO27" s="157">
        <f t="shared" si="9"/>
        <v>111441.28</v>
      </c>
      <c r="AP27" s="322">
        <f t="shared" si="9"/>
        <v>0</v>
      </c>
      <c r="AQ27" s="159">
        <f t="shared" si="10"/>
        <v>111441.28</v>
      </c>
      <c r="AR27" s="143">
        <f>'[2]Susp Off'!N29</f>
        <v>14603</v>
      </c>
      <c r="AS27" s="121"/>
      <c r="AT27" s="122">
        <f t="shared" si="30"/>
        <v>14603</v>
      </c>
      <c r="AU27" s="121">
        <f>'[2]Susp Off'!O29</f>
        <v>29032</v>
      </c>
      <c r="AV27" s="121"/>
      <c r="AW27" s="123">
        <f t="shared" si="31"/>
        <v>29032</v>
      </c>
      <c r="AX27" s="121">
        <f>'[2]Susp Off'!P29</f>
        <v>15085</v>
      </c>
      <c r="AY27" s="121"/>
      <c r="AZ27" s="122">
        <f t="shared" si="32"/>
        <v>15085</v>
      </c>
      <c r="BA27" s="157">
        <f t="shared" si="33"/>
        <v>58720</v>
      </c>
      <c r="BB27" s="158">
        <f t="shared" si="34"/>
        <v>0</v>
      </c>
      <c r="BC27" s="443">
        <f t="shared" si="35"/>
        <v>58720</v>
      </c>
      <c r="BD27" s="166">
        <f t="shared" si="36"/>
        <v>170161.28</v>
      </c>
      <c r="BE27" s="167">
        <f t="shared" si="37"/>
        <v>0</v>
      </c>
      <c r="BF27" s="444">
        <f t="shared" si="38"/>
        <v>170161.28</v>
      </c>
      <c r="BG27" s="439">
        <f t="shared" si="39"/>
        <v>335394.28000000003</v>
      </c>
      <c r="BH27" s="444">
        <f t="shared" si="40"/>
        <v>78263.48000000001</v>
      </c>
      <c r="BI27" s="444">
        <f t="shared" si="41"/>
        <v>257130.80000000002</v>
      </c>
      <c r="BJ27" s="467"/>
      <c r="BK27" s="188"/>
      <c r="BL27" s="456">
        <f>VLOOKUP($B27,Test!$A$131:$J$184,9,0)</f>
        <v>31198.17</v>
      </c>
    </row>
    <row r="28" spans="1:64" s="183" customFormat="1" ht="30" customHeight="1" x14ac:dyDescent="0.5">
      <c r="A28" s="184">
        <f t="shared" si="42"/>
        <v>22</v>
      </c>
      <c r="B28" s="222">
        <v>51404</v>
      </c>
      <c r="C28" s="236" t="s">
        <v>17</v>
      </c>
      <c r="D28" s="186" t="s">
        <v>58</v>
      </c>
      <c r="E28" s="143">
        <f>'[2]Susp Off'!E30</f>
        <v>28000</v>
      </c>
      <c r="F28" s="121"/>
      <c r="G28" s="122">
        <f t="shared" si="15"/>
        <v>28000</v>
      </c>
      <c r="H28" s="121">
        <f>'[2]Susp Off'!F30</f>
        <v>1950</v>
      </c>
      <c r="I28" s="121"/>
      <c r="J28" s="122">
        <f t="shared" si="16"/>
        <v>1950</v>
      </c>
      <c r="K28" s="121">
        <f>'[2]Susp Off'!G30</f>
        <v>10000</v>
      </c>
      <c r="L28" s="121">
        <v>8184</v>
      </c>
      <c r="M28" s="124">
        <f t="shared" si="17"/>
        <v>1816</v>
      </c>
      <c r="N28" s="157">
        <f t="shared" si="18"/>
        <v>39950</v>
      </c>
      <c r="O28" s="322">
        <f t="shared" si="18"/>
        <v>8184</v>
      </c>
      <c r="P28" s="159">
        <f t="shared" si="19"/>
        <v>31766</v>
      </c>
      <c r="Q28" s="143">
        <f>'[2]Susp Off'!H30</f>
        <v>24536</v>
      </c>
      <c r="R28" s="121"/>
      <c r="S28" s="122">
        <f t="shared" si="20"/>
        <v>24536</v>
      </c>
      <c r="T28" s="121">
        <f>'[2]Susp Off'!I30</f>
        <v>19142.400000000001</v>
      </c>
      <c r="U28" s="121"/>
      <c r="V28" s="122">
        <f t="shared" si="21"/>
        <v>19142.400000000001</v>
      </c>
      <c r="W28" s="483">
        <f>'[2]Susp Off'!J30</f>
        <v>1050</v>
      </c>
      <c r="X28" s="121"/>
      <c r="Y28" s="124">
        <f t="shared" si="22"/>
        <v>1050</v>
      </c>
      <c r="Z28" s="157">
        <f t="shared" si="23"/>
        <v>44728.4</v>
      </c>
      <c r="AA28" s="322">
        <f t="shared" si="23"/>
        <v>0</v>
      </c>
      <c r="AB28" s="159">
        <f t="shared" si="24"/>
        <v>44728.4</v>
      </c>
      <c r="AC28" s="439">
        <f t="shared" si="25"/>
        <v>84678.399999999994</v>
      </c>
      <c r="AD28" s="326">
        <f t="shared" si="25"/>
        <v>8184</v>
      </c>
      <c r="AE28" s="168">
        <f t="shared" si="26"/>
        <v>76494.399999999994</v>
      </c>
      <c r="AF28" s="143">
        <f>'[2]Susp Off'!K30</f>
        <v>0</v>
      </c>
      <c r="AG28" s="121"/>
      <c r="AH28" s="122">
        <f t="shared" si="27"/>
        <v>0</v>
      </c>
      <c r="AI28" s="121">
        <f>'[2]Susp Off'!L30</f>
        <v>18517</v>
      </c>
      <c r="AJ28" s="121"/>
      <c r="AK28" s="122">
        <f t="shared" si="28"/>
        <v>18517</v>
      </c>
      <c r="AL28" s="121">
        <f>'[2]Susp Off'!M30</f>
        <v>1050</v>
      </c>
      <c r="AM28" s="121"/>
      <c r="AN28" s="122">
        <f t="shared" si="29"/>
        <v>1050</v>
      </c>
      <c r="AO28" s="157">
        <f t="shared" si="9"/>
        <v>19567</v>
      </c>
      <c r="AP28" s="322">
        <f t="shared" si="9"/>
        <v>0</v>
      </c>
      <c r="AQ28" s="159">
        <f t="shared" si="10"/>
        <v>19567</v>
      </c>
      <c r="AR28" s="143">
        <f>'[2]Susp Off'!N30</f>
        <v>0</v>
      </c>
      <c r="AS28" s="121"/>
      <c r="AT28" s="122">
        <f t="shared" si="30"/>
        <v>0</v>
      </c>
      <c r="AU28" s="121">
        <f>'[2]Susp Off'!O30</f>
        <v>0</v>
      </c>
      <c r="AV28" s="121"/>
      <c r="AW28" s="123">
        <f t="shared" si="31"/>
        <v>0</v>
      </c>
      <c r="AX28" s="121">
        <f>'[2]Susp Off'!P30</f>
        <v>0</v>
      </c>
      <c r="AY28" s="121"/>
      <c r="AZ28" s="122">
        <f t="shared" si="32"/>
        <v>0</v>
      </c>
      <c r="BA28" s="157">
        <f t="shared" si="33"/>
        <v>0</v>
      </c>
      <c r="BB28" s="158">
        <f t="shared" si="34"/>
        <v>0</v>
      </c>
      <c r="BC28" s="443">
        <f t="shared" si="35"/>
        <v>0</v>
      </c>
      <c r="BD28" s="166">
        <f t="shared" si="36"/>
        <v>19567</v>
      </c>
      <c r="BE28" s="167">
        <f t="shared" si="37"/>
        <v>0</v>
      </c>
      <c r="BF28" s="444">
        <f t="shared" si="38"/>
        <v>19567</v>
      </c>
      <c r="BG28" s="439">
        <f t="shared" si="39"/>
        <v>104245.4</v>
      </c>
      <c r="BH28" s="444">
        <f t="shared" si="40"/>
        <v>8184</v>
      </c>
      <c r="BI28" s="444">
        <f t="shared" si="41"/>
        <v>96061.4</v>
      </c>
      <c r="BJ28" s="467"/>
      <c r="BK28" s="188"/>
      <c r="BL28" s="456">
        <f>VLOOKUP($B28,Test!$A$131:$J$184,9,0)</f>
        <v>0</v>
      </c>
    </row>
    <row r="29" spans="1:64" s="183" customFormat="1" ht="30" customHeight="1" x14ac:dyDescent="0.5">
      <c r="A29" s="184">
        <f t="shared" si="42"/>
        <v>23</v>
      </c>
      <c r="B29" s="222">
        <v>51405</v>
      </c>
      <c r="C29" s="236" t="s">
        <v>18</v>
      </c>
      <c r="D29" s="186" t="s">
        <v>59</v>
      </c>
      <c r="E29" s="143">
        <f>'[2]Susp Off'!E31</f>
        <v>15000</v>
      </c>
      <c r="F29" s="121">
        <v>7122.4</v>
      </c>
      <c r="G29" s="122">
        <f t="shared" si="15"/>
        <v>7877.6</v>
      </c>
      <c r="H29" s="121">
        <f>'[2]Susp Off'!F31</f>
        <v>15000</v>
      </c>
      <c r="I29" s="121">
        <v>14249.5</v>
      </c>
      <c r="J29" s="122">
        <f t="shared" si="16"/>
        <v>750.5</v>
      </c>
      <c r="K29" s="121">
        <f>'[2]Susp Off'!G31</f>
        <v>15000</v>
      </c>
      <c r="L29" s="121">
        <v>29349.34</v>
      </c>
      <c r="M29" s="124">
        <f t="shared" si="17"/>
        <v>-14349.34</v>
      </c>
      <c r="N29" s="157">
        <f t="shared" si="18"/>
        <v>45000</v>
      </c>
      <c r="O29" s="322">
        <f t="shared" si="18"/>
        <v>50721.240000000005</v>
      </c>
      <c r="P29" s="159">
        <f t="shared" si="19"/>
        <v>-5721.2400000000052</v>
      </c>
      <c r="Q29" s="143">
        <f>'[2]Susp Off'!H31</f>
        <v>15000</v>
      </c>
      <c r="R29" s="121">
        <v>500</v>
      </c>
      <c r="S29" s="122">
        <f t="shared" si="20"/>
        <v>14500</v>
      </c>
      <c r="T29" s="121">
        <f>'[2]Susp Off'!I31</f>
        <v>15000</v>
      </c>
      <c r="U29" s="121"/>
      <c r="V29" s="122">
        <f t="shared" si="21"/>
        <v>15000</v>
      </c>
      <c r="W29" s="483">
        <f>'[2]Susp Off'!J31</f>
        <v>15000</v>
      </c>
      <c r="X29" s="121"/>
      <c r="Y29" s="124">
        <f t="shared" si="22"/>
        <v>15000</v>
      </c>
      <c r="Z29" s="157">
        <f t="shared" si="23"/>
        <v>45000</v>
      </c>
      <c r="AA29" s="322">
        <f t="shared" si="23"/>
        <v>500</v>
      </c>
      <c r="AB29" s="159">
        <f t="shared" si="24"/>
        <v>44500</v>
      </c>
      <c r="AC29" s="439">
        <f t="shared" si="25"/>
        <v>90000</v>
      </c>
      <c r="AD29" s="326">
        <f t="shared" si="25"/>
        <v>51221.240000000005</v>
      </c>
      <c r="AE29" s="168">
        <f t="shared" si="26"/>
        <v>38778.759999999995</v>
      </c>
      <c r="AF29" s="143">
        <f>'[2]Susp Off'!K31</f>
        <v>15000</v>
      </c>
      <c r="AG29" s="121"/>
      <c r="AH29" s="122">
        <f t="shared" si="27"/>
        <v>15000</v>
      </c>
      <c r="AI29" s="121">
        <f>'[2]Susp Off'!L31</f>
        <v>15000</v>
      </c>
      <c r="AJ29" s="121"/>
      <c r="AK29" s="122">
        <f t="shared" si="28"/>
        <v>15000</v>
      </c>
      <c r="AL29" s="121">
        <f>'[2]Susp Off'!M31</f>
        <v>15000</v>
      </c>
      <c r="AM29" s="121"/>
      <c r="AN29" s="122">
        <f t="shared" si="29"/>
        <v>15000</v>
      </c>
      <c r="AO29" s="157">
        <f t="shared" si="9"/>
        <v>45000</v>
      </c>
      <c r="AP29" s="322">
        <f t="shared" si="9"/>
        <v>0</v>
      </c>
      <c r="AQ29" s="159">
        <f t="shared" si="10"/>
        <v>45000</v>
      </c>
      <c r="AR29" s="143">
        <f>'[2]Susp Off'!N31</f>
        <v>15000</v>
      </c>
      <c r="AS29" s="121"/>
      <c r="AT29" s="122">
        <f t="shared" si="30"/>
        <v>15000</v>
      </c>
      <c r="AU29" s="121">
        <f>'[2]Susp Off'!O31</f>
        <v>15000</v>
      </c>
      <c r="AV29" s="121"/>
      <c r="AW29" s="123">
        <f t="shared" si="31"/>
        <v>15000</v>
      </c>
      <c r="AX29" s="121">
        <f>'[2]Susp Off'!P31</f>
        <v>15000</v>
      </c>
      <c r="AY29" s="121"/>
      <c r="AZ29" s="122">
        <f t="shared" si="32"/>
        <v>15000</v>
      </c>
      <c r="BA29" s="157">
        <f t="shared" si="33"/>
        <v>45000</v>
      </c>
      <c r="BB29" s="158">
        <f t="shared" si="34"/>
        <v>0</v>
      </c>
      <c r="BC29" s="443">
        <f t="shared" si="35"/>
        <v>45000</v>
      </c>
      <c r="BD29" s="166">
        <f t="shared" si="36"/>
        <v>90000</v>
      </c>
      <c r="BE29" s="167">
        <f t="shared" si="37"/>
        <v>0</v>
      </c>
      <c r="BF29" s="444">
        <f t="shared" si="38"/>
        <v>90000</v>
      </c>
      <c r="BG29" s="439">
        <f t="shared" si="39"/>
        <v>180000</v>
      </c>
      <c r="BH29" s="444">
        <f t="shared" si="40"/>
        <v>51221.240000000005</v>
      </c>
      <c r="BI29" s="444">
        <f t="shared" si="41"/>
        <v>128778.76</v>
      </c>
      <c r="BJ29" s="467"/>
      <c r="BK29" s="188"/>
      <c r="BL29" s="456">
        <f>VLOOKUP($B29,Test!$A$131:$J$184,9,0)</f>
        <v>29724.54</v>
      </c>
    </row>
    <row r="30" spans="1:64" s="183" customFormat="1" ht="30" customHeight="1" x14ac:dyDescent="0.5">
      <c r="A30" s="184">
        <f t="shared" si="42"/>
        <v>24</v>
      </c>
      <c r="B30" s="222">
        <v>51406</v>
      </c>
      <c r="C30" s="236" t="s">
        <v>19</v>
      </c>
      <c r="D30" s="186" t="s">
        <v>60</v>
      </c>
      <c r="E30" s="143">
        <f>'[2]Susp Off'!E32</f>
        <v>0</v>
      </c>
      <c r="F30" s="121"/>
      <c r="G30" s="122">
        <f t="shared" si="15"/>
        <v>0</v>
      </c>
      <c r="H30" s="121">
        <f>'[2]Susp Off'!F32</f>
        <v>0</v>
      </c>
      <c r="I30" s="121"/>
      <c r="J30" s="122">
        <f t="shared" si="16"/>
        <v>0</v>
      </c>
      <c r="K30" s="121">
        <f>'[2]Susp Off'!G32</f>
        <v>0</v>
      </c>
      <c r="L30" s="121"/>
      <c r="M30" s="124">
        <f t="shared" si="17"/>
        <v>0</v>
      </c>
      <c r="N30" s="157">
        <f t="shared" si="18"/>
        <v>0</v>
      </c>
      <c r="O30" s="322">
        <f t="shared" si="18"/>
        <v>0</v>
      </c>
      <c r="P30" s="159">
        <f t="shared" si="19"/>
        <v>0</v>
      </c>
      <c r="Q30" s="143">
        <f>'[2]Susp Off'!H32</f>
        <v>0</v>
      </c>
      <c r="R30" s="121"/>
      <c r="S30" s="122">
        <f t="shared" si="20"/>
        <v>0</v>
      </c>
      <c r="T30" s="121">
        <f>'[2]Susp Off'!I32</f>
        <v>0</v>
      </c>
      <c r="U30" s="121"/>
      <c r="V30" s="122">
        <f t="shared" si="21"/>
        <v>0</v>
      </c>
      <c r="W30" s="483">
        <f>'[2]Susp Off'!J32</f>
        <v>0</v>
      </c>
      <c r="X30" s="121"/>
      <c r="Y30" s="124">
        <f t="shared" si="22"/>
        <v>0</v>
      </c>
      <c r="Z30" s="157">
        <f t="shared" si="23"/>
        <v>0</v>
      </c>
      <c r="AA30" s="322">
        <f t="shared" si="23"/>
        <v>0</v>
      </c>
      <c r="AB30" s="159">
        <f t="shared" si="24"/>
        <v>0</v>
      </c>
      <c r="AC30" s="439">
        <f t="shared" si="25"/>
        <v>0</v>
      </c>
      <c r="AD30" s="326">
        <f t="shared" si="25"/>
        <v>0</v>
      </c>
      <c r="AE30" s="168">
        <f t="shared" si="26"/>
        <v>0</v>
      </c>
      <c r="AF30" s="143">
        <f>'[2]Susp Off'!K32</f>
        <v>0</v>
      </c>
      <c r="AG30" s="121"/>
      <c r="AH30" s="122">
        <f t="shared" si="27"/>
        <v>0</v>
      </c>
      <c r="AI30" s="121">
        <f>'[2]Susp Off'!L32</f>
        <v>0</v>
      </c>
      <c r="AJ30" s="121"/>
      <c r="AK30" s="122">
        <f t="shared" si="28"/>
        <v>0</v>
      </c>
      <c r="AL30" s="121">
        <f>'[2]Susp Off'!M32</f>
        <v>0</v>
      </c>
      <c r="AM30" s="121"/>
      <c r="AN30" s="122">
        <f t="shared" si="29"/>
        <v>0</v>
      </c>
      <c r="AO30" s="157">
        <f t="shared" si="9"/>
        <v>0</v>
      </c>
      <c r="AP30" s="322">
        <f t="shared" si="9"/>
        <v>0</v>
      </c>
      <c r="AQ30" s="159">
        <f t="shared" si="10"/>
        <v>0</v>
      </c>
      <c r="AR30" s="143">
        <f>'[2]Susp Off'!N32</f>
        <v>0</v>
      </c>
      <c r="AS30" s="121"/>
      <c r="AT30" s="122">
        <f t="shared" si="30"/>
        <v>0</v>
      </c>
      <c r="AU30" s="121">
        <f>'[2]Susp Off'!O32</f>
        <v>0</v>
      </c>
      <c r="AV30" s="121"/>
      <c r="AW30" s="123">
        <f t="shared" si="31"/>
        <v>0</v>
      </c>
      <c r="AX30" s="121">
        <f>'[2]Susp Off'!P32</f>
        <v>0</v>
      </c>
      <c r="AY30" s="121"/>
      <c r="AZ30" s="122">
        <f t="shared" si="32"/>
        <v>0</v>
      </c>
      <c r="BA30" s="157">
        <f t="shared" si="33"/>
        <v>0</v>
      </c>
      <c r="BB30" s="158">
        <f t="shared" si="34"/>
        <v>0</v>
      </c>
      <c r="BC30" s="443">
        <f t="shared" si="35"/>
        <v>0</v>
      </c>
      <c r="BD30" s="166">
        <f t="shared" si="36"/>
        <v>0</v>
      </c>
      <c r="BE30" s="167">
        <f t="shared" si="37"/>
        <v>0</v>
      </c>
      <c r="BF30" s="444">
        <f t="shared" si="38"/>
        <v>0</v>
      </c>
      <c r="BG30" s="439">
        <f t="shared" si="39"/>
        <v>0</v>
      </c>
      <c r="BH30" s="444">
        <f t="shared" si="40"/>
        <v>0</v>
      </c>
      <c r="BI30" s="444">
        <f t="shared" si="41"/>
        <v>0</v>
      </c>
      <c r="BJ30" s="467"/>
      <c r="BK30" s="188"/>
      <c r="BL30" s="456">
        <f>VLOOKUP($B30,Test!$A$131:$J$184,9,0)</f>
        <v>0</v>
      </c>
    </row>
    <row r="31" spans="1:64" s="183" customFormat="1" ht="30" customHeight="1" x14ac:dyDescent="0.5">
      <c r="A31" s="184">
        <f t="shared" si="42"/>
        <v>25</v>
      </c>
      <c r="B31" s="222">
        <v>51407</v>
      </c>
      <c r="C31" s="236" t="s">
        <v>20</v>
      </c>
      <c r="D31" s="186" t="s">
        <v>61</v>
      </c>
      <c r="E31" s="143">
        <f>'[2]Susp Off'!E33</f>
        <v>0</v>
      </c>
      <c r="F31" s="121"/>
      <c r="G31" s="122">
        <f t="shared" si="15"/>
        <v>0</v>
      </c>
      <c r="H31" s="121">
        <f>'[2]Susp Off'!F33</f>
        <v>0</v>
      </c>
      <c r="I31" s="121"/>
      <c r="J31" s="122">
        <f t="shared" si="16"/>
        <v>0</v>
      </c>
      <c r="K31" s="121">
        <f>'[2]Susp Off'!G33</f>
        <v>0</v>
      </c>
      <c r="L31" s="121"/>
      <c r="M31" s="124">
        <f t="shared" si="17"/>
        <v>0</v>
      </c>
      <c r="N31" s="157">
        <f t="shared" si="18"/>
        <v>0</v>
      </c>
      <c r="O31" s="322">
        <f t="shared" si="18"/>
        <v>0</v>
      </c>
      <c r="P31" s="159">
        <f t="shared" si="19"/>
        <v>0</v>
      </c>
      <c r="Q31" s="143">
        <f>'[2]Susp Off'!H33</f>
        <v>0</v>
      </c>
      <c r="R31" s="121"/>
      <c r="S31" s="122">
        <f t="shared" si="20"/>
        <v>0</v>
      </c>
      <c r="T31" s="121">
        <f>'[2]Susp Off'!I33</f>
        <v>0</v>
      </c>
      <c r="U31" s="121"/>
      <c r="V31" s="122">
        <f t="shared" si="21"/>
        <v>0</v>
      </c>
      <c r="W31" s="483">
        <f>'[2]Susp Off'!J33</f>
        <v>0</v>
      </c>
      <c r="X31" s="121"/>
      <c r="Y31" s="124">
        <f t="shared" si="22"/>
        <v>0</v>
      </c>
      <c r="Z31" s="157">
        <f t="shared" si="23"/>
        <v>0</v>
      </c>
      <c r="AA31" s="322">
        <f t="shared" si="23"/>
        <v>0</v>
      </c>
      <c r="AB31" s="159">
        <f t="shared" si="24"/>
        <v>0</v>
      </c>
      <c r="AC31" s="439">
        <f t="shared" si="25"/>
        <v>0</v>
      </c>
      <c r="AD31" s="326">
        <f t="shared" si="25"/>
        <v>0</v>
      </c>
      <c r="AE31" s="168">
        <f t="shared" si="26"/>
        <v>0</v>
      </c>
      <c r="AF31" s="143">
        <f>'[2]Susp Off'!K33</f>
        <v>0</v>
      </c>
      <c r="AG31" s="121"/>
      <c r="AH31" s="122">
        <f t="shared" si="27"/>
        <v>0</v>
      </c>
      <c r="AI31" s="121">
        <f>'[2]Susp Off'!L33</f>
        <v>0</v>
      </c>
      <c r="AJ31" s="121"/>
      <c r="AK31" s="122">
        <f t="shared" si="28"/>
        <v>0</v>
      </c>
      <c r="AL31" s="121">
        <f>'[2]Susp Off'!M33</f>
        <v>0</v>
      </c>
      <c r="AM31" s="121"/>
      <c r="AN31" s="122">
        <f t="shared" si="29"/>
        <v>0</v>
      </c>
      <c r="AO31" s="157">
        <f t="shared" si="9"/>
        <v>0</v>
      </c>
      <c r="AP31" s="322">
        <f t="shared" si="9"/>
        <v>0</v>
      </c>
      <c r="AQ31" s="159">
        <f t="shared" si="10"/>
        <v>0</v>
      </c>
      <c r="AR31" s="143">
        <f>'[2]Susp Off'!N33</f>
        <v>0</v>
      </c>
      <c r="AS31" s="121"/>
      <c r="AT31" s="122">
        <f t="shared" si="30"/>
        <v>0</v>
      </c>
      <c r="AU31" s="121">
        <f>'[2]Susp Off'!O33</f>
        <v>0</v>
      </c>
      <c r="AV31" s="121"/>
      <c r="AW31" s="123">
        <f t="shared" si="31"/>
        <v>0</v>
      </c>
      <c r="AX31" s="121">
        <f>'[2]Susp Off'!P33</f>
        <v>0</v>
      </c>
      <c r="AY31" s="121"/>
      <c r="AZ31" s="122">
        <f t="shared" si="32"/>
        <v>0</v>
      </c>
      <c r="BA31" s="157">
        <f t="shared" si="33"/>
        <v>0</v>
      </c>
      <c r="BB31" s="158">
        <f t="shared" si="34"/>
        <v>0</v>
      </c>
      <c r="BC31" s="443">
        <f t="shared" si="35"/>
        <v>0</v>
      </c>
      <c r="BD31" s="166">
        <f t="shared" si="36"/>
        <v>0</v>
      </c>
      <c r="BE31" s="167">
        <f t="shared" si="37"/>
        <v>0</v>
      </c>
      <c r="BF31" s="444">
        <f t="shared" si="38"/>
        <v>0</v>
      </c>
      <c r="BG31" s="439">
        <f t="shared" si="39"/>
        <v>0</v>
      </c>
      <c r="BH31" s="444">
        <f t="shared" si="40"/>
        <v>0</v>
      </c>
      <c r="BI31" s="444">
        <f t="shared" si="41"/>
        <v>0</v>
      </c>
      <c r="BJ31" s="467"/>
      <c r="BK31" s="188"/>
      <c r="BL31" s="456">
        <f>VLOOKUP($B31,Test!$A$131:$J$184,9,0)</f>
        <v>0</v>
      </c>
    </row>
    <row r="32" spans="1:64" s="183" customFormat="1" ht="30" customHeight="1" x14ac:dyDescent="0.5">
      <c r="A32" s="184">
        <f t="shared" si="42"/>
        <v>26</v>
      </c>
      <c r="B32" s="222">
        <v>51408</v>
      </c>
      <c r="C32" s="236" t="s">
        <v>21</v>
      </c>
      <c r="D32" s="186" t="s">
        <v>62</v>
      </c>
      <c r="E32" s="143">
        <f>'[2]Susp Off'!E34</f>
        <v>0</v>
      </c>
      <c r="F32" s="121"/>
      <c r="G32" s="122">
        <f t="shared" si="15"/>
        <v>0</v>
      </c>
      <c r="H32" s="121">
        <f>'[2]Susp Off'!F34</f>
        <v>0</v>
      </c>
      <c r="I32" s="121"/>
      <c r="J32" s="122">
        <f t="shared" si="16"/>
        <v>0</v>
      </c>
      <c r="K32" s="121">
        <f>'[2]Susp Off'!G34</f>
        <v>0</v>
      </c>
      <c r="L32" s="121"/>
      <c r="M32" s="124">
        <f t="shared" si="17"/>
        <v>0</v>
      </c>
      <c r="N32" s="157">
        <f t="shared" si="18"/>
        <v>0</v>
      </c>
      <c r="O32" s="322">
        <f t="shared" si="18"/>
        <v>0</v>
      </c>
      <c r="P32" s="159">
        <f t="shared" si="19"/>
        <v>0</v>
      </c>
      <c r="Q32" s="143">
        <f>'[2]Susp Off'!H34</f>
        <v>0</v>
      </c>
      <c r="R32" s="121"/>
      <c r="S32" s="122">
        <f t="shared" si="20"/>
        <v>0</v>
      </c>
      <c r="T32" s="121">
        <f>'[2]Susp Off'!I34</f>
        <v>0</v>
      </c>
      <c r="U32" s="121"/>
      <c r="V32" s="122">
        <f t="shared" si="21"/>
        <v>0</v>
      </c>
      <c r="W32" s="483">
        <f>'[2]Susp Off'!J34</f>
        <v>0</v>
      </c>
      <c r="X32" s="121"/>
      <c r="Y32" s="124">
        <f t="shared" si="22"/>
        <v>0</v>
      </c>
      <c r="Z32" s="157">
        <f t="shared" si="23"/>
        <v>0</v>
      </c>
      <c r="AA32" s="322">
        <f t="shared" si="23"/>
        <v>0</v>
      </c>
      <c r="AB32" s="159">
        <f t="shared" si="24"/>
        <v>0</v>
      </c>
      <c r="AC32" s="439">
        <f t="shared" si="25"/>
        <v>0</v>
      </c>
      <c r="AD32" s="326">
        <f t="shared" si="25"/>
        <v>0</v>
      </c>
      <c r="AE32" s="168">
        <f t="shared" si="26"/>
        <v>0</v>
      </c>
      <c r="AF32" s="143">
        <f>'[2]Susp Off'!K34</f>
        <v>0</v>
      </c>
      <c r="AG32" s="121"/>
      <c r="AH32" s="122">
        <f t="shared" si="27"/>
        <v>0</v>
      </c>
      <c r="AI32" s="121">
        <f>'[2]Susp Off'!L34</f>
        <v>0</v>
      </c>
      <c r="AJ32" s="121"/>
      <c r="AK32" s="122">
        <f t="shared" si="28"/>
        <v>0</v>
      </c>
      <c r="AL32" s="121">
        <f>'[2]Susp Off'!M34</f>
        <v>0</v>
      </c>
      <c r="AM32" s="121"/>
      <c r="AN32" s="122">
        <f t="shared" si="29"/>
        <v>0</v>
      </c>
      <c r="AO32" s="157">
        <f t="shared" si="9"/>
        <v>0</v>
      </c>
      <c r="AP32" s="322">
        <f t="shared" si="9"/>
        <v>0</v>
      </c>
      <c r="AQ32" s="159">
        <f t="shared" si="10"/>
        <v>0</v>
      </c>
      <c r="AR32" s="143">
        <f>'[2]Susp Off'!N34</f>
        <v>0</v>
      </c>
      <c r="AS32" s="121"/>
      <c r="AT32" s="122">
        <f t="shared" si="30"/>
        <v>0</v>
      </c>
      <c r="AU32" s="121">
        <f>'[2]Susp Off'!O34</f>
        <v>0</v>
      </c>
      <c r="AV32" s="121"/>
      <c r="AW32" s="123">
        <f t="shared" si="31"/>
        <v>0</v>
      </c>
      <c r="AX32" s="121">
        <f>'[2]Susp Off'!P34</f>
        <v>0</v>
      </c>
      <c r="AY32" s="121"/>
      <c r="AZ32" s="122">
        <f t="shared" si="32"/>
        <v>0</v>
      </c>
      <c r="BA32" s="157">
        <f t="shared" si="33"/>
        <v>0</v>
      </c>
      <c r="BB32" s="158">
        <f t="shared" si="34"/>
        <v>0</v>
      </c>
      <c r="BC32" s="443">
        <f t="shared" si="35"/>
        <v>0</v>
      </c>
      <c r="BD32" s="166">
        <f t="shared" si="36"/>
        <v>0</v>
      </c>
      <c r="BE32" s="167">
        <f t="shared" si="37"/>
        <v>0</v>
      </c>
      <c r="BF32" s="444">
        <f t="shared" si="38"/>
        <v>0</v>
      </c>
      <c r="BG32" s="439">
        <f t="shared" si="39"/>
        <v>0</v>
      </c>
      <c r="BH32" s="444">
        <f t="shared" si="40"/>
        <v>0</v>
      </c>
      <c r="BI32" s="444">
        <f t="shared" si="41"/>
        <v>0</v>
      </c>
      <c r="BJ32" s="468"/>
      <c r="BK32" s="190"/>
      <c r="BL32" s="456">
        <f>VLOOKUP($B32,Test!$A$131:$J$184,9,0)</f>
        <v>0</v>
      </c>
    </row>
    <row r="33" spans="1:64" s="183" customFormat="1" ht="30" customHeight="1" x14ac:dyDescent="0.5">
      <c r="A33" s="184">
        <f t="shared" si="42"/>
        <v>27</v>
      </c>
      <c r="B33" s="222">
        <v>51409</v>
      </c>
      <c r="C33" s="236" t="s">
        <v>22</v>
      </c>
      <c r="D33" s="186" t="s">
        <v>63</v>
      </c>
      <c r="E33" s="143">
        <f>'[2]Susp Off'!E35</f>
        <v>268107.58848927822</v>
      </c>
      <c r="F33" s="121">
        <v>295288.03999999998</v>
      </c>
      <c r="G33" s="122">
        <f t="shared" si="15"/>
        <v>-27180.451510721759</v>
      </c>
      <c r="H33" s="121">
        <f>'[2]Susp Off'!F35</f>
        <v>268107.58848927822</v>
      </c>
      <c r="I33" s="121">
        <v>288446.46999999997</v>
      </c>
      <c r="J33" s="122">
        <f t="shared" si="16"/>
        <v>-20338.881510721752</v>
      </c>
      <c r="K33" s="121">
        <f>'[2]Susp Off'!G35</f>
        <v>268107.58848927822</v>
      </c>
      <c r="L33" s="121">
        <v>299371.25</v>
      </c>
      <c r="M33" s="124">
        <f t="shared" si="17"/>
        <v>-31263.66151072178</v>
      </c>
      <c r="N33" s="157">
        <f t="shared" si="18"/>
        <v>804322.76546783466</v>
      </c>
      <c r="O33" s="322">
        <f t="shared" si="18"/>
        <v>883105.76</v>
      </c>
      <c r="P33" s="159">
        <f t="shared" si="19"/>
        <v>-78782.99453216535</v>
      </c>
      <c r="Q33" s="143">
        <f>'[2]Susp Off'!H35</f>
        <v>268107.58848927822</v>
      </c>
      <c r="R33" s="121">
        <v>245474.91</v>
      </c>
      <c r="S33" s="122">
        <f t="shared" si="20"/>
        <v>22632.678489278216</v>
      </c>
      <c r="T33" s="121">
        <f>'[2]Susp Off'!I35</f>
        <v>268107.58848927822</v>
      </c>
      <c r="U33" s="121"/>
      <c r="V33" s="122">
        <f t="shared" si="21"/>
        <v>268107.58848927822</v>
      </c>
      <c r="W33" s="483">
        <f>'[2]Susp Off'!J35</f>
        <v>268107.58848927822</v>
      </c>
      <c r="X33" s="121"/>
      <c r="Y33" s="124">
        <f t="shared" si="22"/>
        <v>268107.58848927822</v>
      </c>
      <c r="Z33" s="157">
        <f t="shared" si="23"/>
        <v>804322.76546783466</v>
      </c>
      <c r="AA33" s="322">
        <f t="shared" si="23"/>
        <v>245474.91</v>
      </c>
      <c r="AB33" s="159">
        <f t="shared" si="24"/>
        <v>558847.85546783463</v>
      </c>
      <c r="AC33" s="439">
        <f t="shared" si="25"/>
        <v>1608645.5309356693</v>
      </c>
      <c r="AD33" s="326">
        <f t="shared" si="25"/>
        <v>1128580.67</v>
      </c>
      <c r="AE33" s="168">
        <f t="shared" si="26"/>
        <v>480064.86093566939</v>
      </c>
      <c r="AF33" s="143">
        <f>'[2]Susp Off'!K35</f>
        <v>268107.58848927822</v>
      </c>
      <c r="AG33" s="121"/>
      <c r="AH33" s="122">
        <f t="shared" si="27"/>
        <v>268107.58848927822</v>
      </c>
      <c r="AI33" s="121">
        <f>'[2]Susp Off'!L35</f>
        <v>268107.58848927822</v>
      </c>
      <c r="AJ33" s="121"/>
      <c r="AK33" s="122">
        <f t="shared" si="28"/>
        <v>268107.58848927822</v>
      </c>
      <c r="AL33" s="121">
        <f>'[2]Susp Off'!M35</f>
        <v>268107.58848927822</v>
      </c>
      <c r="AM33" s="121"/>
      <c r="AN33" s="122">
        <f t="shared" si="29"/>
        <v>268107.58848927822</v>
      </c>
      <c r="AO33" s="157">
        <f t="shared" si="9"/>
        <v>804322.76546783466</v>
      </c>
      <c r="AP33" s="322">
        <f t="shared" si="9"/>
        <v>0</v>
      </c>
      <c r="AQ33" s="159">
        <f t="shared" si="10"/>
        <v>804322.76546783466</v>
      </c>
      <c r="AR33" s="143">
        <f>'[2]Susp Off'!N35</f>
        <v>268107.58848927822</v>
      </c>
      <c r="AS33" s="121"/>
      <c r="AT33" s="122">
        <f t="shared" si="30"/>
        <v>268107.58848927822</v>
      </c>
      <c r="AU33" s="121">
        <f>'[2]Susp Off'!O35</f>
        <v>268107.58848927822</v>
      </c>
      <c r="AV33" s="121"/>
      <c r="AW33" s="123">
        <f t="shared" si="31"/>
        <v>268107.58848927822</v>
      </c>
      <c r="AX33" s="121">
        <f>'[2]Susp Off'!P35</f>
        <v>268107.58848927822</v>
      </c>
      <c r="AY33" s="121"/>
      <c r="AZ33" s="122">
        <f t="shared" si="32"/>
        <v>268107.58848927822</v>
      </c>
      <c r="BA33" s="157">
        <f t="shared" si="33"/>
        <v>804322.76546783466</v>
      </c>
      <c r="BB33" s="158">
        <f t="shared" si="34"/>
        <v>0</v>
      </c>
      <c r="BC33" s="443">
        <f t="shared" si="35"/>
        <v>804322.76546783466</v>
      </c>
      <c r="BD33" s="166">
        <f t="shared" si="36"/>
        <v>1608645.5309356693</v>
      </c>
      <c r="BE33" s="167">
        <f t="shared" si="37"/>
        <v>0</v>
      </c>
      <c r="BF33" s="444">
        <f t="shared" si="38"/>
        <v>1608645.5309356693</v>
      </c>
      <c r="BG33" s="439">
        <f t="shared" si="39"/>
        <v>3217291.0618713386</v>
      </c>
      <c r="BH33" s="444">
        <f t="shared" si="40"/>
        <v>1128580.67</v>
      </c>
      <c r="BI33" s="444">
        <f t="shared" si="41"/>
        <v>2088710.3918713387</v>
      </c>
      <c r="BJ33" s="467"/>
      <c r="BK33" s="188"/>
      <c r="BL33" s="456">
        <f>VLOOKUP($B33,Test!$A$131:$J$184,9,0)</f>
        <v>326140.13</v>
      </c>
    </row>
    <row r="34" spans="1:64" s="183" customFormat="1" ht="30" customHeight="1" x14ac:dyDescent="0.5">
      <c r="A34" s="184">
        <f t="shared" si="42"/>
        <v>28</v>
      </c>
      <c r="B34" s="222">
        <v>51499</v>
      </c>
      <c r="C34" s="236" t="s">
        <v>23</v>
      </c>
      <c r="D34" s="186" t="s">
        <v>64</v>
      </c>
      <c r="E34" s="143">
        <f>'[2]Susp Off'!E36</f>
        <v>0</v>
      </c>
      <c r="F34" s="121"/>
      <c r="G34" s="122">
        <f t="shared" si="15"/>
        <v>0</v>
      </c>
      <c r="H34" s="121">
        <f>'[2]Susp Off'!F36</f>
        <v>0</v>
      </c>
      <c r="I34" s="121"/>
      <c r="J34" s="122">
        <f t="shared" si="16"/>
        <v>0</v>
      </c>
      <c r="K34" s="121">
        <f>'[2]Susp Off'!G36</f>
        <v>0</v>
      </c>
      <c r="L34" s="121"/>
      <c r="M34" s="124">
        <f t="shared" si="17"/>
        <v>0</v>
      </c>
      <c r="N34" s="157">
        <f t="shared" si="18"/>
        <v>0</v>
      </c>
      <c r="O34" s="322">
        <f t="shared" si="18"/>
        <v>0</v>
      </c>
      <c r="P34" s="159">
        <f t="shared" si="19"/>
        <v>0</v>
      </c>
      <c r="Q34" s="143">
        <f>'[2]Susp Off'!H36</f>
        <v>0</v>
      </c>
      <c r="R34" s="121"/>
      <c r="S34" s="122">
        <f t="shared" si="20"/>
        <v>0</v>
      </c>
      <c r="T34" s="121">
        <f>'[2]Susp Off'!I36</f>
        <v>0</v>
      </c>
      <c r="U34" s="121"/>
      <c r="V34" s="122">
        <f t="shared" si="21"/>
        <v>0</v>
      </c>
      <c r="W34" s="483">
        <f>'[2]Susp Off'!J36</f>
        <v>0</v>
      </c>
      <c r="X34" s="121"/>
      <c r="Y34" s="124">
        <f t="shared" si="22"/>
        <v>0</v>
      </c>
      <c r="Z34" s="157">
        <f t="shared" si="23"/>
        <v>0</v>
      </c>
      <c r="AA34" s="322">
        <f t="shared" si="23"/>
        <v>0</v>
      </c>
      <c r="AB34" s="159">
        <f t="shared" si="24"/>
        <v>0</v>
      </c>
      <c r="AC34" s="439">
        <f t="shared" si="25"/>
        <v>0</v>
      </c>
      <c r="AD34" s="326">
        <f t="shared" si="25"/>
        <v>0</v>
      </c>
      <c r="AE34" s="168">
        <f t="shared" si="26"/>
        <v>0</v>
      </c>
      <c r="AF34" s="143">
        <f>'[2]Susp Off'!K36</f>
        <v>0</v>
      </c>
      <c r="AG34" s="121"/>
      <c r="AH34" s="122">
        <f t="shared" si="27"/>
        <v>0</v>
      </c>
      <c r="AI34" s="121">
        <f>'[2]Susp Off'!L36</f>
        <v>0</v>
      </c>
      <c r="AJ34" s="121"/>
      <c r="AK34" s="122">
        <f t="shared" si="28"/>
        <v>0</v>
      </c>
      <c r="AL34" s="121">
        <f>'[2]Susp Off'!M36</f>
        <v>0</v>
      </c>
      <c r="AM34" s="121"/>
      <c r="AN34" s="122">
        <f t="shared" si="29"/>
        <v>0</v>
      </c>
      <c r="AO34" s="157">
        <f t="shared" si="9"/>
        <v>0</v>
      </c>
      <c r="AP34" s="322">
        <f t="shared" si="9"/>
        <v>0</v>
      </c>
      <c r="AQ34" s="159">
        <f t="shared" si="10"/>
        <v>0</v>
      </c>
      <c r="AR34" s="143">
        <f>'[2]Susp Off'!N36</f>
        <v>0</v>
      </c>
      <c r="AS34" s="121"/>
      <c r="AT34" s="122">
        <f t="shared" si="30"/>
        <v>0</v>
      </c>
      <c r="AU34" s="121">
        <f>'[2]Susp Off'!O36</f>
        <v>0</v>
      </c>
      <c r="AV34" s="121"/>
      <c r="AW34" s="123">
        <f t="shared" si="31"/>
        <v>0</v>
      </c>
      <c r="AX34" s="121">
        <f>'[2]Susp Off'!P36</f>
        <v>0</v>
      </c>
      <c r="AY34" s="121"/>
      <c r="AZ34" s="122">
        <f t="shared" si="32"/>
        <v>0</v>
      </c>
      <c r="BA34" s="157">
        <f t="shared" si="33"/>
        <v>0</v>
      </c>
      <c r="BB34" s="158">
        <f t="shared" si="34"/>
        <v>0</v>
      </c>
      <c r="BC34" s="443">
        <f t="shared" si="35"/>
        <v>0</v>
      </c>
      <c r="BD34" s="166">
        <f t="shared" si="36"/>
        <v>0</v>
      </c>
      <c r="BE34" s="167">
        <f t="shared" si="37"/>
        <v>0</v>
      </c>
      <c r="BF34" s="444">
        <f t="shared" si="38"/>
        <v>0</v>
      </c>
      <c r="BG34" s="439">
        <f t="shared" si="39"/>
        <v>0</v>
      </c>
      <c r="BH34" s="444">
        <f t="shared" si="40"/>
        <v>0</v>
      </c>
      <c r="BI34" s="444">
        <f t="shared" si="41"/>
        <v>0</v>
      </c>
      <c r="BJ34" s="467"/>
      <c r="BK34" s="188"/>
      <c r="BL34" s="456">
        <f>VLOOKUP($B34,Test!$A$131:$J$184,9,0)</f>
        <v>0</v>
      </c>
    </row>
    <row r="35" spans="1:64" s="183" customFormat="1" ht="30" customHeight="1" x14ac:dyDescent="0.5">
      <c r="A35" s="184">
        <f t="shared" si="42"/>
        <v>29</v>
      </c>
      <c r="B35" s="222">
        <v>51601</v>
      </c>
      <c r="C35" s="236" t="s">
        <v>24</v>
      </c>
      <c r="D35" s="186" t="s">
        <v>65</v>
      </c>
      <c r="E35" s="143">
        <f>'[2]Susp Off'!E37</f>
        <v>0</v>
      </c>
      <c r="F35" s="121"/>
      <c r="G35" s="122">
        <f t="shared" si="15"/>
        <v>0</v>
      </c>
      <c r="H35" s="121">
        <f>'[2]Susp Off'!F37</f>
        <v>0</v>
      </c>
      <c r="I35" s="121"/>
      <c r="J35" s="122">
        <f t="shared" si="16"/>
        <v>0</v>
      </c>
      <c r="K35" s="121">
        <f>'[2]Susp Off'!G37</f>
        <v>0</v>
      </c>
      <c r="L35" s="121"/>
      <c r="M35" s="124">
        <f t="shared" si="17"/>
        <v>0</v>
      </c>
      <c r="N35" s="157">
        <f t="shared" si="18"/>
        <v>0</v>
      </c>
      <c r="O35" s="322">
        <f t="shared" si="18"/>
        <v>0</v>
      </c>
      <c r="P35" s="159">
        <f t="shared" si="19"/>
        <v>0</v>
      </c>
      <c r="Q35" s="143">
        <f>'[2]Susp Off'!H37</f>
        <v>0</v>
      </c>
      <c r="R35" s="121"/>
      <c r="S35" s="122">
        <f t="shared" si="20"/>
        <v>0</v>
      </c>
      <c r="T35" s="121">
        <f>'[2]Susp Off'!I37</f>
        <v>0</v>
      </c>
      <c r="U35" s="121"/>
      <c r="V35" s="122">
        <f t="shared" si="21"/>
        <v>0</v>
      </c>
      <c r="W35" s="483">
        <f>'[2]Susp Off'!J37</f>
        <v>0</v>
      </c>
      <c r="X35" s="121"/>
      <c r="Y35" s="124">
        <f t="shared" si="22"/>
        <v>0</v>
      </c>
      <c r="Z35" s="157">
        <f t="shared" si="23"/>
        <v>0</v>
      </c>
      <c r="AA35" s="322">
        <f t="shared" si="23"/>
        <v>0</v>
      </c>
      <c r="AB35" s="159">
        <f t="shared" si="24"/>
        <v>0</v>
      </c>
      <c r="AC35" s="439">
        <f t="shared" si="25"/>
        <v>0</v>
      </c>
      <c r="AD35" s="326">
        <f t="shared" si="25"/>
        <v>0</v>
      </c>
      <c r="AE35" s="168">
        <f t="shared" si="26"/>
        <v>0</v>
      </c>
      <c r="AF35" s="143">
        <f>'[2]Susp Off'!K37</f>
        <v>0</v>
      </c>
      <c r="AG35" s="121"/>
      <c r="AH35" s="122">
        <f t="shared" si="27"/>
        <v>0</v>
      </c>
      <c r="AI35" s="121">
        <f>'[2]Susp Off'!L37</f>
        <v>0</v>
      </c>
      <c r="AJ35" s="121"/>
      <c r="AK35" s="122">
        <f t="shared" si="28"/>
        <v>0</v>
      </c>
      <c r="AL35" s="121">
        <f>'[2]Susp Off'!M37</f>
        <v>0</v>
      </c>
      <c r="AM35" s="121"/>
      <c r="AN35" s="122">
        <f t="shared" si="29"/>
        <v>0</v>
      </c>
      <c r="AO35" s="157">
        <f t="shared" si="9"/>
        <v>0</v>
      </c>
      <c r="AP35" s="322">
        <f t="shared" si="9"/>
        <v>0</v>
      </c>
      <c r="AQ35" s="159">
        <f t="shared" si="10"/>
        <v>0</v>
      </c>
      <c r="AR35" s="143">
        <f>'[2]Susp Off'!N37</f>
        <v>0</v>
      </c>
      <c r="AS35" s="121"/>
      <c r="AT35" s="122">
        <f t="shared" si="30"/>
        <v>0</v>
      </c>
      <c r="AU35" s="121">
        <f>'[2]Susp Off'!O37</f>
        <v>0</v>
      </c>
      <c r="AV35" s="121"/>
      <c r="AW35" s="123">
        <f t="shared" si="31"/>
        <v>0</v>
      </c>
      <c r="AX35" s="121">
        <f>'[2]Susp Off'!P37</f>
        <v>0</v>
      </c>
      <c r="AY35" s="121"/>
      <c r="AZ35" s="122">
        <f t="shared" si="32"/>
        <v>0</v>
      </c>
      <c r="BA35" s="157">
        <f t="shared" si="33"/>
        <v>0</v>
      </c>
      <c r="BB35" s="158">
        <f t="shared" si="34"/>
        <v>0</v>
      </c>
      <c r="BC35" s="443">
        <f t="shared" si="35"/>
        <v>0</v>
      </c>
      <c r="BD35" s="166">
        <f t="shared" si="36"/>
        <v>0</v>
      </c>
      <c r="BE35" s="167">
        <f t="shared" si="37"/>
        <v>0</v>
      </c>
      <c r="BF35" s="444">
        <f t="shared" si="38"/>
        <v>0</v>
      </c>
      <c r="BG35" s="439">
        <f t="shared" si="39"/>
        <v>0</v>
      </c>
      <c r="BH35" s="444">
        <f t="shared" si="40"/>
        <v>0</v>
      </c>
      <c r="BI35" s="444">
        <f t="shared" si="41"/>
        <v>0</v>
      </c>
      <c r="BJ35" s="467"/>
      <c r="BK35" s="188"/>
      <c r="BL35" s="456">
        <f>VLOOKUP($B35,Test!$A$131:$J$184,9,0)</f>
        <v>0</v>
      </c>
    </row>
    <row r="36" spans="1:64" s="183" customFormat="1" ht="30" customHeight="1" x14ac:dyDescent="0.5">
      <c r="A36" s="184">
        <f t="shared" si="42"/>
        <v>30</v>
      </c>
      <c r="B36" s="222">
        <v>51602</v>
      </c>
      <c r="C36" s="236" t="s">
        <v>25</v>
      </c>
      <c r="D36" s="186" t="s">
        <v>66</v>
      </c>
      <c r="E36" s="143">
        <f>'[2]Susp Off'!E38</f>
        <v>80000</v>
      </c>
      <c r="F36" s="121">
        <v>21300</v>
      </c>
      <c r="G36" s="122">
        <f t="shared" si="15"/>
        <v>58700</v>
      </c>
      <c r="H36" s="121">
        <f>'[2]Susp Off'!F38</f>
        <v>85000</v>
      </c>
      <c r="I36" s="121">
        <v>45028.91</v>
      </c>
      <c r="J36" s="122">
        <f t="shared" si="16"/>
        <v>39971.089999999997</v>
      </c>
      <c r="K36" s="121">
        <f>'[2]Susp Off'!G38</f>
        <v>56000</v>
      </c>
      <c r="L36" s="121">
        <v>18197.13</v>
      </c>
      <c r="M36" s="124">
        <f t="shared" si="17"/>
        <v>37802.869999999995</v>
      </c>
      <c r="N36" s="157">
        <f t="shared" si="18"/>
        <v>221000</v>
      </c>
      <c r="O36" s="322">
        <f t="shared" si="18"/>
        <v>84526.040000000008</v>
      </c>
      <c r="P36" s="159">
        <f t="shared" si="19"/>
        <v>136473.96</v>
      </c>
      <c r="Q36" s="143">
        <f>'[2]Susp Off'!H38</f>
        <v>33000</v>
      </c>
      <c r="R36" s="121"/>
      <c r="S36" s="122">
        <f t="shared" si="20"/>
        <v>33000</v>
      </c>
      <c r="T36" s="121">
        <f>'[2]Susp Off'!I38</f>
        <v>79500</v>
      </c>
      <c r="U36" s="121"/>
      <c r="V36" s="122">
        <f t="shared" si="21"/>
        <v>79500</v>
      </c>
      <c r="W36" s="483">
        <f>'[2]Susp Off'!J38</f>
        <v>64000</v>
      </c>
      <c r="X36" s="121"/>
      <c r="Y36" s="124">
        <f t="shared" si="22"/>
        <v>64000</v>
      </c>
      <c r="Z36" s="157">
        <f t="shared" si="23"/>
        <v>176500</v>
      </c>
      <c r="AA36" s="322">
        <f t="shared" si="23"/>
        <v>0</v>
      </c>
      <c r="AB36" s="159">
        <f t="shared" si="24"/>
        <v>176500</v>
      </c>
      <c r="AC36" s="439">
        <f t="shared" si="25"/>
        <v>397500</v>
      </c>
      <c r="AD36" s="326">
        <f t="shared" si="25"/>
        <v>84526.040000000008</v>
      </c>
      <c r="AE36" s="168">
        <f t="shared" si="26"/>
        <v>312973.95999999996</v>
      </c>
      <c r="AF36" s="143">
        <f>'[2]Susp Off'!K38</f>
        <v>246250</v>
      </c>
      <c r="AG36" s="121"/>
      <c r="AH36" s="122">
        <f t="shared" si="27"/>
        <v>246250</v>
      </c>
      <c r="AI36" s="121">
        <f>'[2]Susp Off'!L38</f>
        <v>37000</v>
      </c>
      <c r="AJ36" s="121"/>
      <c r="AK36" s="122">
        <f t="shared" si="28"/>
        <v>37000</v>
      </c>
      <c r="AL36" s="121">
        <f>'[2]Susp Off'!M38</f>
        <v>37750</v>
      </c>
      <c r="AM36" s="121"/>
      <c r="AN36" s="122">
        <f t="shared" si="29"/>
        <v>37750</v>
      </c>
      <c r="AO36" s="157">
        <f t="shared" si="9"/>
        <v>321000</v>
      </c>
      <c r="AP36" s="322">
        <f t="shared" si="9"/>
        <v>0</v>
      </c>
      <c r="AQ36" s="159">
        <f t="shared" si="10"/>
        <v>321000</v>
      </c>
      <c r="AR36" s="143">
        <f>'[2]Susp Off'!N38</f>
        <v>41500</v>
      </c>
      <c r="AS36" s="121"/>
      <c r="AT36" s="122">
        <f t="shared" si="30"/>
        <v>41500</v>
      </c>
      <c r="AU36" s="121">
        <f>'[2]Susp Off'!O38</f>
        <v>0</v>
      </c>
      <c r="AV36" s="121"/>
      <c r="AW36" s="123">
        <f t="shared" si="31"/>
        <v>0</v>
      </c>
      <c r="AX36" s="121">
        <f>'[2]Susp Off'!P38</f>
        <v>0</v>
      </c>
      <c r="AY36" s="121"/>
      <c r="AZ36" s="122">
        <f t="shared" si="32"/>
        <v>0</v>
      </c>
      <c r="BA36" s="157">
        <f t="shared" si="33"/>
        <v>41500</v>
      </c>
      <c r="BB36" s="158">
        <f t="shared" si="34"/>
        <v>0</v>
      </c>
      <c r="BC36" s="443">
        <f t="shared" si="35"/>
        <v>41500</v>
      </c>
      <c r="BD36" s="166">
        <f t="shared" si="36"/>
        <v>362500</v>
      </c>
      <c r="BE36" s="167">
        <f t="shared" si="37"/>
        <v>0</v>
      </c>
      <c r="BF36" s="444">
        <f t="shared" si="38"/>
        <v>362500</v>
      </c>
      <c r="BG36" s="439">
        <f t="shared" si="39"/>
        <v>760000</v>
      </c>
      <c r="BH36" s="444">
        <f t="shared" si="40"/>
        <v>84526.040000000008</v>
      </c>
      <c r="BI36" s="444">
        <f t="shared" si="41"/>
        <v>675473.96</v>
      </c>
      <c r="BJ36" s="467"/>
      <c r="BK36" s="188"/>
      <c r="BL36" s="456">
        <f>VLOOKUP($B36,Test!$A$131:$J$184,9,0)</f>
        <v>6000</v>
      </c>
    </row>
    <row r="37" spans="1:64" s="183" customFormat="1" ht="30" customHeight="1" x14ac:dyDescent="0.5">
      <c r="A37" s="184">
        <f t="shared" si="42"/>
        <v>31</v>
      </c>
      <c r="B37" s="222">
        <v>51603</v>
      </c>
      <c r="C37" s="236" t="s">
        <v>26</v>
      </c>
      <c r="D37" s="186" t="s">
        <v>83</v>
      </c>
      <c r="E37" s="143">
        <f>'[2]Susp Off'!E39</f>
        <v>64774</v>
      </c>
      <c r="F37" s="121">
        <v>51093.57</v>
      </c>
      <c r="G37" s="122">
        <f t="shared" si="15"/>
        <v>13680.43</v>
      </c>
      <c r="H37" s="121">
        <f>'[2]Susp Off'!F39</f>
        <v>64440</v>
      </c>
      <c r="I37" s="121">
        <v>60372.73</v>
      </c>
      <c r="J37" s="122">
        <f t="shared" si="16"/>
        <v>4067.2699999999968</v>
      </c>
      <c r="K37" s="121">
        <f>'[2]Susp Off'!G39</f>
        <v>68040</v>
      </c>
      <c r="L37" s="121">
        <v>60279.78</v>
      </c>
      <c r="M37" s="124">
        <f t="shared" si="17"/>
        <v>7760.2200000000012</v>
      </c>
      <c r="N37" s="157">
        <f t="shared" si="18"/>
        <v>197254</v>
      </c>
      <c r="O37" s="322">
        <f t="shared" si="18"/>
        <v>171746.08000000002</v>
      </c>
      <c r="P37" s="159">
        <f t="shared" si="19"/>
        <v>25507.919999999984</v>
      </c>
      <c r="Q37" s="143">
        <f>'[2]Susp Off'!H39</f>
        <v>62430</v>
      </c>
      <c r="R37" s="121">
        <v>43872.7</v>
      </c>
      <c r="S37" s="122">
        <f t="shared" si="20"/>
        <v>18557.300000000003</v>
      </c>
      <c r="T37" s="121">
        <f>'[2]Susp Off'!I39</f>
        <v>66140</v>
      </c>
      <c r="U37" s="121"/>
      <c r="V37" s="122">
        <f t="shared" si="21"/>
        <v>66140</v>
      </c>
      <c r="W37" s="483">
        <f>'[2]Susp Off'!J39</f>
        <v>65084</v>
      </c>
      <c r="X37" s="121"/>
      <c r="Y37" s="124">
        <f t="shared" si="22"/>
        <v>65084</v>
      </c>
      <c r="Z37" s="157">
        <f t="shared" si="23"/>
        <v>193654</v>
      </c>
      <c r="AA37" s="322">
        <f t="shared" si="23"/>
        <v>43872.7</v>
      </c>
      <c r="AB37" s="159">
        <f t="shared" si="24"/>
        <v>149781.29999999999</v>
      </c>
      <c r="AC37" s="439">
        <f t="shared" si="25"/>
        <v>390908</v>
      </c>
      <c r="AD37" s="326">
        <f t="shared" si="25"/>
        <v>215618.78000000003</v>
      </c>
      <c r="AE37" s="168">
        <f t="shared" si="26"/>
        <v>175289.21999999997</v>
      </c>
      <c r="AF37" s="143">
        <f>'[2]Susp Off'!K39</f>
        <v>65880</v>
      </c>
      <c r="AG37" s="121"/>
      <c r="AH37" s="122">
        <f t="shared" si="27"/>
        <v>65880</v>
      </c>
      <c r="AI37" s="121">
        <f>'[2]Susp Off'!L39</f>
        <v>65624</v>
      </c>
      <c r="AJ37" s="121"/>
      <c r="AK37" s="122">
        <f t="shared" si="28"/>
        <v>65624</v>
      </c>
      <c r="AL37" s="121">
        <f>'[2]Susp Off'!M39</f>
        <v>64728</v>
      </c>
      <c r="AM37" s="121"/>
      <c r="AN37" s="122">
        <f t="shared" si="29"/>
        <v>64728</v>
      </c>
      <c r="AO37" s="157">
        <f t="shared" si="9"/>
        <v>196232</v>
      </c>
      <c r="AP37" s="322">
        <f t="shared" si="9"/>
        <v>0</v>
      </c>
      <c r="AQ37" s="159">
        <f t="shared" si="10"/>
        <v>196232</v>
      </c>
      <c r="AR37" s="143">
        <f>'[2]Susp Off'!N39</f>
        <v>63144</v>
      </c>
      <c r="AS37" s="121"/>
      <c r="AT37" s="122">
        <f t="shared" si="30"/>
        <v>63144</v>
      </c>
      <c r="AU37" s="121">
        <f>'[2]Susp Off'!O39</f>
        <v>65890</v>
      </c>
      <c r="AV37" s="121"/>
      <c r="AW37" s="123">
        <f t="shared" si="31"/>
        <v>65890</v>
      </c>
      <c r="AX37" s="121">
        <f>'[2]Susp Off'!P39</f>
        <v>64624</v>
      </c>
      <c r="AY37" s="121"/>
      <c r="AZ37" s="122">
        <f t="shared" si="32"/>
        <v>64624</v>
      </c>
      <c r="BA37" s="157">
        <f t="shared" si="33"/>
        <v>193658</v>
      </c>
      <c r="BB37" s="158">
        <f t="shared" si="34"/>
        <v>0</v>
      </c>
      <c r="BC37" s="443">
        <f t="shared" si="35"/>
        <v>193658</v>
      </c>
      <c r="BD37" s="166">
        <f t="shared" si="36"/>
        <v>389890</v>
      </c>
      <c r="BE37" s="167">
        <f t="shared" si="37"/>
        <v>0</v>
      </c>
      <c r="BF37" s="444">
        <f t="shared" si="38"/>
        <v>389890</v>
      </c>
      <c r="BG37" s="439">
        <f t="shared" si="39"/>
        <v>780798</v>
      </c>
      <c r="BH37" s="444">
        <f t="shared" si="40"/>
        <v>215618.78000000003</v>
      </c>
      <c r="BI37" s="444">
        <f t="shared" si="41"/>
        <v>565179.22</v>
      </c>
      <c r="BJ37" s="467"/>
      <c r="BK37" s="188"/>
      <c r="BL37" s="456">
        <f>VLOOKUP($B37,Test!$A$131:$J$184,9,0)</f>
        <v>60594.16</v>
      </c>
    </row>
    <row r="38" spans="1:64" s="183" customFormat="1" ht="30" customHeight="1" x14ac:dyDescent="0.5">
      <c r="A38" s="184">
        <f t="shared" si="42"/>
        <v>32</v>
      </c>
      <c r="B38" s="222">
        <v>51604</v>
      </c>
      <c r="C38" s="236" t="s">
        <v>27</v>
      </c>
      <c r="D38" s="186" t="s">
        <v>67</v>
      </c>
      <c r="E38" s="143">
        <f>'[2]Susp Off'!E40</f>
        <v>38500</v>
      </c>
      <c r="F38" s="121">
        <v>13141.27</v>
      </c>
      <c r="G38" s="122">
        <f t="shared" si="15"/>
        <v>25358.73</v>
      </c>
      <c r="H38" s="121">
        <f>'[2]Susp Off'!F40</f>
        <v>47000</v>
      </c>
      <c r="I38" s="121">
        <v>47938.31</v>
      </c>
      <c r="J38" s="122">
        <f t="shared" si="16"/>
        <v>-938.30999999999767</v>
      </c>
      <c r="K38" s="121">
        <f>'[2]Susp Off'!G40</f>
        <v>35100</v>
      </c>
      <c r="L38" s="121">
        <v>67802.33</v>
      </c>
      <c r="M38" s="124">
        <f t="shared" si="17"/>
        <v>-32702.33</v>
      </c>
      <c r="N38" s="157">
        <f t="shared" si="18"/>
        <v>120600</v>
      </c>
      <c r="O38" s="322">
        <f t="shared" si="18"/>
        <v>128881.91</v>
      </c>
      <c r="P38" s="159">
        <f t="shared" si="19"/>
        <v>-8281.9100000000035</v>
      </c>
      <c r="Q38" s="143">
        <f>'[2]Susp Off'!H40</f>
        <v>8200</v>
      </c>
      <c r="R38" s="121">
        <v>9049.57</v>
      </c>
      <c r="S38" s="122">
        <f t="shared" si="20"/>
        <v>-849.56999999999971</v>
      </c>
      <c r="T38" s="121">
        <f>'[2]Susp Off'!I40</f>
        <v>8200</v>
      </c>
      <c r="U38" s="121"/>
      <c r="V38" s="122">
        <f t="shared" si="21"/>
        <v>8200</v>
      </c>
      <c r="W38" s="483">
        <f>'[2]Susp Off'!J40</f>
        <v>8300</v>
      </c>
      <c r="X38" s="121"/>
      <c r="Y38" s="124">
        <f t="shared" si="22"/>
        <v>8300</v>
      </c>
      <c r="Z38" s="157">
        <f t="shared" si="23"/>
        <v>24700</v>
      </c>
      <c r="AA38" s="322">
        <f t="shared" si="23"/>
        <v>9049.57</v>
      </c>
      <c r="AB38" s="159">
        <f t="shared" si="24"/>
        <v>15650.43</v>
      </c>
      <c r="AC38" s="439">
        <f t="shared" si="25"/>
        <v>145300</v>
      </c>
      <c r="AD38" s="326">
        <f t="shared" si="25"/>
        <v>137931.48000000001</v>
      </c>
      <c r="AE38" s="168">
        <f t="shared" si="26"/>
        <v>7368.5199999999895</v>
      </c>
      <c r="AF38" s="143">
        <f>'[2]Susp Off'!K40</f>
        <v>6000</v>
      </c>
      <c r="AG38" s="121"/>
      <c r="AH38" s="122">
        <f t="shared" si="27"/>
        <v>6000</v>
      </c>
      <c r="AI38" s="121">
        <f>'[2]Susp Off'!L40</f>
        <v>6000</v>
      </c>
      <c r="AJ38" s="121"/>
      <c r="AK38" s="122">
        <f t="shared" si="28"/>
        <v>6000</v>
      </c>
      <c r="AL38" s="121">
        <f>'[2]Susp Off'!M40</f>
        <v>7500</v>
      </c>
      <c r="AM38" s="121"/>
      <c r="AN38" s="122">
        <f t="shared" si="29"/>
        <v>7500</v>
      </c>
      <c r="AO38" s="157">
        <f t="shared" si="9"/>
        <v>19500</v>
      </c>
      <c r="AP38" s="322">
        <f t="shared" si="9"/>
        <v>0</v>
      </c>
      <c r="AQ38" s="159">
        <f t="shared" si="10"/>
        <v>19500</v>
      </c>
      <c r="AR38" s="143">
        <f>'[2]Susp Off'!N40</f>
        <v>6500</v>
      </c>
      <c r="AS38" s="121"/>
      <c r="AT38" s="122">
        <f t="shared" si="30"/>
        <v>6500</v>
      </c>
      <c r="AU38" s="121">
        <f>'[2]Susp Off'!O40</f>
        <v>5200</v>
      </c>
      <c r="AV38" s="121"/>
      <c r="AW38" s="123">
        <f t="shared" si="31"/>
        <v>5200</v>
      </c>
      <c r="AX38" s="121">
        <f>'[2]Susp Off'!P40</f>
        <v>3500</v>
      </c>
      <c r="AY38" s="121"/>
      <c r="AZ38" s="122">
        <f t="shared" si="32"/>
        <v>3500</v>
      </c>
      <c r="BA38" s="157">
        <f t="shared" si="33"/>
        <v>15200</v>
      </c>
      <c r="BB38" s="158">
        <f t="shared" si="34"/>
        <v>0</v>
      </c>
      <c r="BC38" s="443">
        <f t="shared" si="35"/>
        <v>15200</v>
      </c>
      <c r="BD38" s="166">
        <f t="shared" si="36"/>
        <v>34700</v>
      </c>
      <c r="BE38" s="167">
        <f t="shared" si="37"/>
        <v>0</v>
      </c>
      <c r="BF38" s="444">
        <f t="shared" si="38"/>
        <v>34700</v>
      </c>
      <c r="BG38" s="439">
        <f t="shared" si="39"/>
        <v>180000</v>
      </c>
      <c r="BH38" s="444">
        <f t="shared" si="40"/>
        <v>137931.48000000001</v>
      </c>
      <c r="BI38" s="444">
        <f t="shared" si="41"/>
        <v>42068.51999999999</v>
      </c>
      <c r="BJ38" s="467"/>
      <c r="BK38" s="188"/>
      <c r="BL38" s="456">
        <f>VLOOKUP($B38,Test!$A$131:$J$184,9,0)</f>
        <v>44359.56</v>
      </c>
    </row>
    <row r="39" spans="1:64" s="183" customFormat="1" ht="30" customHeight="1" x14ac:dyDescent="0.5">
      <c r="A39" s="184">
        <f t="shared" si="42"/>
        <v>33</v>
      </c>
      <c r="B39" s="222">
        <v>51605</v>
      </c>
      <c r="C39" s="236" t="s">
        <v>28</v>
      </c>
      <c r="D39" s="186" t="s">
        <v>84</v>
      </c>
      <c r="E39" s="143">
        <f>'[2]Susp Off'!E41</f>
        <v>140000</v>
      </c>
      <c r="F39" s="121">
        <v>88823</v>
      </c>
      <c r="G39" s="122">
        <f t="shared" si="15"/>
        <v>51177</v>
      </c>
      <c r="H39" s="121">
        <f>'[2]Susp Off'!F41</f>
        <v>252000</v>
      </c>
      <c r="I39" s="121">
        <v>345102</v>
      </c>
      <c r="J39" s="122">
        <f t="shared" si="16"/>
        <v>-93102</v>
      </c>
      <c r="K39" s="121">
        <f>'[2]Susp Off'!G41</f>
        <v>0</v>
      </c>
      <c r="L39" s="121">
        <v>2338</v>
      </c>
      <c r="M39" s="124">
        <f t="shared" si="17"/>
        <v>-2338</v>
      </c>
      <c r="N39" s="157">
        <f t="shared" si="18"/>
        <v>392000</v>
      </c>
      <c r="O39" s="322">
        <f t="shared" si="18"/>
        <v>436263</v>
      </c>
      <c r="P39" s="159">
        <f t="shared" si="19"/>
        <v>-44263</v>
      </c>
      <c r="Q39" s="143">
        <f>'[2]Susp Off'!H41</f>
        <v>0</v>
      </c>
      <c r="R39" s="121"/>
      <c r="S39" s="122">
        <f t="shared" si="20"/>
        <v>0</v>
      </c>
      <c r="T39" s="121">
        <f>'[2]Susp Off'!I41</f>
        <v>0</v>
      </c>
      <c r="U39" s="121"/>
      <c r="V39" s="122">
        <f t="shared" si="21"/>
        <v>0</v>
      </c>
      <c r="W39" s="483">
        <f>'[2]Susp Off'!J41</f>
        <v>0</v>
      </c>
      <c r="X39" s="121"/>
      <c r="Y39" s="124">
        <f t="shared" si="22"/>
        <v>0</v>
      </c>
      <c r="Z39" s="157">
        <f t="shared" si="23"/>
        <v>0</v>
      </c>
      <c r="AA39" s="322">
        <f t="shared" si="23"/>
        <v>0</v>
      </c>
      <c r="AB39" s="159">
        <f t="shared" si="24"/>
        <v>0</v>
      </c>
      <c r="AC39" s="439">
        <f t="shared" si="25"/>
        <v>392000</v>
      </c>
      <c r="AD39" s="326">
        <f t="shared" si="25"/>
        <v>436263</v>
      </c>
      <c r="AE39" s="168">
        <f t="shared" si="26"/>
        <v>-44263</v>
      </c>
      <c r="AF39" s="143">
        <f>'[2]Susp Off'!K41</f>
        <v>87748</v>
      </c>
      <c r="AG39" s="121"/>
      <c r="AH39" s="122">
        <f t="shared" si="27"/>
        <v>87748</v>
      </c>
      <c r="AI39" s="121">
        <f>'[2]Susp Off'!L41</f>
        <v>46000</v>
      </c>
      <c r="AJ39" s="121"/>
      <c r="AK39" s="122">
        <f t="shared" si="28"/>
        <v>46000</v>
      </c>
      <c r="AL39" s="121">
        <f>'[2]Susp Off'!M41</f>
        <v>106000</v>
      </c>
      <c r="AM39" s="121"/>
      <c r="AN39" s="122">
        <f t="shared" si="29"/>
        <v>106000</v>
      </c>
      <c r="AO39" s="157">
        <f t="shared" si="9"/>
        <v>239748</v>
      </c>
      <c r="AP39" s="322">
        <f t="shared" si="9"/>
        <v>0</v>
      </c>
      <c r="AQ39" s="159">
        <f t="shared" si="10"/>
        <v>239748</v>
      </c>
      <c r="AR39" s="143">
        <f>'[2]Susp Off'!N41</f>
        <v>0</v>
      </c>
      <c r="AS39" s="121"/>
      <c r="AT39" s="122">
        <f t="shared" si="30"/>
        <v>0</v>
      </c>
      <c r="AU39" s="121">
        <f>'[2]Susp Off'!O41</f>
        <v>30000</v>
      </c>
      <c r="AV39" s="121"/>
      <c r="AW39" s="123">
        <f t="shared" si="31"/>
        <v>30000</v>
      </c>
      <c r="AX39" s="121">
        <f>'[2]Susp Off'!P41</f>
        <v>0</v>
      </c>
      <c r="AY39" s="121"/>
      <c r="AZ39" s="122">
        <f t="shared" si="32"/>
        <v>0</v>
      </c>
      <c r="BA39" s="157">
        <f t="shared" si="33"/>
        <v>30000</v>
      </c>
      <c r="BB39" s="158">
        <f t="shared" si="34"/>
        <v>0</v>
      </c>
      <c r="BC39" s="443">
        <f t="shared" si="35"/>
        <v>30000</v>
      </c>
      <c r="BD39" s="166">
        <f t="shared" si="36"/>
        <v>269748</v>
      </c>
      <c r="BE39" s="167">
        <f t="shared" si="37"/>
        <v>0</v>
      </c>
      <c r="BF39" s="444">
        <f t="shared" si="38"/>
        <v>269748</v>
      </c>
      <c r="BG39" s="439">
        <f t="shared" si="39"/>
        <v>661748</v>
      </c>
      <c r="BH39" s="444">
        <f t="shared" si="40"/>
        <v>436263</v>
      </c>
      <c r="BI39" s="444">
        <f t="shared" si="41"/>
        <v>225485</v>
      </c>
      <c r="BJ39" s="467"/>
      <c r="BK39" s="188"/>
      <c r="BL39" s="456">
        <f>VLOOKUP($B39,Test!$A$131:$J$184,9,0)</f>
        <v>93855.75</v>
      </c>
    </row>
    <row r="40" spans="1:64" s="183" customFormat="1" ht="30" customHeight="1" x14ac:dyDescent="0.5">
      <c r="A40" s="184">
        <f t="shared" si="42"/>
        <v>34</v>
      </c>
      <c r="B40" s="222">
        <v>51606</v>
      </c>
      <c r="C40" s="236" t="s">
        <v>29</v>
      </c>
      <c r="D40" s="186" t="s">
        <v>68</v>
      </c>
      <c r="E40" s="143">
        <f>'[2]Susp Off'!E42</f>
        <v>35050</v>
      </c>
      <c r="F40" s="121">
        <v>26300</v>
      </c>
      <c r="G40" s="122">
        <f t="shared" si="15"/>
        <v>8750</v>
      </c>
      <c r="H40" s="121">
        <f>'[2]Susp Off'!F42</f>
        <v>35050</v>
      </c>
      <c r="I40" s="121">
        <v>24900</v>
      </c>
      <c r="J40" s="122">
        <f t="shared" si="16"/>
        <v>10150</v>
      </c>
      <c r="K40" s="121">
        <f>'[2]Susp Off'!G42</f>
        <v>35050</v>
      </c>
      <c r="L40" s="121">
        <v>66168.929999999993</v>
      </c>
      <c r="M40" s="124">
        <f t="shared" si="17"/>
        <v>-31118.929999999993</v>
      </c>
      <c r="N40" s="157">
        <f t="shared" si="18"/>
        <v>105150</v>
      </c>
      <c r="O40" s="322">
        <f t="shared" si="18"/>
        <v>117368.93</v>
      </c>
      <c r="P40" s="159">
        <f t="shared" si="19"/>
        <v>-12218.929999999993</v>
      </c>
      <c r="Q40" s="143">
        <f>'[2]Susp Off'!H42</f>
        <v>35050</v>
      </c>
      <c r="R40" s="121">
        <v>23500</v>
      </c>
      <c r="S40" s="122">
        <f t="shared" si="20"/>
        <v>11550</v>
      </c>
      <c r="T40" s="121">
        <f>'[2]Susp Off'!I42</f>
        <v>35050</v>
      </c>
      <c r="U40" s="121"/>
      <c r="V40" s="122">
        <f t="shared" si="21"/>
        <v>35050</v>
      </c>
      <c r="W40" s="483">
        <f>'[2]Susp Off'!J42</f>
        <v>35050</v>
      </c>
      <c r="X40" s="121"/>
      <c r="Y40" s="124">
        <f t="shared" si="22"/>
        <v>35050</v>
      </c>
      <c r="Z40" s="157">
        <f t="shared" si="23"/>
        <v>105150</v>
      </c>
      <c r="AA40" s="322">
        <f t="shared" si="23"/>
        <v>23500</v>
      </c>
      <c r="AB40" s="159">
        <f t="shared" si="24"/>
        <v>81650</v>
      </c>
      <c r="AC40" s="439">
        <f t="shared" si="25"/>
        <v>210300</v>
      </c>
      <c r="AD40" s="326">
        <f t="shared" si="25"/>
        <v>140868.93</v>
      </c>
      <c r="AE40" s="168">
        <f t="shared" si="26"/>
        <v>69431.070000000007</v>
      </c>
      <c r="AF40" s="143">
        <f>'[2]Susp Off'!K42</f>
        <v>35050</v>
      </c>
      <c r="AG40" s="121"/>
      <c r="AH40" s="122">
        <f t="shared" si="27"/>
        <v>35050</v>
      </c>
      <c r="AI40" s="121">
        <f>'[2]Susp Off'!L42</f>
        <v>35050</v>
      </c>
      <c r="AJ40" s="121"/>
      <c r="AK40" s="122">
        <f t="shared" si="28"/>
        <v>35050</v>
      </c>
      <c r="AL40" s="121">
        <f>'[2]Susp Off'!M42</f>
        <v>35050</v>
      </c>
      <c r="AM40" s="121"/>
      <c r="AN40" s="122">
        <f t="shared" si="29"/>
        <v>35050</v>
      </c>
      <c r="AO40" s="157">
        <f t="shared" si="9"/>
        <v>105150</v>
      </c>
      <c r="AP40" s="322">
        <f t="shared" si="9"/>
        <v>0</v>
      </c>
      <c r="AQ40" s="159">
        <f t="shared" si="10"/>
        <v>105150</v>
      </c>
      <c r="AR40" s="143">
        <f>'[2]Susp Off'!N42</f>
        <v>35050</v>
      </c>
      <c r="AS40" s="121"/>
      <c r="AT40" s="122">
        <f t="shared" si="30"/>
        <v>35050</v>
      </c>
      <c r="AU40" s="121">
        <f>'[2]Susp Off'!O42</f>
        <v>35050</v>
      </c>
      <c r="AV40" s="121"/>
      <c r="AW40" s="123">
        <f t="shared" si="31"/>
        <v>35050</v>
      </c>
      <c r="AX40" s="121">
        <f>'[2]Susp Off'!P42</f>
        <v>35050</v>
      </c>
      <c r="AY40" s="121"/>
      <c r="AZ40" s="122">
        <f t="shared" si="32"/>
        <v>35050</v>
      </c>
      <c r="BA40" s="157">
        <f t="shared" si="33"/>
        <v>105150</v>
      </c>
      <c r="BB40" s="158">
        <f t="shared" si="34"/>
        <v>0</v>
      </c>
      <c r="BC40" s="443">
        <f t="shared" si="35"/>
        <v>105150</v>
      </c>
      <c r="BD40" s="166">
        <f t="shared" si="36"/>
        <v>210300</v>
      </c>
      <c r="BE40" s="167">
        <f t="shared" si="37"/>
        <v>0</v>
      </c>
      <c r="BF40" s="444">
        <f t="shared" si="38"/>
        <v>210300</v>
      </c>
      <c r="BG40" s="439">
        <f t="shared" si="39"/>
        <v>420600</v>
      </c>
      <c r="BH40" s="444">
        <f t="shared" si="40"/>
        <v>140868.93</v>
      </c>
      <c r="BI40" s="444">
        <f t="shared" si="41"/>
        <v>279731.07</v>
      </c>
      <c r="BJ40" s="467"/>
      <c r="BK40" s="188"/>
      <c r="BL40" s="456">
        <f>VLOOKUP($B40,Test!$A$131:$J$184,9,0)</f>
        <v>29100</v>
      </c>
    </row>
    <row r="41" spans="1:64" s="183" customFormat="1" ht="30" customHeight="1" x14ac:dyDescent="0.5">
      <c r="A41" s="184">
        <f t="shared" si="42"/>
        <v>35</v>
      </c>
      <c r="B41" s="222">
        <v>51607</v>
      </c>
      <c r="C41" s="236" t="s">
        <v>255</v>
      </c>
      <c r="D41" s="186" t="s">
        <v>69</v>
      </c>
      <c r="E41" s="143">
        <f>'[2]Susp Off'!E43</f>
        <v>105133.01333333334</v>
      </c>
      <c r="F41" s="121">
        <v>61528.63</v>
      </c>
      <c r="G41" s="122">
        <f t="shared" si="15"/>
        <v>43604.383333333339</v>
      </c>
      <c r="H41" s="121">
        <f>'[2]Susp Off'!F43</f>
        <v>104995.87333333334</v>
      </c>
      <c r="I41" s="121">
        <v>61391.49</v>
      </c>
      <c r="J41" s="122">
        <f t="shared" si="16"/>
        <v>43604.383333333339</v>
      </c>
      <c r="K41" s="121">
        <f>'[2]Susp Off'!G43</f>
        <v>135459.78666666668</v>
      </c>
      <c r="L41" s="121">
        <v>266748.59000000003</v>
      </c>
      <c r="M41" s="124">
        <f t="shared" si="17"/>
        <v>-131288.80333333334</v>
      </c>
      <c r="N41" s="157">
        <f t="shared" si="18"/>
        <v>345588.67333333334</v>
      </c>
      <c r="O41" s="322">
        <f t="shared" si="18"/>
        <v>389668.71</v>
      </c>
      <c r="P41" s="159">
        <f t="shared" si="19"/>
        <v>-44080.036666666681</v>
      </c>
      <c r="Q41" s="143">
        <f>'[2]Susp Off'!H43</f>
        <v>96994.406666666677</v>
      </c>
      <c r="R41" s="121">
        <v>69185.61</v>
      </c>
      <c r="S41" s="122">
        <f t="shared" si="20"/>
        <v>27808.796666666676</v>
      </c>
      <c r="T41" s="121">
        <f>'[2]Susp Off'!I43</f>
        <v>103383.46666666667</v>
      </c>
      <c r="U41" s="121"/>
      <c r="V41" s="122">
        <f t="shared" si="21"/>
        <v>103383.46666666667</v>
      </c>
      <c r="W41" s="483">
        <f>'[2]Susp Off'!J43</f>
        <v>103077.94666666667</v>
      </c>
      <c r="X41" s="121"/>
      <c r="Y41" s="124">
        <f t="shared" si="22"/>
        <v>103077.94666666667</v>
      </c>
      <c r="Z41" s="157">
        <f t="shared" si="23"/>
        <v>303455.82</v>
      </c>
      <c r="AA41" s="322">
        <f t="shared" si="23"/>
        <v>69185.61</v>
      </c>
      <c r="AB41" s="159">
        <f t="shared" si="24"/>
        <v>234270.21000000002</v>
      </c>
      <c r="AC41" s="439">
        <f t="shared" si="25"/>
        <v>649044.49333333329</v>
      </c>
      <c r="AD41" s="326">
        <f t="shared" si="25"/>
        <v>458854.32</v>
      </c>
      <c r="AE41" s="168">
        <f t="shared" si="26"/>
        <v>190190.17333333328</v>
      </c>
      <c r="AF41" s="143">
        <f>'[2]Susp Off'!K43</f>
        <v>123568.46333333333</v>
      </c>
      <c r="AG41" s="121"/>
      <c r="AH41" s="122">
        <f t="shared" si="27"/>
        <v>123568.46333333333</v>
      </c>
      <c r="AI41" s="121">
        <f>'[2]Susp Off'!L43</f>
        <v>162284.63</v>
      </c>
      <c r="AJ41" s="121"/>
      <c r="AK41" s="122">
        <f t="shared" si="28"/>
        <v>162284.63</v>
      </c>
      <c r="AL41" s="121">
        <f>'[2]Susp Off'!M43</f>
        <v>162284.67000000001</v>
      </c>
      <c r="AM41" s="121"/>
      <c r="AN41" s="122">
        <f t="shared" si="29"/>
        <v>162284.67000000001</v>
      </c>
      <c r="AO41" s="157">
        <f t="shared" si="9"/>
        <v>448137.76333333331</v>
      </c>
      <c r="AP41" s="322">
        <f t="shared" si="9"/>
        <v>0</v>
      </c>
      <c r="AQ41" s="159">
        <f t="shared" si="10"/>
        <v>448137.76333333331</v>
      </c>
      <c r="AR41" s="143">
        <f>'[2]Susp Off'!N43</f>
        <v>167060.98333333334</v>
      </c>
      <c r="AS41" s="121"/>
      <c r="AT41" s="122">
        <f t="shared" si="30"/>
        <v>167060.98333333334</v>
      </c>
      <c r="AU41" s="121">
        <f>'[2]Susp Off'!O43</f>
        <v>163136.29333333333</v>
      </c>
      <c r="AV41" s="121"/>
      <c r="AW41" s="123">
        <f t="shared" si="31"/>
        <v>163136.29333333333</v>
      </c>
      <c r="AX41" s="121">
        <f>'[2]Susp Off'!P43</f>
        <v>163136.31725095183</v>
      </c>
      <c r="AY41" s="121"/>
      <c r="AZ41" s="122">
        <f t="shared" si="32"/>
        <v>163136.31725095183</v>
      </c>
      <c r="BA41" s="157">
        <f t="shared" si="33"/>
        <v>493333.59391761851</v>
      </c>
      <c r="BB41" s="158">
        <f t="shared" si="34"/>
        <v>0</v>
      </c>
      <c r="BC41" s="443">
        <f t="shared" si="35"/>
        <v>493333.59391761851</v>
      </c>
      <c r="BD41" s="166">
        <f t="shared" si="36"/>
        <v>941471.3572509517</v>
      </c>
      <c r="BE41" s="167">
        <f t="shared" si="37"/>
        <v>0</v>
      </c>
      <c r="BF41" s="444">
        <f t="shared" si="38"/>
        <v>941471.3572509517</v>
      </c>
      <c r="BG41" s="439">
        <f t="shared" si="39"/>
        <v>1590515.8505842849</v>
      </c>
      <c r="BH41" s="444">
        <f t="shared" si="40"/>
        <v>458854.32</v>
      </c>
      <c r="BI41" s="444">
        <f t="shared" si="41"/>
        <v>1131661.5305842848</v>
      </c>
      <c r="BJ41" s="467"/>
      <c r="BK41" s="188"/>
      <c r="BL41" s="456">
        <f>VLOOKUP($B41,Test!$A$131:$J$184,9,0)</f>
        <v>43703.57</v>
      </c>
    </row>
    <row r="42" spans="1:64" s="183" customFormat="1" ht="30" customHeight="1" x14ac:dyDescent="0.5">
      <c r="A42" s="184">
        <f t="shared" si="42"/>
        <v>36</v>
      </c>
      <c r="B42" s="222">
        <v>51608</v>
      </c>
      <c r="C42" s="236" t="s">
        <v>30</v>
      </c>
      <c r="D42" s="186" t="s">
        <v>70</v>
      </c>
      <c r="E42" s="143">
        <f>'[2]Susp Off'!E44</f>
        <v>0</v>
      </c>
      <c r="F42" s="121"/>
      <c r="G42" s="122">
        <f t="shared" si="15"/>
        <v>0</v>
      </c>
      <c r="H42" s="121">
        <f>'[2]Susp Off'!F44</f>
        <v>0</v>
      </c>
      <c r="I42" s="121"/>
      <c r="J42" s="122">
        <f t="shared" si="16"/>
        <v>0</v>
      </c>
      <c r="K42" s="121">
        <f>'[2]Susp Off'!G44</f>
        <v>0</v>
      </c>
      <c r="L42" s="121"/>
      <c r="M42" s="124">
        <f t="shared" si="17"/>
        <v>0</v>
      </c>
      <c r="N42" s="157">
        <f t="shared" si="18"/>
        <v>0</v>
      </c>
      <c r="O42" s="322">
        <f t="shared" si="18"/>
        <v>0</v>
      </c>
      <c r="P42" s="159">
        <f t="shared" si="19"/>
        <v>0</v>
      </c>
      <c r="Q42" s="143">
        <f>'[2]Susp Off'!H44</f>
        <v>0</v>
      </c>
      <c r="R42" s="121"/>
      <c r="S42" s="122">
        <f t="shared" si="20"/>
        <v>0</v>
      </c>
      <c r="T42" s="121">
        <f>'[2]Susp Off'!I44</f>
        <v>0</v>
      </c>
      <c r="U42" s="121"/>
      <c r="V42" s="122">
        <f t="shared" si="21"/>
        <v>0</v>
      </c>
      <c r="W42" s="483">
        <f>'[2]Susp Off'!J44</f>
        <v>0</v>
      </c>
      <c r="X42" s="121"/>
      <c r="Y42" s="124">
        <f t="shared" si="22"/>
        <v>0</v>
      </c>
      <c r="Z42" s="157">
        <f t="shared" si="23"/>
        <v>0</v>
      </c>
      <c r="AA42" s="322">
        <f t="shared" si="23"/>
        <v>0</v>
      </c>
      <c r="AB42" s="159">
        <f t="shared" si="24"/>
        <v>0</v>
      </c>
      <c r="AC42" s="439">
        <f t="shared" si="25"/>
        <v>0</v>
      </c>
      <c r="AD42" s="326">
        <f t="shared" si="25"/>
        <v>0</v>
      </c>
      <c r="AE42" s="168">
        <f t="shared" si="26"/>
        <v>0</v>
      </c>
      <c r="AF42" s="143">
        <f>'[2]Susp Off'!K44</f>
        <v>0</v>
      </c>
      <c r="AG42" s="121"/>
      <c r="AH42" s="122">
        <f t="shared" si="27"/>
        <v>0</v>
      </c>
      <c r="AI42" s="121">
        <f>'[2]Susp Off'!L44</f>
        <v>0</v>
      </c>
      <c r="AJ42" s="121"/>
      <c r="AK42" s="122">
        <f t="shared" si="28"/>
        <v>0</v>
      </c>
      <c r="AL42" s="121">
        <f>'[2]Susp Off'!M44</f>
        <v>0</v>
      </c>
      <c r="AM42" s="121"/>
      <c r="AN42" s="122">
        <f t="shared" si="29"/>
        <v>0</v>
      </c>
      <c r="AO42" s="157">
        <f t="shared" si="9"/>
        <v>0</v>
      </c>
      <c r="AP42" s="322">
        <f t="shared" si="9"/>
        <v>0</v>
      </c>
      <c r="AQ42" s="159">
        <f t="shared" si="10"/>
        <v>0</v>
      </c>
      <c r="AR42" s="143">
        <f>'[2]Susp Off'!N44</f>
        <v>0</v>
      </c>
      <c r="AS42" s="121"/>
      <c r="AT42" s="122">
        <f t="shared" si="30"/>
        <v>0</v>
      </c>
      <c r="AU42" s="121">
        <f>'[2]Susp Off'!O44</f>
        <v>0</v>
      </c>
      <c r="AV42" s="121"/>
      <c r="AW42" s="123">
        <f t="shared" si="31"/>
        <v>0</v>
      </c>
      <c r="AX42" s="121">
        <f>'[2]Susp Off'!P44</f>
        <v>0</v>
      </c>
      <c r="AY42" s="121"/>
      <c r="AZ42" s="122">
        <f t="shared" si="32"/>
        <v>0</v>
      </c>
      <c r="BA42" s="157">
        <f t="shared" si="33"/>
        <v>0</v>
      </c>
      <c r="BB42" s="158">
        <f t="shared" si="34"/>
        <v>0</v>
      </c>
      <c r="BC42" s="443">
        <f t="shared" si="35"/>
        <v>0</v>
      </c>
      <c r="BD42" s="166">
        <f t="shared" si="36"/>
        <v>0</v>
      </c>
      <c r="BE42" s="167">
        <f t="shared" si="37"/>
        <v>0</v>
      </c>
      <c r="BF42" s="444">
        <f t="shared" si="38"/>
        <v>0</v>
      </c>
      <c r="BG42" s="439">
        <f t="shared" si="39"/>
        <v>0</v>
      </c>
      <c r="BH42" s="444">
        <f t="shared" si="40"/>
        <v>0</v>
      </c>
      <c r="BI42" s="444">
        <f t="shared" si="41"/>
        <v>0</v>
      </c>
      <c r="BJ42" s="467"/>
      <c r="BK42" s="188"/>
      <c r="BL42" s="456">
        <f>VLOOKUP($B42,Test!$A$131:$J$184,9,0)</f>
        <v>0</v>
      </c>
    </row>
    <row r="43" spans="1:64" s="183" customFormat="1" ht="30" customHeight="1" x14ac:dyDescent="0.5">
      <c r="A43" s="184">
        <f t="shared" si="42"/>
        <v>37</v>
      </c>
      <c r="B43" s="222">
        <v>51609</v>
      </c>
      <c r="C43" s="236" t="s">
        <v>31</v>
      </c>
      <c r="D43" s="186" t="s">
        <v>71</v>
      </c>
      <c r="E43" s="143">
        <f>'[2]Susp Off'!E45</f>
        <v>268301</v>
      </c>
      <c r="F43" s="121">
        <v>268242.14</v>
      </c>
      <c r="G43" s="122">
        <f t="shared" si="15"/>
        <v>58.85999999998603</v>
      </c>
      <c r="H43" s="121">
        <f>'[2]Susp Off'!F45</f>
        <v>268301</v>
      </c>
      <c r="I43" s="121">
        <v>268300.79999999999</v>
      </c>
      <c r="J43" s="122">
        <f t="shared" si="16"/>
        <v>0.20000000001164153</v>
      </c>
      <c r="K43" s="121">
        <f>'[2]Susp Off'!G45</f>
        <v>268301</v>
      </c>
      <c r="L43" s="121">
        <v>268183.48</v>
      </c>
      <c r="M43" s="124">
        <f t="shared" si="17"/>
        <v>117.52000000001863</v>
      </c>
      <c r="N43" s="157">
        <f t="shared" si="18"/>
        <v>804903</v>
      </c>
      <c r="O43" s="322">
        <f t="shared" si="18"/>
        <v>804726.41999999993</v>
      </c>
      <c r="P43" s="159">
        <f t="shared" si="19"/>
        <v>176.58000000007451</v>
      </c>
      <c r="Q43" s="143">
        <f>'[2]Susp Off'!H45</f>
        <v>268201</v>
      </c>
      <c r="R43" s="121">
        <v>268183.48</v>
      </c>
      <c r="S43" s="122">
        <f t="shared" si="20"/>
        <v>17.520000000018626</v>
      </c>
      <c r="T43" s="121">
        <f>'[2]Susp Off'!I45</f>
        <v>268301</v>
      </c>
      <c r="U43" s="121"/>
      <c r="V43" s="122">
        <f t="shared" si="21"/>
        <v>268301</v>
      </c>
      <c r="W43" s="483">
        <f>'[2]Susp Off'!J45</f>
        <v>268301</v>
      </c>
      <c r="X43" s="121"/>
      <c r="Y43" s="124">
        <f t="shared" si="22"/>
        <v>268301</v>
      </c>
      <c r="Z43" s="157">
        <f t="shared" si="23"/>
        <v>804803</v>
      </c>
      <c r="AA43" s="322">
        <f t="shared" si="23"/>
        <v>268183.48</v>
      </c>
      <c r="AB43" s="159">
        <f t="shared" si="24"/>
        <v>536619.52000000002</v>
      </c>
      <c r="AC43" s="439">
        <f t="shared" si="25"/>
        <v>1609706</v>
      </c>
      <c r="AD43" s="326">
        <f t="shared" si="25"/>
        <v>1072909.8999999999</v>
      </c>
      <c r="AE43" s="168">
        <f t="shared" si="26"/>
        <v>536796.10000000009</v>
      </c>
      <c r="AF43" s="143">
        <f>'[2]Susp Off'!K45</f>
        <v>268301</v>
      </c>
      <c r="AG43" s="121"/>
      <c r="AH43" s="122">
        <f t="shared" si="27"/>
        <v>268301</v>
      </c>
      <c r="AI43" s="121">
        <f>'[2]Susp Off'!L45</f>
        <v>268301</v>
      </c>
      <c r="AJ43" s="121"/>
      <c r="AK43" s="122">
        <f t="shared" si="28"/>
        <v>268301</v>
      </c>
      <c r="AL43" s="121">
        <f>'[2]Susp Off'!M45</f>
        <v>268301</v>
      </c>
      <c r="AM43" s="121"/>
      <c r="AN43" s="122">
        <f t="shared" si="29"/>
        <v>268301</v>
      </c>
      <c r="AO43" s="157">
        <f t="shared" si="9"/>
        <v>804903</v>
      </c>
      <c r="AP43" s="322">
        <f t="shared" si="9"/>
        <v>0</v>
      </c>
      <c r="AQ43" s="159">
        <f t="shared" si="10"/>
        <v>804903</v>
      </c>
      <c r="AR43" s="143">
        <f>'[2]Susp Off'!N45</f>
        <v>268301</v>
      </c>
      <c r="AS43" s="121"/>
      <c r="AT43" s="122">
        <f t="shared" si="30"/>
        <v>268301</v>
      </c>
      <c r="AU43" s="121">
        <f>'[2]Susp Off'!O45</f>
        <v>268300</v>
      </c>
      <c r="AV43" s="121"/>
      <c r="AW43" s="123">
        <f t="shared" si="31"/>
        <v>268300</v>
      </c>
      <c r="AX43" s="121">
        <f>'[2]Susp Off'!P45</f>
        <v>268300</v>
      </c>
      <c r="AY43" s="121"/>
      <c r="AZ43" s="122">
        <f t="shared" si="32"/>
        <v>268300</v>
      </c>
      <c r="BA43" s="157">
        <f t="shared" si="33"/>
        <v>804901</v>
      </c>
      <c r="BB43" s="158">
        <f t="shared" si="34"/>
        <v>0</v>
      </c>
      <c r="BC43" s="443">
        <f t="shared" si="35"/>
        <v>804901</v>
      </c>
      <c r="BD43" s="166">
        <f t="shared" si="36"/>
        <v>1609804</v>
      </c>
      <c r="BE43" s="167">
        <f t="shared" si="37"/>
        <v>0</v>
      </c>
      <c r="BF43" s="444">
        <f t="shared" si="38"/>
        <v>1609804</v>
      </c>
      <c r="BG43" s="439">
        <f t="shared" si="39"/>
        <v>3219510</v>
      </c>
      <c r="BH43" s="444">
        <f t="shared" si="40"/>
        <v>1072909.8999999999</v>
      </c>
      <c r="BI43" s="444">
        <f t="shared" si="41"/>
        <v>2146600.1</v>
      </c>
      <c r="BJ43" s="467"/>
      <c r="BK43" s="188"/>
      <c r="BL43" s="456">
        <f>VLOOKUP($B43,Test!$A$131:$J$184,9,0)</f>
        <v>268300.79999999999</v>
      </c>
    </row>
    <row r="44" spans="1:64" s="183" customFormat="1" ht="30" customHeight="1" x14ac:dyDescent="0.5">
      <c r="A44" s="184">
        <f t="shared" si="42"/>
        <v>38</v>
      </c>
      <c r="B44" s="222">
        <v>51610</v>
      </c>
      <c r="C44" s="236" t="s">
        <v>32</v>
      </c>
      <c r="D44" s="186" t="s">
        <v>72</v>
      </c>
      <c r="E44" s="143">
        <f>'[2]Susp Off'!E46</f>
        <v>147069.88</v>
      </c>
      <c r="F44" s="121">
        <v>205579.11</v>
      </c>
      <c r="G44" s="122">
        <f t="shared" si="15"/>
        <v>-58509.229999999981</v>
      </c>
      <c r="H44" s="121">
        <f>'[2]Susp Off'!F46</f>
        <v>149396.60999999999</v>
      </c>
      <c r="I44" s="121">
        <v>140604.49</v>
      </c>
      <c r="J44" s="122">
        <f t="shared" si="16"/>
        <v>8792.1199999999953</v>
      </c>
      <c r="K44" s="121">
        <f>'[2]Susp Off'!G46</f>
        <v>146460.29</v>
      </c>
      <c r="L44" s="121">
        <v>132350.79999999999</v>
      </c>
      <c r="M44" s="124">
        <f t="shared" si="17"/>
        <v>14109.49000000002</v>
      </c>
      <c r="N44" s="157">
        <f t="shared" si="18"/>
        <v>442926.78</v>
      </c>
      <c r="O44" s="322">
        <f t="shared" si="18"/>
        <v>478534.39999999997</v>
      </c>
      <c r="P44" s="159">
        <f t="shared" si="19"/>
        <v>-35607.619999999937</v>
      </c>
      <c r="Q44" s="143">
        <f>'[2]Susp Off'!H46</f>
        <v>139170.14000000001</v>
      </c>
      <c r="R44" s="121">
        <v>122065.38</v>
      </c>
      <c r="S44" s="122">
        <f t="shared" si="20"/>
        <v>17104.760000000009</v>
      </c>
      <c r="T44" s="121">
        <f>'[2]Susp Off'!I46</f>
        <v>153353</v>
      </c>
      <c r="U44" s="121"/>
      <c r="V44" s="122">
        <f t="shared" si="21"/>
        <v>153353</v>
      </c>
      <c r="W44" s="483">
        <f>'[2]Susp Off'!J46</f>
        <v>132167.03</v>
      </c>
      <c r="X44" s="121"/>
      <c r="Y44" s="124">
        <f t="shared" si="22"/>
        <v>132167.03</v>
      </c>
      <c r="Z44" s="157">
        <f t="shared" si="23"/>
        <v>424690.17000000004</v>
      </c>
      <c r="AA44" s="322">
        <f t="shared" si="23"/>
        <v>122065.38</v>
      </c>
      <c r="AB44" s="159">
        <f t="shared" si="24"/>
        <v>302624.79000000004</v>
      </c>
      <c r="AC44" s="439">
        <f t="shared" si="25"/>
        <v>867616.95000000007</v>
      </c>
      <c r="AD44" s="326">
        <f t="shared" si="25"/>
        <v>600599.78</v>
      </c>
      <c r="AE44" s="168">
        <f t="shared" si="26"/>
        <v>267017.17000000004</v>
      </c>
      <c r="AF44" s="143">
        <f>'[2]Susp Off'!K46</f>
        <v>131357.31</v>
      </c>
      <c r="AG44" s="121"/>
      <c r="AH44" s="122">
        <f t="shared" si="27"/>
        <v>131357.31</v>
      </c>
      <c r="AI44" s="121">
        <f>'[2]Susp Off'!L46</f>
        <v>150738.47</v>
      </c>
      <c r="AJ44" s="121"/>
      <c r="AK44" s="122">
        <f t="shared" si="28"/>
        <v>150738.47</v>
      </c>
      <c r="AL44" s="121">
        <f>'[2]Susp Off'!M46</f>
        <v>139806.87</v>
      </c>
      <c r="AM44" s="121"/>
      <c r="AN44" s="122">
        <f t="shared" si="29"/>
        <v>139806.87</v>
      </c>
      <c r="AO44" s="157">
        <f t="shared" si="9"/>
        <v>421902.65</v>
      </c>
      <c r="AP44" s="322">
        <f t="shared" si="9"/>
        <v>0</v>
      </c>
      <c r="AQ44" s="159">
        <f t="shared" si="10"/>
        <v>421902.65</v>
      </c>
      <c r="AR44" s="143">
        <f>'[2]Susp Off'!N46</f>
        <v>139470.03</v>
      </c>
      <c r="AS44" s="121"/>
      <c r="AT44" s="122">
        <f t="shared" si="30"/>
        <v>139470.03</v>
      </c>
      <c r="AU44" s="121">
        <f>'[2]Susp Off'!O46</f>
        <v>145898.96299999999</v>
      </c>
      <c r="AV44" s="121"/>
      <c r="AW44" s="123">
        <f t="shared" si="31"/>
        <v>145898.96299999999</v>
      </c>
      <c r="AX44" s="121">
        <f>'[2]Susp Off'!P46</f>
        <v>135898.96299999999</v>
      </c>
      <c r="AY44" s="121"/>
      <c r="AZ44" s="122">
        <f t="shared" si="32"/>
        <v>135898.96299999999</v>
      </c>
      <c r="BA44" s="157">
        <f t="shared" si="33"/>
        <v>421267.95600000001</v>
      </c>
      <c r="BB44" s="158">
        <f t="shared" si="34"/>
        <v>0</v>
      </c>
      <c r="BC44" s="443">
        <f t="shared" si="35"/>
        <v>421267.95600000001</v>
      </c>
      <c r="BD44" s="166">
        <f t="shared" si="36"/>
        <v>843170.60600000003</v>
      </c>
      <c r="BE44" s="167">
        <f t="shared" si="37"/>
        <v>0</v>
      </c>
      <c r="BF44" s="444">
        <f t="shared" si="38"/>
        <v>843170.60600000003</v>
      </c>
      <c r="BG44" s="439">
        <f t="shared" si="39"/>
        <v>1710787.5560000001</v>
      </c>
      <c r="BH44" s="444">
        <f t="shared" si="40"/>
        <v>600599.78</v>
      </c>
      <c r="BI44" s="444">
        <f t="shared" si="41"/>
        <v>1110187.7760000001</v>
      </c>
      <c r="BJ44" s="467"/>
      <c r="BK44" s="188"/>
      <c r="BL44" s="456">
        <f>VLOOKUP($B44,Test!$A$131:$J$184,9,0)</f>
        <v>194777.46</v>
      </c>
    </row>
    <row r="45" spans="1:64" s="183" customFormat="1" ht="30" customHeight="1" x14ac:dyDescent="0.5">
      <c r="A45" s="184">
        <f t="shared" si="42"/>
        <v>39</v>
      </c>
      <c r="B45" s="222">
        <v>51611</v>
      </c>
      <c r="C45" s="236" t="s">
        <v>33</v>
      </c>
      <c r="D45" s="186" t="s">
        <v>73</v>
      </c>
      <c r="E45" s="143">
        <f>'[2]Susp Off'!E47</f>
        <v>165893.49</v>
      </c>
      <c r="F45" s="121">
        <v>102232.02</v>
      </c>
      <c r="G45" s="122">
        <f t="shared" si="15"/>
        <v>63661.469999999987</v>
      </c>
      <c r="H45" s="121">
        <f>'[2]Susp Off'!F47</f>
        <v>133486.16</v>
      </c>
      <c r="I45" s="121">
        <v>143072.87</v>
      </c>
      <c r="J45" s="122">
        <f t="shared" si="16"/>
        <v>-9586.7099999999919</v>
      </c>
      <c r="K45" s="121">
        <f>'[2]Susp Off'!G47</f>
        <v>133612.01999999999</v>
      </c>
      <c r="L45" s="121">
        <v>145878.9</v>
      </c>
      <c r="M45" s="124">
        <f t="shared" si="17"/>
        <v>-12266.880000000005</v>
      </c>
      <c r="N45" s="157">
        <f t="shared" si="18"/>
        <v>432991.67000000004</v>
      </c>
      <c r="O45" s="322">
        <f t="shared" si="18"/>
        <v>391183.79000000004</v>
      </c>
      <c r="P45" s="159">
        <f t="shared" si="19"/>
        <v>41807.880000000005</v>
      </c>
      <c r="Q45" s="143">
        <f>'[2]Susp Off'!H47</f>
        <v>157992.88499999998</v>
      </c>
      <c r="R45" s="121">
        <v>111736.96000000001</v>
      </c>
      <c r="S45" s="122">
        <f t="shared" si="20"/>
        <v>46255.924999999974</v>
      </c>
      <c r="T45" s="121">
        <f>'[2]Susp Off'!I47</f>
        <v>153634.28999999998</v>
      </c>
      <c r="U45" s="121"/>
      <c r="V45" s="122">
        <f t="shared" si="21"/>
        <v>153634.28999999998</v>
      </c>
      <c r="W45" s="483">
        <f>'[2]Susp Off'!J47</f>
        <v>165875.17499999999</v>
      </c>
      <c r="X45" s="121"/>
      <c r="Y45" s="124">
        <f t="shared" si="22"/>
        <v>165875.17499999999</v>
      </c>
      <c r="Z45" s="157">
        <f t="shared" si="23"/>
        <v>477502.34999999992</v>
      </c>
      <c r="AA45" s="322">
        <f t="shared" si="23"/>
        <v>111736.96000000001</v>
      </c>
      <c r="AB45" s="159">
        <f t="shared" si="24"/>
        <v>365765.3899999999</v>
      </c>
      <c r="AC45" s="439">
        <f t="shared" si="25"/>
        <v>910494.02</v>
      </c>
      <c r="AD45" s="326">
        <f t="shared" si="25"/>
        <v>502920.75000000006</v>
      </c>
      <c r="AE45" s="168">
        <f t="shared" si="26"/>
        <v>407573.26999999996</v>
      </c>
      <c r="AF45" s="143">
        <f>'[2]Susp Off'!K47</f>
        <v>155865.55000000002</v>
      </c>
      <c r="AG45" s="121"/>
      <c r="AH45" s="122">
        <f t="shared" si="27"/>
        <v>155865.55000000002</v>
      </c>
      <c r="AI45" s="121">
        <f>'[2]Susp Off'!L47</f>
        <v>115042.155</v>
      </c>
      <c r="AJ45" s="121"/>
      <c r="AK45" s="122">
        <f t="shared" si="28"/>
        <v>115042.155</v>
      </c>
      <c r="AL45" s="121">
        <f>'[2]Susp Off'!M47</f>
        <v>157900.81999999998</v>
      </c>
      <c r="AM45" s="121"/>
      <c r="AN45" s="122">
        <f t="shared" si="29"/>
        <v>157900.81999999998</v>
      </c>
      <c r="AO45" s="157">
        <f t="shared" si="9"/>
        <v>428808.52500000002</v>
      </c>
      <c r="AP45" s="322">
        <f t="shared" si="9"/>
        <v>0</v>
      </c>
      <c r="AQ45" s="159">
        <f t="shared" si="10"/>
        <v>428808.52500000002</v>
      </c>
      <c r="AR45" s="143">
        <f>'[2]Susp Off'!N47</f>
        <v>144298.965</v>
      </c>
      <c r="AS45" s="121"/>
      <c r="AT45" s="122">
        <f t="shared" si="30"/>
        <v>144298.965</v>
      </c>
      <c r="AU45" s="121">
        <f>'[2]Susp Off'!O47</f>
        <v>146893.75000000003</v>
      </c>
      <c r="AV45" s="121"/>
      <c r="AW45" s="123">
        <f t="shared" si="31"/>
        <v>146893.75000000003</v>
      </c>
      <c r="AX45" s="121">
        <f>'[2]Susp Off'!P47</f>
        <v>158271.155</v>
      </c>
      <c r="AY45" s="121"/>
      <c r="AZ45" s="122">
        <f t="shared" si="32"/>
        <v>158271.155</v>
      </c>
      <c r="BA45" s="157">
        <f t="shared" si="33"/>
        <v>449463.87</v>
      </c>
      <c r="BB45" s="158">
        <f t="shared" si="34"/>
        <v>0</v>
      </c>
      <c r="BC45" s="443">
        <f t="shared" si="35"/>
        <v>449463.87</v>
      </c>
      <c r="BD45" s="166">
        <f t="shared" si="36"/>
        <v>878272.39500000002</v>
      </c>
      <c r="BE45" s="167">
        <f t="shared" si="37"/>
        <v>0</v>
      </c>
      <c r="BF45" s="444">
        <f t="shared" si="38"/>
        <v>878272.39500000002</v>
      </c>
      <c r="BG45" s="439">
        <f t="shared" si="39"/>
        <v>1788766.415</v>
      </c>
      <c r="BH45" s="444">
        <f t="shared" si="40"/>
        <v>502920.75000000006</v>
      </c>
      <c r="BI45" s="444">
        <f t="shared" si="41"/>
        <v>1285845.665</v>
      </c>
      <c r="BJ45" s="467"/>
      <c r="BK45" s="188"/>
      <c r="BL45" s="456">
        <f>VLOOKUP($B45,Test!$A$131:$J$184,9,0)</f>
        <v>196215.84</v>
      </c>
    </row>
    <row r="46" spans="1:64" s="183" customFormat="1" ht="30" customHeight="1" x14ac:dyDescent="0.5">
      <c r="A46" s="184">
        <f t="shared" si="42"/>
        <v>40</v>
      </c>
      <c r="B46" s="222">
        <v>51612</v>
      </c>
      <c r="C46" s="236" t="s">
        <v>34</v>
      </c>
      <c r="D46" s="186" t="s">
        <v>85</v>
      </c>
      <c r="E46" s="143">
        <f>'[2]Susp Off'!E48</f>
        <v>4200</v>
      </c>
      <c r="F46" s="121">
        <v>8256</v>
      </c>
      <c r="G46" s="122">
        <f t="shared" si="15"/>
        <v>-4056</v>
      </c>
      <c r="H46" s="121">
        <f>'[2]Susp Off'!F48</f>
        <v>4200</v>
      </c>
      <c r="I46" s="121"/>
      <c r="J46" s="122">
        <f t="shared" si="16"/>
        <v>4200</v>
      </c>
      <c r="K46" s="121">
        <f>'[2]Susp Off'!G48</f>
        <v>4200</v>
      </c>
      <c r="L46" s="121">
        <v>8256</v>
      </c>
      <c r="M46" s="124">
        <f t="shared" si="17"/>
        <v>-4056</v>
      </c>
      <c r="N46" s="157">
        <f t="shared" si="18"/>
        <v>12600</v>
      </c>
      <c r="O46" s="322">
        <f t="shared" si="18"/>
        <v>16512</v>
      </c>
      <c r="P46" s="159">
        <f t="shared" si="19"/>
        <v>-3912</v>
      </c>
      <c r="Q46" s="143">
        <f>'[2]Susp Off'!H48</f>
        <v>4200</v>
      </c>
      <c r="R46" s="121"/>
      <c r="S46" s="122">
        <f t="shared" si="20"/>
        <v>4200</v>
      </c>
      <c r="T46" s="121">
        <f>'[2]Susp Off'!I48</f>
        <v>4200</v>
      </c>
      <c r="U46" s="121"/>
      <c r="V46" s="122">
        <f t="shared" si="21"/>
        <v>4200</v>
      </c>
      <c r="W46" s="483">
        <f>'[2]Susp Off'!J48</f>
        <v>4200</v>
      </c>
      <c r="X46" s="121"/>
      <c r="Y46" s="124">
        <f t="shared" si="22"/>
        <v>4200</v>
      </c>
      <c r="Z46" s="157">
        <f t="shared" si="23"/>
        <v>12600</v>
      </c>
      <c r="AA46" s="322">
        <f t="shared" si="23"/>
        <v>0</v>
      </c>
      <c r="AB46" s="159">
        <f t="shared" si="24"/>
        <v>12600</v>
      </c>
      <c r="AC46" s="439">
        <f t="shared" si="25"/>
        <v>25200</v>
      </c>
      <c r="AD46" s="326">
        <f t="shared" si="25"/>
        <v>16512</v>
      </c>
      <c r="AE46" s="168">
        <f t="shared" si="26"/>
        <v>8688</v>
      </c>
      <c r="AF46" s="143">
        <f>'[2]Susp Off'!K48</f>
        <v>4200</v>
      </c>
      <c r="AG46" s="121"/>
      <c r="AH46" s="122">
        <f t="shared" si="27"/>
        <v>4200</v>
      </c>
      <c r="AI46" s="121">
        <f>'[2]Susp Off'!L48</f>
        <v>4200</v>
      </c>
      <c r="AJ46" s="121"/>
      <c r="AK46" s="122">
        <f t="shared" si="28"/>
        <v>4200</v>
      </c>
      <c r="AL46" s="121">
        <f>'[2]Susp Off'!M48</f>
        <v>6050</v>
      </c>
      <c r="AM46" s="121"/>
      <c r="AN46" s="122">
        <f t="shared" si="29"/>
        <v>6050</v>
      </c>
      <c r="AO46" s="157">
        <f t="shared" si="9"/>
        <v>14450</v>
      </c>
      <c r="AP46" s="322">
        <f t="shared" si="9"/>
        <v>0</v>
      </c>
      <c r="AQ46" s="159">
        <f t="shared" si="10"/>
        <v>14450</v>
      </c>
      <c r="AR46" s="143">
        <f>'[2]Susp Off'!N48</f>
        <v>6050</v>
      </c>
      <c r="AS46" s="121"/>
      <c r="AT46" s="122">
        <f t="shared" si="30"/>
        <v>6050</v>
      </c>
      <c r="AU46" s="121">
        <f>'[2]Susp Off'!O48</f>
        <v>4200</v>
      </c>
      <c r="AV46" s="121"/>
      <c r="AW46" s="123">
        <f t="shared" si="31"/>
        <v>4200</v>
      </c>
      <c r="AX46" s="121">
        <f>'[2]Susp Off'!P48</f>
        <v>4200</v>
      </c>
      <c r="AY46" s="121"/>
      <c r="AZ46" s="122">
        <f t="shared" si="32"/>
        <v>4200</v>
      </c>
      <c r="BA46" s="157">
        <f t="shared" si="33"/>
        <v>14450</v>
      </c>
      <c r="BB46" s="158">
        <f t="shared" si="34"/>
        <v>0</v>
      </c>
      <c r="BC46" s="443">
        <f t="shared" si="35"/>
        <v>14450</v>
      </c>
      <c r="BD46" s="166">
        <f t="shared" si="36"/>
        <v>28900</v>
      </c>
      <c r="BE46" s="167">
        <f t="shared" si="37"/>
        <v>0</v>
      </c>
      <c r="BF46" s="444">
        <f t="shared" si="38"/>
        <v>28900</v>
      </c>
      <c r="BG46" s="439">
        <f t="shared" si="39"/>
        <v>54100</v>
      </c>
      <c r="BH46" s="444">
        <f t="shared" si="40"/>
        <v>16512</v>
      </c>
      <c r="BI46" s="444">
        <f t="shared" si="41"/>
        <v>37588</v>
      </c>
      <c r="BJ46" s="467"/>
      <c r="BK46" s="188"/>
      <c r="BL46" s="456">
        <f>VLOOKUP($B46,Test!$A$131:$J$184,9,0)</f>
        <v>4128</v>
      </c>
    </row>
    <row r="47" spans="1:64" s="183" customFormat="1" ht="30" customHeight="1" x14ac:dyDescent="0.5">
      <c r="A47" s="184">
        <f t="shared" si="42"/>
        <v>41</v>
      </c>
      <c r="B47" s="222">
        <v>51613</v>
      </c>
      <c r="C47" s="236" t="s">
        <v>35</v>
      </c>
      <c r="D47" s="186" t="s">
        <v>74</v>
      </c>
      <c r="E47" s="143">
        <f>'[2]Susp Off'!E49</f>
        <v>8250</v>
      </c>
      <c r="F47" s="121">
        <v>5874</v>
      </c>
      <c r="G47" s="122">
        <f t="shared" si="15"/>
        <v>2376</v>
      </c>
      <c r="H47" s="121">
        <f>'[2]Susp Off'!F49</f>
        <v>20000</v>
      </c>
      <c r="I47" s="121">
        <v>6586</v>
      </c>
      <c r="J47" s="122">
        <f t="shared" si="16"/>
        <v>13414</v>
      </c>
      <c r="K47" s="121">
        <f>'[2]Susp Off'!G49</f>
        <v>11154</v>
      </c>
      <c r="L47" s="121">
        <v>5750</v>
      </c>
      <c r="M47" s="124">
        <f t="shared" si="17"/>
        <v>5404</v>
      </c>
      <c r="N47" s="157">
        <f t="shared" si="18"/>
        <v>39404</v>
      </c>
      <c r="O47" s="322">
        <f t="shared" si="18"/>
        <v>18210</v>
      </c>
      <c r="P47" s="159">
        <f t="shared" si="19"/>
        <v>21194</v>
      </c>
      <c r="Q47" s="143">
        <f>'[2]Susp Off'!H49</f>
        <v>7500</v>
      </c>
      <c r="R47" s="121">
        <v>6500</v>
      </c>
      <c r="S47" s="122">
        <f t="shared" si="20"/>
        <v>1000</v>
      </c>
      <c r="T47" s="121">
        <f>'[2]Susp Off'!I49</f>
        <v>18250</v>
      </c>
      <c r="U47" s="121"/>
      <c r="V47" s="122">
        <f t="shared" si="21"/>
        <v>18250</v>
      </c>
      <c r="W47" s="483">
        <f>'[2]Susp Off'!J49</f>
        <v>8750</v>
      </c>
      <c r="X47" s="121"/>
      <c r="Y47" s="124">
        <f t="shared" si="22"/>
        <v>8750</v>
      </c>
      <c r="Z47" s="157">
        <f t="shared" si="23"/>
        <v>34500</v>
      </c>
      <c r="AA47" s="322">
        <f t="shared" si="23"/>
        <v>6500</v>
      </c>
      <c r="AB47" s="159">
        <f t="shared" si="24"/>
        <v>28000</v>
      </c>
      <c r="AC47" s="439">
        <f t="shared" si="25"/>
        <v>73904</v>
      </c>
      <c r="AD47" s="326">
        <f t="shared" si="25"/>
        <v>24710</v>
      </c>
      <c r="AE47" s="168">
        <f t="shared" si="26"/>
        <v>49194</v>
      </c>
      <c r="AF47" s="143">
        <f>'[2]Susp Off'!K49</f>
        <v>9500</v>
      </c>
      <c r="AG47" s="121"/>
      <c r="AH47" s="122">
        <f t="shared" si="27"/>
        <v>9500</v>
      </c>
      <c r="AI47" s="121">
        <f>'[2]Susp Off'!L49</f>
        <v>18750</v>
      </c>
      <c r="AJ47" s="121"/>
      <c r="AK47" s="122">
        <f t="shared" si="28"/>
        <v>18750</v>
      </c>
      <c r="AL47" s="121">
        <f>'[2]Susp Off'!M49</f>
        <v>10500</v>
      </c>
      <c r="AM47" s="121"/>
      <c r="AN47" s="122">
        <f t="shared" si="29"/>
        <v>10500</v>
      </c>
      <c r="AO47" s="157">
        <f t="shared" si="9"/>
        <v>38750</v>
      </c>
      <c r="AP47" s="322">
        <f t="shared" si="9"/>
        <v>0</v>
      </c>
      <c r="AQ47" s="159">
        <f t="shared" si="10"/>
        <v>38750</v>
      </c>
      <c r="AR47" s="143">
        <f>'[2]Susp Off'!N49</f>
        <v>8500</v>
      </c>
      <c r="AS47" s="121"/>
      <c r="AT47" s="122">
        <f t="shared" si="30"/>
        <v>8500</v>
      </c>
      <c r="AU47" s="121">
        <f>'[2]Susp Off'!O49</f>
        <v>18750</v>
      </c>
      <c r="AV47" s="121"/>
      <c r="AW47" s="123">
        <f t="shared" si="31"/>
        <v>18750</v>
      </c>
      <c r="AX47" s="121">
        <f>'[2]Susp Off'!P49</f>
        <v>9000</v>
      </c>
      <c r="AY47" s="121"/>
      <c r="AZ47" s="122">
        <f t="shared" si="32"/>
        <v>9000</v>
      </c>
      <c r="BA47" s="157">
        <f t="shared" si="33"/>
        <v>36250</v>
      </c>
      <c r="BB47" s="158">
        <f t="shared" si="34"/>
        <v>0</v>
      </c>
      <c r="BC47" s="443">
        <f t="shared" si="35"/>
        <v>36250</v>
      </c>
      <c r="BD47" s="166">
        <f t="shared" si="36"/>
        <v>75000</v>
      </c>
      <c r="BE47" s="167">
        <f t="shared" si="37"/>
        <v>0</v>
      </c>
      <c r="BF47" s="444">
        <f t="shared" si="38"/>
        <v>75000</v>
      </c>
      <c r="BG47" s="439">
        <f t="shared" si="39"/>
        <v>148904</v>
      </c>
      <c r="BH47" s="444">
        <f t="shared" si="40"/>
        <v>24710</v>
      </c>
      <c r="BI47" s="444">
        <f t="shared" si="41"/>
        <v>124194</v>
      </c>
      <c r="BJ47" s="467"/>
      <c r="BK47" s="188"/>
      <c r="BL47" s="456">
        <f>VLOOKUP($B47,Test!$A$131:$J$184,9,0)</f>
        <v>20615</v>
      </c>
    </row>
    <row r="48" spans="1:64" s="183" customFormat="1" ht="30" customHeight="1" x14ac:dyDescent="0.5">
      <c r="A48" s="184">
        <f t="shared" si="42"/>
        <v>42</v>
      </c>
      <c r="B48" s="222">
        <v>51614</v>
      </c>
      <c r="C48" s="236" t="s">
        <v>80</v>
      </c>
      <c r="D48" s="186" t="s">
        <v>75</v>
      </c>
      <c r="E48" s="143">
        <f>'[2]Susp Off'!E50</f>
        <v>82000</v>
      </c>
      <c r="F48" s="121">
        <v>100106.3</v>
      </c>
      <c r="G48" s="122">
        <f t="shared" si="15"/>
        <v>-18106.300000000003</v>
      </c>
      <c r="H48" s="121">
        <f>'[2]Susp Off'!F50</f>
        <v>90000</v>
      </c>
      <c r="I48" s="121">
        <v>80600</v>
      </c>
      <c r="J48" s="122">
        <f t="shared" si="16"/>
        <v>9400</v>
      </c>
      <c r="K48" s="121">
        <f>'[2]Susp Off'!G50</f>
        <v>97000</v>
      </c>
      <c r="L48" s="121">
        <v>81349.25</v>
      </c>
      <c r="M48" s="124">
        <f t="shared" si="17"/>
        <v>15650.75</v>
      </c>
      <c r="N48" s="157">
        <f t="shared" si="18"/>
        <v>269000</v>
      </c>
      <c r="O48" s="322">
        <f t="shared" si="18"/>
        <v>262055.55</v>
      </c>
      <c r="P48" s="159">
        <f t="shared" si="19"/>
        <v>6944.4500000000116</v>
      </c>
      <c r="Q48" s="143">
        <f>'[2]Susp Off'!H50</f>
        <v>47500</v>
      </c>
      <c r="R48" s="121">
        <v>9382</v>
      </c>
      <c r="S48" s="122">
        <f t="shared" si="20"/>
        <v>38118</v>
      </c>
      <c r="T48" s="121">
        <f>'[2]Susp Off'!I50</f>
        <v>53000</v>
      </c>
      <c r="U48" s="121"/>
      <c r="V48" s="122">
        <f t="shared" si="21"/>
        <v>53000</v>
      </c>
      <c r="W48" s="483">
        <f>'[2]Susp Off'!J50</f>
        <v>52000</v>
      </c>
      <c r="X48" s="121"/>
      <c r="Y48" s="124">
        <f t="shared" si="22"/>
        <v>52000</v>
      </c>
      <c r="Z48" s="157">
        <f t="shared" si="23"/>
        <v>152500</v>
      </c>
      <c r="AA48" s="322">
        <f t="shared" si="23"/>
        <v>9382</v>
      </c>
      <c r="AB48" s="159">
        <f t="shared" si="24"/>
        <v>143118</v>
      </c>
      <c r="AC48" s="439">
        <f t="shared" si="25"/>
        <v>421500</v>
      </c>
      <c r="AD48" s="326">
        <f t="shared" si="25"/>
        <v>271437.55</v>
      </c>
      <c r="AE48" s="168">
        <f t="shared" si="26"/>
        <v>150062.45000000001</v>
      </c>
      <c r="AF48" s="143">
        <f>'[2]Susp Off'!K50</f>
        <v>60955</v>
      </c>
      <c r="AG48" s="121"/>
      <c r="AH48" s="122">
        <f t="shared" si="27"/>
        <v>60955</v>
      </c>
      <c r="AI48" s="121">
        <f>'[2]Susp Off'!L50</f>
        <v>63000</v>
      </c>
      <c r="AJ48" s="121"/>
      <c r="AK48" s="122">
        <f t="shared" si="28"/>
        <v>63000</v>
      </c>
      <c r="AL48" s="121">
        <f>'[2]Susp Off'!M50</f>
        <v>57000</v>
      </c>
      <c r="AM48" s="121"/>
      <c r="AN48" s="122">
        <f t="shared" si="29"/>
        <v>57000</v>
      </c>
      <c r="AO48" s="157">
        <f t="shared" si="9"/>
        <v>180955</v>
      </c>
      <c r="AP48" s="322">
        <f t="shared" si="9"/>
        <v>0</v>
      </c>
      <c r="AQ48" s="159">
        <f t="shared" si="10"/>
        <v>180955</v>
      </c>
      <c r="AR48" s="143">
        <f>'[2]Susp Off'!N50</f>
        <v>55000</v>
      </c>
      <c r="AS48" s="121"/>
      <c r="AT48" s="122">
        <f t="shared" si="30"/>
        <v>55000</v>
      </c>
      <c r="AU48" s="121">
        <f>'[2]Susp Off'!O50</f>
        <v>57000</v>
      </c>
      <c r="AV48" s="121"/>
      <c r="AW48" s="123">
        <f t="shared" si="31"/>
        <v>57000</v>
      </c>
      <c r="AX48" s="121">
        <f>'[2]Susp Off'!P50</f>
        <v>252000</v>
      </c>
      <c r="AY48" s="121"/>
      <c r="AZ48" s="122">
        <f t="shared" si="32"/>
        <v>252000</v>
      </c>
      <c r="BA48" s="157">
        <f t="shared" si="33"/>
        <v>364000</v>
      </c>
      <c r="BB48" s="158">
        <f t="shared" si="34"/>
        <v>0</v>
      </c>
      <c r="BC48" s="443">
        <f t="shared" si="35"/>
        <v>364000</v>
      </c>
      <c r="BD48" s="166">
        <f t="shared" si="36"/>
        <v>544955</v>
      </c>
      <c r="BE48" s="167">
        <f t="shared" si="37"/>
        <v>0</v>
      </c>
      <c r="BF48" s="444">
        <f t="shared" si="38"/>
        <v>544955</v>
      </c>
      <c r="BG48" s="439">
        <f t="shared" si="39"/>
        <v>966455</v>
      </c>
      <c r="BH48" s="444">
        <f t="shared" si="40"/>
        <v>271437.55</v>
      </c>
      <c r="BI48" s="444">
        <f t="shared" si="41"/>
        <v>695017.45</v>
      </c>
      <c r="BJ48" s="467"/>
      <c r="BK48" s="188"/>
      <c r="BL48" s="456">
        <f>VLOOKUP($B48,Test!$A$131:$J$184,9,0)</f>
        <v>20671.25</v>
      </c>
    </row>
    <row r="49" spans="1:64" s="183" customFormat="1" ht="30" customHeight="1" x14ac:dyDescent="0.5">
      <c r="A49" s="184">
        <f t="shared" si="42"/>
        <v>43</v>
      </c>
      <c r="B49" s="222">
        <v>51615</v>
      </c>
      <c r="C49" s="236" t="s">
        <v>81</v>
      </c>
      <c r="D49" s="186" t="s">
        <v>86</v>
      </c>
      <c r="E49" s="143">
        <f>'[2]Susp Off'!E51</f>
        <v>64000</v>
      </c>
      <c r="F49" s="121">
        <v>200990</v>
      </c>
      <c r="G49" s="122">
        <f t="shared" si="15"/>
        <v>-136990</v>
      </c>
      <c r="H49" s="121">
        <f>'[2]Susp Off'!F51</f>
        <v>261000</v>
      </c>
      <c r="I49" s="121">
        <v>110866.67</v>
      </c>
      <c r="J49" s="122">
        <f t="shared" si="16"/>
        <v>150133.33000000002</v>
      </c>
      <c r="K49" s="121">
        <f>'[2]Susp Off'!G51</f>
        <v>95000</v>
      </c>
      <c r="L49" s="121">
        <v>187925</v>
      </c>
      <c r="M49" s="124">
        <f t="shared" si="17"/>
        <v>-92925</v>
      </c>
      <c r="N49" s="157">
        <f t="shared" si="18"/>
        <v>420000</v>
      </c>
      <c r="O49" s="322">
        <f t="shared" si="18"/>
        <v>499781.67</v>
      </c>
      <c r="P49" s="159">
        <f t="shared" si="19"/>
        <v>-79781.669999999984</v>
      </c>
      <c r="Q49" s="143">
        <f>'[2]Susp Off'!H51</f>
        <v>168000</v>
      </c>
      <c r="R49" s="121">
        <v>138675</v>
      </c>
      <c r="S49" s="122">
        <f t="shared" si="20"/>
        <v>29325</v>
      </c>
      <c r="T49" s="121">
        <f>'[2]Susp Off'!I51</f>
        <v>308000</v>
      </c>
      <c r="U49" s="121"/>
      <c r="V49" s="122">
        <f t="shared" si="21"/>
        <v>308000</v>
      </c>
      <c r="W49" s="483">
        <f>'[2]Susp Off'!J51</f>
        <v>203000</v>
      </c>
      <c r="X49" s="121"/>
      <c r="Y49" s="124">
        <f t="shared" si="22"/>
        <v>203000</v>
      </c>
      <c r="Z49" s="157">
        <f t="shared" si="23"/>
        <v>679000</v>
      </c>
      <c r="AA49" s="322">
        <f t="shared" si="23"/>
        <v>138675</v>
      </c>
      <c r="AB49" s="159">
        <f t="shared" si="24"/>
        <v>540325</v>
      </c>
      <c r="AC49" s="439">
        <f t="shared" si="25"/>
        <v>1099000</v>
      </c>
      <c r="AD49" s="326">
        <f t="shared" si="25"/>
        <v>638456.66999999993</v>
      </c>
      <c r="AE49" s="168">
        <f t="shared" si="26"/>
        <v>460543.33000000007</v>
      </c>
      <c r="AF49" s="143">
        <f>'[2]Susp Off'!K51</f>
        <v>69000</v>
      </c>
      <c r="AG49" s="121"/>
      <c r="AH49" s="122">
        <f t="shared" si="27"/>
        <v>69000</v>
      </c>
      <c r="AI49" s="121">
        <f>'[2]Susp Off'!L51</f>
        <v>301500</v>
      </c>
      <c r="AJ49" s="121"/>
      <c r="AK49" s="122">
        <f t="shared" si="28"/>
        <v>301500</v>
      </c>
      <c r="AL49" s="121">
        <f>'[2]Susp Off'!M51</f>
        <v>116900</v>
      </c>
      <c r="AM49" s="121"/>
      <c r="AN49" s="122">
        <f t="shared" si="29"/>
        <v>116900</v>
      </c>
      <c r="AO49" s="157">
        <f t="shared" si="9"/>
        <v>487400</v>
      </c>
      <c r="AP49" s="322">
        <f t="shared" si="9"/>
        <v>0</v>
      </c>
      <c r="AQ49" s="159">
        <f t="shared" si="10"/>
        <v>487400</v>
      </c>
      <c r="AR49" s="143">
        <f>'[2]Susp Off'!N51</f>
        <v>91400</v>
      </c>
      <c r="AS49" s="121"/>
      <c r="AT49" s="122">
        <f t="shared" si="30"/>
        <v>91400</v>
      </c>
      <c r="AU49" s="121">
        <f>'[2]Susp Off'!O51</f>
        <v>244900</v>
      </c>
      <c r="AV49" s="121"/>
      <c r="AW49" s="123">
        <f t="shared" si="31"/>
        <v>244900</v>
      </c>
      <c r="AX49" s="121">
        <f>'[2]Susp Off'!P51</f>
        <v>83600</v>
      </c>
      <c r="AY49" s="121"/>
      <c r="AZ49" s="122">
        <f t="shared" si="32"/>
        <v>83600</v>
      </c>
      <c r="BA49" s="157">
        <f t="shared" si="33"/>
        <v>419900</v>
      </c>
      <c r="BB49" s="158">
        <f t="shared" si="34"/>
        <v>0</v>
      </c>
      <c r="BC49" s="443">
        <f t="shared" si="35"/>
        <v>419900</v>
      </c>
      <c r="BD49" s="166">
        <f t="shared" si="36"/>
        <v>907300</v>
      </c>
      <c r="BE49" s="167">
        <f t="shared" si="37"/>
        <v>0</v>
      </c>
      <c r="BF49" s="444">
        <f t="shared" si="38"/>
        <v>907300</v>
      </c>
      <c r="BG49" s="439">
        <f t="shared" si="39"/>
        <v>2006300</v>
      </c>
      <c r="BH49" s="444">
        <f t="shared" si="40"/>
        <v>638456.66999999993</v>
      </c>
      <c r="BI49" s="444">
        <f t="shared" si="41"/>
        <v>1367843.33</v>
      </c>
      <c r="BJ49" s="467"/>
      <c r="BK49" s="188"/>
      <c r="BL49" s="456">
        <f>VLOOKUP($B49,Test!$A$131:$J$184,9,0)</f>
        <v>119100</v>
      </c>
    </row>
    <row r="50" spans="1:64" s="183" customFormat="1" ht="30" customHeight="1" x14ac:dyDescent="0.5">
      <c r="A50" s="184">
        <f t="shared" si="42"/>
        <v>44</v>
      </c>
      <c r="B50" s="222">
        <v>51616</v>
      </c>
      <c r="C50" s="236" t="s">
        <v>36</v>
      </c>
      <c r="D50" s="186" t="s">
        <v>76</v>
      </c>
      <c r="E50" s="143">
        <f>'[2]Susp Off'!E52</f>
        <v>0</v>
      </c>
      <c r="F50" s="121"/>
      <c r="G50" s="122">
        <f t="shared" si="15"/>
        <v>0</v>
      </c>
      <c r="H50" s="121">
        <f>'[2]Susp Off'!F52</f>
        <v>0</v>
      </c>
      <c r="I50" s="121"/>
      <c r="J50" s="122">
        <f t="shared" si="16"/>
        <v>0</v>
      </c>
      <c r="K50" s="121">
        <f>'[2]Susp Off'!G52</f>
        <v>0</v>
      </c>
      <c r="L50" s="121"/>
      <c r="M50" s="124">
        <f t="shared" si="17"/>
        <v>0</v>
      </c>
      <c r="N50" s="157">
        <f t="shared" si="18"/>
        <v>0</v>
      </c>
      <c r="O50" s="322">
        <f t="shared" si="18"/>
        <v>0</v>
      </c>
      <c r="P50" s="159">
        <f t="shared" si="19"/>
        <v>0</v>
      </c>
      <c r="Q50" s="143">
        <f>'[2]Susp Off'!H52</f>
        <v>0</v>
      </c>
      <c r="R50" s="121"/>
      <c r="S50" s="122">
        <f t="shared" si="20"/>
        <v>0</v>
      </c>
      <c r="T50" s="121">
        <f>'[2]Susp Off'!I52</f>
        <v>0</v>
      </c>
      <c r="U50" s="121"/>
      <c r="V50" s="122">
        <f t="shared" si="21"/>
        <v>0</v>
      </c>
      <c r="W50" s="483">
        <f>'[2]Susp Off'!J52</f>
        <v>0</v>
      </c>
      <c r="X50" s="121"/>
      <c r="Y50" s="124">
        <f t="shared" si="22"/>
        <v>0</v>
      </c>
      <c r="Z50" s="157">
        <f t="shared" si="23"/>
        <v>0</v>
      </c>
      <c r="AA50" s="322">
        <f t="shared" si="23"/>
        <v>0</v>
      </c>
      <c r="AB50" s="159">
        <f t="shared" si="24"/>
        <v>0</v>
      </c>
      <c r="AC50" s="439">
        <f t="shared" si="25"/>
        <v>0</v>
      </c>
      <c r="AD50" s="326">
        <f t="shared" si="25"/>
        <v>0</v>
      </c>
      <c r="AE50" s="168">
        <f t="shared" si="26"/>
        <v>0</v>
      </c>
      <c r="AF50" s="143">
        <f>'[2]Susp Off'!K52</f>
        <v>0</v>
      </c>
      <c r="AG50" s="121"/>
      <c r="AH50" s="122">
        <f t="shared" si="27"/>
        <v>0</v>
      </c>
      <c r="AI50" s="121">
        <f>'[2]Susp Off'!L52</f>
        <v>0</v>
      </c>
      <c r="AJ50" s="121"/>
      <c r="AK50" s="122">
        <f t="shared" si="28"/>
        <v>0</v>
      </c>
      <c r="AL50" s="121">
        <f>'[2]Susp Off'!M52</f>
        <v>0</v>
      </c>
      <c r="AM50" s="121"/>
      <c r="AN50" s="122">
        <f t="shared" si="29"/>
        <v>0</v>
      </c>
      <c r="AO50" s="157">
        <f t="shared" si="9"/>
        <v>0</v>
      </c>
      <c r="AP50" s="322">
        <f t="shared" si="9"/>
        <v>0</v>
      </c>
      <c r="AQ50" s="159">
        <f t="shared" si="10"/>
        <v>0</v>
      </c>
      <c r="AR50" s="143">
        <f>'[2]Susp Off'!N52</f>
        <v>0</v>
      </c>
      <c r="AS50" s="121"/>
      <c r="AT50" s="122">
        <f t="shared" si="30"/>
        <v>0</v>
      </c>
      <c r="AU50" s="121">
        <f>'[2]Susp Off'!O52</f>
        <v>0</v>
      </c>
      <c r="AV50" s="121"/>
      <c r="AW50" s="123">
        <f t="shared" si="31"/>
        <v>0</v>
      </c>
      <c r="AX50" s="121">
        <f>'[2]Susp Off'!P52</f>
        <v>0</v>
      </c>
      <c r="AY50" s="121"/>
      <c r="AZ50" s="122">
        <f t="shared" si="32"/>
        <v>0</v>
      </c>
      <c r="BA50" s="157">
        <f t="shared" si="33"/>
        <v>0</v>
      </c>
      <c r="BB50" s="158">
        <f t="shared" si="34"/>
        <v>0</v>
      </c>
      <c r="BC50" s="443">
        <f t="shared" si="35"/>
        <v>0</v>
      </c>
      <c r="BD50" s="166">
        <f t="shared" si="36"/>
        <v>0</v>
      </c>
      <c r="BE50" s="167">
        <f t="shared" si="37"/>
        <v>0</v>
      </c>
      <c r="BF50" s="444">
        <f t="shared" si="38"/>
        <v>0</v>
      </c>
      <c r="BG50" s="439">
        <f t="shared" si="39"/>
        <v>0</v>
      </c>
      <c r="BH50" s="444">
        <f t="shared" si="40"/>
        <v>0</v>
      </c>
      <c r="BI50" s="444">
        <f t="shared" si="41"/>
        <v>0</v>
      </c>
      <c r="BJ50" s="467"/>
      <c r="BK50" s="188"/>
      <c r="BL50" s="456">
        <f>VLOOKUP($B50,Test!$A$131:$J$184,9,0)</f>
        <v>0</v>
      </c>
    </row>
    <row r="51" spans="1:64" s="183" customFormat="1" ht="30" customHeight="1" x14ac:dyDescent="0.5">
      <c r="A51" s="181">
        <f t="shared" si="42"/>
        <v>45</v>
      </c>
      <c r="B51" s="222">
        <v>51617</v>
      </c>
      <c r="C51" s="236" t="s">
        <v>37</v>
      </c>
      <c r="D51" s="186" t="s">
        <v>77</v>
      </c>
      <c r="E51" s="143">
        <f>'[2]Susp Off'!E53</f>
        <v>12000</v>
      </c>
      <c r="F51" s="121">
        <v>0</v>
      </c>
      <c r="G51" s="122">
        <f t="shared" si="15"/>
        <v>12000</v>
      </c>
      <c r="H51" s="121">
        <f>'[2]Susp Off'!F53</f>
        <v>30000</v>
      </c>
      <c r="I51" s="121">
        <v>120</v>
      </c>
      <c r="J51" s="122">
        <f t="shared" si="16"/>
        <v>29880</v>
      </c>
      <c r="K51" s="121">
        <f>'[2]Susp Off'!G53</f>
        <v>482516</v>
      </c>
      <c r="L51" s="121">
        <v>210</v>
      </c>
      <c r="M51" s="124">
        <f t="shared" si="17"/>
        <v>482306</v>
      </c>
      <c r="N51" s="157">
        <f t="shared" ref="N51:O53" si="43">+E51+H51+K51</f>
        <v>524516</v>
      </c>
      <c r="O51" s="322">
        <f t="shared" si="43"/>
        <v>330</v>
      </c>
      <c r="P51" s="159">
        <f t="shared" si="19"/>
        <v>524186</v>
      </c>
      <c r="Q51" s="143">
        <f>'[2]Susp Off'!H53</f>
        <v>10000</v>
      </c>
      <c r="R51" s="121">
        <v>3516.67</v>
      </c>
      <c r="S51" s="122">
        <f t="shared" si="20"/>
        <v>6483.33</v>
      </c>
      <c r="T51" s="121">
        <f>'[2]Susp Off'!I53</f>
        <v>4000</v>
      </c>
      <c r="U51" s="121"/>
      <c r="V51" s="122">
        <f t="shared" si="21"/>
        <v>4000</v>
      </c>
      <c r="W51" s="483">
        <f>'[2]Susp Off'!J53</f>
        <v>6000</v>
      </c>
      <c r="X51" s="121"/>
      <c r="Y51" s="124">
        <f t="shared" si="22"/>
        <v>6000</v>
      </c>
      <c r="Z51" s="157">
        <f t="shared" ref="Z51:AA53" si="44">+Q51+T51+W51</f>
        <v>20000</v>
      </c>
      <c r="AA51" s="322">
        <f t="shared" si="44"/>
        <v>3516.67</v>
      </c>
      <c r="AB51" s="159">
        <f t="shared" si="24"/>
        <v>16483.330000000002</v>
      </c>
      <c r="AC51" s="439">
        <f t="shared" ref="AC51:AD53" si="45">+E51+H51+K51+Q51+T51+W51</f>
        <v>544516</v>
      </c>
      <c r="AD51" s="487">
        <f t="shared" si="45"/>
        <v>3846.67</v>
      </c>
      <c r="AE51" s="168">
        <f t="shared" si="26"/>
        <v>540669.32999999996</v>
      </c>
      <c r="AF51" s="143">
        <f>'[2]Susp Off'!K53</f>
        <v>0</v>
      </c>
      <c r="AG51" s="121"/>
      <c r="AH51" s="122">
        <f t="shared" si="27"/>
        <v>0</v>
      </c>
      <c r="AI51" s="121">
        <f>'[2]Susp Off'!L53</f>
        <v>0</v>
      </c>
      <c r="AJ51" s="121"/>
      <c r="AK51" s="122">
        <f t="shared" si="28"/>
        <v>0</v>
      </c>
      <c r="AL51" s="121">
        <f>'[2]Susp Off'!M53</f>
        <v>12000</v>
      </c>
      <c r="AM51" s="121"/>
      <c r="AN51" s="122">
        <f t="shared" si="29"/>
        <v>12000</v>
      </c>
      <c r="AO51" s="157">
        <f t="shared" ref="AO51:AP53" si="46">+AF51+AI51+AL51</f>
        <v>12000</v>
      </c>
      <c r="AP51" s="322">
        <f t="shared" si="46"/>
        <v>0</v>
      </c>
      <c r="AQ51" s="159">
        <f t="shared" si="10"/>
        <v>12000</v>
      </c>
      <c r="AR51" s="143">
        <f>'[2]Susp Off'!N53</f>
        <v>10000</v>
      </c>
      <c r="AS51" s="121"/>
      <c r="AT51" s="122">
        <f t="shared" si="30"/>
        <v>10000</v>
      </c>
      <c r="AU51" s="121">
        <f>'[2]Susp Off'!O53</f>
        <v>14000</v>
      </c>
      <c r="AV51" s="121"/>
      <c r="AW51" s="123">
        <f t="shared" si="31"/>
        <v>14000</v>
      </c>
      <c r="AX51" s="121">
        <f>'[2]Susp Off'!P53</f>
        <v>0</v>
      </c>
      <c r="AY51" s="121"/>
      <c r="AZ51" s="122">
        <f t="shared" si="32"/>
        <v>0</v>
      </c>
      <c r="BA51" s="157">
        <f t="shared" si="33"/>
        <v>24000</v>
      </c>
      <c r="BB51" s="158">
        <f t="shared" si="34"/>
        <v>0</v>
      </c>
      <c r="BC51" s="443">
        <f t="shared" si="35"/>
        <v>24000</v>
      </c>
      <c r="BD51" s="166">
        <f t="shared" si="36"/>
        <v>36000</v>
      </c>
      <c r="BE51" s="167">
        <f t="shared" si="37"/>
        <v>0</v>
      </c>
      <c r="BF51" s="444">
        <f t="shared" si="38"/>
        <v>36000</v>
      </c>
      <c r="BG51" s="439">
        <f t="shared" si="39"/>
        <v>580516</v>
      </c>
      <c r="BH51" s="444">
        <f t="shared" si="40"/>
        <v>3846.67</v>
      </c>
      <c r="BI51" s="175">
        <f t="shared" si="41"/>
        <v>576669.32999999996</v>
      </c>
      <c r="BJ51" s="467"/>
      <c r="BK51" s="188"/>
      <c r="BL51" s="456">
        <f>VLOOKUP($B51,Test!$A$131:$J$184,9,0)</f>
        <v>0</v>
      </c>
    </row>
    <row r="52" spans="1:64" s="183" customFormat="1" ht="30" customHeight="1" x14ac:dyDescent="0.5">
      <c r="A52" s="184">
        <f t="shared" si="42"/>
        <v>46</v>
      </c>
      <c r="B52" s="512">
        <v>51698</v>
      </c>
      <c r="C52" s="514" t="s">
        <v>266</v>
      </c>
      <c r="D52" s="233"/>
      <c r="E52" s="143"/>
      <c r="F52" s="121"/>
      <c r="G52" s="122">
        <f t="shared" ref="G52" si="47">E52-F52</f>
        <v>0</v>
      </c>
      <c r="H52" s="121"/>
      <c r="I52" s="121"/>
      <c r="J52" s="122">
        <f t="shared" ref="J52" si="48">H52-I52</f>
        <v>0</v>
      </c>
      <c r="K52" s="121"/>
      <c r="L52" s="121"/>
      <c r="M52" s="124">
        <f t="shared" ref="M52" si="49">K52-L52</f>
        <v>0</v>
      </c>
      <c r="N52" s="157">
        <f t="shared" ref="N52" si="50">+E52+H52+K52</f>
        <v>0</v>
      </c>
      <c r="O52" s="322">
        <f t="shared" ref="O52" si="51">+F52+I52+L52</f>
        <v>0</v>
      </c>
      <c r="P52" s="159">
        <f t="shared" ref="P52" si="52">+N52-O52</f>
        <v>0</v>
      </c>
      <c r="Q52" s="143"/>
      <c r="R52" s="121"/>
      <c r="S52" s="122">
        <f t="shared" ref="S52" si="53">Q52-R52</f>
        <v>0</v>
      </c>
      <c r="T52" s="121"/>
      <c r="U52" s="121"/>
      <c r="V52" s="122">
        <f t="shared" ref="V52" si="54">T52-U52</f>
        <v>0</v>
      </c>
      <c r="W52" s="483"/>
      <c r="X52" s="121"/>
      <c r="Y52" s="124">
        <f t="shared" ref="Y52" si="55">W52-X52</f>
        <v>0</v>
      </c>
      <c r="Z52" s="157">
        <f t="shared" ref="Z52" si="56">+Q52+T52+W52</f>
        <v>0</v>
      </c>
      <c r="AA52" s="322">
        <f t="shared" ref="AA52" si="57">+R52+U52+X52</f>
        <v>0</v>
      </c>
      <c r="AB52" s="159">
        <f t="shared" ref="AB52" si="58">+Z52-AA52</f>
        <v>0</v>
      </c>
      <c r="AC52" s="439">
        <f t="shared" ref="AC52" si="59">+E52+H52+K52+Q52+T52+W52</f>
        <v>0</v>
      </c>
      <c r="AD52" s="487">
        <f t="shared" ref="AD52" si="60">+F52+I52+L52+R52+U52+X52</f>
        <v>0</v>
      </c>
      <c r="AE52" s="168">
        <f t="shared" ref="AE52" si="61">+AC52-AD52</f>
        <v>0</v>
      </c>
      <c r="AF52" s="143"/>
      <c r="AG52" s="121"/>
      <c r="AH52" s="122">
        <f t="shared" ref="AH52" si="62">AF52-AG52</f>
        <v>0</v>
      </c>
      <c r="AI52" s="121"/>
      <c r="AJ52" s="121"/>
      <c r="AK52" s="122">
        <f t="shared" ref="AK52" si="63">AI52-AJ52</f>
        <v>0</v>
      </c>
      <c r="AL52" s="121"/>
      <c r="AM52" s="121"/>
      <c r="AN52" s="122">
        <f t="shared" ref="AN52" si="64">AL52-AM52</f>
        <v>0</v>
      </c>
      <c r="AO52" s="157">
        <f t="shared" ref="AO52" si="65">+AF52+AI52+AL52</f>
        <v>0</v>
      </c>
      <c r="AP52" s="322">
        <f t="shared" ref="AP52" si="66">+AG52+AJ52+AM52</f>
        <v>0</v>
      </c>
      <c r="AQ52" s="159">
        <f t="shared" ref="AQ52" si="67">AO52-AP52</f>
        <v>0</v>
      </c>
      <c r="AR52" s="143"/>
      <c r="AS52" s="121"/>
      <c r="AT52" s="122">
        <f t="shared" ref="AT52" si="68">AR52-AS52</f>
        <v>0</v>
      </c>
      <c r="AU52" s="121"/>
      <c r="AV52" s="121"/>
      <c r="AW52" s="123">
        <f t="shared" ref="AW52" si="69">AU52-AV52</f>
        <v>0</v>
      </c>
      <c r="AX52" s="121"/>
      <c r="AY52" s="121"/>
      <c r="AZ52" s="122">
        <f t="shared" ref="AZ52" si="70">AX52-AY52</f>
        <v>0</v>
      </c>
      <c r="BA52" s="157">
        <f t="shared" ref="BA52" si="71">AR52+AU52+AX52</f>
        <v>0</v>
      </c>
      <c r="BB52" s="158">
        <f t="shared" ref="BB52" si="72">AS52+AV52+AY52</f>
        <v>0</v>
      </c>
      <c r="BC52" s="443">
        <f t="shared" ref="BC52" si="73">BA52-BB52</f>
        <v>0</v>
      </c>
      <c r="BD52" s="166">
        <f t="shared" ref="BD52" si="74">AF52+AI52+AL52+AR52+AU52+AX52</f>
        <v>0</v>
      </c>
      <c r="BE52" s="167">
        <f t="shared" ref="BE52" si="75">AG52+AJ52+AM52+AS52+AV52+AY52</f>
        <v>0</v>
      </c>
      <c r="BF52" s="444">
        <f t="shared" ref="BF52" si="76">BD52-BE52</f>
        <v>0</v>
      </c>
      <c r="BG52" s="439">
        <f t="shared" ref="BG52" si="77">AC52+BD52</f>
        <v>0</v>
      </c>
      <c r="BH52" s="444">
        <f t="shared" ref="BH52" si="78">AD52+BE52</f>
        <v>0</v>
      </c>
      <c r="BI52" s="175">
        <f t="shared" ref="BI52" si="79">BG52-BH52</f>
        <v>0</v>
      </c>
      <c r="BJ52" s="467"/>
      <c r="BK52" s="188"/>
      <c r="BL52" s="456"/>
    </row>
    <row r="53" spans="1:64" s="183" customFormat="1" ht="30" customHeight="1" thickBot="1" x14ac:dyDescent="0.55000000000000004">
      <c r="A53" s="181">
        <f t="shared" si="42"/>
        <v>47</v>
      </c>
      <c r="B53" s="225">
        <v>51708</v>
      </c>
      <c r="C53" s="237" t="s">
        <v>247</v>
      </c>
      <c r="D53" s="187" t="s">
        <v>250</v>
      </c>
      <c r="E53" s="461">
        <f>'[2]Susp Off'!E54</f>
        <v>0</v>
      </c>
      <c r="F53" s="126"/>
      <c r="G53" s="127">
        <f t="shared" si="15"/>
        <v>0</v>
      </c>
      <c r="H53" s="126">
        <f>'[2]Susp Off'!F54</f>
        <v>0</v>
      </c>
      <c r="I53" s="126"/>
      <c r="J53" s="127">
        <f t="shared" si="16"/>
        <v>0</v>
      </c>
      <c r="K53" s="126">
        <f>'[2]Susp Off'!G54</f>
        <v>0</v>
      </c>
      <c r="L53" s="126"/>
      <c r="M53" s="129">
        <f t="shared" si="17"/>
        <v>0</v>
      </c>
      <c r="N53" s="160">
        <f t="shared" si="43"/>
        <v>0</v>
      </c>
      <c r="O53" s="323">
        <f t="shared" si="43"/>
        <v>0</v>
      </c>
      <c r="P53" s="162">
        <f t="shared" si="19"/>
        <v>0</v>
      </c>
      <c r="Q53" s="461">
        <f>'[2]Susp Off'!H54</f>
        <v>0</v>
      </c>
      <c r="R53" s="126"/>
      <c r="S53" s="127">
        <f t="shared" si="20"/>
        <v>0</v>
      </c>
      <c r="T53" s="126">
        <f>'[2]Susp Off'!I54</f>
        <v>0</v>
      </c>
      <c r="U53" s="126"/>
      <c r="V53" s="127">
        <f t="shared" si="21"/>
        <v>0</v>
      </c>
      <c r="W53" s="484">
        <f>'[2]Susp Off'!J54</f>
        <v>0</v>
      </c>
      <c r="X53" s="126"/>
      <c r="Y53" s="146">
        <f t="shared" si="22"/>
        <v>0</v>
      </c>
      <c r="Z53" s="160">
        <f t="shared" si="44"/>
        <v>0</v>
      </c>
      <c r="AA53" s="323">
        <f t="shared" si="44"/>
        <v>0</v>
      </c>
      <c r="AB53" s="162">
        <f t="shared" si="24"/>
        <v>0</v>
      </c>
      <c r="AC53" s="440">
        <f t="shared" si="45"/>
        <v>0</v>
      </c>
      <c r="AD53" s="329">
        <f t="shared" si="45"/>
        <v>0</v>
      </c>
      <c r="AE53" s="171">
        <f t="shared" si="26"/>
        <v>0</v>
      </c>
      <c r="AF53" s="461">
        <f>'[2]Susp Off'!K54</f>
        <v>0</v>
      </c>
      <c r="AG53" s="126"/>
      <c r="AH53" s="144">
        <f t="shared" si="27"/>
        <v>0</v>
      </c>
      <c r="AI53" s="126">
        <f>'[2]Susp Off'!L54</f>
        <v>0</v>
      </c>
      <c r="AJ53" s="126"/>
      <c r="AK53" s="144">
        <f t="shared" si="28"/>
        <v>0</v>
      </c>
      <c r="AL53" s="126">
        <f>'[2]Susp Off'!M54</f>
        <v>0</v>
      </c>
      <c r="AM53" s="126"/>
      <c r="AN53" s="144">
        <f t="shared" si="29"/>
        <v>0</v>
      </c>
      <c r="AO53" s="160">
        <f t="shared" si="46"/>
        <v>0</v>
      </c>
      <c r="AP53" s="323">
        <f t="shared" si="46"/>
        <v>0</v>
      </c>
      <c r="AQ53" s="475">
        <f t="shared" si="10"/>
        <v>0</v>
      </c>
      <c r="AR53" s="461">
        <f>'[2]Susp Off'!N54</f>
        <v>0</v>
      </c>
      <c r="AS53" s="126"/>
      <c r="AT53" s="122">
        <f t="shared" si="30"/>
        <v>0</v>
      </c>
      <c r="AU53" s="126">
        <f>'[2]Susp Off'!O54</f>
        <v>0</v>
      </c>
      <c r="AV53" s="126"/>
      <c r="AW53" s="123">
        <f t="shared" si="31"/>
        <v>0</v>
      </c>
      <c r="AX53" s="126">
        <f>'[2]Susp Off'!P54</f>
        <v>0</v>
      </c>
      <c r="AY53" s="126"/>
      <c r="AZ53" s="122">
        <f t="shared" si="32"/>
        <v>0</v>
      </c>
      <c r="BA53" s="160">
        <f t="shared" si="33"/>
        <v>0</v>
      </c>
      <c r="BB53" s="161">
        <f t="shared" si="34"/>
        <v>0</v>
      </c>
      <c r="BC53" s="450">
        <f t="shared" si="35"/>
        <v>0</v>
      </c>
      <c r="BD53" s="169">
        <f t="shared" si="36"/>
        <v>0</v>
      </c>
      <c r="BE53" s="180">
        <f t="shared" si="37"/>
        <v>0</v>
      </c>
      <c r="BF53" s="446">
        <f t="shared" si="38"/>
        <v>0</v>
      </c>
      <c r="BG53" s="440">
        <f t="shared" si="39"/>
        <v>0</v>
      </c>
      <c r="BH53" s="446">
        <f t="shared" si="40"/>
        <v>0</v>
      </c>
      <c r="BI53" s="446">
        <f t="shared" si="41"/>
        <v>0</v>
      </c>
      <c r="BJ53" s="467"/>
      <c r="BK53" s="188"/>
      <c r="BL53" s="456">
        <f>VLOOKUP($B53,Test!$A$131:$J$184,9,0)</f>
        <v>0</v>
      </c>
    </row>
    <row r="54" spans="1:64" s="114" customFormat="1" ht="33" customHeight="1" thickBot="1" x14ac:dyDescent="0.55000000000000004">
      <c r="A54" s="540" t="s">
        <v>97</v>
      </c>
      <c r="B54" s="541"/>
      <c r="C54" s="549"/>
      <c r="D54" s="115"/>
      <c r="E54" s="462">
        <f t="shared" ref="E54:AJ54" si="80">SUM(E7:E53)</f>
        <v>3709024.4975117454</v>
      </c>
      <c r="F54" s="131">
        <f t="shared" si="80"/>
        <v>3432462.1699999995</v>
      </c>
      <c r="G54" s="132">
        <f t="shared" si="80"/>
        <v>276562.32751174545</v>
      </c>
      <c r="H54" s="131">
        <f t="shared" si="80"/>
        <v>3516405.7255705958</v>
      </c>
      <c r="I54" s="131">
        <f t="shared" si="80"/>
        <v>3823430.7000000011</v>
      </c>
      <c r="J54" s="132">
        <f t="shared" si="80"/>
        <v>-307024.97442940442</v>
      </c>
      <c r="K54" s="131">
        <f t="shared" si="80"/>
        <v>4226654.8536849329</v>
      </c>
      <c r="L54" s="131">
        <f t="shared" si="80"/>
        <v>4110112.8799999994</v>
      </c>
      <c r="M54" s="134">
        <f t="shared" si="80"/>
        <v>116541.97368493315</v>
      </c>
      <c r="N54" s="163">
        <f t="shared" si="80"/>
        <v>11452085.076767275</v>
      </c>
      <c r="O54" s="324">
        <f t="shared" si="80"/>
        <v>11366005.750000002</v>
      </c>
      <c r="P54" s="165">
        <f t="shared" si="80"/>
        <v>86079.326767273888</v>
      </c>
      <c r="Q54" s="462">
        <f t="shared" si="80"/>
        <v>2926479.9814936863</v>
      </c>
      <c r="R54" s="131">
        <f t="shared" si="80"/>
        <v>2635546.2299999995</v>
      </c>
      <c r="S54" s="132">
        <f t="shared" si="80"/>
        <v>290933.75149368646</v>
      </c>
      <c r="T54" s="131">
        <f t="shared" si="80"/>
        <v>3303267.4732461264</v>
      </c>
      <c r="U54" s="131">
        <f t="shared" si="80"/>
        <v>0</v>
      </c>
      <c r="V54" s="132">
        <f t="shared" si="80"/>
        <v>3303267.4732461264</v>
      </c>
      <c r="W54" s="131">
        <f t="shared" si="80"/>
        <v>3236461.382713994</v>
      </c>
      <c r="X54" s="131">
        <f t="shared" si="80"/>
        <v>0</v>
      </c>
      <c r="Y54" s="139">
        <f t="shared" si="80"/>
        <v>3236461.382713994</v>
      </c>
      <c r="Z54" s="163">
        <f t="shared" si="80"/>
        <v>9466208.8374538086</v>
      </c>
      <c r="AA54" s="324">
        <f t="shared" si="80"/>
        <v>2635546.2299999995</v>
      </c>
      <c r="AB54" s="165">
        <f t="shared" si="80"/>
        <v>6830662.6074538063</v>
      </c>
      <c r="AC54" s="441">
        <f t="shared" si="80"/>
        <v>20918293.914221078</v>
      </c>
      <c r="AD54" s="178">
        <f t="shared" si="80"/>
        <v>14001551.979999999</v>
      </c>
      <c r="AE54" s="174">
        <f t="shared" si="80"/>
        <v>6916741.9342210805</v>
      </c>
      <c r="AF54" s="155">
        <f t="shared" si="80"/>
        <v>3566604.2350520962</v>
      </c>
      <c r="AG54" s="131">
        <f t="shared" si="80"/>
        <v>0</v>
      </c>
      <c r="AH54" s="136">
        <f t="shared" si="80"/>
        <v>3566604.2350520962</v>
      </c>
      <c r="AI54" s="131">
        <f t="shared" si="80"/>
        <v>3122005.1233509406</v>
      </c>
      <c r="AJ54" s="131">
        <f t="shared" si="80"/>
        <v>0</v>
      </c>
      <c r="AK54" s="136">
        <f t="shared" ref="AK54:BI54" si="81">SUM(AK7:AK53)</f>
        <v>3122005.1233509406</v>
      </c>
      <c r="AL54" s="131">
        <f t="shared" si="81"/>
        <v>3055294.673346506</v>
      </c>
      <c r="AM54" s="131">
        <f t="shared" si="81"/>
        <v>0</v>
      </c>
      <c r="AN54" s="136">
        <f t="shared" si="81"/>
        <v>3055294.673346506</v>
      </c>
      <c r="AO54" s="163">
        <f t="shared" si="81"/>
        <v>9743904.0317495447</v>
      </c>
      <c r="AP54" s="324">
        <f t="shared" si="81"/>
        <v>0</v>
      </c>
      <c r="AQ54" s="476">
        <f t="shared" si="81"/>
        <v>9743904.0317495447</v>
      </c>
      <c r="AR54" s="155">
        <f t="shared" si="81"/>
        <v>2874593.6616117069</v>
      </c>
      <c r="AS54" s="131">
        <f t="shared" si="81"/>
        <v>0</v>
      </c>
      <c r="AT54" s="136">
        <f t="shared" si="81"/>
        <v>2874593.6616117069</v>
      </c>
      <c r="AU54" s="131">
        <f t="shared" si="81"/>
        <v>3218307.9583238591</v>
      </c>
      <c r="AV54" s="131">
        <f t="shared" si="81"/>
        <v>0</v>
      </c>
      <c r="AW54" s="137">
        <f t="shared" si="81"/>
        <v>3218307.9583238591</v>
      </c>
      <c r="AX54" s="131">
        <f t="shared" si="81"/>
        <v>3704715.6192284324</v>
      </c>
      <c r="AY54" s="131">
        <f t="shared" si="81"/>
        <v>0</v>
      </c>
      <c r="AZ54" s="136">
        <f t="shared" si="81"/>
        <v>3704715.6192284324</v>
      </c>
      <c r="BA54" s="163">
        <f t="shared" si="81"/>
        <v>9797617.2391639967</v>
      </c>
      <c r="BB54" s="164">
        <f t="shared" si="81"/>
        <v>0</v>
      </c>
      <c r="BC54" s="449">
        <f t="shared" si="81"/>
        <v>9797617.2391639967</v>
      </c>
      <c r="BD54" s="172">
        <f t="shared" si="81"/>
        <v>19541521.270913541</v>
      </c>
      <c r="BE54" s="173">
        <f t="shared" si="81"/>
        <v>0</v>
      </c>
      <c r="BF54" s="445">
        <f t="shared" si="81"/>
        <v>19541521.270913541</v>
      </c>
      <c r="BG54" s="441">
        <f t="shared" si="81"/>
        <v>40459815.185134619</v>
      </c>
      <c r="BH54" s="445">
        <f t="shared" si="81"/>
        <v>14001551.979999999</v>
      </c>
      <c r="BI54" s="445">
        <f t="shared" si="81"/>
        <v>26458263.205134615</v>
      </c>
      <c r="BJ54" s="469"/>
      <c r="BK54" s="116"/>
      <c r="BL54" s="457">
        <f>SUM(BL7:BL53)</f>
        <v>3670952.4999999995</v>
      </c>
    </row>
    <row r="55" spans="1:64" s="40" customFormat="1" ht="33" hidden="1" customHeight="1" x14ac:dyDescent="0.25">
      <c r="A55" s="38"/>
      <c r="B55" s="39"/>
      <c r="C55" s="38"/>
      <c r="E55" s="40">
        <f t="shared" ref="E55:K55" si="82">SUM(E7:E53)-E54</f>
        <v>0</v>
      </c>
      <c r="F55" s="40">
        <f t="shared" si="82"/>
        <v>0</v>
      </c>
      <c r="G55" s="40">
        <f t="shared" si="82"/>
        <v>0</v>
      </c>
      <c r="H55" s="40">
        <f t="shared" si="82"/>
        <v>0</v>
      </c>
      <c r="I55" s="40">
        <f t="shared" si="82"/>
        <v>0</v>
      </c>
      <c r="J55" s="40">
        <f t="shared" si="82"/>
        <v>0</v>
      </c>
      <c r="K55" s="40">
        <f t="shared" si="82"/>
        <v>0</v>
      </c>
      <c r="L55" s="40">
        <v>0</v>
      </c>
      <c r="M55" s="40">
        <f t="shared" ref="M55:AF55" si="83">SUM(M7:M53)-M54</f>
        <v>0</v>
      </c>
      <c r="N55" s="40">
        <f t="shared" si="83"/>
        <v>0</v>
      </c>
      <c r="O55" s="40">
        <f t="shared" si="83"/>
        <v>0</v>
      </c>
      <c r="P55" s="40">
        <f t="shared" si="83"/>
        <v>0</v>
      </c>
      <c r="Q55" s="40">
        <f t="shared" si="83"/>
        <v>0</v>
      </c>
      <c r="R55" s="40">
        <f t="shared" si="83"/>
        <v>0</v>
      </c>
      <c r="S55" s="40">
        <f t="shared" si="83"/>
        <v>0</v>
      </c>
      <c r="T55" s="40">
        <f t="shared" si="83"/>
        <v>0</v>
      </c>
      <c r="U55" s="40">
        <f t="shared" si="83"/>
        <v>0</v>
      </c>
      <c r="V55" s="40">
        <f t="shared" si="83"/>
        <v>0</v>
      </c>
      <c r="W55" s="40">
        <f t="shared" si="83"/>
        <v>0</v>
      </c>
      <c r="X55" s="40">
        <f t="shared" si="83"/>
        <v>0</v>
      </c>
      <c r="Y55" s="40">
        <f t="shared" si="83"/>
        <v>0</v>
      </c>
      <c r="Z55" s="40">
        <f t="shared" si="83"/>
        <v>0</v>
      </c>
      <c r="AA55" s="40">
        <f t="shared" si="83"/>
        <v>0</v>
      </c>
      <c r="AB55" s="40">
        <f t="shared" si="83"/>
        <v>0</v>
      </c>
      <c r="AC55" s="40">
        <f t="shared" si="83"/>
        <v>0</v>
      </c>
      <c r="AD55" s="40">
        <f t="shared" si="83"/>
        <v>0</v>
      </c>
      <c r="AE55" s="40">
        <f t="shared" si="83"/>
        <v>0</v>
      </c>
      <c r="AF55" s="40">
        <f t="shared" si="83"/>
        <v>0</v>
      </c>
      <c r="AI55" s="40">
        <f>SUM(AI7:AI53)-AI54</f>
        <v>0</v>
      </c>
      <c r="AL55" s="40">
        <f>SUM(AL7:AL53)-AL54</f>
        <v>0</v>
      </c>
      <c r="AO55" s="40">
        <f>SUM(AO7:AO53)-AO54</f>
        <v>0</v>
      </c>
      <c r="AR55" s="40">
        <v>20000</v>
      </c>
      <c r="AU55" s="40">
        <v>30000</v>
      </c>
      <c r="AX55" s="40">
        <f>SUM(AX7:AX53)-AX54</f>
        <v>0</v>
      </c>
      <c r="BA55" s="40">
        <f>SUM(BA7:BA53)-BA54</f>
        <v>0</v>
      </c>
      <c r="BD55" s="40">
        <f>SUM(BD7:BD53)-BD54</f>
        <v>0</v>
      </c>
      <c r="BG55" s="40">
        <f>SUM(BG7:BG53)-BG54</f>
        <v>0</v>
      </c>
    </row>
    <row r="56" spans="1:64" s="40" customFormat="1" ht="33" hidden="1" customHeight="1" thickBot="1" x14ac:dyDescent="0.3">
      <c r="A56" s="38"/>
      <c r="B56" s="39"/>
      <c r="C56" s="38"/>
      <c r="AR56" s="40">
        <v>0</v>
      </c>
      <c r="AU56" s="40">
        <v>0</v>
      </c>
      <c r="BL56" s="33"/>
    </row>
    <row r="57" spans="1:64" s="405" customFormat="1" ht="30" hidden="1" customHeight="1" thickBot="1" x14ac:dyDescent="0.3">
      <c r="A57" s="388">
        <v>46</v>
      </c>
      <c r="B57" s="389">
        <v>48104</v>
      </c>
      <c r="C57" s="390" t="s">
        <v>239</v>
      </c>
      <c r="D57" s="391"/>
      <c r="E57" s="408"/>
      <c r="F57" s="409" t="e">
        <f>+'43 92'!F60+'Total Factory'!#REF!</f>
        <v>#REF!</v>
      </c>
      <c r="G57" s="409" t="e">
        <f>+E57-F57</f>
        <v>#REF!</v>
      </c>
      <c r="H57" s="409"/>
      <c r="I57" s="409" t="e">
        <f>+'43 92'!I60+'Total Factory'!#REF!</f>
        <v>#REF!</v>
      </c>
      <c r="J57" s="409" t="e">
        <f>+H57-I57</f>
        <v>#REF!</v>
      </c>
      <c r="K57" s="409"/>
      <c r="L57" s="393"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408"/>
      <c r="R57" s="409">
        <v>0</v>
      </c>
      <c r="S57" s="409" t="e">
        <f>+'43 92'!S60+'Total Factory'!#REF!</f>
        <v>#REF!</v>
      </c>
      <c r="T57" s="409"/>
      <c r="U57" s="409" t="e">
        <f>+'43 92'!U60+'Total Factory'!#REF!</f>
        <v>#REF!</v>
      </c>
      <c r="V57" s="409" t="e">
        <f>+'43 92'!V60+'Total Factory'!#REF!</f>
        <v>#REF!</v>
      </c>
      <c r="W57" s="410"/>
      <c r="X57" s="407" t="e">
        <f>+F57+I57+L57+O57+R57+U57</f>
        <v>#REF!</v>
      </c>
      <c r="Y57" s="399" t="e">
        <f>+W57-X57</f>
        <v>#REF!</v>
      </c>
      <c r="Z57" s="401">
        <f>+Q57+T57+W57</f>
        <v>0</v>
      </c>
      <c r="AA57" s="402">
        <v>0</v>
      </c>
      <c r="AB57" s="403">
        <f>+Z57-AA57</f>
        <v>0</v>
      </c>
      <c r="AC57" s="401">
        <f>+E57+H57+K57+Q57+T57+W57</f>
        <v>0</v>
      </c>
      <c r="AD57" s="406">
        <v>0</v>
      </c>
      <c r="AE57" s="396">
        <f>+AC57-AD57</f>
        <v>0</v>
      </c>
      <c r="AF57" s="408"/>
      <c r="AG57" s="409"/>
      <c r="AH57" s="409"/>
      <c r="AI57" s="411"/>
      <c r="AJ57" s="412"/>
      <c r="AK57" s="412"/>
      <c r="AL57" s="410"/>
      <c r="AM57" s="406"/>
      <c r="AN57" s="406"/>
      <c r="AO57" s="393">
        <f>+AF57+AI57+AL57</f>
        <v>0</v>
      </c>
      <c r="AP57" s="442"/>
      <c r="AQ57" s="442"/>
      <c r="AR57" s="408"/>
      <c r="AS57" s="409"/>
      <c r="AT57" s="409"/>
      <c r="AU57" s="409"/>
      <c r="AV57" s="409"/>
      <c r="AW57" s="409"/>
      <c r="AX57" s="410"/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  <c r="BL57" s="33"/>
    </row>
    <row r="58" spans="1:64" s="40" customFormat="1" ht="33" hidden="1" customHeight="1" x14ac:dyDescent="0.25">
      <c r="A58" s="38"/>
      <c r="B58" s="39"/>
      <c r="C58" s="38"/>
      <c r="BL58" s="33"/>
    </row>
    <row r="59" spans="1:64" s="376" customFormat="1" hidden="1" x14ac:dyDescent="0.25">
      <c r="A59" s="363" t="s">
        <v>227</v>
      </c>
      <c r="B59" s="364"/>
      <c r="C59" s="365"/>
      <c r="D59" s="372"/>
      <c r="E59" s="373"/>
      <c r="F59" s="373"/>
      <c r="G59" s="373"/>
      <c r="H59" s="373"/>
      <c r="I59" s="373"/>
      <c r="J59" s="373"/>
      <c r="K59" s="373"/>
      <c r="L59" s="373"/>
      <c r="M59" s="373"/>
      <c r="N59" s="373"/>
      <c r="O59" s="373"/>
      <c r="P59" s="373"/>
      <c r="Q59" s="373"/>
      <c r="R59" s="373"/>
      <c r="S59" s="373"/>
      <c r="T59" s="373"/>
      <c r="U59" s="373"/>
      <c r="V59" s="373"/>
      <c r="W59" s="373"/>
      <c r="X59" s="373"/>
      <c r="Y59" s="373"/>
      <c r="Z59" s="373"/>
      <c r="AA59" s="373"/>
      <c r="AB59" s="373"/>
      <c r="AC59" s="373"/>
      <c r="AD59" s="373"/>
      <c r="AE59" s="373"/>
      <c r="AF59" s="373"/>
      <c r="AG59" s="373"/>
      <c r="AH59" s="373"/>
      <c r="AI59" s="373"/>
      <c r="AJ59" s="373"/>
      <c r="AK59" s="373"/>
      <c r="AL59" s="373"/>
      <c r="AM59" s="373"/>
      <c r="AN59" s="373"/>
      <c r="AO59" s="373"/>
      <c r="AP59" s="373"/>
      <c r="AQ59" s="373"/>
      <c r="AR59" s="373"/>
      <c r="AS59" s="373"/>
      <c r="AT59" s="373"/>
      <c r="AU59" s="373"/>
      <c r="AV59" s="373"/>
      <c r="AW59" s="373"/>
      <c r="AX59" s="373"/>
      <c r="AY59" s="373"/>
      <c r="AZ59" s="373"/>
      <c r="BA59" s="373"/>
      <c r="BB59" s="373"/>
      <c r="BC59" s="373"/>
      <c r="BD59" s="373"/>
      <c r="BE59" s="373"/>
      <c r="BF59" s="373"/>
      <c r="BG59" s="374"/>
      <c r="BH59" s="375"/>
      <c r="BI59" s="375"/>
      <c r="BL59" s="33"/>
    </row>
    <row r="60" spans="1:64" s="376" customFormat="1" hidden="1" x14ac:dyDescent="0.25">
      <c r="A60" s="366"/>
      <c r="B60" s="367" t="s">
        <v>228</v>
      </c>
      <c r="C60" s="368"/>
      <c r="D60" s="377"/>
      <c r="E60" s="378"/>
      <c r="F60" s="378"/>
      <c r="G60" s="378"/>
      <c r="H60" s="378"/>
      <c r="I60" s="378"/>
      <c r="J60" s="378"/>
      <c r="K60" s="378"/>
      <c r="L60" s="378"/>
      <c r="M60" s="378"/>
      <c r="N60" s="378"/>
      <c r="O60" s="378"/>
      <c r="P60" s="378"/>
      <c r="Q60" s="378"/>
      <c r="R60" s="378"/>
      <c r="S60" s="378"/>
      <c r="T60" s="378"/>
      <c r="U60" s="378"/>
      <c r="V60" s="378"/>
      <c r="W60" s="378"/>
      <c r="X60" s="378"/>
      <c r="Y60" s="378"/>
      <c r="Z60" s="378"/>
      <c r="AA60" s="378"/>
      <c r="AB60" s="378"/>
      <c r="AC60" s="378"/>
      <c r="AD60" s="378"/>
      <c r="AE60" s="378"/>
      <c r="AF60" s="378"/>
      <c r="AG60" s="378"/>
      <c r="AH60" s="378"/>
      <c r="AI60" s="378"/>
      <c r="AJ60" s="378"/>
      <c r="AK60" s="378"/>
      <c r="AL60" s="378"/>
      <c r="AM60" s="378"/>
      <c r="AN60" s="378"/>
      <c r="AO60" s="378"/>
      <c r="AP60" s="378"/>
      <c r="AQ60" s="378"/>
      <c r="AR60" s="378"/>
      <c r="AS60" s="378"/>
      <c r="AT60" s="378"/>
      <c r="AU60" s="378"/>
      <c r="AV60" s="378"/>
      <c r="AW60" s="378"/>
      <c r="AX60" s="378"/>
      <c r="AY60" s="378"/>
      <c r="AZ60" s="378"/>
      <c r="BA60" s="378"/>
      <c r="BB60" s="378"/>
      <c r="BC60" s="378"/>
      <c r="BD60" s="378"/>
      <c r="BE60" s="378"/>
      <c r="BF60" s="378"/>
      <c r="BG60" s="379"/>
      <c r="BH60" s="375"/>
      <c r="BI60" s="375"/>
      <c r="BL60" s="33"/>
    </row>
    <row r="61" spans="1:64" s="376" customFormat="1" hidden="1" x14ac:dyDescent="0.25">
      <c r="A61" s="366"/>
      <c r="B61" s="367" t="s">
        <v>229</v>
      </c>
      <c r="C61" s="368"/>
      <c r="D61" s="377"/>
      <c r="E61" s="378"/>
      <c r="F61" s="378"/>
      <c r="G61" s="378"/>
      <c r="H61" s="378"/>
      <c r="I61" s="378"/>
      <c r="J61" s="378"/>
      <c r="K61" s="378"/>
      <c r="L61" s="378"/>
      <c r="M61" s="378"/>
      <c r="N61" s="378"/>
      <c r="O61" s="378"/>
      <c r="P61" s="378"/>
      <c r="Q61" s="378"/>
      <c r="R61" s="378"/>
      <c r="S61" s="378"/>
      <c r="T61" s="378"/>
      <c r="U61" s="378"/>
      <c r="V61" s="378"/>
      <c r="W61" s="378"/>
      <c r="X61" s="378"/>
      <c r="Y61" s="378"/>
      <c r="Z61" s="378"/>
      <c r="AA61" s="378"/>
      <c r="AB61" s="378"/>
      <c r="AC61" s="378"/>
      <c r="AD61" s="378"/>
      <c r="AE61" s="378"/>
      <c r="AF61" s="378"/>
      <c r="AG61" s="378"/>
      <c r="AH61" s="378"/>
      <c r="AI61" s="378"/>
      <c r="AJ61" s="378"/>
      <c r="AK61" s="378"/>
      <c r="AL61" s="378"/>
      <c r="AM61" s="378"/>
      <c r="AN61" s="378"/>
      <c r="AO61" s="378"/>
      <c r="AP61" s="378"/>
      <c r="AQ61" s="378"/>
      <c r="AR61" s="378"/>
      <c r="AS61" s="378"/>
      <c r="AT61" s="378"/>
      <c r="AU61" s="378"/>
      <c r="AV61" s="378"/>
      <c r="AW61" s="378"/>
      <c r="AX61" s="378"/>
      <c r="AY61" s="378"/>
      <c r="AZ61" s="378"/>
      <c r="BA61" s="378"/>
      <c r="BB61" s="378"/>
      <c r="BC61" s="378"/>
      <c r="BD61" s="378"/>
      <c r="BE61" s="378"/>
      <c r="BF61" s="378"/>
      <c r="BG61" s="379"/>
      <c r="BH61" s="375"/>
      <c r="BI61" s="375"/>
      <c r="BL61" s="33"/>
    </row>
    <row r="62" spans="1:64" s="376" customFormat="1" hidden="1" x14ac:dyDescent="0.25">
      <c r="A62" s="366"/>
      <c r="B62" s="367" t="s">
        <v>230</v>
      </c>
      <c r="C62" s="368"/>
      <c r="D62" s="377"/>
      <c r="E62" s="378"/>
      <c r="F62" s="378"/>
      <c r="G62" s="378"/>
      <c r="H62" s="378"/>
      <c r="I62" s="378"/>
      <c r="J62" s="378"/>
      <c r="K62" s="378"/>
      <c r="L62" s="378"/>
      <c r="M62" s="378"/>
      <c r="N62" s="378"/>
      <c r="O62" s="378"/>
      <c r="P62" s="378"/>
      <c r="Q62" s="378"/>
      <c r="R62" s="378"/>
      <c r="S62" s="378"/>
      <c r="T62" s="378"/>
      <c r="U62" s="378"/>
      <c r="V62" s="378"/>
      <c r="W62" s="378"/>
      <c r="X62" s="378"/>
      <c r="Y62" s="378"/>
      <c r="Z62" s="378"/>
      <c r="AA62" s="378"/>
      <c r="AB62" s="378"/>
      <c r="AC62" s="378"/>
      <c r="AD62" s="378"/>
      <c r="AE62" s="378"/>
      <c r="AF62" s="378"/>
      <c r="AG62" s="378"/>
      <c r="AH62" s="378"/>
      <c r="AI62" s="378"/>
      <c r="AJ62" s="378"/>
      <c r="AK62" s="378"/>
      <c r="AL62" s="378"/>
      <c r="AM62" s="378"/>
      <c r="AN62" s="378"/>
      <c r="AO62" s="378"/>
      <c r="AP62" s="378"/>
      <c r="AQ62" s="378"/>
      <c r="AR62" s="378"/>
      <c r="AS62" s="378"/>
      <c r="AT62" s="378"/>
      <c r="AU62" s="378"/>
      <c r="AV62" s="378"/>
      <c r="AW62" s="378"/>
      <c r="AX62" s="378"/>
      <c r="AY62" s="378"/>
      <c r="AZ62" s="378"/>
      <c r="BA62" s="378"/>
      <c r="BB62" s="378"/>
      <c r="BC62" s="378"/>
      <c r="BD62" s="378"/>
      <c r="BE62" s="378"/>
      <c r="BF62" s="378"/>
      <c r="BG62" s="379"/>
      <c r="BH62" s="375"/>
      <c r="BI62" s="375"/>
      <c r="BL62" s="33"/>
    </row>
    <row r="63" spans="1:64" s="376" customFormat="1" hidden="1" x14ac:dyDescent="0.25">
      <c r="A63" s="366"/>
      <c r="B63" s="367" t="s">
        <v>231</v>
      </c>
      <c r="C63" s="368"/>
      <c r="D63" s="377"/>
      <c r="E63" s="378"/>
      <c r="F63" s="378"/>
      <c r="G63" s="378"/>
      <c r="H63" s="378"/>
      <c r="I63" s="378"/>
      <c r="J63" s="378"/>
      <c r="K63" s="378"/>
      <c r="L63" s="378"/>
      <c r="M63" s="378"/>
      <c r="N63" s="378"/>
      <c r="O63" s="378"/>
      <c r="P63" s="378"/>
      <c r="Q63" s="378"/>
      <c r="R63" s="378"/>
      <c r="S63" s="378"/>
      <c r="T63" s="378"/>
      <c r="U63" s="378"/>
      <c r="V63" s="378"/>
      <c r="W63" s="378"/>
      <c r="X63" s="378"/>
      <c r="Y63" s="378"/>
      <c r="Z63" s="378"/>
      <c r="AA63" s="378"/>
      <c r="AB63" s="378"/>
      <c r="AC63" s="378"/>
      <c r="AD63" s="378"/>
      <c r="AE63" s="378"/>
      <c r="AF63" s="378"/>
      <c r="AG63" s="378"/>
      <c r="AH63" s="378"/>
      <c r="AI63" s="378"/>
      <c r="AJ63" s="378"/>
      <c r="AK63" s="378"/>
      <c r="AL63" s="378"/>
      <c r="AM63" s="378"/>
      <c r="AN63" s="378"/>
      <c r="AO63" s="378"/>
      <c r="AP63" s="378"/>
      <c r="AQ63" s="378"/>
      <c r="AR63" s="378"/>
      <c r="AS63" s="378"/>
      <c r="AT63" s="378"/>
      <c r="AU63" s="378"/>
      <c r="AV63" s="378"/>
      <c r="AW63" s="378"/>
      <c r="AX63" s="378"/>
      <c r="AY63" s="378"/>
      <c r="AZ63" s="378"/>
      <c r="BA63" s="378"/>
      <c r="BB63" s="378"/>
      <c r="BC63" s="378"/>
      <c r="BD63" s="378"/>
      <c r="BE63" s="378"/>
      <c r="BF63" s="378"/>
      <c r="BG63" s="379"/>
      <c r="BH63" s="375"/>
      <c r="BI63" s="375"/>
      <c r="BL63" s="33"/>
    </row>
    <row r="64" spans="1:64" s="376" customFormat="1" hidden="1" x14ac:dyDescent="0.25">
      <c r="A64" s="366"/>
      <c r="B64" s="369" t="s">
        <v>232</v>
      </c>
      <c r="C64" s="368"/>
      <c r="D64" s="377"/>
      <c r="E64" s="378"/>
      <c r="F64" s="378"/>
      <c r="G64" s="378"/>
      <c r="H64" s="378"/>
      <c r="I64" s="378"/>
      <c r="J64" s="378"/>
      <c r="K64" s="378"/>
      <c r="L64" s="378"/>
      <c r="M64" s="378"/>
      <c r="N64" s="378"/>
      <c r="O64" s="378"/>
      <c r="P64" s="378"/>
      <c r="Q64" s="378"/>
      <c r="R64" s="378"/>
      <c r="S64" s="378"/>
      <c r="T64" s="378"/>
      <c r="U64" s="378"/>
      <c r="V64" s="378"/>
      <c r="W64" s="378"/>
      <c r="X64" s="378"/>
      <c r="Y64" s="378"/>
      <c r="Z64" s="378"/>
      <c r="AA64" s="378"/>
      <c r="AB64" s="378"/>
      <c r="AC64" s="378"/>
      <c r="AD64" s="378"/>
      <c r="AE64" s="378"/>
      <c r="AF64" s="378"/>
      <c r="AG64" s="378"/>
      <c r="AH64" s="378"/>
      <c r="AI64" s="378"/>
      <c r="AJ64" s="378"/>
      <c r="AK64" s="378"/>
      <c r="AL64" s="378"/>
      <c r="AM64" s="378"/>
      <c r="AN64" s="378"/>
      <c r="AO64" s="378"/>
      <c r="AP64" s="378"/>
      <c r="AQ64" s="378"/>
      <c r="AR64" s="378"/>
      <c r="AS64" s="378"/>
      <c r="AT64" s="378"/>
      <c r="AU64" s="378"/>
      <c r="AV64" s="378"/>
      <c r="AW64" s="378"/>
      <c r="AX64" s="378"/>
      <c r="AY64" s="378"/>
      <c r="AZ64" s="378"/>
      <c r="BA64" s="378"/>
      <c r="BB64" s="378"/>
      <c r="BC64" s="378"/>
      <c r="BD64" s="378"/>
      <c r="BE64" s="378"/>
      <c r="BF64" s="378"/>
      <c r="BG64" s="379"/>
      <c r="BH64" s="375"/>
      <c r="BI64" s="375"/>
      <c r="BL64" s="33"/>
    </row>
    <row r="65" spans="1:64" s="376" customFormat="1" hidden="1" x14ac:dyDescent="0.25">
      <c r="A65" s="366"/>
      <c r="B65" s="367" t="s">
        <v>233</v>
      </c>
      <c r="C65" s="367"/>
      <c r="D65" s="377"/>
      <c r="E65" s="378"/>
      <c r="F65" s="378" t="s">
        <v>234</v>
      </c>
      <c r="G65" s="378"/>
      <c r="H65" s="378"/>
      <c r="I65" s="378"/>
      <c r="J65" s="378"/>
      <c r="K65" s="378"/>
      <c r="L65" s="378"/>
      <c r="M65" s="378"/>
      <c r="N65" s="378"/>
      <c r="O65" s="378"/>
      <c r="P65" s="378"/>
      <c r="Q65" s="378"/>
      <c r="R65" s="378"/>
      <c r="S65" s="378"/>
      <c r="T65" s="378"/>
      <c r="U65" s="378"/>
      <c r="V65" s="378"/>
      <c r="W65" s="378"/>
      <c r="X65" s="378"/>
      <c r="Y65" s="378"/>
      <c r="Z65" s="378"/>
      <c r="AA65" s="378"/>
      <c r="AB65" s="378"/>
      <c r="AC65" s="378"/>
      <c r="AD65" s="378"/>
      <c r="AE65" s="378"/>
      <c r="AF65" s="378"/>
      <c r="AG65" s="378"/>
      <c r="AH65" s="378"/>
      <c r="AI65" s="378"/>
      <c r="AJ65" s="378"/>
      <c r="AK65" s="378"/>
      <c r="AL65" s="378"/>
      <c r="AM65" s="378"/>
      <c r="AN65" s="378"/>
      <c r="AO65" s="378"/>
      <c r="AP65" s="378"/>
      <c r="AQ65" s="378"/>
      <c r="AR65" s="378"/>
      <c r="AS65" s="378"/>
      <c r="AT65" s="378"/>
      <c r="AU65" s="378"/>
      <c r="AV65" s="378"/>
      <c r="AW65" s="378"/>
      <c r="AX65" s="378"/>
      <c r="AY65" s="378"/>
      <c r="AZ65" s="378"/>
      <c r="BA65" s="378"/>
      <c r="BB65" s="378"/>
      <c r="BC65" s="378"/>
      <c r="BD65" s="378"/>
      <c r="BE65" s="378"/>
      <c r="BF65" s="378"/>
      <c r="BG65" s="379"/>
      <c r="BH65" s="375"/>
      <c r="BI65" s="375"/>
      <c r="BL65" s="33"/>
    </row>
    <row r="66" spans="1:64" s="376" customFormat="1" hidden="1" x14ac:dyDescent="0.25">
      <c r="A66" s="366"/>
      <c r="B66" s="367" t="s">
        <v>235</v>
      </c>
      <c r="C66" s="367"/>
      <c r="D66" s="377"/>
      <c r="E66" s="378"/>
      <c r="F66" s="378"/>
      <c r="G66" s="378"/>
      <c r="H66" s="378"/>
      <c r="I66" s="378"/>
      <c r="J66" s="378"/>
      <c r="K66" s="378"/>
      <c r="L66" s="378"/>
      <c r="M66" s="378"/>
      <c r="N66" s="378"/>
      <c r="O66" s="378"/>
      <c r="P66" s="378"/>
      <c r="Q66" s="378"/>
      <c r="R66" s="378"/>
      <c r="S66" s="378"/>
      <c r="T66" s="378"/>
      <c r="U66" s="378"/>
      <c r="V66" s="378"/>
      <c r="W66" s="378"/>
      <c r="X66" s="378"/>
      <c r="Y66" s="378"/>
      <c r="Z66" s="378"/>
      <c r="AA66" s="378"/>
      <c r="AB66" s="378"/>
      <c r="AC66" s="378"/>
      <c r="AD66" s="378"/>
      <c r="AE66" s="378"/>
      <c r="AF66" s="378"/>
      <c r="AG66" s="378"/>
      <c r="AH66" s="378"/>
      <c r="AI66" s="378"/>
      <c r="AJ66" s="378"/>
      <c r="AK66" s="378"/>
      <c r="AL66" s="378"/>
      <c r="AM66" s="378"/>
      <c r="AN66" s="378"/>
      <c r="AO66" s="378"/>
      <c r="AP66" s="378"/>
      <c r="AQ66" s="378"/>
      <c r="AR66" s="378"/>
      <c r="AS66" s="378"/>
      <c r="AT66" s="378"/>
      <c r="AU66" s="378"/>
      <c r="AV66" s="378"/>
      <c r="AW66" s="378"/>
      <c r="AX66" s="378"/>
      <c r="AY66" s="378"/>
      <c r="AZ66" s="378"/>
      <c r="BA66" s="378"/>
      <c r="BB66" s="378"/>
      <c r="BC66" s="378"/>
      <c r="BD66" s="378"/>
      <c r="BE66" s="378"/>
      <c r="BF66" s="378"/>
      <c r="BG66" s="379"/>
      <c r="BH66" s="375"/>
      <c r="BI66" s="375"/>
      <c r="BL66" s="33"/>
    </row>
    <row r="67" spans="1:64" s="376" customFormat="1" hidden="1" x14ac:dyDescent="0.25">
      <c r="A67" s="366"/>
      <c r="B67" s="367" t="s">
        <v>236</v>
      </c>
      <c r="C67" s="367"/>
      <c r="D67" s="377"/>
      <c r="E67" s="377"/>
      <c r="F67" s="377"/>
      <c r="G67" s="377"/>
      <c r="H67" s="377"/>
      <c r="I67" s="377"/>
      <c r="J67" s="377"/>
      <c r="K67" s="377"/>
      <c r="L67" s="377"/>
      <c r="M67" s="377"/>
      <c r="N67" s="377"/>
      <c r="O67" s="377"/>
      <c r="P67" s="377"/>
      <c r="Q67" s="377"/>
      <c r="R67" s="377"/>
      <c r="S67" s="377"/>
      <c r="T67" s="377"/>
      <c r="U67" s="377"/>
      <c r="V67" s="377"/>
      <c r="W67" s="377"/>
      <c r="X67" s="377"/>
      <c r="Y67" s="377"/>
      <c r="Z67" s="377"/>
      <c r="AA67" s="377"/>
      <c r="AB67" s="377"/>
      <c r="AC67" s="377"/>
      <c r="AD67" s="377"/>
      <c r="AE67" s="377"/>
      <c r="AF67" s="377"/>
      <c r="AG67" s="377"/>
      <c r="AH67" s="377"/>
      <c r="AI67" s="377"/>
      <c r="AJ67" s="377"/>
      <c r="AK67" s="377"/>
      <c r="AL67" s="377"/>
      <c r="AM67" s="377"/>
      <c r="AN67" s="377"/>
      <c r="AO67" s="377"/>
      <c r="AP67" s="377"/>
      <c r="AQ67" s="377"/>
      <c r="AR67" s="377"/>
      <c r="AS67" s="377"/>
      <c r="AT67" s="377"/>
      <c r="AU67" s="377"/>
      <c r="AV67" s="377"/>
      <c r="AW67" s="377"/>
      <c r="AX67" s="377"/>
      <c r="AY67" s="377"/>
      <c r="AZ67" s="377"/>
      <c r="BA67" s="377"/>
      <c r="BB67" s="377"/>
      <c r="BC67" s="377"/>
      <c r="BD67" s="377"/>
      <c r="BE67" s="377"/>
      <c r="BF67" s="377"/>
      <c r="BG67" s="380"/>
      <c r="BL67" s="33"/>
    </row>
    <row r="68" spans="1:64" s="376" customFormat="1" hidden="1" x14ac:dyDescent="0.25">
      <c r="A68" s="366"/>
      <c r="B68" s="367" t="s">
        <v>237</v>
      </c>
      <c r="C68" s="367"/>
      <c r="D68" s="377"/>
      <c r="E68" s="377"/>
      <c r="F68" s="377"/>
      <c r="G68" s="377"/>
      <c r="H68" s="377"/>
      <c r="I68" s="377"/>
      <c r="J68" s="377"/>
      <c r="K68" s="377"/>
      <c r="L68" s="377"/>
      <c r="M68" s="377"/>
      <c r="N68" s="377"/>
      <c r="O68" s="377"/>
      <c r="P68" s="377"/>
      <c r="Q68" s="377"/>
      <c r="R68" s="377"/>
      <c r="S68" s="377"/>
      <c r="T68" s="377"/>
      <c r="U68" s="377"/>
      <c r="V68" s="377"/>
      <c r="W68" s="377"/>
      <c r="X68" s="377"/>
      <c r="Y68" s="377"/>
      <c r="Z68" s="377"/>
      <c r="AA68" s="377"/>
      <c r="AB68" s="377"/>
      <c r="AC68" s="377"/>
      <c r="AD68" s="377"/>
      <c r="AE68" s="377"/>
      <c r="AF68" s="377"/>
      <c r="AG68" s="377"/>
      <c r="AH68" s="377"/>
      <c r="AI68" s="377"/>
      <c r="AJ68" s="377"/>
      <c r="AK68" s="377"/>
      <c r="AL68" s="377"/>
      <c r="AM68" s="377"/>
      <c r="AN68" s="377"/>
      <c r="AO68" s="377"/>
      <c r="AP68" s="377"/>
      <c r="AQ68" s="377"/>
      <c r="AR68" s="377"/>
      <c r="AS68" s="377"/>
      <c r="AT68" s="377"/>
      <c r="AU68" s="377"/>
      <c r="AV68" s="377"/>
      <c r="AW68" s="377"/>
      <c r="AX68" s="377"/>
      <c r="AY68" s="377"/>
      <c r="AZ68" s="377"/>
      <c r="BA68" s="377"/>
      <c r="BB68" s="377"/>
      <c r="BC68" s="377"/>
      <c r="BD68" s="377"/>
      <c r="BE68" s="377"/>
      <c r="BF68" s="377"/>
      <c r="BG68" s="380"/>
      <c r="BL68" s="33"/>
    </row>
    <row r="69" spans="1:64" s="376" customFormat="1" hidden="1" x14ac:dyDescent="0.25">
      <c r="A69" s="370"/>
      <c r="B69" s="371" t="s">
        <v>238</v>
      </c>
      <c r="C69" s="371"/>
      <c r="D69" s="381"/>
      <c r="E69" s="381"/>
      <c r="F69" s="381"/>
      <c r="G69" s="381"/>
      <c r="H69" s="381"/>
      <c r="I69" s="381"/>
      <c r="J69" s="381"/>
      <c r="K69" s="381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1"/>
      <c r="AA69" s="381"/>
      <c r="AB69" s="381"/>
      <c r="AC69" s="381"/>
      <c r="AD69" s="381"/>
      <c r="AE69" s="381"/>
      <c r="AF69" s="381"/>
      <c r="AG69" s="381"/>
      <c r="AH69" s="381"/>
      <c r="AI69" s="381"/>
      <c r="AJ69" s="381"/>
      <c r="AK69" s="381"/>
      <c r="AL69" s="381"/>
      <c r="AM69" s="381"/>
      <c r="AN69" s="381"/>
      <c r="AO69" s="381"/>
      <c r="AP69" s="381"/>
      <c r="AQ69" s="381"/>
      <c r="AR69" s="381"/>
      <c r="AS69" s="381"/>
      <c r="AT69" s="381"/>
      <c r="AU69" s="381"/>
      <c r="AV69" s="381"/>
      <c r="AW69" s="381"/>
      <c r="AX69" s="381"/>
      <c r="AY69" s="381"/>
      <c r="AZ69" s="381"/>
      <c r="BA69" s="381"/>
      <c r="BB69" s="381"/>
      <c r="BC69" s="381"/>
      <c r="BD69" s="381"/>
      <c r="BE69" s="381"/>
      <c r="BF69" s="381"/>
      <c r="BG69" s="382"/>
      <c r="BL69" s="33"/>
    </row>
    <row r="71" spans="1:64" ht="23.25" customHeight="1" x14ac:dyDescent="0.25">
      <c r="F71" s="470">
        <v>270730.12</v>
      </c>
      <c r="I71" s="470">
        <v>241514.04</v>
      </c>
      <c r="L71" s="470">
        <v>365225.21</v>
      </c>
      <c r="R71" s="470">
        <v>183940.6</v>
      </c>
      <c r="U71" s="470">
        <v>518884.8</v>
      </c>
      <c r="X71" s="470">
        <v>214829.33</v>
      </c>
      <c r="AG71" s="470">
        <v>308028.55</v>
      </c>
      <c r="AJ71" s="470"/>
      <c r="AM71" s="470"/>
      <c r="AS71" s="470"/>
      <c r="AV71" s="470"/>
      <c r="AY71" s="470"/>
    </row>
    <row r="72" spans="1:64" ht="25.5" customHeight="1" thickBot="1" x14ac:dyDescent="0.3">
      <c r="E72" s="140"/>
      <c r="F72" s="471">
        <f>+F54+F71</f>
        <v>3703192.2899999996</v>
      </c>
      <c r="I72" s="471">
        <f>+I54+I71</f>
        <v>4064944.7400000012</v>
      </c>
      <c r="L72" s="471">
        <f>+L54+L71</f>
        <v>4475338.09</v>
      </c>
      <c r="R72" s="471">
        <f>+R54+R71</f>
        <v>2819486.8299999996</v>
      </c>
      <c r="U72" s="471">
        <f>+U54+U71</f>
        <v>518884.8</v>
      </c>
      <c r="X72" s="471">
        <f>+X54+X71</f>
        <v>214829.33</v>
      </c>
      <c r="AG72" s="471">
        <f>+AG54+AG71</f>
        <v>308028.55</v>
      </c>
      <c r="AJ72" s="471">
        <f>+AJ54+AJ71</f>
        <v>0</v>
      </c>
      <c r="AM72" s="471">
        <f>+AM54+AM71</f>
        <v>0</v>
      </c>
      <c r="AS72" s="471">
        <f>+AS54+AS71</f>
        <v>0</v>
      </c>
      <c r="AV72" s="471">
        <f>+AV54+AV71</f>
        <v>0</v>
      </c>
      <c r="AY72" s="471">
        <f>+AY54+AY71</f>
        <v>0</v>
      </c>
    </row>
    <row r="73" spans="1:64" ht="18.75" thickTop="1" x14ac:dyDescent="0.25"/>
    <row r="74" spans="1:64" x14ac:dyDescent="0.25">
      <c r="F74" s="488"/>
      <c r="I74" s="488"/>
    </row>
    <row r="76" spans="1:64" x14ac:dyDescent="0.25">
      <c r="F76" s="508"/>
    </row>
  </sheetData>
  <protectedRanges>
    <protectedRange sqref="Q70:Y70 BM55:IB56 A70:M70 BM58:IB58 BM70:IB199 A73:M73 A71:E72 G71:H72 J71:K72 M71:M72 Q71:Q72 S71:T72 V71:W72 Y71:Y72 Q73:Y199 AH71:AI72 AG73:AN199 AC70:AF199 AN71:AN72 AK71:AL72 AG70:AN70 AT71:AU72 AS70:AZ70 AR70:AR199 AZ71:AZ72 AW71:AX72 AS73:AZ199 BD70:BK199 A58:BK58 A55:BK56 A75:M199 A74:E74 G74:H74 J74:M74" name="ช่วง1"/>
    <protectedRange sqref="N70:P208" name="ช่วง1_1"/>
    <protectedRange sqref="Z70:AB208" name="ช่วง1_3"/>
    <protectedRange sqref="AO70:AQ208" name="ช่วง1_4"/>
    <protectedRange sqref="BA70:BC208" name="ช่วง1_5"/>
    <protectedRange sqref="BM59:IB69 A59:BK69" name="ช่วง1_2"/>
  </protectedRanges>
  <mergeCells count="6">
    <mergeCell ref="A54:C54"/>
    <mergeCell ref="AF4:AN4"/>
    <mergeCell ref="AR4:AZ4"/>
    <mergeCell ref="E4:M4"/>
    <mergeCell ref="Q4:Y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J69"/>
  <sheetViews>
    <sheetView showGridLines="0" zoomScale="70" zoomScaleNormal="70" workbookViewId="0">
      <pane xSplit="4" ySplit="6" topLeftCell="E50" activePane="bottomRight" state="frozen"/>
      <selection activeCell="I52" sqref="I52"/>
      <selection pane="topRight" activeCell="I52" sqref="I52"/>
      <selection pane="bottomLeft" activeCell="I52" sqref="I52"/>
      <selection pane="bottomRight" activeCell="I52" sqref="I52"/>
    </sheetView>
  </sheetViews>
  <sheetFormatPr defaultColWidth="26"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6" width="16.7109375" style="33" customWidth="1"/>
    <col min="7" max="7" width="17.140625" style="33" customWidth="1"/>
    <col min="8" max="13" width="16.7109375" style="33" customWidth="1"/>
    <col min="14" max="15" width="17.7109375" style="33" customWidth="1"/>
    <col min="16" max="18" width="17.5703125" style="33" bestFit="1" customWidth="1"/>
    <col min="19" max="19" width="16" style="33" bestFit="1" customWidth="1"/>
    <col min="20" max="21" width="17.5703125" style="33" bestFit="1" customWidth="1"/>
    <col min="22" max="22" width="16.85546875" style="33" bestFit="1" customWidth="1"/>
    <col min="23" max="24" width="17.5703125" style="33" bestFit="1" customWidth="1"/>
    <col min="25" max="25" width="16.85546875" style="33" bestFit="1" customWidth="1"/>
    <col min="26" max="27" width="19.28515625" style="33" bestFit="1" customWidth="1"/>
    <col min="28" max="28" width="16.85546875" style="33" bestFit="1" customWidth="1"/>
    <col min="29" max="30" width="19.28515625" style="33" bestFit="1" customWidth="1"/>
    <col min="31" max="33" width="17.5703125" style="33" bestFit="1" customWidth="1"/>
    <col min="34" max="34" width="16.85546875" style="33" bestFit="1" customWidth="1"/>
    <col min="35" max="36" width="17.5703125" style="33" bestFit="1" customWidth="1"/>
    <col min="37" max="37" width="16.85546875" style="33" bestFit="1" customWidth="1"/>
    <col min="38" max="39" width="17.5703125" style="33" bestFit="1" customWidth="1"/>
    <col min="40" max="40" width="16.85546875" style="33" bestFit="1" customWidth="1"/>
    <col min="41" max="42" width="19.28515625" style="33" bestFit="1" customWidth="1"/>
    <col min="43" max="43" width="18.85546875" style="33" bestFit="1" customWidth="1"/>
    <col min="44" max="45" width="17.5703125" style="33" bestFit="1" customWidth="1"/>
    <col min="46" max="46" width="16.85546875" style="33" bestFit="1" customWidth="1"/>
    <col min="47" max="48" width="17.5703125" style="33" bestFit="1" customWidth="1"/>
    <col min="49" max="49" width="16.85546875" style="33" bestFit="1" customWidth="1"/>
    <col min="50" max="51" width="17.5703125" style="33" bestFit="1" customWidth="1"/>
    <col min="52" max="52" width="16.85546875" style="33" bestFit="1" customWidth="1"/>
    <col min="53" max="54" width="19.28515625" style="33" bestFit="1" customWidth="1"/>
    <col min="55" max="55" width="18.5703125" style="33" bestFit="1" customWidth="1"/>
    <col min="56" max="57" width="19.28515625" style="33" bestFit="1" customWidth="1"/>
    <col min="58" max="58" width="18.5703125" style="33" bestFit="1" customWidth="1"/>
    <col min="59" max="60" width="19.28515625" style="33" bestFit="1" customWidth="1"/>
    <col min="61" max="61" width="18.5703125" style="33" bestFit="1" customWidth="1"/>
    <col min="62" max="62" width="26" style="33" customWidth="1"/>
    <col min="63" max="63" width="2.140625" style="33" customWidth="1"/>
    <col min="64" max="16384" width="26" style="33"/>
  </cols>
  <sheetData>
    <row r="1" spans="1:62" s="109" customFormat="1" ht="33" customHeight="1" x14ac:dyDescent="0.35">
      <c r="A1" s="106" t="s">
        <v>103</v>
      </c>
      <c r="B1" s="107"/>
      <c r="C1" s="108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5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2" s="109" customFormat="1" ht="33" customHeight="1" x14ac:dyDescent="0.35">
      <c r="A2" s="110" t="s">
        <v>262</v>
      </c>
      <c r="B2" s="111"/>
      <c r="C2" s="111"/>
      <c r="D2" s="111"/>
      <c r="E2" s="118"/>
      <c r="F2" s="11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2" s="109" customFormat="1" ht="33" customHeight="1" thickBot="1" x14ac:dyDescent="0.4">
      <c r="A3" s="110" t="s">
        <v>113</v>
      </c>
      <c r="B3" s="107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BA3" s="33"/>
      <c r="BB3" s="33"/>
      <c r="BC3" s="33"/>
      <c r="BD3" s="33"/>
      <c r="BE3" s="33"/>
      <c r="BF3" s="33"/>
      <c r="BG3" s="33"/>
      <c r="BH3" s="33"/>
      <c r="BI3" s="33"/>
    </row>
    <row r="4" spans="1:62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2" s="193" customFormat="1" ht="33" customHeight="1" x14ac:dyDescent="0.3">
      <c r="A5" s="194" t="s">
        <v>89</v>
      </c>
      <c r="B5" s="195" t="s">
        <v>40</v>
      </c>
      <c r="C5" s="234" t="s">
        <v>38</v>
      </c>
      <c r="D5" s="197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463"/>
    </row>
    <row r="6" spans="1:62" s="216" customFormat="1" ht="33" customHeight="1" x14ac:dyDescent="0.25">
      <c r="A6" s="198"/>
      <c r="B6" s="199"/>
      <c r="C6" s="235"/>
      <c r="D6" s="231"/>
      <c r="E6" s="229" t="s">
        <v>108</v>
      </c>
      <c r="F6" s="203" t="s">
        <v>106</v>
      </c>
      <c r="G6" s="210" t="s">
        <v>107</v>
      </c>
      <c r="H6" s="203" t="s">
        <v>108</v>
      </c>
      <c r="I6" s="203" t="s">
        <v>106</v>
      </c>
      <c r="J6" s="205" t="s">
        <v>107</v>
      </c>
      <c r="K6" s="203" t="s">
        <v>108</v>
      </c>
      <c r="L6" s="203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03" t="s">
        <v>106</v>
      </c>
      <c r="S6" s="210" t="s">
        <v>107</v>
      </c>
      <c r="T6" s="203" t="s">
        <v>108</v>
      </c>
      <c r="U6" s="203" t="s">
        <v>106</v>
      </c>
      <c r="V6" s="205" t="s">
        <v>107</v>
      </c>
      <c r="W6" s="203" t="s">
        <v>108</v>
      </c>
      <c r="X6" s="203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9" t="s">
        <v>108</v>
      </c>
      <c r="AG6" s="203" t="s">
        <v>106</v>
      </c>
      <c r="AH6" s="204" t="s">
        <v>242</v>
      </c>
      <c r="AI6" s="203" t="s">
        <v>108</v>
      </c>
      <c r="AJ6" s="203" t="s">
        <v>106</v>
      </c>
      <c r="AK6" s="204" t="s">
        <v>242</v>
      </c>
      <c r="AL6" s="203" t="s">
        <v>108</v>
      </c>
      <c r="AM6" s="203" t="s">
        <v>106</v>
      </c>
      <c r="AN6" s="206" t="s">
        <v>242</v>
      </c>
      <c r="AO6" s="207" t="s">
        <v>108</v>
      </c>
      <c r="AP6" s="208" t="s">
        <v>106</v>
      </c>
      <c r="AQ6" s="208" t="s">
        <v>242</v>
      </c>
      <c r="AR6" s="220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15" t="s">
        <v>108</v>
      </c>
      <c r="AY6" s="203" t="s">
        <v>106</v>
      </c>
      <c r="AZ6" s="205" t="s">
        <v>242</v>
      </c>
      <c r="BA6" s="207" t="s">
        <v>108</v>
      </c>
      <c r="BB6" s="208" t="s">
        <v>106</v>
      </c>
      <c r="BC6" s="208" t="s">
        <v>242</v>
      </c>
      <c r="BD6" s="212" t="s">
        <v>108</v>
      </c>
      <c r="BE6" s="213" t="s">
        <v>106</v>
      </c>
      <c r="BF6" s="213" t="s">
        <v>242</v>
      </c>
      <c r="BG6" s="438" t="s">
        <v>108</v>
      </c>
      <c r="BH6" s="325" t="s">
        <v>106</v>
      </c>
      <c r="BI6" s="213" t="s">
        <v>242</v>
      </c>
      <c r="BJ6" s="464"/>
    </row>
    <row r="7" spans="1:62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'11 11'!E7+'43 11'!E7+'43 16'!E7+Coil!E7+Stabilizer!E7+'11 14'!E7</f>
        <v>33600</v>
      </c>
      <c r="F7" s="121">
        <f>'11 11'!F7+'43 11'!F7+'43 16'!F7+Coil!F7+Stabilizer!F7+'11 14'!F7</f>
        <v>33600</v>
      </c>
      <c r="G7" s="122">
        <f>E7-F7</f>
        <v>0</v>
      </c>
      <c r="H7" s="121">
        <f>'11 11'!H7+'43 11'!H7+'43 16'!H7+Coil!H7+Stabilizer!H7+'11 14'!H7</f>
        <v>33600</v>
      </c>
      <c r="I7" s="121">
        <f>'11 11'!I7+'43 11'!I7+'43 16'!I7+Coil!I7+Stabilizer!I7+'11 14'!I7</f>
        <v>33600</v>
      </c>
      <c r="J7" s="123">
        <f>H7-I7</f>
        <v>0</v>
      </c>
      <c r="K7" s="121">
        <f>'11 11'!K7+'43 11'!K7+'43 16'!K7+Coil!K7+Stabilizer!K7+'11 14'!K7</f>
        <v>33500</v>
      </c>
      <c r="L7" s="121">
        <f>'11 11'!L7+'43 11'!L7+'43 16'!L7+Coil!L7+Stabilizer!L7+'11 14'!L7</f>
        <v>33500</v>
      </c>
      <c r="M7" s="124">
        <f>K7-L7</f>
        <v>0</v>
      </c>
      <c r="N7" s="157">
        <f>E7+H7+K7</f>
        <v>100700</v>
      </c>
      <c r="O7" s="322">
        <f>F7+I7+L7</f>
        <v>100700</v>
      </c>
      <c r="P7" s="159">
        <f>N7-O7</f>
        <v>0</v>
      </c>
      <c r="Q7" s="143">
        <f>'11 11'!Q7+'43 11'!Q7+'43 16'!Q7+Coil!Q7+Stabilizer!Q7+'11 14'!Q7</f>
        <v>33700</v>
      </c>
      <c r="R7" s="121">
        <f>'11 11'!R7+'43 11'!R7+'43 16'!R7+Coil!R7+Stabilizer!R7+'11 14'!R7</f>
        <v>33700</v>
      </c>
      <c r="S7" s="122">
        <f t="shared" ref="S7:S53" si="9">Q7-R7</f>
        <v>0</v>
      </c>
      <c r="T7" s="121">
        <f>'11 11'!T7+'43 11'!T7+'43 16'!T7+Coil!T7+Stabilizer!T7+'11 14'!T7</f>
        <v>33600</v>
      </c>
      <c r="U7" s="121">
        <f>'11 11'!U7+'43 11'!U7+'43 16'!U7+Coil!U7+Stabilizer!U7+'11 14'!U7</f>
        <v>0</v>
      </c>
      <c r="V7" s="123">
        <f t="shared" ref="V7:V53" si="10">T7-U7</f>
        <v>33600</v>
      </c>
      <c r="W7" s="121">
        <f>'11 11'!W7+'43 11'!W7+'43 16'!W7+Coil!W7+Stabilizer!W7+'11 14'!W7</f>
        <v>33700</v>
      </c>
      <c r="X7" s="121">
        <f>'11 11'!X7+'43 11'!X7+'43 16'!X7+Coil!X7+Stabilizer!X7+'11 14'!X7</f>
        <v>0</v>
      </c>
      <c r="Y7" s="124">
        <f t="shared" ref="Y7:Y53" si="11">W7-X7</f>
        <v>33700</v>
      </c>
      <c r="Z7" s="157">
        <f>Q7+T7+W7</f>
        <v>101000</v>
      </c>
      <c r="AA7" s="322">
        <f>R7+U7+X7</f>
        <v>33700</v>
      </c>
      <c r="AB7" s="159">
        <f>Z7-AA7</f>
        <v>67300</v>
      </c>
      <c r="AC7" s="439">
        <f>E7+H7+K7+Q7+T7+W7</f>
        <v>201700</v>
      </c>
      <c r="AD7" s="327">
        <f>F7+I7+L7+R7+U7+X7</f>
        <v>134400</v>
      </c>
      <c r="AE7" s="168">
        <f>AC7-AD7</f>
        <v>67300</v>
      </c>
      <c r="AF7" s="143">
        <f>'11 11'!AF7+'43 11'!AF7+'43 16'!AF7+Coil!AF7+Stabilizer!AF7+'11 14'!AF7</f>
        <v>33700</v>
      </c>
      <c r="AG7" s="121">
        <f>'11 11'!AG7+'43 11'!AG7+'43 16'!AG7+Coil!AG7+Stabilizer!AG7+'11 14'!AG7</f>
        <v>0</v>
      </c>
      <c r="AH7" s="122">
        <f t="shared" ref="AH7:AH53" si="12">AF7-AG7</f>
        <v>33700</v>
      </c>
      <c r="AI7" s="121">
        <f>'11 11'!AI7+'43 11'!AI7+'43 16'!AI7+Coil!AI7+Stabilizer!AI7+'11 14'!AI7</f>
        <v>33600</v>
      </c>
      <c r="AJ7" s="121">
        <f>'11 11'!AJ7+'43 11'!AJ7+'43 16'!AJ7+Coil!AJ7+Stabilizer!AJ7+'11 14'!AJ7</f>
        <v>0</v>
      </c>
      <c r="AK7" s="122">
        <f t="shared" ref="AK7:AK53" si="13">AI7-AJ7</f>
        <v>33600</v>
      </c>
      <c r="AL7" s="121">
        <f>'11 11'!AL7+'43 11'!AL7+'43 16'!AL7+Coil!AL7+Stabilizer!AL7+'11 14'!AL7</f>
        <v>33500</v>
      </c>
      <c r="AM7" s="121">
        <f>'11 11'!AM7+'43 11'!AM7+'43 16'!AM7+Coil!AM7+Stabilizer!AM7+'11 14'!AM7</f>
        <v>0</v>
      </c>
      <c r="AN7" s="124">
        <f t="shared" ref="AN7:AN53" si="14">AL7-AM7</f>
        <v>33500</v>
      </c>
      <c r="AO7" s="157">
        <f>AF7+AI7+AL7</f>
        <v>100800</v>
      </c>
      <c r="AP7" s="322">
        <f>AG7+AJ7+AM7</f>
        <v>0</v>
      </c>
      <c r="AQ7" s="443">
        <f t="shared" ref="AQ7" si="15">AO7-AP7</f>
        <v>100800</v>
      </c>
      <c r="AR7" s="143">
        <f>'11 11'!AR7+'43 11'!AR7+'43 16'!AR7+Coil!AR7+Stabilizer!AR7+'11 14'!AR7</f>
        <v>33600</v>
      </c>
      <c r="AS7" s="121">
        <f>'11 11'!AS7+'43 11'!AS7+'43 16'!AS7+Coil!AS7+Stabilizer!AS7+'11 14'!AS7</f>
        <v>0</v>
      </c>
      <c r="AT7" s="122">
        <f t="shared" ref="AT7:AT53" si="16">AR7-AS7</f>
        <v>33600</v>
      </c>
      <c r="AU7" s="121">
        <f>'11 11'!AU7+'43 11'!AU7+'43 16'!AU7+Coil!AU7+Stabilizer!AU7+'11 14'!AU7</f>
        <v>33600</v>
      </c>
      <c r="AV7" s="121">
        <f>'11 11'!AV7+'43 11'!AV7+'43 16'!AV7+Coil!AV7+Stabilizer!AV7+'11 14'!AV7</f>
        <v>0</v>
      </c>
      <c r="AW7" s="123">
        <f t="shared" ref="AW7:AW53" si="17">AU7-AV7</f>
        <v>33600</v>
      </c>
      <c r="AX7" s="125">
        <f>'11 11'!AX7+'43 11'!AX7+'43 16'!AX7+Coil!AX7+Stabilizer!AX7+'11 14'!AX7</f>
        <v>33600</v>
      </c>
      <c r="AY7" s="121">
        <f>'11 11'!AY7+'43 11'!AY7+'43 16'!AY7+Coil!AY7+Stabilizer!AY7+'11 14'!AY7</f>
        <v>0</v>
      </c>
      <c r="AZ7" s="122">
        <f t="shared" ref="AZ7:AZ53" si="18">AX7-AY7</f>
        <v>33600</v>
      </c>
      <c r="BA7" s="157">
        <f>AR7+AU7+AX7</f>
        <v>100800</v>
      </c>
      <c r="BB7" s="158">
        <f>AS7+AV7+AY7</f>
        <v>0</v>
      </c>
      <c r="BC7" s="443">
        <f t="shared" ref="BC7" si="19">BA7-BB7</f>
        <v>100800</v>
      </c>
      <c r="BD7" s="166">
        <f>AF7+AI7+AL7+AR7+AU7+AX7</f>
        <v>201600</v>
      </c>
      <c r="BE7" s="167">
        <f>AG7+AJ7+AM7+AS7+AV7+AY7</f>
        <v>0</v>
      </c>
      <c r="BF7" s="444">
        <f t="shared" ref="BF7" si="20">BD7-BE7</f>
        <v>201600</v>
      </c>
      <c r="BG7" s="439">
        <f>AC7+BD7</f>
        <v>403300</v>
      </c>
      <c r="BH7" s="327">
        <f>AD7+BE7</f>
        <v>134400</v>
      </c>
      <c r="BI7" s="444">
        <f t="shared" ref="BI7" si="21">BG7-BH7</f>
        <v>268900</v>
      </c>
      <c r="BJ7" s="465"/>
    </row>
    <row r="8" spans="1:62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'11 11'!E8+'43 11'!E8+'43 16'!E8+Coil!E8+Stabilizer!E8+'11 14'!E8</f>
        <v>1075672.0999999999</v>
      </c>
      <c r="F8" s="121">
        <f>'11 11'!F8+'43 11'!F8+'43 16'!F8+Coil!F8+Stabilizer!F8+'11 14'!F8</f>
        <v>533297.84</v>
      </c>
      <c r="G8" s="122">
        <f t="shared" ref="G8:G53" si="22">E8-F8</f>
        <v>542374.25999999989</v>
      </c>
      <c r="H8" s="121">
        <f>'11 11'!H8+'43 11'!H8+'43 16'!H8+Coil!H8+Stabilizer!H8+'11 14'!H8</f>
        <v>1085819.95</v>
      </c>
      <c r="I8" s="121">
        <f>'11 11'!I8+'43 11'!I8+'43 16'!I8+Coil!I8+Stabilizer!I8+'11 14'!I8</f>
        <v>1124129.4500000002</v>
      </c>
      <c r="J8" s="123">
        <f t="shared" ref="J8:J53" si="23">H8-I8</f>
        <v>-38309.500000000233</v>
      </c>
      <c r="K8" s="121">
        <f>'11 11'!K8+'43 11'!K8+'43 16'!K8+Coil!K8+Stabilizer!K8+'11 14'!K8</f>
        <v>1124381.78</v>
      </c>
      <c r="L8" s="121">
        <f>'11 11'!L8+'43 11'!L8+'43 16'!L8+Coil!L8+Stabilizer!L8+'11 14'!L8</f>
        <v>1064232.82</v>
      </c>
      <c r="M8" s="124">
        <f t="shared" ref="M8:M53" si="24">K8-L8</f>
        <v>60148.959999999963</v>
      </c>
      <c r="N8" s="157">
        <f t="shared" ref="N8:N53" si="25">E8+H8+K8</f>
        <v>3285873.83</v>
      </c>
      <c r="O8" s="322">
        <f t="shared" ref="O8:O53" si="26">F8+I8+L8</f>
        <v>2721660.1100000003</v>
      </c>
      <c r="P8" s="159">
        <f t="shared" ref="P8:P53" si="27">N8-O8</f>
        <v>564213.71999999974</v>
      </c>
      <c r="Q8" s="143">
        <f>'11 11'!Q8+'43 11'!Q8+'43 16'!Q8+Coil!Q8+Stabilizer!Q8+'11 14'!Q8</f>
        <v>1118293.0699999998</v>
      </c>
      <c r="R8" s="121">
        <f>'11 11'!R8+'43 11'!R8+'43 16'!R8+Coil!R8+Stabilizer!R8+'11 14'!R8</f>
        <v>852268.39999999991</v>
      </c>
      <c r="S8" s="122">
        <f t="shared" si="9"/>
        <v>266024.66999999993</v>
      </c>
      <c r="T8" s="121">
        <f>'11 11'!T8+'43 11'!T8+'43 16'!T8+Coil!T8+Stabilizer!T8+'11 14'!T8</f>
        <v>1112204.3599999999</v>
      </c>
      <c r="U8" s="121">
        <f>'11 11'!U8+'43 11'!U8+'43 16'!U8+Coil!U8+Stabilizer!U8+'11 14'!U8</f>
        <v>0</v>
      </c>
      <c r="V8" s="123">
        <f t="shared" si="10"/>
        <v>1112204.3599999999</v>
      </c>
      <c r="W8" s="121">
        <f>'11 11'!W8+'43 11'!W8+'43 16'!W8+Coil!W8+Stabilizer!W8+'11 14'!W8</f>
        <v>1059435.54</v>
      </c>
      <c r="X8" s="121">
        <f>'11 11'!X8+'43 11'!X8+'43 16'!X8+Coil!X8+Stabilizer!X8+'11 14'!X8</f>
        <v>0</v>
      </c>
      <c r="Y8" s="124">
        <f t="shared" si="11"/>
        <v>1059435.54</v>
      </c>
      <c r="Z8" s="157">
        <f t="shared" ref="Z8:Z53" si="28">Q8+T8+W8</f>
        <v>3289932.9699999997</v>
      </c>
      <c r="AA8" s="322">
        <f t="shared" ref="AA8:AA53" si="29">R8+U8+X8</f>
        <v>852268.39999999991</v>
      </c>
      <c r="AB8" s="159">
        <f t="shared" ref="AB8:AB53" si="30">Z8-AA8</f>
        <v>2437664.5699999998</v>
      </c>
      <c r="AC8" s="439">
        <f t="shared" ref="AC8:AC53" si="31">E8+H8+K8+Q8+T8+W8</f>
        <v>6575806.7999999998</v>
      </c>
      <c r="AD8" s="327">
        <f t="shared" ref="AD8:AD53" si="32">F8+I8+L8+R8+U8+X8</f>
        <v>3573928.5100000002</v>
      </c>
      <c r="AE8" s="168">
        <f t="shared" ref="AE8:AE53" si="33">AC8-AD8</f>
        <v>3001878.2899999996</v>
      </c>
      <c r="AF8" s="143">
        <f>'11 11'!AF8+'43 11'!AF8+'43 16'!AF8+Coil!AF8+Stabilizer!AF8+'11 14'!AF8</f>
        <v>1057405.97</v>
      </c>
      <c r="AG8" s="121">
        <f>'11 11'!AG8+'43 11'!AG8+'43 16'!AG8+Coil!AG8+Stabilizer!AG8+'11 14'!AG8</f>
        <v>0</v>
      </c>
      <c r="AH8" s="122">
        <f t="shared" si="12"/>
        <v>1057405.97</v>
      </c>
      <c r="AI8" s="121">
        <f>'11 11'!AI8+'43 11'!AI8+'43 16'!AI8+Coil!AI8+Stabilizer!AI8+'11 14'!AI8</f>
        <v>1047258.1199999999</v>
      </c>
      <c r="AJ8" s="121">
        <f>'11 11'!AJ8+'43 11'!AJ8+'43 16'!AJ8+Coil!AJ8+Stabilizer!AJ8+'11 14'!AJ8</f>
        <v>0</v>
      </c>
      <c r="AK8" s="122">
        <f t="shared" si="13"/>
        <v>1047258.1199999999</v>
      </c>
      <c r="AL8" s="121">
        <f>'11 11'!AL8+'43 11'!AL8+'43 16'!AL8+Coil!AL8+Stabilizer!AL8+'11 14'!AL8</f>
        <v>1061465.1099999999</v>
      </c>
      <c r="AM8" s="121">
        <f>'11 11'!AM8+'43 11'!AM8+'43 16'!AM8+Coil!AM8+Stabilizer!AM8+'11 14'!AM8</f>
        <v>0</v>
      </c>
      <c r="AN8" s="124">
        <f t="shared" si="14"/>
        <v>1061465.1099999999</v>
      </c>
      <c r="AO8" s="157">
        <f t="shared" ref="AO8:AO53" si="34">AF8+AI8+AL8</f>
        <v>3166129.1999999997</v>
      </c>
      <c r="AP8" s="322">
        <f t="shared" ref="AP8:AP53" si="35">AG8+AJ8+AM8</f>
        <v>0</v>
      </c>
      <c r="AQ8" s="443">
        <f t="shared" ref="AQ8:AQ53" si="36">AO8-AP8</f>
        <v>3166129.1999999997</v>
      </c>
      <c r="AR8" s="143">
        <f>'11 11'!AR8+'43 11'!AR8+'43 16'!AR8+Coil!AR8+Stabilizer!AR8+'11 14'!AR8</f>
        <v>1069583.3900000001</v>
      </c>
      <c r="AS8" s="121">
        <f>'11 11'!AS8+'43 11'!AS8+'43 16'!AS8+Coil!AS8+Stabilizer!AS8+'11 14'!AS8</f>
        <v>0</v>
      </c>
      <c r="AT8" s="122">
        <f t="shared" si="16"/>
        <v>1069583.3900000001</v>
      </c>
      <c r="AU8" s="121">
        <f>'11 11'!AU8+'43 11'!AU8+'43 16'!AU8+Coil!AU8+Stabilizer!AU8+'11 14'!AU8</f>
        <v>1071612.96</v>
      </c>
      <c r="AV8" s="121">
        <f>'11 11'!AV8+'43 11'!AV8+'43 16'!AV8+Coil!AV8+Stabilizer!AV8+'11 14'!AV8</f>
        <v>0</v>
      </c>
      <c r="AW8" s="123">
        <f t="shared" si="17"/>
        <v>1071612.96</v>
      </c>
      <c r="AX8" s="125">
        <f>'11 11'!AX8+'43 11'!AX8+'43 16'!AX8+Coil!AX8+Stabilizer!AX8+'11 14'!AX8</f>
        <v>1053346.83</v>
      </c>
      <c r="AY8" s="121">
        <f>'11 11'!AY8+'43 11'!AY8+'43 16'!AY8+Coil!AY8+Stabilizer!AY8+'11 14'!AY8</f>
        <v>0</v>
      </c>
      <c r="AZ8" s="122">
        <f t="shared" si="18"/>
        <v>1053346.83</v>
      </c>
      <c r="BA8" s="157">
        <f t="shared" ref="BA8:BA53" si="37">AR8+AU8+AX8</f>
        <v>3194543.18</v>
      </c>
      <c r="BB8" s="158">
        <f t="shared" ref="BB8:BB53" si="38">AS8+AV8+AY8</f>
        <v>0</v>
      </c>
      <c r="BC8" s="443">
        <f t="shared" ref="BC8:BC53" si="39">BA8-BB8</f>
        <v>3194543.18</v>
      </c>
      <c r="BD8" s="166">
        <f t="shared" ref="BD8:BD53" si="40">AF8+AI8+AL8+AR8+AU8+AX8</f>
        <v>6360672.3799999999</v>
      </c>
      <c r="BE8" s="167">
        <f t="shared" ref="BE8:BE53" si="41">AG8+AJ8+AM8+AS8+AV8+AY8</f>
        <v>0</v>
      </c>
      <c r="BF8" s="444">
        <f t="shared" ref="BF8:BF53" si="42">BD8-BE8</f>
        <v>6360672.3799999999</v>
      </c>
      <c r="BG8" s="439">
        <f t="shared" ref="BG8:BG53" si="43">AC8+BD8</f>
        <v>12936479.18</v>
      </c>
      <c r="BH8" s="480">
        <f t="shared" ref="BH8:BH53" si="44">AD8+BE8</f>
        <v>3573928.5100000002</v>
      </c>
      <c r="BI8" s="444">
        <f t="shared" ref="BI8:BI53" si="45">BG8-BH8</f>
        <v>9362550.6699999999</v>
      </c>
      <c r="BJ8" s="465"/>
    </row>
    <row r="9" spans="1:62" s="183" customFormat="1" ht="30" customHeight="1" x14ac:dyDescent="0.5">
      <c r="A9" s="184">
        <f t="shared" ref="A9:A53" si="46">A8+1</f>
        <v>3</v>
      </c>
      <c r="B9" s="222">
        <v>51203</v>
      </c>
      <c r="C9" s="236" t="s">
        <v>2</v>
      </c>
      <c r="D9" s="232" t="s">
        <v>43</v>
      </c>
      <c r="E9" s="143">
        <f>'11 11'!E9+'43 11'!E9+'43 16'!E9+Coil!E9+Stabilizer!E9+'11 14'!E9</f>
        <v>787528</v>
      </c>
      <c r="F9" s="121">
        <f>'11 11'!F9+'43 11'!F9+'43 16'!F9+Coil!F9+Stabilizer!F9+'11 14'!F9</f>
        <v>957542</v>
      </c>
      <c r="G9" s="122">
        <f t="shared" si="22"/>
        <v>-170014</v>
      </c>
      <c r="H9" s="121">
        <f>'11 11'!H9+'43 11'!H9+'43 16'!H9+Coil!H9+Stabilizer!H9+'11 14'!H9</f>
        <v>54536.999999999993</v>
      </c>
      <c r="I9" s="121">
        <f>'11 11'!I9+'43 11'!I9+'43 16'!I9+Coil!I9+Stabilizer!I9+'11 14'!I9</f>
        <v>37649</v>
      </c>
      <c r="J9" s="123">
        <f t="shared" si="23"/>
        <v>16887.999999999993</v>
      </c>
      <c r="K9" s="121">
        <f>'11 11'!K9+'43 11'!K9+'43 16'!K9+Coil!K9+Stabilizer!K9+'11 14'!K9</f>
        <v>40645.5</v>
      </c>
      <c r="L9" s="121">
        <f>'11 11'!L9+'43 11'!L9+'43 16'!L9+Coil!L9+Stabilizer!L9+'11 14'!L9</f>
        <v>44719</v>
      </c>
      <c r="M9" s="124">
        <f t="shared" si="24"/>
        <v>-4073.5</v>
      </c>
      <c r="N9" s="157">
        <f t="shared" si="25"/>
        <v>882710.5</v>
      </c>
      <c r="O9" s="322">
        <f t="shared" si="26"/>
        <v>1039910</v>
      </c>
      <c r="P9" s="159">
        <f t="shared" si="27"/>
        <v>-157199.5</v>
      </c>
      <c r="Q9" s="143">
        <f>'11 11'!Q9+'43 11'!Q9+'43 16'!Q9+Coil!Q9+Stabilizer!Q9+'11 14'!Q9</f>
        <v>41160.000000000007</v>
      </c>
      <c r="R9" s="121">
        <f>'11 11'!R9+'43 11'!R9+'43 16'!R9+Coil!R9+Stabilizer!R9+'11 14'!R9</f>
        <v>3482</v>
      </c>
      <c r="S9" s="122">
        <f t="shared" si="9"/>
        <v>37678.000000000007</v>
      </c>
      <c r="T9" s="121">
        <f>'11 11'!T9+'43 11'!T9+'43 16'!T9+Coil!T9+Stabilizer!T9+'11 14'!T9</f>
        <v>42703.5</v>
      </c>
      <c r="U9" s="121">
        <f>'11 11'!U9+'43 11'!U9+'43 16'!U9+Coil!U9+Stabilizer!U9+'11 14'!U9</f>
        <v>0</v>
      </c>
      <c r="V9" s="123">
        <f t="shared" si="10"/>
        <v>42703.5</v>
      </c>
      <c r="W9" s="121">
        <f>'11 11'!W9+'43 11'!W9+'43 16'!W9+Coil!W9+Stabilizer!W9+'11 14'!W9</f>
        <v>45790.500000000007</v>
      </c>
      <c r="X9" s="121">
        <f>'11 11'!X9+'43 11'!X9+'43 16'!X9+Coil!X9+Stabilizer!X9+'11 14'!X9</f>
        <v>0</v>
      </c>
      <c r="Y9" s="124">
        <f t="shared" si="11"/>
        <v>45790.500000000007</v>
      </c>
      <c r="Z9" s="157">
        <f t="shared" si="28"/>
        <v>129654</v>
      </c>
      <c r="AA9" s="322">
        <f t="shared" si="29"/>
        <v>3482</v>
      </c>
      <c r="AB9" s="159">
        <f t="shared" si="30"/>
        <v>126172</v>
      </c>
      <c r="AC9" s="439">
        <f t="shared" si="31"/>
        <v>1012364.5</v>
      </c>
      <c r="AD9" s="327">
        <f t="shared" si="32"/>
        <v>1043392</v>
      </c>
      <c r="AE9" s="168">
        <f t="shared" si="33"/>
        <v>-31027.5</v>
      </c>
      <c r="AF9" s="143">
        <f>'11 11'!AF9+'43 11'!AF9+'43 16'!AF9+Coil!AF9+Stabilizer!AF9+'11 14'!AF9</f>
        <v>46305</v>
      </c>
      <c r="AG9" s="121">
        <f>'11 11'!AG9+'43 11'!AG9+'43 16'!AG9+Coil!AG9+Stabilizer!AG9+'11 14'!AG9</f>
        <v>0</v>
      </c>
      <c r="AH9" s="122">
        <f t="shared" si="12"/>
        <v>46305</v>
      </c>
      <c r="AI9" s="121">
        <f>'11 11'!AI9+'43 11'!AI9+'43 16'!AI9+Coil!AI9+Stabilizer!AI9+'11 14'!AI9</f>
        <v>48363</v>
      </c>
      <c r="AJ9" s="121">
        <f>'11 11'!AJ9+'43 11'!AJ9+'43 16'!AJ9+Coil!AJ9+Stabilizer!AJ9+'11 14'!AJ9</f>
        <v>0</v>
      </c>
      <c r="AK9" s="122">
        <f t="shared" si="13"/>
        <v>48363</v>
      </c>
      <c r="AL9" s="121">
        <f>'11 11'!AL9+'43 11'!AL9+'43 16'!AL9+Coil!AL9+Stabilizer!AL9+'11 14'!AL9</f>
        <v>43732.500000000015</v>
      </c>
      <c r="AM9" s="121">
        <f>'11 11'!AM9+'43 11'!AM9+'43 16'!AM9+Coil!AM9+Stabilizer!AM9+'11 14'!AM9</f>
        <v>0</v>
      </c>
      <c r="AN9" s="124">
        <f t="shared" si="14"/>
        <v>43732.500000000015</v>
      </c>
      <c r="AO9" s="157">
        <f t="shared" si="34"/>
        <v>138400.5</v>
      </c>
      <c r="AP9" s="322">
        <f t="shared" si="35"/>
        <v>0</v>
      </c>
      <c r="AQ9" s="443">
        <f t="shared" si="36"/>
        <v>138400.5</v>
      </c>
      <c r="AR9" s="143">
        <f>'11 11'!AR9+'43 11'!AR9+'43 16'!AR9+Coil!AR9+Stabilizer!AR9+'11 14'!AR9</f>
        <v>40131</v>
      </c>
      <c r="AS9" s="121">
        <f>'11 11'!AS9+'43 11'!AS9+'43 16'!AS9+Coil!AS9+Stabilizer!AS9+'11 14'!AS9</f>
        <v>0</v>
      </c>
      <c r="AT9" s="122">
        <f t="shared" si="16"/>
        <v>40131</v>
      </c>
      <c r="AU9" s="121">
        <f>'11 11'!AU9+'43 11'!AU9+'43 16'!AU9+Coil!AU9+Stabilizer!AU9+'11 14'!AU9</f>
        <v>39616.5</v>
      </c>
      <c r="AV9" s="121">
        <f>'11 11'!AV9+'43 11'!AV9+'43 16'!AV9+Coil!AV9+Stabilizer!AV9+'11 14'!AV9</f>
        <v>0</v>
      </c>
      <c r="AW9" s="123">
        <f t="shared" si="17"/>
        <v>39616.5</v>
      </c>
      <c r="AX9" s="125">
        <f>'11 11'!AX9+'43 11'!AX9+'43 16'!AX9+Coil!AX9+Stabilizer!AX9+'11 14'!AX9</f>
        <v>32413.5</v>
      </c>
      <c r="AY9" s="121">
        <f>'11 11'!AY9+'43 11'!AY9+'43 16'!AY9+Coil!AY9+Stabilizer!AY9+'11 14'!AY9</f>
        <v>0</v>
      </c>
      <c r="AZ9" s="122">
        <f t="shared" si="18"/>
        <v>32413.5</v>
      </c>
      <c r="BA9" s="157">
        <f t="shared" si="37"/>
        <v>112161</v>
      </c>
      <c r="BB9" s="158">
        <f t="shared" si="38"/>
        <v>0</v>
      </c>
      <c r="BC9" s="443">
        <f t="shared" si="39"/>
        <v>112161</v>
      </c>
      <c r="BD9" s="166">
        <f t="shared" si="40"/>
        <v>250561.5</v>
      </c>
      <c r="BE9" s="167">
        <f t="shared" si="41"/>
        <v>0</v>
      </c>
      <c r="BF9" s="444">
        <f t="shared" si="42"/>
        <v>250561.5</v>
      </c>
      <c r="BG9" s="439">
        <f t="shared" si="43"/>
        <v>1262926</v>
      </c>
      <c r="BH9" s="480">
        <f t="shared" si="44"/>
        <v>1043392</v>
      </c>
      <c r="BI9" s="444">
        <f t="shared" si="45"/>
        <v>219534</v>
      </c>
      <c r="BJ9" s="465"/>
    </row>
    <row r="10" spans="1:62" s="183" customFormat="1" ht="30" customHeight="1" x14ac:dyDescent="0.5">
      <c r="A10" s="184">
        <f t="shared" si="46"/>
        <v>4</v>
      </c>
      <c r="B10" s="222">
        <v>51299</v>
      </c>
      <c r="C10" s="236" t="s">
        <v>3</v>
      </c>
      <c r="D10" s="232" t="s">
        <v>44</v>
      </c>
      <c r="E10" s="143">
        <f>'11 11'!E10+'43 11'!E10+'43 16'!E10+Coil!E10+Stabilizer!E10+'11 14'!E10</f>
        <v>40014</v>
      </c>
      <c r="F10" s="121">
        <f>'11 11'!F10+'43 11'!F10+'43 16'!F10+Coil!F10+Stabilizer!F10+'11 14'!F10</f>
        <v>27400</v>
      </c>
      <c r="G10" s="122">
        <f t="shared" si="22"/>
        <v>12614</v>
      </c>
      <c r="H10" s="121">
        <f>'11 11'!H10+'43 11'!H10+'43 16'!H10+Coil!H10+Stabilizer!H10+'11 14'!H10</f>
        <v>37205.999999999985</v>
      </c>
      <c r="I10" s="121">
        <f>'11 11'!I10+'43 11'!I10+'43 16'!I10+Coil!I10+Stabilizer!I10+'11 14'!I10</f>
        <v>40500</v>
      </c>
      <c r="J10" s="123">
        <f t="shared" si="23"/>
        <v>-3294.0000000000146</v>
      </c>
      <c r="K10" s="121">
        <f>'11 11'!K10+'43 11'!K10+'43 16'!K10+Coil!K10+Stabilizer!K10+'11 14'!K10</f>
        <v>977228.99999999988</v>
      </c>
      <c r="L10" s="121">
        <f>'11 11'!L10+'43 11'!L10+'43 16'!L10+Coil!L10+Stabilizer!L10+'11 14'!L10</f>
        <v>54200</v>
      </c>
      <c r="M10" s="124">
        <f t="shared" si="24"/>
        <v>923028.99999999988</v>
      </c>
      <c r="N10" s="157">
        <f t="shared" si="25"/>
        <v>1054448.9999999998</v>
      </c>
      <c r="O10" s="322">
        <f t="shared" si="26"/>
        <v>122100</v>
      </c>
      <c r="P10" s="159">
        <f t="shared" si="27"/>
        <v>932348.99999999977</v>
      </c>
      <c r="Q10" s="143">
        <f>'11 11'!Q10+'43 11'!Q10+'43 16'!Q10+Coil!Q10+Stabilizer!Q10+'11 14'!Q10</f>
        <v>28079.999999999993</v>
      </c>
      <c r="R10" s="121">
        <f>'11 11'!R10+'43 11'!R10+'43 16'!R10+Coil!R10+Stabilizer!R10+'11 14'!R10</f>
        <v>95401</v>
      </c>
      <c r="S10" s="122">
        <f t="shared" si="9"/>
        <v>-67321</v>
      </c>
      <c r="T10" s="121">
        <f>'11 11'!T10+'43 11'!T10+'43 16'!T10+Coil!T10+Stabilizer!T10+'11 14'!T10</f>
        <v>29132.999999999956</v>
      </c>
      <c r="U10" s="121">
        <f>'11 11'!U10+'43 11'!U10+'43 16'!U10+Coil!U10+Stabilizer!U10+'11 14'!U10</f>
        <v>0</v>
      </c>
      <c r="V10" s="123">
        <f t="shared" si="10"/>
        <v>29132.999999999956</v>
      </c>
      <c r="W10" s="121">
        <f>'11 11'!W10+'43 11'!W10+'43 16'!W10+Coil!W10+Stabilizer!W10+'11 14'!W10</f>
        <v>31239.000000000044</v>
      </c>
      <c r="X10" s="121">
        <f>'11 11'!X10+'43 11'!X10+'43 16'!X10+Coil!X10+Stabilizer!X10+'11 14'!X10</f>
        <v>0</v>
      </c>
      <c r="Y10" s="124">
        <f t="shared" si="11"/>
        <v>31239.000000000044</v>
      </c>
      <c r="Z10" s="157">
        <f t="shared" si="28"/>
        <v>88452</v>
      </c>
      <c r="AA10" s="322">
        <f t="shared" si="29"/>
        <v>95401</v>
      </c>
      <c r="AB10" s="159">
        <f t="shared" si="30"/>
        <v>-6949</v>
      </c>
      <c r="AC10" s="439">
        <f t="shared" si="31"/>
        <v>1142900.9999999998</v>
      </c>
      <c r="AD10" s="327">
        <f t="shared" si="32"/>
        <v>217501</v>
      </c>
      <c r="AE10" s="168">
        <f t="shared" si="33"/>
        <v>925399.99999999977</v>
      </c>
      <c r="AF10" s="143">
        <f>'11 11'!AF10+'43 11'!AF10+'43 16'!AF10+Coil!AF10+Stabilizer!AF10+'11 14'!AF10</f>
        <v>31590.000000000029</v>
      </c>
      <c r="AG10" s="121">
        <f>'11 11'!AG10+'43 11'!AG10+'43 16'!AG10+Coil!AG10+Stabilizer!AG10+'11 14'!AG10</f>
        <v>0</v>
      </c>
      <c r="AH10" s="122">
        <f t="shared" si="12"/>
        <v>31590.000000000029</v>
      </c>
      <c r="AI10" s="121">
        <f>'11 11'!AI10+'43 11'!AI10+'43 16'!AI10+Coil!AI10+Stabilizer!AI10+'11 14'!AI10</f>
        <v>32994</v>
      </c>
      <c r="AJ10" s="121">
        <f>'11 11'!AJ10+'43 11'!AJ10+'43 16'!AJ10+Coil!AJ10+Stabilizer!AJ10+'11 14'!AJ10</f>
        <v>0</v>
      </c>
      <c r="AK10" s="122">
        <f t="shared" si="13"/>
        <v>32994</v>
      </c>
      <c r="AL10" s="121">
        <f>'11 11'!AL10+'43 11'!AL10+'43 16'!AL10+Coil!AL10+Stabilizer!AL10+'11 14'!AL10</f>
        <v>29835.00000000004</v>
      </c>
      <c r="AM10" s="121">
        <f>'11 11'!AM10+'43 11'!AM10+'43 16'!AM10+Coil!AM10+Stabilizer!AM10+'11 14'!AM10</f>
        <v>0</v>
      </c>
      <c r="AN10" s="124">
        <f t="shared" si="14"/>
        <v>29835.00000000004</v>
      </c>
      <c r="AO10" s="157">
        <f t="shared" si="34"/>
        <v>94419.000000000073</v>
      </c>
      <c r="AP10" s="322">
        <f t="shared" si="35"/>
        <v>0</v>
      </c>
      <c r="AQ10" s="443">
        <f t="shared" si="36"/>
        <v>94419.000000000073</v>
      </c>
      <c r="AR10" s="143">
        <f>'11 11'!AR10+'43 11'!AR10+'43 16'!AR10+Coil!AR10+Stabilizer!AR10+'11 14'!AR10</f>
        <v>249717.99999999971</v>
      </c>
      <c r="AS10" s="121">
        <f>'11 11'!AS10+'43 11'!AS10+'43 16'!AS10+Coil!AS10+Stabilizer!AS10+'11 14'!AS10</f>
        <v>0</v>
      </c>
      <c r="AT10" s="122">
        <f t="shared" si="16"/>
        <v>249717.99999999971</v>
      </c>
      <c r="AU10" s="121">
        <f>'11 11'!AU10+'43 11'!AU10+'43 16'!AU10+Coil!AU10+Stabilizer!AU10+'11 14'!AU10</f>
        <v>27026.999999999978</v>
      </c>
      <c r="AV10" s="121">
        <f>'11 11'!AV10+'43 11'!AV10+'43 16'!AV10+Coil!AV10+Stabilizer!AV10+'11 14'!AV10</f>
        <v>0</v>
      </c>
      <c r="AW10" s="123">
        <f t="shared" si="17"/>
        <v>27026.999999999978</v>
      </c>
      <c r="AX10" s="125">
        <f>'11 11'!AX10+'43 11'!AX10+'43 16'!AX10+Coil!AX10+Stabilizer!AX10+'11 14'!AX10</f>
        <v>2172898</v>
      </c>
      <c r="AY10" s="121">
        <f>'11 11'!AY10+'43 11'!AY10+'43 16'!AY10+Coil!AY10+Stabilizer!AY10+'11 14'!AY10</f>
        <v>0</v>
      </c>
      <c r="AZ10" s="122">
        <f t="shared" si="18"/>
        <v>2172898</v>
      </c>
      <c r="BA10" s="157">
        <f t="shared" si="37"/>
        <v>2449642.9999999995</v>
      </c>
      <c r="BB10" s="158">
        <f t="shared" si="38"/>
        <v>0</v>
      </c>
      <c r="BC10" s="443">
        <f t="shared" si="39"/>
        <v>2449642.9999999995</v>
      </c>
      <c r="BD10" s="166">
        <f t="shared" si="40"/>
        <v>2544062</v>
      </c>
      <c r="BE10" s="167">
        <f t="shared" si="41"/>
        <v>0</v>
      </c>
      <c r="BF10" s="444">
        <f t="shared" si="42"/>
        <v>2544062</v>
      </c>
      <c r="BG10" s="439">
        <f t="shared" si="43"/>
        <v>3686963</v>
      </c>
      <c r="BH10" s="480">
        <f t="shared" si="44"/>
        <v>217501</v>
      </c>
      <c r="BI10" s="444">
        <f t="shared" si="45"/>
        <v>3469462</v>
      </c>
      <c r="BJ10" s="465"/>
    </row>
    <row r="11" spans="1:62" s="183" customFormat="1" ht="30" customHeight="1" x14ac:dyDescent="0.5">
      <c r="A11" s="184">
        <f t="shared" si="46"/>
        <v>5</v>
      </c>
      <c r="B11" s="222">
        <v>51301</v>
      </c>
      <c r="C11" s="236" t="s">
        <v>4</v>
      </c>
      <c r="D11" s="232" t="s">
        <v>45</v>
      </c>
      <c r="E11" s="143">
        <f>'11 11'!E11+'43 11'!E11+'43 16'!E11+Coil!E11+Stabilizer!E11+'11 14'!E11</f>
        <v>1864708.51</v>
      </c>
      <c r="F11" s="121">
        <f>'11 11'!F11+'43 11'!F11+'43 16'!F11+Coil!F11+Stabilizer!F11+'11 14'!F11</f>
        <v>2383911.2000000002</v>
      </c>
      <c r="G11" s="122">
        <f t="shared" si="22"/>
        <v>-519202.69000000018</v>
      </c>
      <c r="H11" s="121">
        <f>'11 11'!H11+'43 11'!H11+'43 16'!H11+Coil!H11+Stabilizer!H11+'11 14'!H11</f>
        <v>1790804.51</v>
      </c>
      <c r="I11" s="121">
        <f>'11 11'!I11+'43 11'!I11+'43 16'!I11+Coil!I11+Stabilizer!I11+'11 14'!I11</f>
        <v>1740639.52</v>
      </c>
      <c r="J11" s="123">
        <f t="shared" si="23"/>
        <v>50164.989999999991</v>
      </c>
      <c r="K11" s="121">
        <f>'11 11'!K11+'43 11'!K11+'43 16'!K11+Coil!K11+Stabilizer!K11+'11 14'!K11</f>
        <v>1930343.51</v>
      </c>
      <c r="L11" s="121">
        <f>'11 11'!L11+'43 11'!L11+'43 16'!L11+Coil!L11+Stabilizer!L11+'11 14'!L11</f>
        <v>1487245.4999999998</v>
      </c>
      <c r="M11" s="124">
        <f t="shared" si="24"/>
        <v>443098.01000000024</v>
      </c>
      <c r="N11" s="157">
        <f t="shared" si="25"/>
        <v>5585856.5300000003</v>
      </c>
      <c r="O11" s="322">
        <f t="shared" si="26"/>
        <v>5611796.2199999997</v>
      </c>
      <c r="P11" s="159">
        <f t="shared" si="27"/>
        <v>-25939.689999999478</v>
      </c>
      <c r="Q11" s="143">
        <f>'11 11'!Q11+'43 11'!Q11+'43 16'!Q11+Coil!Q11+Stabilizer!Q11+'11 14'!Q11</f>
        <v>1685763.51</v>
      </c>
      <c r="R11" s="121">
        <f>'11 11'!R11+'43 11'!R11+'43 16'!R11+Coil!R11+Stabilizer!R11+'11 14'!R11</f>
        <v>1893648.5499999998</v>
      </c>
      <c r="S11" s="122">
        <f t="shared" si="9"/>
        <v>-207885.0399999998</v>
      </c>
      <c r="T11" s="121">
        <f>'11 11'!T11+'43 11'!T11+'43 16'!T11+Coil!T11+Stabilizer!T11+'11 14'!T11</f>
        <v>1683096.51</v>
      </c>
      <c r="U11" s="121">
        <f>'11 11'!U11+'43 11'!U11+'43 16'!U11+Coil!U11+Stabilizer!U11+'11 14'!U11</f>
        <v>0</v>
      </c>
      <c r="V11" s="123">
        <f t="shared" si="10"/>
        <v>1683096.51</v>
      </c>
      <c r="W11" s="121">
        <f>'11 11'!W11+'43 11'!W11+'43 16'!W11+Coil!W11+Stabilizer!W11+'11 14'!W11</f>
        <v>1882219.51</v>
      </c>
      <c r="X11" s="121">
        <f>'11 11'!X11+'43 11'!X11+'43 16'!X11+Coil!X11+Stabilizer!X11+'11 14'!X11</f>
        <v>0</v>
      </c>
      <c r="Y11" s="124">
        <f t="shared" si="11"/>
        <v>1882219.51</v>
      </c>
      <c r="Z11" s="157">
        <f t="shared" si="28"/>
        <v>5251079.53</v>
      </c>
      <c r="AA11" s="322">
        <f t="shared" si="29"/>
        <v>1893648.5499999998</v>
      </c>
      <c r="AB11" s="159">
        <f t="shared" si="30"/>
        <v>3357430.9800000004</v>
      </c>
      <c r="AC11" s="439">
        <f t="shared" si="31"/>
        <v>10836936.060000001</v>
      </c>
      <c r="AD11" s="327">
        <f t="shared" si="32"/>
        <v>7505444.7699999996</v>
      </c>
      <c r="AE11" s="168">
        <f t="shared" si="33"/>
        <v>3331491.290000001</v>
      </c>
      <c r="AF11" s="143">
        <f>'11 11'!AF11+'43 11'!AF11+'43 16'!AF11+Coil!AF11+Stabilizer!AF11+'11 14'!AF11</f>
        <v>1847219.51</v>
      </c>
      <c r="AG11" s="121">
        <f>'11 11'!AG11+'43 11'!AG11+'43 16'!AG11+Coil!AG11+Stabilizer!AG11+'11 14'!AG11</f>
        <v>0</v>
      </c>
      <c r="AH11" s="122">
        <f t="shared" si="12"/>
        <v>1847219.51</v>
      </c>
      <c r="AI11" s="121">
        <f>'11 11'!AI11+'43 11'!AI11+'43 16'!AI11+Coil!AI11+Stabilizer!AI11+'11 14'!AI11</f>
        <v>1681330.51</v>
      </c>
      <c r="AJ11" s="121">
        <f>'11 11'!AJ11+'43 11'!AJ11+'43 16'!AJ11+Coil!AJ11+Stabilizer!AJ11+'11 14'!AJ11</f>
        <v>0</v>
      </c>
      <c r="AK11" s="122">
        <f t="shared" si="13"/>
        <v>1681330.51</v>
      </c>
      <c r="AL11" s="121">
        <f>'11 11'!AL11+'43 11'!AL11+'43 16'!AL11+Coil!AL11+Stabilizer!AL11+'11 14'!AL11</f>
        <v>1681330.51</v>
      </c>
      <c r="AM11" s="121">
        <f>'11 11'!AM11+'43 11'!AM11+'43 16'!AM11+Coil!AM11+Stabilizer!AM11+'11 14'!AM11</f>
        <v>0</v>
      </c>
      <c r="AN11" s="124">
        <f t="shared" si="14"/>
        <v>1681330.51</v>
      </c>
      <c r="AO11" s="157">
        <f t="shared" si="34"/>
        <v>5209880.53</v>
      </c>
      <c r="AP11" s="322">
        <f t="shared" si="35"/>
        <v>0</v>
      </c>
      <c r="AQ11" s="443">
        <f t="shared" si="36"/>
        <v>5209880.53</v>
      </c>
      <c r="AR11" s="143">
        <f>'11 11'!AR11+'43 11'!AR11+'43 16'!AR11+Coil!AR11+Stabilizer!AR11+'11 14'!AR11</f>
        <v>1646621.51</v>
      </c>
      <c r="AS11" s="121">
        <f>'11 11'!AS11+'43 11'!AS11+'43 16'!AS11+Coil!AS11+Stabilizer!AS11+'11 14'!AS11</f>
        <v>0</v>
      </c>
      <c r="AT11" s="122">
        <f t="shared" si="16"/>
        <v>1646621.51</v>
      </c>
      <c r="AU11" s="121">
        <f>'11 11'!AU11+'43 11'!AU11+'43 16'!AU11+Coil!AU11+Stabilizer!AU11+'11 14'!AU11</f>
        <v>1645732.51</v>
      </c>
      <c r="AV11" s="121">
        <f>'11 11'!AV11+'43 11'!AV11+'43 16'!AV11+Coil!AV11+Stabilizer!AV11+'11 14'!AV11</f>
        <v>0</v>
      </c>
      <c r="AW11" s="123">
        <f t="shared" si="17"/>
        <v>1645732.51</v>
      </c>
      <c r="AX11" s="125">
        <f>'11 11'!AX11+'43 11'!AX11+'43 16'!AX11+Coil!AX11+Stabilizer!AX11+'11 14'!AX11</f>
        <v>1935685.51</v>
      </c>
      <c r="AY11" s="121">
        <f>'11 11'!AY11+'43 11'!AY11+'43 16'!AY11+Coil!AY11+Stabilizer!AY11+'11 14'!AY11</f>
        <v>0</v>
      </c>
      <c r="AZ11" s="122">
        <f t="shared" si="18"/>
        <v>1935685.51</v>
      </c>
      <c r="BA11" s="157">
        <f t="shared" si="37"/>
        <v>5228039.53</v>
      </c>
      <c r="BB11" s="158">
        <f t="shared" si="38"/>
        <v>0</v>
      </c>
      <c r="BC11" s="443">
        <f t="shared" si="39"/>
        <v>5228039.53</v>
      </c>
      <c r="BD11" s="166">
        <f t="shared" si="40"/>
        <v>10437920.060000001</v>
      </c>
      <c r="BE11" s="167">
        <f t="shared" si="41"/>
        <v>0</v>
      </c>
      <c r="BF11" s="444">
        <f t="shared" si="42"/>
        <v>10437920.060000001</v>
      </c>
      <c r="BG11" s="439">
        <f t="shared" si="43"/>
        <v>21274856.120000001</v>
      </c>
      <c r="BH11" s="480">
        <f t="shared" si="44"/>
        <v>7505444.7699999996</v>
      </c>
      <c r="BI11" s="444">
        <f t="shared" si="45"/>
        <v>13769411.350000001</v>
      </c>
      <c r="BJ11" s="465"/>
    </row>
    <row r="12" spans="1:62" s="183" customFormat="1" ht="30" customHeight="1" x14ac:dyDescent="0.5">
      <c r="A12" s="184">
        <f t="shared" si="46"/>
        <v>6</v>
      </c>
      <c r="B12" s="222">
        <v>51302</v>
      </c>
      <c r="C12" s="236" t="s">
        <v>5</v>
      </c>
      <c r="D12" s="232" t="s">
        <v>46</v>
      </c>
      <c r="E12" s="143">
        <f>'11 11'!E12+'43 11'!E12+'43 16'!E12+Coil!E12+Stabilizer!E12+'11 14'!E12</f>
        <v>262070</v>
      </c>
      <c r="F12" s="121">
        <f>'11 11'!F12+'43 11'!F12+'43 16'!F12+Coil!F12+Stabilizer!F12+'11 14'!F12</f>
        <v>262070</v>
      </c>
      <c r="G12" s="122">
        <f t="shared" si="22"/>
        <v>0</v>
      </c>
      <c r="H12" s="121">
        <f>'11 11'!H12+'43 11'!H12+'43 16'!H12+Coil!H12+Stabilizer!H12+'11 14'!H12</f>
        <v>245164.71000000002</v>
      </c>
      <c r="I12" s="121">
        <f>'11 11'!I12+'43 11'!I12+'43 16'!I12+Coil!I12+Stabilizer!I12+'11 14'!I12</f>
        <v>245164.71</v>
      </c>
      <c r="J12" s="123">
        <f t="shared" si="23"/>
        <v>0</v>
      </c>
      <c r="K12" s="121">
        <f>'11 11'!K12+'43 11'!K12+'43 16'!K12+Coil!K12+Stabilizer!K12+'11 14'!K12</f>
        <v>262070</v>
      </c>
      <c r="L12" s="121">
        <f>'11 11'!L12+'43 11'!L12+'43 16'!L12+Coil!L12+Stabilizer!L12+'11 14'!L12</f>
        <v>213574.52</v>
      </c>
      <c r="M12" s="124">
        <f t="shared" si="24"/>
        <v>48495.48000000001</v>
      </c>
      <c r="N12" s="157">
        <f t="shared" si="25"/>
        <v>769304.71</v>
      </c>
      <c r="O12" s="322">
        <f t="shared" si="26"/>
        <v>720809.23</v>
      </c>
      <c r="P12" s="159">
        <f t="shared" si="27"/>
        <v>48495.479999999981</v>
      </c>
      <c r="Q12" s="143">
        <f>'11 11'!Q12+'43 11'!Q12+'43 16'!Q12+Coil!Q12+Stabilizer!Q12+'11 14'!Q12</f>
        <v>255443</v>
      </c>
      <c r="R12" s="121">
        <f>'11 11'!R12+'43 11'!R12+'43 16'!R12+Coil!R12+Stabilizer!R12+'11 14'!R12</f>
        <v>255443</v>
      </c>
      <c r="S12" s="122">
        <f t="shared" si="9"/>
        <v>0</v>
      </c>
      <c r="T12" s="121">
        <f>'11 11'!T12+'43 11'!T12+'43 16'!T12+Coil!T12+Stabilizer!T12+'11 14'!T12</f>
        <v>263962.19</v>
      </c>
      <c r="U12" s="121">
        <f>'11 11'!U12+'43 11'!U12+'43 16'!U12+Coil!U12+Stabilizer!U12+'11 14'!U12</f>
        <v>0</v>
      </c>
      <c r="V12" s="123">
        <f t="shared" si="10"/>
        <v>263962.19</v>
      </c>
      <c r="W12" s="121">
        <f>'11 11'!W12+'43 11'!W12+'43 16'!W12+Coil!W12+Stabilizer!W12+'11 14'!W12</f>
        <v>255443</v>
      </c>
      <c r="X12" s="121">
        <f>'11 11'!X12+'43 11'!X12+'43 16'!X12+Coil!X12+Stabilizer!X12+'11 14'!X12</f>
        <v>0</v>
      </c>
      <c r="Y12" s="124">
        <f t="shared" si="11"/>
        <v>255443</v>
      </c>
      <c r="Z12" s="157">
        <f t="shared" si="28"/>
        <v>774848.19</v>
      </c>
      <c r="AA12" s="322">
        <f t="shared" si="29"/>
        <v>255443</v>
      </c>
      <c r="AB12" s="159">
        <f t="shared" si="30"/>
        <v>519405.18999999994</v>
      </c>
      <c r="AC12" s="439">
        <f t="shared" si="31"/>
        <v>1544152.9</v>
      </c>
      <c r="AD12" s="327">
        <f t="shared" si="32"/>
        <v>976252.23</v>
      </c>
      <c r="AE12" s="168">
        <f t="shared" si="33"/>
        <v>567900.66999999993</v>
      </c>
      <c r="AF12" s="143">
        <f>'11 11'!AF12+'43 11'!AF12+'43 16'!AF12+Coil!AF12+Stabilizer!AF12+'11 14'!AF12</f>
        <v>220053</v>
      </c>
      <c r="AG12" s="121">
        <f>'11 11'!AG12+'43 11'!AG12+'43 16'!AG12+Coil!AG12+Stabilizer!AG12+'11 14'!AG12</f>
        <v>0</v>
      </c>
      <c r="AH12" s="122">
        <f t="shared" si="12"/>
        <v>220053</v>
      </c>
      <c r="AI12" s="121">
        <f>'11 11'!AI12+'43 11'!AI12+'43 16'!AI12+Coil!AI12+Stabilizer!AI12+'11 14'!AI12</f>
        <v>220053</v>
      </c>
      <c r="AJ12" s="121">
        <f>'11 11'!AJ12+'43 11'!AJ12+'43 16'!AJ12+Coil!AJ12+Stabilizer!AJ12+'11 14'!AJ12</f>
        <v>0</v>
      </c>
      <c r="AK12" s="122">
        <f t="shared" si="13"/>
        <v>220053</v>
      </c>
      <c r="AL12" s="121">
        <f>'11 11'!AL12+'43 11'!AL12+'43 16'!AL12+Coil!AL12+Stabilizer!AL12+'11 14'!AL12</f>
        <v>212953.76331427632</v>
      </c>
      <c r="AM12" s="121">
        <f>'11 11'!AM12+'43 11'!AM12+'43 16'!AM12+Coil!AM12+Stabilizer!AM12+'11 14'!AM12</f>
        <v>0</v>
      </c>
      <c r="AN12" s="124">
        <f t="shared" si="14"/>
        <v>212953.76331427632</v>
      </c>
      <c r="AO12" s="157">
        <f t="shared" si="34"/>
        <v>653059.76331427635</v>
      </c>
      <c r="AP12" s="322">
        <f t="shared" si="35"/>
        <v>0</v>
      </c>
      <c r="AQ12" s="443">
        <f t="shared" si="36"/>
        <v>653059.76331427635</v>
      </c>
      <c r="AR12" s="143">
        <f>'11 11'!AR12+'43 11'!AR12+'43 16'!AR12+Coil!AR12+Stabilizer!AR12+'11 14'!AR12</f>
        <v>189217</v>
      </c>
      <c r="AS12" s="121">
        <f>'11 11'!AS12+'43 11'!AS12+'43 16'!AS12+Coil!AS12+Stabilizer!AS12+'11 14'!AS12</f>
        <v>0</v>
      </c>
      <c r="AT12" s="122">
        <f t="shared" si="16"/>
        <v>189217</v>
      </c>
      <c r="AU12" s="121">
        <f>'11 11'!AU12+'43 11'!AU12+'43 16'!AU12+Coil!AU12+Stabilizer!AU12+'11 14'!AU12</f>
        <v>183112.99349919474</v>
      </c>
      <c r="AV12" s="121">
        <f>'11 11'!AV12+'43 11'!AV12+'43 16'!AV12+Coil!AV12+Stabilizer!AV12+'11 14'!AV12</f>
        <v>0</v>
      </c>
      <c r="AW12" s="123">
        <f t="shared" si="17"/>
        <v>183112.99349919474</v>
      </c>
      <c r="AX12" s="125">
        <f>'11 11'!AX12+'43 11'!AX12+'43 16'!AX12+Coil!AX12+Stabilizer!AX12+'11 14'!AX12</f>
        <v>189217</v>
      </c>
      <c r="AY12" s="121">
        <f>'11 11'!AY12+'43 11'!AY12+'43 16'!AY12+Coil!AY12+Stabilizer!AY12+'11 14'!AY12</f>
        <v>0</v>
      </c>
      <c r="AZ12" s="122">
        <f t="shared" si="18"/>
        <v>189217</v>
      </c>
      <c r="BA12" s="157">
        <f t="shared" si="37"/>
        <v>561546.99349919474</v>
      </c>
      <c r="BB12" s="158">
        <f t="shared" si="38"/>
        <v>0</v>
      </c>
      <c r="BC12" s="443">
        <f t="shared" si="39"/>
        <v>561546.99349919474</v>
      </c>
      <c r="BD12" s="166">
        <f t="shared" si="40"/>
        <v>1214606.7568134712</v>
      </c>
      <c r="BE12" s="167">
        <f t="shared" si="41"/>
        <v>0</v>
      </c>
      <c r="BF12" s="444">
        <f t="shared" si="42"/>
        <v>1214606.7568134712</v>
      </c>
      <c r="BG12" s="439">
        <f t="shared" si="43"/>
        <v>2758759.6568134711</v>
      </c>
      <c r="BH12" s="480">
        <f t="shared" si="44"/>
        <v>976252.23</v>
      </c>
      <c r="BI12" s="444">
        <f t="shared" si="45"/>
        <v>1782507.4268134711</v>
      </c>
      <c r="BJ12" s="465"/>
    </row>
    <row r="13" spans="1:62" s="183" customFormat="1" ht="30" customHeight="1" x14ac:dyDescent="0.5">
      <c r="A13" s="184">
        <f t="shared" si="46"/>
        <v>7</v>
      </c>
      <c r="B13" s="222">
        <v>51306</v>
      </c>
      <c r="C13" s="236" t="s">
        <v>6</v>
      </c>
      <c r="D13" s="232" t="s">
        <v>47</v>
      </c>
      <c r="E13" s="143">
        <f>'11 11'!E13+'43 11'!E13+'43 16'!E13+Coil!E13+Stabilizer!E13+'11 14'!E13</f>
        <v>5645131.3221688038</v>
      </c>
      <c r="F13" s="121">
        <f>'11 11'!F13+'43 11'!F13+'43 16'!F13+Coil!F13+Stabilizer!F13+'11 14'!F13</f>
        <v>5134649.72</v>
      </c>
      <c r="G13" s="122">
        <f t="shared" si="22"/>
        <v>510481.60216880403</v>
      </c>
      <c r="H13" s="121">
        <f>'11 11'!H13+'43 11'!H13+'43 16'!H13+Coil!H13+Stabilizer!H13+'11 14'!H13</f>
        <v>5622944.228678803</v>
      </c>
      <c r="I13" s="121">
        <f>'11 11'!I13+'43 11'!I13+'43 16'!I13+Coil!I13+Stabilizer!I13+'11 14'!I13</f>
        <v>6550044.8900000006</v>
      </c>
      <c r="J13" s="123">
        <f t="shared" si="23"/>
        <v>-927100.66132119764</v>
      </c>
      <c r="K13" s="121">
        <f>'11 11'!K13+'43 11'!K13+'43 16'!K13+Coil!K13+Stabilizer!K13+'11 14'!K13</f>
        <v>5912666.3128287662</v>
      </c>
      <c r="L13" s="121">
        <f>'11 11'!L13+'43 11'!L13+'43 16'!L13+Coil!L13+Stabilizer!L13+'11 14'!L13</f>
        <v>5489531.4500000002</v>
      </c>
      <c r="M13" s="124">
        <f t="shared" si="24"/>
        <v>423134.862828766</v>
      </c>
      <c r="N13" s="157">
        <f t="shared" si="25"/>
        <v>17180741.863676373</v>
      </c>
      <c r="O13" s="322">
        <f t="shared" si="26"/>
        <v>17174226.059999999</v>
      </c>
      <c r="P13" s="159">
        <f t="shared" si="27"/>
        <v>6515.8036763742566</v>
      </c>
      <c r="Q13" s="143">
        <f>'11 11'!Q13+'43 11'!Q13+'43 16'!Q13+Coil!Q13+Stabilizer!Q13+'11 14'!Q13</f>
        <v>5505005.2553004054</v>
      </c>
      <c r="R13" s="121">
        <f>'11 11'!R13+'43 11'!R13+'43 16'!R13+Coil!R13+Stabilizer!R13+'11 14'!R13</f>
        <v>4465917.68</v>
      </c>
      <c r="S13" s="122">
        <f t="shared" si="9"/>
        <v>1039087.5753004057</v>
      </c>
      <c r="T13" s="121">
        <f>'11 11'!T13+'43 11'!T13+'43 16'!T13+Coil!T13+Stabilizer!T13+'11 14'!T13</f>
        <v>5959430.3032396631</v>
      </c>
      <c r="U13" s="121">
        <f>'11 11'!U13+'43 11'!U13+'43 16'!U13+Coil!U13+Stabilizer!U13+'11 14'!U13</f>
        <v>0</v>
      </c>
      <c r="V13" s="123">
        <f t="shared" si="10"/>
        <v>5959430.3032396631</v>
      </c>
      <c r="W13" s="121">
        <f>'11 11'!W13+'43 11'!W13+'43 16'!W13+Coil!W13+Stabilizer!W13+'11 14'!W13</f>
        <v>6283069.6330382209</v>
      </c>
      <c r="X13" s="121">
        <f>'11 11'!X13+'43 11'!X13+'43 16'!X13+Coil!X13+Stabilizer!X13+'11 14'!X13</f>
        <v>0</v>
      </c>
      <c r="Y13" s="124">
        <f t="shared" si="11"/>
        <v>6283069.6330382209</v>
      </c>
      <c r="Z13" s="157">
        <f t="shared" si="28"/>
        <v>17747505.191578291</v>
      </c>
      <c r="AA13" s="322">
        <f t="shared" si="29"/>
        <v>4465917.68</v>
      </c>
      <c r="AB13" s="159">
        <f t="shared" si="30"/>
        <v>13281587.511578292</v>
      </c>
      <c r="AC13" s="439">
        <f t="shared" si="31"/>
        <v>34928247.055254661</v>
      </c>
      <c r="AD13" s="327">
        <f t="shared" si="32"/>
        <v>21640143.739999998</v>
      </c>
      <c r="AE13" s="168">
        <f t="shared" si="33"/>
        <v>13288103.315254662</v>
      </c>
      <c r="AF13" s="143">
        <f>'11 11'!AF13+'43 11'!AF13+'43 16'!AF13+Coil!AF13+Stabilizer!AF13+'11 14'!AF13</f>
        <v>5977867.9528935291</v>
      </c>
      <c r="AG13" s="121">
        <f>'11 11'!AG13+'43 11'!AG13+'43 16'!AG13+Coil!AG13+Stabilizer!AG13+'11 14'!AG13</f>
        <v>0</v>
      </c>
      <c r="AH13" s="122">
        <f t="shared" si="12"/>
        <v>5977867.9528935291</v>
      </c>
      <c r="AI13" s="121">
        <f>'11 11'!AI13+'43 11'!AI13+'43 16'!AI13+Coil!AI13+Stabilizer!AI13+'11 14'!AI13</f>
        <v>5516996.9525636323</v>
      </c>
      <c r="AJ13" s="121">
        <f>'11 11'!AJ13+'43 11'!AJ13+'43 16'!AJ13+Coil!AJ13+Stabilizer!AJ13+'11 14'!AJ13</f>
        <v>0</v>
      </c>
      <c r="AK13" s="122">
        <f t="shared" si="13"/>
        <v>5516996.9525636323</v>
      </c>
      <c r="AL13" s="121">
        <f>'11 11'!AL13+'43 11'!AL13+'43 16'!AL13+Coil!AL13+Stabilizer!AL13+'11 14'!AL13</f>
        <v>5421118.9451589361</v>
      </c>
      <c r="AM13" s="121">
        <f>'11 11'!AM13+'43 11'!AM13+'43 16'!AM13+Coil!AM13+Stabilizer!AM13+'11 14'!AM13</f>
        <v>0</v>
      </c>
      <c r="AN13" s="124">
        <f t="shared" si="14"/>
        <v>5421118.9451589361</v>
      </c>
      <c r="AO13" s="157">
        <f t="shared" si="34"/>
        <v>16915983.850616097</v>
      </c>
      <c r="AP13" s="322">
        <f t="shared" si="35"/>
        <v>0</v>
      </c>
      <c r="AQ13" s="443">
        <f t="shared" si="36"/>
        <v>16915983.850616097</v>
      </c>
      <c r="AR13" s="143">
        <f>'11 11'!AR13+'43 11'!AR13+'43 16'!AR13+Coil!AR13+Stabilizer!AR13+'11 14'!AR13</f>
        <v>5407953.3317302559</v>
      </c>
      <c r="AS13" s="121">
        <f>'11 11'!AS13+'43 11'!AS13+'43 16'!AS13+Coil!AS13+Stabilizer!AS13+'11 14'!AS13</f>
        <v>0</v>
      </c>
      <c r="AT13" s="122">
        <f t="shared" si="16"/>
        <v>5407953.3317302559</v>
      </c>
      <c r="AU13" s="121">
        <f>'11 11'!AU13+'43 11'!AU13+'43 16'!AU13+Coil!AU13+Stabilizer!AU13+'11 14'!AU13</f>
        <v>5296576.8409682093</v>
      </c>
      <c r="AV13" s="121">
        <f>'11 11'!AV13+'43 11'!AV13+'43 16'!AV13+Coil!AV13+Stabilizer!AV13+'11 14'!AV13</f>
        <v>0</v>
      </c>
      <c r="AW13" s="123">
        <f t="shared" si="17"/>
        <v>5296576.8409682093</v>
      </c>
      <c r="AX13" s="125">
        <f>'11 11'!AX13+'43 11'!AX13+'43 16'!AX13+Coil!AX13+Stabilizer!AX13+'11 14'!AX13</f>
        <v>4927756.5459233485</v>
      </c>
      <c r="AY13" s="121">
        <f>'11 11'!AY13+'43 11'!AY13+'43 16'!AY13+Coil!AY13+Stabilizer!AY13+'11 14'!AY13</f>
        <v>0</v>
      </c>
      <c r="AZ13" s="122">
        <f t="shared" si="18"/>
        <v>4927756.5459233485</v>
      </c>
      <c r="BA13" s="157">
        <f t="shared" si="37"/>
        <v>15632286.718621813</v>
      </c>
      <c r="BB13" s="158">
        <f t="shared" si="38"/>
        <v>0</v>
      </c>
      <c r="BC13" s="443">
        <f t="shared" si="39"/>
        <v>15632286.718621813</v>
      </c>
      <c r="BD13" s="166">
        <f t="shared" si="40"/>
        <v>32548270.56923791</v>
      </c>
      <c r="BE13" s="167">
        <f t="shared" si="41"/>
        <v>0</v>
      </c>
      <c r="BF13" s="444">
        <f t="shared" si="42"/>
        <v>32548270.56923791</v>
      </c>
      <c r="BG13" s="439">
        <f t="shared" si="43"/>
        <v>67476517.624492571</v>
      </c>
      <c r="BH13" s="480">
        <f t="shared" si="44"/>
        <v>21640143.739999998</v>
      </c>
      <c r="BI13" s="444">
        <f t="shared" si="45"/>
        <v>45836373.884492576</v>
      </c>
      <c r="BJ13" s="465"/>
    </row>
    <row r="14" spans="1:62" s="183" customFormat="1" ht="30" customHeight="1" x14ac:dyDescent="0.5">
      <c r="A14" s="184">
        <f t="shared" si="46"/>
        <v>8</v>
      </c>
      <c r="B14" s="222">
        <v>51307</v>
      </c>
      <c r="C14" s="236" t="s">
        <v>7</v>
      </c>
      <c r="D14" s="232" t="s">
        <v>48</v>
      </c>
      <c r="E14" s="143">
        <f>'11 11'!E14+'43 11'!E14+'43 16'!E14+Coil!E14+Stabilizer!E14+'11 14'!E14</f>
        <v>5315876.6666666679</v>
      </c>
      <c r="F14" s="121">
        <f>'11 11'!F14+'43 11'!F14+'43 16'!F14+Coil!F14+Stabilizer!F14+'11 14'!F14</f>
        <v>4084373.6799999997</v>
      </c>
      <c r="G14" s="122">
        <f t="shared" si="22"/>
        <v>1231502.9866666682</v>
      </c>
      <c r="H14" s="121">
        <f>'11 11'!H14+'43 11'!H14+'43 16'!H14+Coil!H14+Stabilizer!H14+'11 14'!H14</f>
        <v>7566490.333333333</v>
      </c>
      <c r="I14" s="121">
        <f>'11 11'!I14+'43 11'!I14+'43 16'!I14+Coil!I14+Stabilizer!I14+'11 14'!I14</f>
        <v>7365467.2200000007</v>
      </c>
      <c r="J14" s="123">
        <f t="shared" si="23"/>
        <v>201023.11333333235</v>
      </c>
      <c r="K14" s="121">
        <f>'11 11'!K14+'43 11'!K14+'43 16'!K14+Coil!K14+Stabilizer!K14+'11 14'!K14</f>
        <v>9295256</v>
      </c>
      <c r="L14" s="121">
        <f>'11 11'!L14+'43 11'!L14+'43 16'!L14+Coil!L14+Stabilizer!L14+'11 14'!L14</f>
        <v>9239843.8399999999</v>
      </c>
      <c r="M14" s="124">
        <f t="shared" si="24"/>
        <v>55412.160000000149</v>
      </c>
      <c r="N14" s="157">
        <f t="shared" si="25"/>
        <v>22177623</v>
      </c>
      <c r="O14" s="322">
        <f t="shared" si="26"/>
        <v>20689684.740000002</v>
      </c>
      <c r="P14" s="159">
        <f t="shared" si="27"/>
        <v>1487938.2599999979</v>
      </c>
      <c r="Q14" s="143">
        <f>'11 11'!Q14+'43 11'!Q14+'43 16'!Q14+Coil!Q14+Stabilizer!Q14+'11 14'!Q14</f>
        <v>8826826</v>
      </c>
      <c r="R14" s="121">
        <f>'11 11'!R14+'43 11'!R14+'43 16'!R14+Coil!R14+Stabilizer!R14+'11 14'!R14</f>
        <v>6593110.0599999996</v>
      </c>
      <c r="S14" s="122">
        <f t="shared" si="9"/>
        <v>2233715.9400000004</v>
      </c>
      <c r="T14" s="121">
        <f>'11 11'!T14+'43 11'!T14+'43 16'!T14+Coil!T14+Stabilizer!T14+'11 14'!T14</f>
        <v>8679571</v>
      </c>
      <c r="U14" s="121">
        <f>'11 11'!U14+'43 11'!U14+'43 16'!U14+Coil!U14+Stabilizer!U14+'11 14'!U14</f>
        <v>0</v>
      </c>
      <c r="V14" s="123">
        <f t="shared" si="10"/>
        <v>8679571</v>
      </c>
      <c r="W14" s="121">
        <f>'11 11'!W14+'43 11'!W14+'43 16'!W14+Coil!W14+Stabilizer!W14+'11 14'!W14</f>
        <v>8603205</v>
      </c>
      <c r="X14" s="121">
        <f>'11 11'!X14+'43 11'!X14+'43 16'!X14+Coil!X14+Stabilizer!X14+'11 14'!X14</f>
        <v>0</v>
      </c>
      <c r="Y14" s="124">
        <f t="shared" si="11"/>
        <v>8603205</v>
      </c>
      <c r="Z14" s="157">
        <f t="shared" si="28"/>
        <v>26109602</v>
      </c>
      <c r="AA14" s="322">
        <f t="shared" si="29"/>
        <v>6593110.0599999996</v>
      </c>
      <c r="AB14" s="159">
        <f t="shared" si="30"/>
        <v>19516491.940000001</v>
      </c>
      <c r="AC14" s="439">
        <f t="shared" si="31"/>
        <v>48287225</v>
      </c>
      <c r="AD14" s="327">
        <f t="shared" si="32"/>
        <v>27282794.800000001</v>
      </c>
      <c r="AE14" s="168">
        <f t="shared" si="33"/>
        <v>21004430.199999999</v>
      </c>
      <c r="AF14" s="143">
        <f>'11 11'!AF14+'43 11'!AF14+'43 16'!AF14+Coil!AF14+Stabilizer!AF14+'11 14'!AF14</f>
        <v>8310487</v>
      </c>
      <c r="AG14" s="121">
        <f>'11 11'!AG14+'43 11'!AG14+'43 16'!AG14+Coil!AG14+Stabilizer!AG14+'11 14'!AG14</f>
        <v>0</v>
      </c>
      <c r="AH14" s="122">
        <f t="shared" si="12"/>
        <v>8310487</v>
      </c>
      <c r="AI14" s="121">
        <f>'11 11'!AI14+'43 11'!AI14+'43 16'!AI14+Coil!AI14+Stabilizer!AI14+'11 14'!AI14</f>
        <v>7665354.0000000009</v>
      </c>
      <c r="AJ14" s="121">
        <f>'11 11'!AJ14+'43 11'!AJ14+'43 16'!AJ14+Coil!AJ14+Stabilizer!AJ14+'11 14'!AJ14</f>
        <v>0</v>
      </c>
      <c r="AK14" s="122">
        <f t="shared" si="13"/>
        <v>7665354.0000000009</v>
      </c>
      <c r="AL14" s="121">
        <f>'11 11'!AL14+'43 11'!AL14+'43 16'!AL14+Coil!AL14+Stabilizer!AL14+'11 14'!AL14</f>
        <v>8575589</v>
      </c>
      <c r="AM14" s="121">
        <f>'11 11'!AM14+'43 11'!AM14+'43 16'!AM14+Coil!AM14+Stabilizer!AM14+'11 14'!AM14</f>
        <v>0</v>
      </c>
      <c r="AN14" s="124">
        <f t="shared" si="14"/>
        <v>8575589</v>
      </c>
      <c r="AO14" s="157">
        <f t="shared" si="34"/>
        <v>24551430</v>
      </c>
      <c r="AP14" s="322">
        <f t="shared" si="35"/>
        <v>0</v>
      </c>
      <c r="AQ14" s="443">
        <f t="shared" si="36"/>
        <v>24551430</v>
      </c>
      <c r="AR14" s="143">
        <f>'11 11'!AR14+'43 11'!AR14+'43 16'!AR14+Coil!AR14+Stabilizer!AR14+'11 14'!AR14</f>
        <v>8146276.0000000009</v>
      </c>
      <c r="AS14" s="121">
        <f>'11 11'!AS14+'43 11'!AS14+'43 16'!AS14+Coil!AS14+Stabilizer!AS14+'11 14'!AS14</f>
        <v>0</v>
      </c>
      <c r="AT14" s="122">
        <f t="shared" si="16"/>
        <v>8146276.0000000009</v>
      </c>
      <c r="AU14" s="121">
        <f>'11 11'!AU14+'43 11'!AU14+'43 16'!AU14+Coil!AU14+Stabilizer!AU14+'11 14'!AU14</f>
        <v>7379291.0000000009</v>
      </c>
      <c r="AV14" s="121">
        <f>'11 11'!AV14+'43 11'!AV14+'43 16'!AV14+Coil!AV14+Stabilizer!AV14+'11 14'!AV14</f>
        <v>0</v>
      </c>
      <c r="AW14" s="123">
        <f t="shared" si="17"/>
        <v>7379291.0000000009</v>
      </c>
      <c r="AX14" s="125">
        <f>'11 11'!AX14+'43 11'!AX14+'43 16'!AX14+Coil!AX14+Stabilizer!AX14+'11 14'!AX14</f>
        <v>6207637</v>
      </c>
      <c r="AY14" s="121">
        <f>'11 11'!AY14+'43 11'!AY14+'43 16'!AY14+Coil!AY14+Stabilizer!AY14+'11 14'!AY14</f>
        <v>0</v>
      </c>
      <c r="AZ14" s="122">
        <f t="shared" si="18"/>
        <v>6207637</v>
      </c>
      <c r="BA14" s="157">
        <f t="shared" si="37"/>
        <v>21733204</v>
      </c>
      <c r="BB14" s="158">
        <f t="shared" si="38"/>
        <v>0</v>
      </c>
      <c r="BC14" s="443">
        <f t="shared" si="39"/>
        <v>21733204</v>
      </c>
      <c r="BD14" s="166">
        <f t="shared" si="40"/>
        <v>46284634</v>
      </c>
      <c r="BE14" s="167">
        <f t="shared" si="41"/>
        <v>0</v>
      </c>
      <c r="BF14" s="444">
        <f t="shared" si="42"/>
        <v>46284634</v>
      </c>
      <c r="BG14" s="439">
        <f t="shared" si="43"/>
        <v>94571859</v>
      </c>
      <c r="BH14" s="480">
        <f t="shared" si="44"/>
        <v>27282794.800000001</v>
      </c>
      <c r="BI14" s="444">
        <f t="shared" si="45"/>
        <v>67289064.200000003</v>
      </c>
      <c r="BJ14" s="465"/>
    </row>
    <row r="15" spans="1:62" s="183" customFormat="1" ht="30" customHeight="1" x14ac:dyDescent="0.5">
      <c r="A15" s="184">
        <f t="shared" si="46"/>
        <v>9</v>
      </c>
      <c r="B15" s="222">
        <v>51308</v>
      </c>
      <c r="C15" s="236" t="s">
        <v>8</v>
      </c>
      <c r="D15" s="232" t="s">
        <v>49</v>
      </c>
      <c r="E15" s="143">
        <f>'11 11'!E15+'43 11'!E15+'43 16'!E15+Coil!E15+Stabilizer!E15+'11 14'!E15</f>
        <v>11449534.293595839</v>
      </c>
      <c r="F15" s="121">
        <f>'11 11'!F15+'43 11'!F15+'43 16'!F15+Coil!F15+Stabilizer!F15+'11 14'!F15</f>
        <v>11014147.24</v>
      </c>
      <c r="G15" s="122">
        <f t="shared" si="22"/>
        <v>435387.05359583907</v>
      </c>
      <c r="H15" s="121">
        <f>'11 11'!H15+'43 11'!H15+'43 16'!H15+Coil!H15+Stabilizer!H15+'11 14'!H15</f>
        <v>11161072.56907242</v>
      </c>
      <c r="I15" s="121">
        <f>'11 11'!I15+'43 11'!I15+'43 16'!I15+Coil!I15+Stabilizer!I15+'11 14'!I15</f>
        <v>12023654.619999999</v>
      </c>
      <c r="J15" s="123">
        <f t="shared" si="23"/>
        <v>-862582.0509275794</v>
      </c>
      <c r="K15" s="121">
        <f>'11 11'!K15+'43 11'!K15+'43 16'!K15+Coil!K15+Stabilizer!K15+'11 14'!K15</f>
        <v>11567176.670791639</v>
      </c>
      <c r="L15" s="121">
        <f>'11 11'!L15+'43 11'!L15+'43 16'!L15+Coil!L15+Stabilizer!L15+'11 14'!L15</f>
        <v>12303735.719999999</v>
      </c>
      <c r="M15" s="124">
        <f t="shared" si="24"/>
        <v>-736559.04920835979</v>
      </c>
      <c r="N15" s="157">
        <f t="shared" si="25"/>
        <v>34177783.533459902</v>
      </c>
      <c r="O15" s="322">
        <f t="shared" si="26"/>
        <v>35341537.579999998</v>
      </c>
      <c r="P15" s="159">
        <f t="shared" si="27"/>
        <v>-1163754.0465400964</v>
      </c>
      <c r="Q15" s="143">
        <f>'11 11'!Q15+'43 11'!Q15+'43 16'!Q15+Coil!Q15+Stabilizer!Q15+'11 14'!Q15</f>
        <v>9487319.9306316171</v>
      </c>
      <c r="R15" s="121">
        <f>'11 11'!R15+'43 11'!R15+'43 16'!R15+Coil!R15+Stabilizer!R15+'11 14'!R15</f>
        <v>5793766.6699999999</v>
      </c>
      <c r="S15" s="122">
        <f t="shared" si="9"/>
        <v>3693553.2606316172</v>
      </c>
      <c r="T15" s="121">
        <f>'11 11'!T15+'43 11'!T15+'43 16'!T15+Coil!T15+Stabilizer!T15+'11 14'!T15</f>
        <v>10868261.07886757</v>
      </c>
      <c r="U15" s="121">
        <f>'11 11'!U15+'43 11'!U15+'43 16'!U15+Coil!U15+Stabilizer!U15+'11 14'!U15</f>
        <v>0</v>
      </c>
      <c r="V15" s="123">
        <f t="shared" si="10"/>
        <v>10868261.07886757</v>
      </c>
      <c r="W15" s="121">
        <f>'11 11'!W15+'43 11'!W15+'43 16'!W15+Coil!W15+Stabilizer!W15+'11 14'!W15</f>
        <v>12146714.007068258</v>
      </c>
      <c r="X15" s="121">
        <f>'11 11'!X15+'43 11'!X15+'43 16'!X15+Coil!X15+Stabilizer!X15+'11 14'!X15</f>
        <v>0</v>
      </c>
      <c r="Y15" s="124">
        <f t="shared" si="11"/>
        <v>12146714.007068258</v>
      </c>
      <c r="Z15" s="157">
        <f t="shared" si="28"/>
        <v>32502295.016567443</v>
      </c>
      <c r="AA15" s="322">
        <f t="shared" si="29"/>
        <v>5793766.6699999999</v>
      </c>
      <c r="AB15" s="159">
        <f t="shared" si="30"/>
        <v>26708528.346567445</v>
      </c>
      <c r="AC15" s="439">
        <f t="shared" si="31"/>
        <v>66680078.550027341</v>
      </c>
      <c r="AD15" s="327">
        <f t="shared" si="32"/>
        <v>41135304.25</v>
      </c>
      <c r="AE15" s="168">
        <f t="shared" si="33"/>
        <v>25544774.300027341</v>
      </c>
      <c r="AF15" s="143">
        <f>'11 11'!AF15+'43 11'!AF15+'43 16'!AF15+Coil!AF15+Stabilizer!AF15+'11 14'!AF15</f>
        <v>11068989.265689142</v>
      </c>
      <c r="AG15" s="121">
        <f>'11 11'!AG15+'43 11'!AG15+'43 16'!AG15+Coil!AG15+Stabilizer!AG15+'11 14'!AG15</f>
        <v>0</v>
      </c>
      <c r="AH15" s="122">
        <f t="shared" si="12"/>
        <v>11068989.265689142</v>
      </c>
      <c r="AI15" s="121">
        <f>'11 11'!AI15+'43 11'!AI15+'43 16'!AI15+Coil!AI15+Stabilizer!AI15+'11 14'!AI15</f>
        <v>10619727.86396925</v>
      </c>
      <c r="AJ15" s="121">
        <f>'11 11'!AJ15+'43 11'!AJ15+'43 16'!AJ15+Coil!AJ15+Stabilizer!AJ15+'11 14'!AJ15</f>
        <v>0</v>
      </c>
      <c r="AK15" s="122">
        <f t="shared" si="13"/>
        <v>10619727.86396925</v>
      </c>
      <c r="AL15" s="121">
        <f>'11 11'!AL15+'43 11'!AL15+'43 16'!AL15+Coil!AL15+Stabilizer!AL15+'11 14'!AL15</f>
        <v>11522528.126315091</v>
      </c>
      <c r="AM15" s="121">
        <f>'11 11'!AM15+'43 11'!AM15+'43 16'!AM15+Coil!AM15+Stabilizer!AM15+'11 14'!AM15</f>
        <v>0</v>
      </c>
      <c r="AN15" s="124">
        <f t="shared" si="14"/>
        <v>11522528.126315091</v>
      </c>
      <c r="AO15" s="157">
        <f t="shared" si="34"/>
        <v>33211245.255973484</v>
      </c>
      <c r="AP15" s="322">
        <f t="shared" si="35"/>
        <v>0</v>
      </c>
      <c r="AQ15" s="443">
        <f t="shared" si="36"/>
        <v>33211245.255973484</v>
      </c>
      <c r="AR15" s="143">
        <f>'11 11'!AR15+'43 11'!AR15+'43 16'!AR15+Coil!AR15+Stabilizer!AR15+'11 14'!AR15</f>
        <v>11288063.537479348</v>
      </c>
      <c r="AS15" s="121">
        <f>'11 11'!AS15+'43 11'!AS15+'43 16'!AS15+Coil!AS15+Stabilizer!AS15+'11 14'!AS15</f>
        <v>0</v>
      </c>
      <c r="AT15" s="122">
        <f t="shared" si="16"/>
        <v>11288063.537479348</v>
      </c>
      <c r="AU15" s="121">
        <f>'11 11'!AU15+'43 11'!AU15+'43 16'!AU15+Coil!AU15+Stabilizer!AU15+'11 14'!AU15</f>
        <v>11667113.287186557</v>
      </c>
      <c r="AV15" s="121">
        <f>'11 11'!AV15+'43 11'!AV15+'43 16'!AV15+Coil!AV15+Stabilizer!AV15+'11 14'!AV15</f>
        <v>0</v>
      </c>
      <c r="AW15" s="123">
        <f t="shared" si="17"/>
        <v>11667113.287186557</v>
      </c>
      <c r="AX15" s="125">
        <f>'11 11'!AX15+'43 11'!AX15+'43 16'!AX15+Coil!AX15+Stabilizer!AX15+'11 14'!AX15</f>
        <v>10474454.40378621</v>
      </c>
      <c r="AY15" s="121">
        <f>'11 11'!AY15+'43 11'!AY15+'43 16'!AY15+Coil!AY15+Stabilizer!AY15+'11 14'!AY15</f>
        <v>0</v>
      </c>
      <c r="AZ15" s="122">
        <f t="shared" si="18"/>
        <v>10474454.40378621</v>
      </c>
      <c r="BA15" s="157">
        <f t="shared" si="37"/>
        <v>33429631.228452116</v>
      </c>
      <c r="BB15" s="158">
        <f t="shared" si="38"/>
        <v>0</v>
      </c>
      <c r="BC15" s="443">
        <f t="shared" si="39"/>
        <v>33429631.228452116</v>
      </c>
      <c r="BD15" s="166">
        <f t="shared" si="40"/>
        <v>66640876.484425597</v>
      </c>
      <c r="BE15" s="167">
        <f t="shared" si="41"/>
        <v>0</v>
      </c>
      <c r="BF15" s="444">
        <f t="shared" si="42"/>
        <v>66640876.484425597</v>
      </c>
      <c r="BG15" s="439">
        <f t="shared" si="43"/>
        <v>133320955.03445294</v>
      </c>
      <c r="BH15" s="480">
        <f t="shared" si="44"/>
        <v>41135304.25</v>
      </c>
      <c r="BI15" s="444">
        <f t="shared" si="45"/>
        <v>92185650.784452945</v>
      </c>
      <c r="BJ15" s="465"/>
    </row>
    <row r="16" spans="1:62" s="183" customFormat="1" ht="30" customHeight="1" x14ac:dyDescent="0.5">
      <c r="A16" s="184">
        <f t="shared" si="46"/>
        <v>10</v>
      </c>
      <c r="B16" s="222">
        <v>51309</v>
      </c>
      <c r="C16" s="236" t="s">
        <v>9</v>
      </c>
      <c r="D16" s="232" t="s">
        <v>87</v>
      </c>
      <c r="E16" s="143">
        <f>'11 11'!E16+'43 11'!E16+'43 16'!E16+Coil!E16+Stabilizer!E16+'11 14'!E16</f>
        <v>431875.12975261681</v>
      </c>
      <c r="F16" s="121">
        <f>'11 11'!F16+'43 11'!F16+'43 16'!F16+Coil!F16+Stabilizer!F16+'11 14'!F16</f>
        <v>533941.14</v>
      </c>
      <c r="G16" s="122">
        <f t="shared" si="22"/>
        <v>-102066.01024738321</v>
      </c>
      <c r="H16" s="121">
        <f>'11 11'!H16+'43 11'!H16+'43 16'!H16+Coil!H16+Stabilizer!H16+'11 14'!H16</f>
        <v>528152.96515819291</v>
      </c>
      <c r="I16" s="121">
        <f>'11 11'!I16+'43 11'!I16+'43 16'!I16+Coil!I16+Stabilizer!I16+'11 14'!I16</f>
        <v>561225.9</v>
      </c>
      <c r="J16" s="123">
        <f t="shared" si="23"/>
        <v>-33072.934841807117</v>
      </c>
      <c r="K16" s="121">
        <f>'11 11'!K16+'43 11'!K16+'43 16'!K16+Coil!K16+Stabilizer!K16+'11 14'!K16</f>
        <v>492657.41262013867</v>
      </c>
      <c r="L16" s="121">
        <f>'11 11'!L16+'43 11'!L16+'43 16'!L16+Coil!L16+Stabilizer!L16+'11 14'!L16</f>
        <v>513756.69</v>
      </c>
      <c r="M16" s="124">
        <f t="shared" si="24"/>
        <v>-21099.277379861334</v>
      </c>
      <c r="N16" s="157">
        <f t="shared" si="25"/>
        <v>1452685.5075309484</v>
      </c>
      <c r="O16" s="322">
        <f t="shared" si="26"/>
        <v>1608923.73</v>
      </c>
      <c r="P16" s="159">
        <f t="shared" si="27"/>
        <v>-156238.2224690516</v>
      </c>
      <c r="Q16" s="143">
        <f>'11 11'!Q16+'43 11'!Q16+'43 16'!Q16+Coil!Q16+Stabilizer!Q16+'11 14'!Q16</f>
        <v>508251.52018453664</v>
      </c>
      <c r="R16" s="121">
        <f>'11 11'!R16+'43 11'!R16+'43 16'!R16+Coil!R16+Stabilizer!R16+'11 14'!R16</f>
        <v>346992.32</v>
      </c>
      <c r="S16" s="122">
        <f t="shared" si="9"/>
        <v>161259.20018453663</v>
      </c>
      <c r="T16" s="121">
        <f>'11 11'!T16+'43 11'!T16+'43 16'!T16+Coil!T16+Stabilizer!T16+'11 14'!T16</f>
        <v>427867.2966948559</v>
      </c>
      <c r="U16" s="121">
        <f>'11 11'!U16+'43 11'!U16+'43 16'!U16+Coil!U16+Stabilizer!U16+'11 14'!U16</f>
        <v>0</v>
      </c>
      <c r="V16" s="123">
        <f t="shared" si="10"/>
        <v>427867.2966948559</v>
      </c>
      <c r="W16" s="121">
        <f>'11 11'!W16+'43 11'!W16+'43 16'!W16+Coil!W16+Stabilizer!W16+'11 14'!W16</f>
        <v>550441.78472965537</v>
      </c>
      <c r="X16" s="121">
        <f>'11 11'!X16+'43 11'!X16+'43 16'!X16+Coil!X16+Stabilizer!X16+'11 14'!X16</f>
        <v>0</v>
      </c>
      <c r="Y16" s="124">
        <f t="shared" si="11"/>
        <v>550441.78472965537</v>
      </c>
      <c r="Z16" s="157">
        <f t="shared" si="28"/>
        <v>1486560.601609048</v>
      </c>
      <c r="AA16" s="322">
        <f t="shared" si="29"/>
        <v>346992.32</v>
      </c>
      <c r="AB16" s="159">
        <f t="shared" si="30"/>
        <v>1139568.2816090479</v>
      </c>
      <c r="AC16" s="439">
        <f t="shared" si="31"/>
        <v>2939246.1091399961</v>
      </c>
      <c r="AD16" s="327">
        <f t="shared" si="32"/>
        <v>1955916.05</v>
      </c>
      <c r="AE16" s="168">
        <f t="shared" si="33"/>
        <v>983330.05913999607</v>
      </c>
      <c r="AF16" s="143">
        <f>'11 11'!AF16+'43 11'!AF16+'43 16'!AF16+Coil!AF16+Stabilizer!AF16+'11 14'!AF16</f>
        <v>492610.30916315975</v>
      </c>
      <c r="AG16" s="121">
        <f>'11 11'!AG16+'43 11'!AG16+'43 16'!AG16+Coil!AG16+Stabilizer!AG16+'11 14'!AG16</f>
        <v>0</v>
      </c>
      <c r="AH16" s="122">
        <f t="shared" si="12"/>
        <v>492610.30916315975</v>
      </c>
      <c r="AI16" s="121">
        <f>'11 11'!AI16+'43 11'!AI16+'43 16'!AI16+Coil!AI16+Stabilizer!AI16+'11 14'!AI16</f>
        <v>481939.47862555395</v>
      </c>
      <c r="AJ16" s="121">
        <f>'11 11'!AJ16+'43 11'!AJ16+'43 16'!AJ16+Coil!AJ16+Stabilizer!AJ16+'11 14'!AJ16</f>
        <v>0</v>
      </c>
      <c r="AK16" s="122">
        <f t="shared" si="13"/>
        <v>481939.47862555395</v>
      </c>
      <c r="AL16" s="121">
        <f>'11 11'!AL16+'43 11'!AL16+'43 16'!AL16+Coil!AL16+Stabilizer!AL16+'11 14'!AL16</f>
        <v>518898.32400066836</v>
      </c>
      <c r="AM16" s="121">
        <f>'11 11'!AM16+'43 11'!AM16+'43 16'!AM16+Coil!AM16+Stabilizer!AM16+'11 14'!AM16</f>
        <v>0</v>
      </c>
      <c r="AN16" s="124">
        <f t="shared" si="14"/>
        <v>518898.32400066836</v>
      </c>
      <c r="AO16" s="157">
        <f t="shared" si="34"/>
        <v>1493448.1117893821</v>
      </c>
      <c r="AP16" s="322">
        <f t="shared" si="35"/>
        <v>0</v>
      </c>
      <c r="AQ16" s="443">
        <f t="shared" si="36"/>
        <v>1493448.1117893821</v>
      </c>
      <c r="AR16" s="143">
        <f>'11 11'!AR16+'43 11'!AR16+'43 16'!AR16+Coil!AR16+Stabilizer!AR16+'11 14'!AR16</f>
        <v>492521.58010326431</v>
      </c>
      <c r="AS16" s="121">
        <f>'11 11'!AS16+'43 11'!AS16+'43 16'!AS16+Coil!AS16+Stabilizer!AS16+'11 14'!AS16</f>
        <v>0</v>
      </c>
      <c r="AT16" s="122">
        <f t="shared" si="16"/>
        <v>492521.58010326431</v>
      </c>
      <c r="AU16" s="121">
        <f>'11 11'!AU16+'43 11'!AU16+'43 16'!AU16+Coil!AU16+Stabilizer!AU16+'11 14'!AU16</f>
        <v>499260.07458666945</v>
      </c>
      <c r="AV16" s="121">
        <f>'11 11'!AV16+'43 11'!AV16+'43 16'!AV16+Coil!AV16+Stabilizer!AV16+'11 14'!AV16</f>
        <v>0</v>
      </c>
      <c r="AW16" s="123">
        <f t="shared" si="17"/>
        <v>499260.07458666945</v>
      </c>
      <c r="AX16" s="125">
        <f>'11 11'!AX16+'43 11'!AX16+'43 16'!AX16+Coil!AX16+Stabilizer!AX16+'11 14'!AX16</f>
        <v>496049.75341205578</v>
      </c>
      <c r="AY16" s="121">
        <f>'11 11'!AY16+'43 11'!AY16+'43 16'!AY16+Coil!AY16+Stabilizer!AY16+'11 14'!AY16</f>
        <v>0</v>
      </c>
      <c r="AZ16" s="122">
        <f t="shared" si="18"/>
        <v>496049.75341205578</v>
      </c>
      <c r="BA16" s="157">
        <f t="shared" si="37"/>
        <v>1487831.4081019894</v>
      </c>
      <c r="BB16" s="158">
        <f t="shared" si="38"/>
        <v>0</v>
      </c>
      <c r="BC16" s="443">
        <f t="shared" si="39"/>
        <v>1487831.4081019894</v>
      </c>
      <c r="BD16" s="166">
        <f t="shared" si="40"/>
        <v>2981279.5198913715</v>
      </c>
      <c r="BE16" s="167">
        <f t="shared" si="41"/>
        <v>0</v>
      </c>
      <c r="BF16" s="444">
        <f t="shared" si="42"/>
        <v>2981279.5198913715</v>
      </c>
      <c r="BG16" s="439">
        <f t="shared" si="43"/>
        <v>5920525.6290313676</v>
      </c>
      <c r="BH16" s="480">
        <f t="shared" si="44"/>
        <v>1955916.05</v>
      </c>
      <c r="BI16" s="444">
        <f t="shared" si="45"/>
        <v>3964609.5790313678</v>
      </c>
      <c r="BJ16" s="465"/>
    </row>
    <row r="17" spans="1:62" s="183" customFormat="1" ht="30" customHeight="1" x14ac:dyDescent="0.5">
      <c r="A17" s="184">
        <f t="shared" si="46"/>
        <v>11</v>
      </c>
      <c r="B17" s="222">
        <v>51310</v>
      </c>
      <c r="C17" s="236" t="s">
        <v>10</v>
      </c>
      <c r="D17" s="232" t="s">
        <v>88</v>
      </c>
      <c r="E17" s="143">
        <f>'11 11'!E17+'43 11'!E17+'43 16'!E17+Coil!E17+Stabilizer!E17+'11 14'!E17</f>
        <v>0</v>
      </c>
      <c r="F17" s="121">
        <f>'11 11'!F17+'43 11'!F17+'43 16'!F17+Coil!F17+Stabilizer!F17+'11 14'!F17</f>
        <v>0</v>
      </c>
      <c r="G17" s="122">
        <f t="shared" si="22"/>
        <v>0</v>
      </c>
      <c r="H17" s="121">
        <f>'11 11'!H17+'43 11'!H17+'43 16'!H17+Coil!H17+Stabilizer!H17+'11 14'!H17</f>
        <v>0</v>
      </c>
      <c r="I17" s="121">
        <f>'11 11'!I17+'43 11'!I17+'43 16'!I17+Coil!I17+Stabilizer!I17+'11 14'!I17</f>
        <v>0</v>
      </c>
      <c r="J17" s="123">
        <f t="shared" si="23"/>
        <v>0</v>
      </c>
      <c r="K17" s="121">
        <f>'11 11'!K17+'43 11'!K17+'43 16'!K17+Coil!K17+Stabilizer!K17+'11 14'!K17</f>
        <v>0</v>
      </c>
      <c r="L17" s="121">
        <f>'11 11'!L17+'43 11'!L17+'43 16'!L17+Coil!L17+Stabilizer!L17+'11 14'!L17</f>
        <v>0</v>
      </c>
      <c r="M17" s="124">
        <f t="shared" si="24"/>
        <v>0</v>
      </c>
      <c r="N17" s="157">
        <f t="shared" si="25"/>
        <v>0</v>
      </c>
      <c r="O17" s="322">
        <f t="shared" si="26"/>
        <v>0</v>
      </c>
      <c r="P17" s="159">
        <f t="shared" si="27"/>
        <v>0</v>
      </c>
      <c r="Q17" s="143">
        <f>'11 11'!Q17+'43 11'!Q17+'43 16'!Q17+Coil!Q17+Stabilizer!Q17+'11 14'!Q17</f>
        <v>0</v>
      </c>
      <c r="R17" s="121">
        <f>'11 11'!R17+'43 11'!R17+'43 16'!R17+Coil!R17+Stabilizer!R17+'11 14'!R17</f>
        <v>0</v>
      </c>
      <c r="S17" s="122">
        <f t="shared" si="9"/>
        <v>0</v>
      </c>
      <c r="T17" s="121">
        <f>'11 11'!T17+'43 11'!T17+'43 16'!T17+Coil!T17+Stabilizer!T17+'11 14'!T17</f>
        <v>0</v>
      </c>
      <c r="U17" s="121">
        <f>'11 11'!U17+'43 11'!U17+'43 16'!U17+Coil!U17+Stabilizer!U17+'11 14'!U17</f>
        <v>0</v>
      </c>
      <c r="V17" s="123">
        <f t="shared" si="10"/>
        <v>0</v>
      </c>
      <c r="W17" s="121">
        <f>'11 11'!W17+'43 11'!W17+'43 16'!W17+Coil!W17+Stabilizer!W17+'11 14'!W17</f>
        <v>0</v>
      </c>
      <c r="X17" s="121">
        <f>'11 11'!X17+'43 11'!X17+'43 16'!X17+Coil!X17+Stabilizer!X17+'11 14'!X17</f>
        <v>0</v>
      </c>
      <c r="Y17" s="124">
        <f t="shared" si="11"/>
        <v>0</v>
      </c>
      <c r="Z17" s="157">
        <f t="shared" si="28"/>
        <v>0</v>
      </c>
      <c r="AA17" s="322">
        <f t="shared" si="29"/>
        <v>0</v>
      </c>
      <c r="AB17" s="159">
        <f t="shared" si="30"/>
        <v>0</v>
      </c>
      <c r="AC17" s="439">
        <f t="shared" si="31"/>
        <v>0</v>
      </c>
      <c r="AD17" s="327">
        <f t="shared" si="32"/>
        <v>0</v>
      </c>
      <c r="AE17" s="168">
        <f t="shared" si="33"/>
        <v>0</v>
      </c>
      <c r="AF17" s="143">
        <f>'11 11'!AF17+'43 11'!AF17+'43 16'!AF17+Coil!AF17+Stabilizer!AF17+'11 14'!AF17</f>
        <v>0</v>
      </c>
      <c r="AG17" s="121">
        <f>'11 11'!AG17+'43 11'!AG17+'43 16'!AG17+Coil!AG17+Stabilizer!AG17+'11 14'!AG17</f>
        <v>0</v>
      </c>
      <c r="AH17" s="122">
        <f t="shared" si="12"/>
        <v>0</v>
      </c>
      <c r="AI17" s="121">
        <f>'11 11'!AI17+'43 11'!AI17+'43 16'!AI17+Coil!AI17+Stabilizer!AI17+'11 14'!AI17</f>
        <v>0</v>
      </c>
      <c r="AJ17" s="121">
        <f>'11 11'!AJ17+'43 11'!AJ17+'43 16'!AJ17+Coil!AJ17+Stabilizer!AJ17+'11 14'!AJ17</f>
        <v>0</v>
      </c>
      <c r="AK17" s="122">
        <f t="shared" si="13"/>
        <v>0</v>
      </c>
      <c r="AL17" s="121">
        <f>'11 11'!AL17+'43 11'!AL17+'43 16'!AL17+Coil!AL17+Stabilizer!AL17+'11 14'!AL17</f>
        <v>0</v>
      </c>
      <c r="AM17" s="121">
        <f>'11 11'!AM17+'43 11'!AM17+'43 16'!AM17+Coil!AM17+Stabilizer!AM17+'11 14'!AM17</f>
        <v>0</v>
      </c>
      <c r="AN17" s="124">
        <f t="shared" si="14"/>
        <v>0</v>
      </c>
      <c r="AO17" s="157">
        <f t="shared" si="34"/>
        <v>0</v>
      </c>
      <c r="AP17" s="322">
        <f t="shared" si="35"/>
        <v>0</v>
      </c>
      <c r="AQ17" s="443">
        <f t="shared" si="36"/>
        <v>0</v>
      </c>
      <c r="AR17" s="143">
        <f>'11 11'!AR17+'43 11'!AR17+'43 16'!AR17+Coil!AR17+Stabilizer!AR17+'11 14'!AR17</f>
        <v>0</v>
      </c>
      <c r="AS17" s="121">
        <f>'11 11'!AS17+'43 11'!AS17+'43 16'!AS17+Coil!AS17+Stabilizer!AS17+'11 14'!AS17</f>
        <v>0</v>
      </c>
      <c r="AT17" s="122">
        <f t="shared" si="16"/>
        <v>0</v>
      </c>
      <c r="AU17" s="121">
        <f>'11 11'!AU17+'43 11'!AU17+'43 16'!AU17+Coil!AU17+Stabilizer!AU17+'11 14'!AU17</f>
        <v>0</v>
      </c>
      <c r="AV17" s="121">
        <f>'11 11'!AV17+'43 11'!AV17+'43 16'!AV17+Coil!AV17+Stabilizer!AV17+'11 14'!AV17</f>
        <v>0</v>
      </c>
      <c r="AW17" s="123">
        <f t="shared" si="17"/>
        <v>0</v>
      </c>
      <c r="AX17" s="125">
        <f>'11 11'!AX17+'43 11'!AX17+'43 16'!AX17+Coil!AX17+Stabilizer!AX17+'11 14'!AX17</f>
        <v>0</v>
      </c>
      <c r="AY17" s="121">
        <f>'11 11'!AY17+'43 11'!AY17+'43 16'!AY17+Coil!AY17+Stabilizer!AY17+'11 14'!AY17</f>
        <v>0</v>
      </c>
      <c r="AZ17" s="122">
        <f t="shared" si="18"/>
        <v>0</v>
      </c>
      <c r="BA17" s="157">
        <f t="shared" si="37"/>
        <v>0</v>
      </c>
      <c r="BB17" s="158">
        <f t="shared" si="38"/>
        <v>0</v>
      </c>
      <c r="BC17" s="443">
        <f t="shared" si="39"/>
        <v>0</v>
      </c>
      <c r="BD17" s="166">
        <f t="shared" si="40"/>
        <v>0</v>
      </c>
      <c r="BE17" s="167">
        <f t="shared" si="41"/>
        <v>0</v>
      </c>
      <c r="BF17" s="444">
        <f t="shared" si="42"/>
        <v>0</v>
      </c>
      <c r="BG17" s="439">
        <f t="shared" si="43"/>
        <v>0</v>
      </c>
      <c r="BH17" s="480">
        <f t="shared" si="44"/>
        <v>0</v>
      </c>
      <c r="BI17" s="444">
        <f t="shared" si="45"/>
        <v>0</v>
      </c>
      <c r="BJ17" s="465"/>
    </row>
    <row r="18" spans="1:62" s="183" customFormat="1" ht="30" customHeight="1" x14ac:dyDescent="0.5">
      <c r="A18" s="184">
        <f t="shared" si="46"/>
        <v>12</v>
      </c>
      <c r="B18" s="222">
        <v>51311</v>
      </c>
      <c r="C18" s="236" t="s">
        <v>78</v>
      </c>
      <c r="D18" s="186" t="s">
        <v>50</v>
      </c>
      <c r="E18" s="143">
        <f>'11 11'!E18+'43 11'!E18+'43 16'!E18+Coil!E18+Stabilizer!E18+'11 14'!E18</f>
        <v>266000</v>
      </c>
      <c r="F18" s="121">
        <f>'11 11'!F18+'43 11'!F18+'43 16'!F18+Coil!F18+Stabilizer!F18+'11 14'!F18</f>
        <v>193800</v>
      </c>
      <c r="G18" s="122">
        <f t="shared" si="22"/>
        <v>72200</v>
      </c>
      <c r="H18" s="121">
        <f>'11 11'!H18+'43 11'!H18+'43 16'!H18+Coil!H18+Stabilizer!H18+'11 14'!H18</f>
        <v>266000</v>
      </c>
      <c r="I18" s="121">
        <f>'11 11'!I18+'43 11'!I18+'43 16'!I18+Coil!I18+Stabilizer!I18+'11 14'!I18</f>
        <v>193800</v>
      </c>
      <c r="J18" s="123">
        <f t="shared" si="23"/>
        <v>72200</v>
      </c>
      <c r="K18" s="121">
        <f>'11 11'!K18+'43 11'!K18+'43 16'!K18+Coil!K18+Stabilizer!K18+'11 14'!K18</f>
        <v>266000</v>
      </c>
      <c r="L18" s="121">
        <f>'11 11'!L18+'43 11'!L18+'43 16'!L18+Coil!L18+Stabilizer!L18+'11 14'!L18</f>
        <v>193800</v>
      </c>
      <c r="M18" s="124">
        <f t="shared" si="24"/>
        <v>72200</v>
      </c>
      <c r="N18" s="157">
        <f t="shared" si="25"/>
        <v>798000</v>
      </c>
      <c r="O18" s="322">
        <f t="shared" si="26"/>
        <v>581400</v>
      </c>
      <c r="P18" s="159">
        <f t="shared" si="27"/>
        <v>216600</v>
      </c>
      <c r="Q18" s="143">
        <f>'11 11'!Q18+'43 11'!Q18+'43 16'!Q18+Coil!Q18+Stabilizer!Q18+'11 14'!Q18</f>
        <v>329270</v>
      </c>
      <c r="R18" s="121">
        <f>'11 11'!R18+'43 11'!R18+'43 16'!R18+Coil!R18+Stabilizer!R18+'11 14'!R18</f>
        <v>0</v>
      </c>
      <c r="S18" s="122">
        <f t="shared" si="9"/>
        <v>329270</v>
      </c>
      <c r="T18" s="121">
        <f>'11 11'!T18+'43 11'!T18+'43 16'!T18+Coil!T18+Stabilizer!T18+'11 14'!T18</f>
        <v>389500</v>
      </c>
      <c r="U18" s="121">
        <f>'11 11'!U18+'43 11'!U18+'43 16'!U18+Coil!U18+Stabilizer!U18+'11 14'!U18</f>
        <v>0</v>
      </c>
      <c r="V18" s="123">
        <f t="shared" si="10"/>
        <v>389500</v>
      </c>
      <c r="W18" s="121">
        <f>'11 11'!W18+'43 11'!W18+'43 16'!W18+Coil!W18+Stabilizer!W18+'11 14'!W18</f>
        <v>389500</v>
      </c>
      <c r="X18" s="121">
        <f>'11 11'!X18+'43 11'!X18+'43 16'!X18+Coil!X18+Stabilizer!X18+'11 14'!X18</f>
        <v>0</v>
      </c>
      <c r="Y18" s="124">
        <f t="shared" si="11"/>
        <v>389500</v>
      </c>
      <c r="Z18" s="157">
        <f t="shared" si="28"/>
        <v>1108270</v>
      </c>
      <c r="AA18" s="322">
        <f t="shared" si="29"/>
        <v>0</v>
      </c>
      <c r="AB18" s="159">
        <f t="shared" si="30"/>
        <v>1108270</v>
      </c>
      <c r="AC18" s="439">
        <f t="shared" si="31"/>
        <v>1906270</v>
      </c>
      <c r="AD18" s="327">
        <f t="shared" si="32"/>
        <v>581400</v>
      </c>
      <c r="AE18" s="168">
        <f t="shared" si="33"/>
        <v>1324870</v>
      </c>
      <c r="AF18" s="143">
        <f>'11 11'!AF18+'43 11'!AF18+'43 16'!AF18+Coil!AF18+Stabilizer!AF18+'11 14'!AF18</f>
        <v>285000</v>
      </c>
      <c r="AG18" s="121">
        <f>'11 11'!AG18+'43 11'!AG18+'43 16'!AG18+Coil!AG18+Stabilizer!AG18+'11 14'!AG18</f>
        <v>0</v>
      </c>
      <c r="AH18" s="122">
        <f t="shared" si="12"/>
        <v>285000</v>
      </c>
      <c r="AI18" s="121">
        <f>'11 11'!AI18+'43 11'!AI18+'43 16'!AI18+Coil!AI18+Stabilizer!AI18+'11 14'!AI18</f>
        <v>253270</v>
      </c>
      <c r="AJ18" s="121">
        <f>'11 11'!AJ18+'43 11'!AJ18+'43 16'!AJ18+Coil!AJ18+Stabilizer!AJ18+'11 14'!AJ18</f>
        <v>0</v>
      </c>
      <c r="AK18" s="122">
        <f t="shared" si="13"/>
        <v>253270</v>
      </c>
      <c r="AL18" s="121">
        <f>'11 11'!AL18+'43 11'!AL18+'43 16'!AL18+Coil!AL18+Stabilizer!AL18+'11 14'!AL18</f>
        <v>193230</v>
      </c>
      <c r="AM18" s="121">
        <f>'11 11'!AM18+'43 11'!AM18+'43 16'!AM18+Coil!AM18+Stabilizer!AM18+'11 14'!AM18</f>
        <v>0</v>
      </c>
      <c r="AN18" s="124">
        <f t="shared" si="14"/>
        <v>193230</v>
      </c>
      <c r="AO18" s="157">
        <f t="shared" si="34"/>
        <v>731500</v>
      </c>
      <c r="AP18" s="322">
        <f t="shared" si="35"/>
        <v>0</v>
      </c>
      <c r="AQ18" s="443">
        <f t="shared" si="36"/>
        <v>731500</v>
      </c>
      <c r="AR18" s="143">
        <f>'11 11'!AR18+'43 11'!AR18+'43 16'!AR18+Coil!AR18+Stabilizer!AR18+'11 14'!AR18</f>
        <v>193230</v>
      </c>
      <c r="AS18" s="121">
        <f>'11 11'!AS18+'43 11'!AS18+'43 16'!AS18+Coil!AS18+Stabilizer!AS18+'11 14'!AS18</f>
        <v>0</v>
      </c>
      <c r="AT18" s="122">
        <f t="shared" si="16"/>
        <v>193230</v>
      </c>
      <c r="AU18" s="121">
        <f>'11 11'!AU18+'43 11'!AU18+'43 16'!AU18+Coil!AU18+Stabilizer!AU18+'11 14'!AU18</f>
        <v>193230</v>
      </c>
      <c r="AV18" s="121">
        <f>'11 11'!AV18+'43 11'!AV18+'43 16'!AV18+Coil!AV18+Stabilizer!AV18+'11 14'!AV18</f>
        <v>0</v>
      </c>
      <c r="AW18" s="123">
        <f t="shared" si="17"/>
        <v>193230</v>
      </c>
      <c r="AX18" s="125">
        <f>'11 11'!AX18+'43 11'!AX18+'43 16'!AX18+Coil!AX18+Stabilizer!AX18+'11 14'!AX18</f>
        <v>161500</v>
      </c>
      <c r="AY18" s="121">
        <f>'11 11'!AY18+'43 11'!AY18+'43 16'!AY18+Coil!AY18+Stabilizer!AY18+'11 14'!AY18</f>
        <v>0</v>
      </c>
      <c r="AZ18" s="122">
        <f t="shared" si="18"/>
        <v>161500</v>
      </c>
      <c r="BA18" s="157">
        <f t="shared" si="37"/>
        <v>547960</v>
      </c>
      <c r="BB18" s="158">
        <f t="shared" si="38"/>
        <v>0</v>
      </c>
      <c r="BC18" s="443">
        <f t="shared" si="39"/>
        <v>547960</v>
      </c>
      <c r="BD18" s="166">
        <f t="shared" si="40"/>
        <v>1279460</v>
      </c>
      <c r="BE18" s="167">
        <f t="shared" si="41"/>
        <v>0</v>
      </c>
      <c r="BF18" s="444">
        <f t="shared" si="42"/>
        <v>1279460</v>
      </c>
      <c r="BG18" s="439">
        <f t="shared" si="43"/>
        <v>3185730</v>
      </c>
      <c r="BH18" s="480">
        <f t="shared" si="44"/>
        <v>581400</v>
      </c>
      <c r="BI18" s="444">
        <f t="shared" si="45"/>
        <v>2604330</v>
      </c>
      <c r="BJ18" s="465"/>
    </row>
    <row r="19" spans="1:62" s="183" customFormat="1" ht="30" customHeight="1" x14ac:dyDescent="0.5">
      <c r="A19" s="184">
        <f t="shared" si="46"/>
        <v>13</v>
      </c>
      <c r="B19" s="222">
        <v>51312</v>
      </c>
      <c r="C19" s="236" t="s">
        <v>79</v>
      </c>
      <c r="D19" s="186" t="s">
        <v>51</v>
      </c>
      <c r="E19" s="143">
        <f>'11 11'!E19+'43 11'!E19+'43 16'!E19+Coil!E19+Stabilizer!E19+'11 14'!E19</f>
        <v>611905.88599999994</v>
      </c>
      <c r="F19" s="121">
        <f>'11 11'!F19+'43 11'!F19+'43 16'!F19+Coil!F19+Stabilizer!F19+'11 14'!F19</f>
        <v>839842.69</v>
      </c>
      <c r="G19" s="122">
        <f t="shared" si="22"/>
        <v>-227936.804</v>
      </c>
      <c r="H19" s="121">
        <f>'11 11'!H19+'43 11'!H19+'43 16'!H19+Coil!H19+Stabilizer!H19+'11 14'!H19</f>
        <v>865266.99600000004</v>
      </c>
      <c r="I19" s="121">
        <f>'11 11'!I19+'43 11'!I19+'43 16'!I19+Coil!I19+Stabilizer!I19+'11 14'!I19</f>
        <v>1520657.65</v>
      </c>
      <c r="J19" s="123">
        <f t="shared" si="23"/>
        <v>-655390.65399999986</v>
      </c>
      <c r="K19" s="121">
        <f>'11 11'!K19+'43 11'!K19+'43 16'!K19+Coil!K19+Stabilizer!K19+'11 14'!K19</f>
        <v>923737.47600000002</v>
      </c>
      <c r="L19" s="121">
        <f>'11 11'!L19+'43 11'!L19+'43 16'!L19+Coil!L19+Stabilizer!L19+'11 14'!L19</f>
        <v>1577795.19</v>
      </c>
      <c r="M19" s="124">
        <f t="shared" si="24"/>
        <v>-654057.71399999992</v>
      </c>
      <c r="N19" s="157">
        <f t="shared" si="25"/>
        <v>2400910.358</v>
      </c>
      <c r="O19" s="322">
        <f t="shared" si="26"/>
        <v>3938295.53</v>
      </c>
      <c r="P19" s="159">
        <f t="shared" si="27"/>
        <v>-1537385.1719999998</v>
      </c>
      <c r="Q19" s="143">
        <f>'11 11'!Q19+'43 11'!Q19+'43 16'!Q19+Coil!Q19+Stabilizer!Q19+'11 14'!Q19</f>
        <v>547946.52600000007</v>
      </c>
      <c r="R19" s="121">
        <f>'11 11'!R19+'43 11'!R19+'43 16'!R19+Coil!R19+Stabilizer!R19+'11 14'!R19</f>
        <v>1174433.8800000001</v>
      </c>
      <c r="S19" s="122">
        <f t="shared" si="9"/>
        <v>-626487.35400000005</v>
      </c>
      <c r="T19" s="121">
        <f>'11 11'!T19+'43 11'!T19+'43 16'!T19+Coil!T19+Stabilizer!T19+'11 14'!T19</f>
        <v>879578.16599999997</v>
      </c>
      <c r="U19" s="121">
        <f>'11 11'!U19+'43 11'!U19+'43 16'!U19+Coil!U19+Stabilizer!U19+'11 14'!U19</f>
        <v>0</v>
      </c>
      <c r="V19" s="123">
        <f t="shared" si="10"/>
        <v>879578.16599999997</v>
      </c>
      <c r="W19" s="121">
        <f>'11 11'!W19+'43 11'!W19+'43 16'!W19+Coil!W19+Stabilizer!W19+'11 14'!W19</f>
        <v>574381.42599999998</v>
      </c>
      <c r="X19" s="121">
        <f>'11 11'!X19+'43 11'!X19+'43 16'!X19+Coil!X19+Stabilizer!X19+'11 14'!X19</f>
        <v>0</v>
      </c>
      <c r="Y19" s="124">
        <f t="shared" si="11"/>
        <v>574381.42599999998</v>
      </c>
      <c r="Z19" s="157">
        <f t="shared" si="28"/>
        <v>2001906.118</v>
      </c>
      <c r="AA19" s="322">
        <f t="shared" si="29"/>
        <v>1174433.8800000001</v>
      </c>
      <c r="AB19" s="159">
        <f t="shared" si="30"/>
        <v>827472.2379999999</v>
      </c>
      <c r="AC19" s="439">
        <f t="shared" si="31"/>
        <v>4402816.4759999998</v>
      </c>
      <c r="AD19" s="327">
        <f t="shared" si="32"/>
        <v>5112729.41</v>
      </c>
      <c r="AE19" s="168">
        <f t="shared" si="33"/>
        <v>-709912.93400000036</v>
      </c>
      <c r="AF19" s="143">
        <f>'11 11'!AF19+'43 11'!AF19+'43 16'!AF19+Coil!AF19+Stabilizer!AF19+'11 14'!AF19</f>
        <v>447863.68599999999</v>
      </c>
      <c r="AG19" s="121">
        <f>'11 11'!AG19+'43 11'!AG19+'43 16'!AG19+Coil!AG19+Stabilizer!AG19+'11 14'!AG19</f>
        <v>0</v>
      </c>
      <c r="AH19" s="122">
        <f t="shared" si="12"/>
        <v>447863.68599999999</v>
      </c>
      <c r="AI19" s="121">
        <f>'11 11'!AI19+'43 11'!AI19+'43 16'!AI19+Coil!AI19+Stabilizer!AI19+'11 14'!AI19</f>
        <v>1012387.736</v>
      </c>
      <c r="AJ19" s="121">
        <f>'11 11'!AJ19+'43 11'!AJ19+'43 16'!AJ19+Coil!AJ19+Stabilizer!AJ19+'11 14'!AJ19</f>
        <v>0</v>
      </c>
      <c r="AK19" s="122">
        <f t="shared" si="13"/>
        <v>1012387.736</v>
      </c>
      <c r="AL19" s="121">
        <f>'11 11'!AL19+'43 11'!AL19+'43 16'!AL19+Coil!AL19+Stabilizer!AL19+'11 14'!AL19</f>
        <v>607274.98600000003</v>
      </c>
      <c r="AM19" s="121">
        <f>'11 11'!AM19+'43 11'!AM19+'43 16'!AM19+Coil!AM19+Stabilizer!AM19+'11 14'!AM19</f>
        <v>0</v>
      </c>
      <c r="AN19" s="124">
        <f t="shared" si="14"/>
        <v>607274.98600000003</v>
      </c>
      <c r="AO19" s="157">
        <f t="shared" si="34"/>
        <v>2067526.4080000001</v>
      </c>
      <c r="AP19" s="322">
        <f t="shared" si="35"/>
        <v>0</v>
      </c>
      <c r="AQ19" s="443">
        <f t="shared" si="36"/>
        <v>2067526.4080000001</v>
      </c>
      <c r="AR19" s="143">
        <f>'11 11'!AR19+'43 11'!AR19+'43 16'!AR19+Coil!AR19+Stabilizer!AR19+'11 14'!AR19</f>
        <v>360804.97600000002</v>
      </c>
      <c r="AS19" s="121">
        <f>'11 11'!AS19+'43 11'!AS19+'43 16'!AS19+Coil!AS19+Stabilizer!AS19+'11 14'!AS19</f>
        <v>0</v>
      </c>
      <c r="AT19" s="122">
        <f t="shared" si="16"/>
        <v>360804.97600000002</v>
      </c>
      <c r="AU19" s="121">
        <f>'11 11'!AU19+'43 11'!AU19+'43 16'!AU19+Coil!AU19+Stabilizer!AU19+'11 14'!AU19</f>
        <v>614138.97600000002</v>
      </c>
      <c r="AV19" s="121">
        <f>'11 11'!AV19+'43 11'!AV19+'43 16'!AV19+Coil!AV19+Stabilizer!AV19+'11 14'!AV19</f>
        <v>0</v>
      </c>
      <c r="AW19" s="123">
        <f t="shared" si="17"/>
        <v>614138.97600000002</v>
      </c>
      <c r="AX19" s="125">
        <f>'11 11'!AX19+'43 11'!AX19+'43 16'!AX19+Coil!AX19+Stabilizer!AX19+'11 14'!AX19</f>
        <v>426229.97600000002</v>
      </c>
      <c r="AY19" s="121">
        <f>'11 11'!AY19+'43 11'!AY19+'43 16'!AY19+Coil!AY19+Stabilizer!AY19+'11 14'!AY19</f>
        <v>0</v>
      </c>
      <c r="AZ19" s="122">
        <f t="shared" si="18"/>
        <v>426229.97600000002</v>
      </c>
      <c r="BA19" s="157">
        <f t="shared" si="37"/>
        <v>1401173.9280000001</v>
      </c>
      <c r="BB19" s="158">
        <f t="shared" si="38"/>
        <v>0</v>
      </c>
      <c r="BC19" s="443">
        <f t="shared" si="39"/>
        <v>1401173.9280000001</v>
      </c>
      <c r="BD19" s="166">
        <f t="shared" si="40"/>
        <v>3468700.3360000001</v>
      </c>
      <c r="BE19" s="167">
        <f t="shared" si="41"/>
        <v>0</v>
      </c>
      <c r="BF19" s="444">
        <f t="shared" si="42"/>
        <v>3468700.3360000001</v>
      </c>
      <c r="BG19" s="439">
        <f t="shared" si="43"/>
        <v>7871516.8119999999</v>
      </c>
      <c r="BH19" s="480">
        <f t="shared" si="44"/>
        <v>5112729.41</v>
      </c>
      <c r="BI19" s="444">
        <f t="shared" si="45"/>
        <v>2758787.4019999998</v>
      </c>
      <c r="BJ19" s="465"/>
    </row>
    <row r="20" spans="1:62" s="183" customFormat="1" ht="30" customHeight="1" x14ac:dyDescent="0.5">
      <c r="A20" s="184">
        <f t="shared" si="46"/>
        <v>14</v>
      </c>
      <c r="B20" s="222">
        <v>51313</v>
      </c>
      <c r="C20" s="236" t="s">
        <v>11</v>
      </c>
      <c r="D20" s="186" t="s">
        <v>52</v>
      </c>
      <c r="E20" s="143">
        <f>'11 11'!E20+'43 11'!E20+'43 16'!E20+Coil!E20+Stabilizer!E20+'11 14'!E20</f>
        <v>0</v>
      </c>
      <c r="F20" s="121">
        <f>'11 11'!F20+'43 11'!F20+'43 16'!F20+Coil!F20+Stabilizer!F20+'11 14'!F20</f>
        <v>0</v>
      </c>
      <c r="G20" s="122">
        <f t="shared" si="22"/>
        <v>0</v>
      </c>
      <c r="H20" s="121">
        <f>'11 11'!H20+'43 11'!H20+'43 16'!H20+Coil!H20+Stabilizer!H20+'11 14'!H20</f>
        <v>0</v>
      </c>
      <c r="I20" s="121">
        <f>'11 11'!I20+'43 11'!I20+'43 16'!I20+Coil!I20+Stabilizer!I20+'11 14'!I20</f>
        <v>0</v>
      </c>
      <c r="J20" s="123">
        <f t="shared" si="23"/>
        <v>0</v>
      </c>
      <c r="K20" s="121">
        <f>'11 11'!K20+'43 11'!K20+'43 16'!K20+Coil!K20+Stabilizer!K20+'11 14'!K20</f>
        <v>0</v>
      </c>
      <c r="L20" s="121">
        <f>'11 11'!L20+'43 11'!L20+'43 16'!L20+Coil!L20+Stabilizer!L20+'11 14'!L20</f>
        <v>0</v>
      </c>
      <c r="M20" s="124">
        <f t="shared" si="24"/>
        <v>0</v>
      </c>
      <c r="N20" s="157">
        <f t="shared" si="25"/>
        <v>0</v>
      </c>
      <c r="O20" s="322">
        <f t="shared" si="26"/>
        <v>0</v>
      </c>
      <c r="P20" s="159">
        <f t="shared" si="27"/>
        <v>0</v>
      </c>
      <c r="Q20" s="143">
        <f>'11 11'!Q20+'43 11'!Q20+'43 16'!Q20+Coil!Q20+Stabilizer!Q20+'11 14'!Q20</f>
        <v>0</v>
      </c>
      <c r="R20" s="121">
        <f>'11 11'!R20+'43 11'!R20+'43 16'!R20+Coil!R20+Stabilizer!R20+'11 14'!R20</f>
        <v>0</v>
      </c>
      <c r="S20" s="122">
        <f t="shared" si="9"/>
        <v>0</v>
      </c>
      <c r="T20" s="121">
        <f>'11 11'!T20+'43 11'!T20+'43 16'!T20+Coil!T20+Stabilizer!T20+'11 14'!T20</f>
        <v>0</v>
      </c>
      <c r="U20" s="121">
        <f>'11 11'!U20+'43 11'!U20+'43 16'!U20+Coil!U20+Stabilizer!U20+'11 14'!U20</f>
        <v>0</v>
      </c>
      <c r="V20" s="123">
        <f t="shared" si="10"/>
        <v>0</v>
      </c>
      <c r="W20" s="121">
        <f>'11 11'!W20+'43 11'!W20+'43 16'!W20+Coil!W20+Stabilizer!W20+'11 14'!W20</f>
        <v>0</v>
      </c>
      <c r="X20" s="121">
        <f>'11 11'!X20+'43 11'!X20+'43 16'!X20+Coil!X20+Stabilizer!X20+'11 14'!X20</f>
        <v>0</v>
      </c>
      <c r="Y20" s="124">
        <f t="shared" si="11"/>
        <v>0</v>
      </c>
      <c r="Z20" s="157">
        <f t="shared" si="28"/>
        <v>0</v>
      </c>
      <c r="AA20" s="322">
        <f t="shared" si="29"/>
        <v>0</v>
      </c>
      <c r="AB20" s="159">
        <f t="shared" si="30"/>
        <v>0</v>
      </c>
      <c r="AC20" s="439">
        <f t="shared" si="31"/>
        <v>0</v>
      </c>
      <c r="AD20" s="327">
        <f t="shared" si="32"/>
        <v>0</v>
      </c>
      <c r="AE20" s="168">
        <f t="shared" si="33"/>
        <v>0</v>
      </c>
      <c r="AF20" s="143">
        <f>'11 11'!AF20+'43 11'!AF20+'43 16'!AF20+Coil!AF20+Stabilizer!AF20+'11 14'!AF20</f>
        <v>0</v>
      </c>
      <c r="AG20" s="121">
        <f>'11 11'!AG20+'43 11'!AG20+'43 16'!AG20+Coil!AG20+Stabilizer!AG20+'11 14'!AG20</f>
        <v>0</v>
      </c>
      <c r="AH20" s="122">
        <f t="shared" si="12"/>
        <v>0</v>
      </c>
      <c r="AI20" s="121">
        <f>'11 11'!AI20+'43 11'!AI20+'43 16'!AI20+Coil!AI20+Stabilizer!AI20+'11 14'!AI20</f>
        <v>0</v>
      </c>
      <c r="AJ20" s="121">
        <f>'11 11'!AJ20+'43 11'!AJ20+'43 16'!AJ20+Coil!AJ20+Stabilizer!AJ20+'11 14'!AJ20</f>
        <v>0</v>
      </c>
      <c r="AK20" s="122">
        <f t="shared" si="13"/>
        <v>0</v>
      </c>
      <c r="AL20" s="121">
        <f>'11 11'!AL20+'43 11'!AL20+'43 16'!AL20+Coil!AL20+Stabilizer!AL20+'11 14'!AL20</f>
        <v>0</v>
      </c>
      <c r="AM20" s="121">
        <f>'11 11'!AM20+'43 11'!AM20+'43 16'!AM20+Coil!AM20+Stabilizer!AM20+'11 14'!AM20</f>
        <v>0</v>
      </c>
      <c r="AN20" s="124">
        <f t="shared" si="14"/>
        <v>0</v>
      </c>
      <c r="AO20" s="157">
        <f t="shared" si="34"/>
        <v>0</v>
      </c>
      <c r="AP20" s="322">
        <f t="shared" si="35"/>
        <v>0</v>
      </c>
      <c r="AQ20" s="443">
        <f t="shared" si="36"/>
        <v>0</v>
      </c>
      <c r="AR20" s="143">
        <f>'11 11'!AR20+'43 11'!AR20+'43 16'!AR20+Coil!AR20+Stabilizer!AR20+'11 14'!AR20</f>
        <v>0</v>
      </c>
      <c r="AS20" s="121">
        <f>'11 11'!AS20+'43 11'!AS20+'43 16'!AS20+Coil!AS20+Stabilizer!AS20+'11 14'!AS20</f>
        <v>0</v>
      </c>
      <c r="AT20" s="122">
        <f t="shared" si="16"/>
        <v>0</v>
      </c>
      <c r="AU20" s="121">
        <f>'11 11'!AU20+'43 11'!AU20+'43 16'!AU20+Coil!AU20+Stabilizer!AU20+'11 14'!AU20</f>
        <v>0</v>
      </c>
      <c r="AV20" s="121">
        <f>'11 11'!AV20+'43 11'!AV20+'43 16'!AV20+Coil!AV20+Stabilizer!AV20+'11 14'!AV20</f>
        <v>0</v>
      </c>
      <c r="AW20" s="123">
        <f t="shared" si="17"/>
        <v>0</v>
      </c>
      <c r="AX20" s="125">
        <f>'11 11'!AX20+'43 11'!AX20+'43 16'!AX20+Coil!AX20+Stabilizer!AX20+'11 14'!AX20</f>
        <v>0</v>
      </c>
      <c r="AY20" s="121">
        <f>'11 11'!AY20+'43 11'!AY20+'43 16'!AY20+Coil!AY20+Stabilizer!AY20+'11 14'!AY20</f>
        <v>0</v>
      </c>
      <c r="AZ20" s="122">
        <f t="shared" si="18"/>
        <v>0</v>
      </c>
      <c r="BA20" s="157">
        <f t="shared" si="37"/>
        <v>0</v>
      </c>
      <c r="BB20" s="158">
        <f t="shared" si="38"/>
        <v>0</v>
      </c>
      <c r="BC20" s="443">
        <f t="shared" si="39"/>
        <v>0</v>
      </c>
      <c r="BD20" s="166">
        <f t="shared" si="40"/>
        <v>0</v>
      </c>
      <c r="BE20" s="167">
        <f t="shared" si="41"/>
        <v>0</v>
      </c>
      <c r="BF20" s="444">
        <f t="shared" si="42"/>
        <v>0</v>
      </c>
      <c r="BG20" s="439">
        <f t="shared" si="43"/>
        <v>0</v>
      </c>
      <c r="BH20" s="480">
        <f t="shared" si="44"/>
        <v>0</v>
      </c>
      <c r="BI20" s="444">
        <f t="shared" si="45"/>
        <v>0</v>
      </c>
      <c r="BJ20" s="465"/>
    </row>
    <row r="21" spans="1:62" s="183" customFormat="1" ht="30" customHeight="1" x14ac:dyDescent="0.5">
      <c r="A21" s="184">
        <f t="shared" si="46"/>
        <v>15</v>
      </c>
      <c r="B21" s="222">
        <v>51314</v>
      </c>
      <c r="C21" s="236" t="s">
        <v>12</v>
      </c>
      <c r="D21" s="186" t="s">
        <v>53</v>
      </c>
      <c r="E21" s="143">
        <f>'11 11'!E21+'43 11'!E21+'43 16'!E21+Coil!E21+Stabilizer!E21+'11 14'!E21</f>
        <v>-744394.49999999988</v>
      </c>
      <c r="F21" s="121">
        <f>'11 11'!F21+'43 11'!F21+'43 16'!F21+Coil!F21+Stabilizer!F21+'11 14'!F21</f>
        <v>-2330797.1800000002</v>
      </c>
      <c r="G21" s="122">
        <f t="shared" si="22"/>
        <v>1586402.6800000002</v>
      </c>
      <c r="H21" s="121">
        <f>'11 11'!H21+'43 11'!H21+'43 16'!H21+Coil!H21+Stabilizer!H21+'11 14'!H21</f>
        <v>-556042</v>
      </c>
      <c r="I21" s="121">
        <f>'11 11'!I21+'43 11'!I21+'43 16'!I21+Coil!I21+Stabilizer!I21+'11 14'!I21</f>
        <v>-1813820.7999999998</v>
      </c>
      <c r="J21" s="123">
        <f t="shared" si="23"/>
        <v>1257778.7999999998</v>
      </c>
      <c r="K21" s="121">
        <f>'11 11'!K21+'43 11'!K21+'43 16'!K21+Coil!K21+Stabilizer!K21+'11 14'!K21</f>
        <v>-1069422.2000000002</v>
      </c>
      <c r="L21" s="121">
        <f>'11 11'!L21+'43 11'!L21+'43 16'!L21+Coil!L21+Stabilizer!L21+'11 14'!L21</f>
        <v>-474983.3</v>
      </c>
      <c r="M21" s="124">
        <f t="shared" si="24"/>
        <v>-594438.90000000014</v>
      </c>
      <c r="N21" s="157">
        <f t="shared" si="25"/>
        <v>-2369858.7000000002</v>
      </c>
      <c r="O21" s="322">
        <f t="shared" si="26"/>
        <v>-4619601.28</v>
      </c>
      <c r="P21" s="159">
        <f t="shared" si="27"/>
        <v>2249742.58</v>
      </c>
      <c r="Q21" s="143">
        <f>'11 11'!Q21+'43 11'!Q21+'43 16'!Q21+Coil!Q21+Stabilizer!Q21+'11 14'!Q21</f>
        <v>-783740</v>
      </c>
      <c r="R21" s="121">
        <f>'11 11'!R21+'43 11'!R21+'43 16'!R21+Coil!R21+Stabilizer!R21+'11 14'!R21</f>
        <v>-196082.90999999997</v>
      </c>
      <c r="S21" s="122">
        <f t="shared" si="9"/>
        <v>-587657.09000000008</v>
      </c>
      <c r="T21" s="121">
        <f>'11 11'!T21+'43 11'!T21+'43 16'!T21+Coil!T21+Stabilizer!T21+'11 14'!T21</f>
        <v>-88027.199999999997</v>
      </c>
      <c r="U21" s="121">
        <f>'11 11'!U21+'43 11'!U21+'43 16'!U21+Coil!U21+Stabilizer!U21+'11 14'!U21</f>
        <v>0</v>
      </c>
      <c r="V21" s="123">
        <f t="shared" si="10"/>
        <v>-88027.199999999997</v>
      </c>
      <c r="W21" s="121">
        <f>'11 11'!W21+'43 11'!W21+'43 16'!W21+Coil!W21+Stabilizer!W21+'11 14'!W21</f>
        <v>-831188.8</v>
      </c>
      <c r="X21" s="121">
        <f>'11 11'!X21+'43 11'!X21+'43 16'!X21+Coil!X21+Stabilizer!X21+'11 14'!X21</f>
        <v>0</v>
      </c>
      <c r="Y21" s="124">
        <f t="shared" si="11"/>
        <v>-831188.8</v>
      </c>
      <c r="Z21" s="157">
        <f t="shared" si="28"/>
        <v>-1702956</v>
      </c>
      <c r="AA21" s="322">
        <f t="shared" si="29"/>
        <v>-196082.90999999997</v>
      </c>
      <c r="AB21" s="159">
        <f t="shared" si="30"/>
        <v>-1506873.09</v>
      </c>
      <c r="AC21" s="439">
        <f t="shared" si="31"/>
        <v>-4072814.7</v>
      </c>
      <c r="AD21" s="327">
        <f t="shared" si="32"/>
        <v>-4815684.1900000004</v>
      </c>
      <c r="AE21" s="168">
        <f t="shared" si="33"/>
        <v>742869.49000000022</v>
      </c>
      <c r="AF21" s="143">
        <f>'11 11'!AF21+'43 11'!AF21+'43 16'!AF21+Coil!AF21+Stabilizer!AF21+'11 14'!AF21</f>
        <v>-697205.8</v>
      </c>
      <c r="AG21" s="121">
        <f>'11 11'!AG21+'43 11'!AG21+'43 16'!AG21+Coil!AG21+Stabilizer!AG21+'11 14'!AG21</f>
        <v>0</v>
      </c>
      <c r="AH21" s="122">
        <f t="shared" si="12"/>
        <v>-697205.8</v>
      </c>
      <c r="AI21" s="121">
        <f>'11 11'!AI21+'43 11'!AI21+'43 16'!AI21+Coil!AI21+Stabilizer!AI21+'11 14'!AI21</f>
        <v>-1626818.8000000003</v>
      </c>
      <c r="AJ21" s="121">
        <f>'11 11'!AJ21+'43 11'!AJ21+'43 16'!AJ21+Coil!AJ21+Stabilizer!AJ21+'11 14'!AJ21</f>
        <v>0</v>
      </c>
      <c r="AK21" s="122">
        <f t="shared" si="13"/>
        <v>-1626818.8000000003</v>
      </c>
      <c r="AL21" s="121">
        <f>'11 11'!AL21+'43 11'!AL21+'43 16'!AL21+Coil!AL21+Stabilizer!AL21+'11 14'!AL21</f>
        <v>-807793.3</v>
      </c>
      <c r="AM21" s="121">
        <f>'11 11'!AM21+'43 11'!AM21+'43 16'!AM21+Coil!AM21+Stabilizer!AM21+'11 14'!AM21</f>
        <v>0</v>
      </c>
      <c r="AN21" s="124">
        <f t="shared" si="14"/>
        <v>-807793.3</v>
      </c>
      <c r="AO21" s="157">
        <f t="shared" si="34"/>
        <v>-3131817.9000000004</v>
      </c>
      <c r="AP21" s="322">
        <f t="shared" si="35"/>
        <v>0</v>
      </c>
      <c r="AQ21" s="443">
        <f t="shared" si="36"/>
        <v>-3131817.9000000004</v>
      </c>
      <c r="AR21" s="143">
        <f>'11 11'!AR21+'43 11'!AR21+'43 16'!AR21+Coil!AR21+Stabilizer!AR21+'11 14'!AR21</f>
        <v>-239436.75</v>
      </c>
      <c r="AS21" s="121">
        <f>'11 11'!AS21+'43 11'!AS21+'43 16'!AS21+Coil!AS21+Stabilizer!AS21+'11 14'!AS21</f>
        <v>0</v>
      </c>
      <c r="AT21" s="122">
        <f t="shared" si="16"/>
        <v>-239436.75</v>
      </c>
      <c r="AU21" s="121">
        <f>'11 11'!AU21+'43 11'!AU21+'43 16'!AU21+Coil!AU21+Stabilizer!AU21+'11 14'!AU21</f>
        <v>-670531.9</v>
      </c>
      <c r="AV21" s="121">
        <f>'11 11'!AV21+'43 11'!AV21+'43 16'!AV21+Coil!AV21+Stabilizer!AV21+'11 14'!AV21</f>
        <v>0</v>
      </c>
      <c r="AW21" s="123">
        <f t="shared" si="17"/>
        <v>-670531.9</v>
      </c>
      <c r="AX21" s="125">
        <f>'11 11'!AX21+'43 11'!AX21+'43 16'!AX21+Coil!AX21+Stabilizer!AX21+'11 14'!AX21</f>
        <v>0</v>
      </c>
      <c r="AY21" s="121">
        <f>'11 11'!AY21+'43 11'!AY21+'43 16'!AY21+Coil!AY21+Stabilizer!AY21+'11 14'!AY21</f>
        <v>0</v>
      </c>
      <c r="AZ21" s="122">
        <f t="shared" si="18"/>
        <v>0</v>
      </c>
      <c r="BA21" s="157">
        <f t="shared" si="37"/>
        <v>-909968.65</v>
      </c>
      <c r="BB21" s="158">
        <f t="shared" si="38"/>
        <v>0</v>
      </c>
      <c r="BC21" s="443">
        <f t="shared" si="39"/>
        <v>-909968.65</v>
      </c>
      <c r="BD21" s="166">
        <f t="shared" si="40"/>
        <v>-4041786.5500000003</v>
      </c>
      <c r="BE21" s="167">
        <f t="shared" si="41"/>
        <v>0</v>
      </c>
      <c r="BF21" s="444">
        <f t="shared" si="42"/>
        <v>-4041786.5500000003</v>
      </c>
      <c r="BG21" s="439">
        <f t="shared" si="43"/>
        <v>-8114601.25</v>
      </c>
      <c r="BH21" s="480">
        <f t="shared" si="44"/>
        <v>-4815684.1900000004</v>
      </c>
      <c r="BI21" s="444">
        <f t="shared" si="45"/>
        <v>-3298917.0599999996</v>
      </c>
      <c r="BJ21" s="465"/>
    </row>
    <row r="22" spans="1:62" s="183" customFormat="1" ht="30" customHeight="1" x14ac:dyDescent="0.5">
      <c r="A22" s="184">
        <f t="shared" si="46"/>
        <v>16</v>
      </c>
      <c r="B22" s="222">
        <v>51315</v>
      </c>
      <c r="C22" s="236" t="s">
        <v>104</v>
      </c>
      <c r="D22" s="186" t="s">
        <v>105</v>
      </c>
      <c r="E22" s="143">
        <f>'11 11'!E22+'43 11'!E22+'43 16'!E22+Coil!E22+Stabilizer!E22+'11 14'!E22</f>
        <v>0</v>
      </c>
      <c r="F22" s="121">
        <f>'11 11'!F22+'43 11'!F22+'43 16'!F22+Coil!F22+Stabilizer!F22+'11 14'!F22</f>
        <v>0</v>
      </c>
      <c r="G22" s="122">
        <f t="shared" si="22"/>
        <v>0</v>
      </c>
      <c r="H22" s="121">
        <f>'11 11'!H22+'43 11'!H22+'43 16'!H22+Coil!H22+Stabilizer!H22+'11 14'!H22</f>
        <v>0</v>
      </c>
      <c r="I22" s="121">
        <f>'11 11'!I22+'43 11'!I22+'43 16'!I22+Coil!I22+Stabilizer!I22+'11 14'!I22</f>
        <v>0</v>
      </c>
      <c r="J22" s="123">
        <f t="shared" si="23"/>
        <v>0</v>
      </c>
      <c r="K22" s="121">
        <f>'11 11'!K22+'43 11'!K22+'43 16'!K22+Coil!K22+Stabilizer!K22+'11 14'!K22</f>
        <v>0</v>
      </c>
      <c r="L22" s="121">
        <f>'11 11'!L22+'43 11'!L22+'43 16'!L22+Coil!L22+Stabilizer!L22+'11 14'!L22</f>
        <v>0</v>
      </c>
      <c r="M22" s="124">
        <f t="shared" si="24"/>
        <v>0</v>
      </c>
      <c r="N22" s="157">
        <f t="shared" si="25"/>
        <v>0</v>
      </c>
      <c r="O22" s="322">
        <f t="shared" si="26"/>
        <v>0</v>
      </c>
      <c r="P22" s="159">
        <f t="shared" si="27"/>
        <v>0</v>
      </c>
      <c r="Q22" s="143">
        <f>'11 11'!Q22+'43 11'!Q22+'43 16'!Q22+Coil!Q22+Stabilizer!Q22+'11 14'!Q22</f>
        <v>0</v>
      </c>
      <c r="R22" s="121">
        <f>'11 11'!R22+'43 11'!R22+'43 16'!R22+Coil!R22+Stabilizer!R22+'11 14'!R22</f>
        <v>0</v>
      </c>
      <c r="S22" s="122">
        <f t="shared" si="9"/>
        <v>0</v>
      </c>
      <c r="T22" s="121">
        <f>'11 11'!T22+'43 11'!T22+'43 16'!T22+Coil!T22+Stabilizer!T22+'11 14'!T22</f>
        <v>0</v>
      </c>
      <c r="U22" s="121">
        <f>'11 11'!U22+'43 11'!U22+'43 16'!U22+Coil!U22+Stabilizer!U22+'11 14'!U22</f>
        <v>0</v>
      </c>
      <c r="V22" s="123">
        <f t="shared" si="10"/>
        <v>0</v>
      </c>
      <c r="W22" s="121">
        <f>'11 11'!W22+'43 11'!W22+'43 16'!W22+Coil!W22+Stabilizer!W22+'11 14'!W22</f>
        <v>0</v>
      </c>
      <c r="X22" s="121">
        <f>'11 11'!X22+'43 11'!X22+'43 16'!X22+Coil!X22+Stabilizer!X22+'11 14'!X22</f>
        <v>0</v>
      </c>
      <c r="Y22" s="124">
        <f t="shared" si="11"/>
        <v>0</v>
      </c>
      <c r="Z22" s="157">
        <f t="shared" si="28"/>
        <v>0</v>
      </c>
      <c r="AA22" s="322">
        <f t="shared" si="29"/>
        <v>0</v>
      </c>
      <c r="AB22" s="159">
        <f t="shared" si="30"/>
        <v>0</v>
      </c>
      <c r="AC22" s="439">
        <f t="shared" si="31"/>
        <v>0</v>
      </c>
      <c r="AD22" s="327">
        <f t="shared" si="32"/>
        <v>0</v>
      </c>
      <c r="AE22" s="168">
        <f t="shared" si="33"/>
        <v>0</v>
      </c>
      <c r="AF22" s="143">
        <f>'11 11'!AF22+'43 11'!AF22+'43 16'!AF22+Coil!AF22+Stabilizer!AF22+'11 14'!AF22</f>
        <v>0</v>
      </c>
      <c r="AG22" s="121">
        <f>'11 11'!AG22+'43 11'!AG22+'43 16'!AG22+Coil!AG22+Stabilizer!AG22+'11 14'!AG22</f>
        <v>0</v>
      </c>
      <c r="AH22" s="122">
        <f t="shared" si="12"/>
        <v>0</v>
      </c>
      <c r="AI22" s="121">
        <f>'11 11'!AI22+'43 11'!AI22+'43 16'!AI22+Coil!AI22+Stabilizer!AI22+'11 14'!AI22</f>
        <v>0</v>
      </c>
      <c r="AJ22" s="121">
        <f>'11 11'!AJ22+'43 11'!AJ22+'43 16'!AJ22+Coil!AJ22+Stabilizer!AJ22+'11 14'!AJ22</f>
        <v>0</v>
      </c>
      <c r="AK22" s="122">
        <f t="shared" si="13"/>
        <v>0</v>
      </c>
      <c r="AL22" s="121">
        <f>'11 11'!AL22+'43 11'!AL22+'43 16'!AL22+Coil!AL22+Stabilizer!AL22+'11 14'!AL22</f>
        <v>0</v>
      </c>
      <c r="AM22" s="121">
        <f>'11 11'!AM22+'43 11'!AM22+'43 16'!AM22+Coil!AM22+Stabilizer!AM22+'11 14'!AM22</f>
        <v>0</v>
      </c>
      <c r="AN22" s="124">
        <f t="shared" si="14"/>
        <v>0</v>
      </c>
      <c r="AO22" s="157">
        <f t="shared" si="34"/>
        <v>0</v>
      </c>
      <c r="AP22" s="322">
        <f t="shared" si="35"/>
        <v>0</v>
      </c>
      <c r="AQ22" s="443">
        <f t="shared" si="36"/>
        <v>0</v>
      </c>
      <c r="AR22" s="143">
        <f>'11 11'!AR22+'43 11'!AR22+'43 16'!AR22+Coil!AR22+Stabilizer!AR22+'11 14'!AR22</f>
        <v>0</v>
      </c>
      <c r="AS22" s="121">
        <f>'11 11'!AS22+'43 11'!AS22+'43 16'!AS22+Coil!AS22+Stabilizer!AS22+'11 14'!AS22</f>
        <v>0</v>
      </c>
      <c r="AT22" s="122">
        <f t="shared" si="16"/>
        <v>0</v>
      </c>
      <c r="AU22" s="121">
        <f>'11 11'!AU22+'43 11'!AU22+'43 16'!AU22+Coil!AU22+Stabilizer!AU22+'11 14'!AU22</f>
        <v>0</v>
      </c>
      <c r="AV22" s="121">
        <f>'11 11'!AV22+'43 11'!AV22+'43 16'!AV22+Coil!AV22+Stabilizer!AV22+'11 14'!AV22</f>
        <v>0</v>
      </c>
      <c r="AW22" s="123">
        <f t="shared" si="17"/>
        <v>0</v>
      </c>
      <c r="AX22" s="125">
        <f>'11 11'!AX22+'43 11'!AX22+'43 16'!AX22+Coil!AX22+Stabilizer!AX22+'11 14'!AX22</f>
        <v>0</v>
      </c>
      <c r="AY22" s="121">
        <f>'11 11'!AY22+'43 11'!AY22+'43 16'!AY22+Coil!AY22+Stabilizer!AY22+'11 14'!AY22</f>
        <v>0</v>
      </c>
      <c r="AZ22" s="122">
        <f t="shared" si="18"/>
        <v>0</v>
      </c>
      <c r="BA22" s="157">
        <f t="shared" si="37"/>
        <v>0</v>
      </c>
      <c r="BB22" s="158">
        <f t="shared" si="38"/>
        <v>0</v>
      </c>
      <c r="BC22" s="443">
        <f t="shared" si="39"/>
        <v>0</v>
      </c>
      <c r="BD22" s="166">
        <f t="shared" si="40"/>
        <v>0</v>
      </c>
      <c r="BE22" s="167">
        <f t="shared" si="41"/>
        <v>0</v>
      </c>
      <c r="BF22" s="444">
        <f t="shared" si="42"/>
        <v>0</v>
      </c>
      <c r="BG22" s="439">
        <f t="shared" si="43"/>
        <v>0</v>
      </c>
      <c r="BH22" s="480">
        <f t="shared" si="44"/>
        <v>0</v>
      </c>
      <c r="BI22" s="444">
        <f t="shared" si="45"/>
        <v>0</v>
      </c>
      <c r="BJ22" s="465"/>
    </row>
    <row r="23" spans="1:62" s="183" customFormat="1" ht="30" customHeight="1" x14ac:dyDescent="0.5">
      <c r="A23" s="184">
        <f t="shared" si="46"/>
        <v>17</v>
      </c>
      <c r="B23" s="222">
        <v>51316</v>
      </c>
      <c r="C23" s="236" t="s">
        <v>118</v>
      </c>
      <c r="D23" s="186" t="s">
        <v>251</v>
      </c>
      <c r="E23" s="143">
        <f>'11 11'!E23+'43 11'!E23+'43 16'!E23+Coil!E23+Stabilizer!E23+'11 14'!E23</f>
        <v>285900.69999999995</v>
      </c>
      <c r="F23" s="121">
        <f>'11 11'!F23+'43 11'!F23+'43 16'!F23+Coil!F23+Stabilizer!F23+'11 14'!F23</f>
        <v>142677.79999999999</v>
      </c>
      <c r="G23" s="122">
        <f t="shared" si="22"/>
        <v>143222.89999999997</v>
      </c>
      <c r="H23" s="121">
        <f>'11 11'!H23+'43 11'!H23+'43 16'!H23+Coil!H23+Stabilizer!H23+'11 14'!H23</f>
        <v>324935.12</v>
      </c>
      <c r="I23" s="121">
        <f>'11 11'!I23+'43 11'!I23+'43 16'!I23+Coil!I23+Stabilizer!I23+'11 14'!I23</f>
        <v>143170</v>
      </c>
      <c r="J23" s="123">
        <f t="shared" si="23"/>
        <v>181765.12</v>
      </c>
      <c r="K23" s="121">
        <f>'11 11'!K23+'43 11'!K23+'43 16'!K23+Coil!K23+Stabilizer!K23+'11 14'!K23</f>
        <v>325240.80000000005</v>
      </c>
      <c r="L23" s="121">
        <f>'11 11'!L23+'43 11'!L23+'43 16'!L23+Coil!L23+Stabilizer!L23+'11 14'!L23</f>
        <v>185832</v>
      </c>
      <c r="M23" s="124">
        <f t="shared" si="24"/>
        <v>139408.80000000005</v>
      </c>
      <c r="N23" s="157">
        <f t="shared" si="25"/>
        <v>936076.62</v>
      </c>
      <c r="O23" s="322">
        <f t="shared" si="26"/>
        <v>471679.8</v>
      </c>
      <c r="P23" s="159">
        <f t="shared" si="27"/>
        <v>464396.82</v>
      </c>
      <c r="Q23" s="143">
        <f>'11 11'!Q23+'43 11'!Q23+'43 16'!Q23+Coil!Q23+Stabilizer!Q23+'11 14'!Q23</f>
        <v>230151.44</v>
      </c>
      <c r="R23" s="121">
        <f>'11 11'!R23+'43 11'!R23+'43 16'!R23+Coil!R23+Stabilizer!R23+'11 14'!R23</f>
        <v>87557.5</v>
      </c>
      <c r="S23" s="122">
        <f t="shared" si="9"/>
        <v>142593.94</v>
      </c>
      <c r="T23" s="121">
        <f>'11 11'!T23+'43 11'!T23+'43 16'!T23+Coil!T23+Stabilizer!T23+'11 14'!T23</f>
        <v>334228.21999999997</v>
      </c>
      <c r="U23" s="121">
        <f>'11 11'!U23+'43 11'!U23+'43 16'!U23+Coil!U23+Stabilizer!U23+'11 14'!U23</f>
        <v>0</v>
      </c>
      <c r="V23" s="123">
        <f t="shared" si="10"/>
        <v>334228.21999999997</v>
      </c>
      <c r="W23" s="121">
        <f>'11 11'!W23+'43 11'!W23+'43 16'!W23+Coil!W23+Stabilizer!W23+'11 14'!W23</f>
        <v>307121.92000000004</v>
      </c>
      <c r="X23" s="121">
        <f>'11 11'!X23+'43 11'!X23+'43 16'!X23+Coil!X23+Stabilizer!X23+'11 14'!X23</f>
        <v>0</v>
      </c>
      <c r="Y23" s="124">
        <f t="shared" si="11"/>
        <v>307121.92000000004</v>
      </c>
      <c r="Z23" s="157">
        <f t="shared" si="28"/>
        <v>871501.58</v>
      </c>
      <c r="AA23" s="322">
        <f t="shared" si="29"/>
        <v>87557.5</v>
      </c>
      <c r="AB23" s="159">
        <f t="shared" si="30"/>
        <v>783944.08</v>
      </c>
      <c r="AC23" s="439">
        <f t="shared" si="31"/>
        <v>1807578.2000000002</v>
      </c>
      <c r="AD23" s="327">
        <f t="shared" si="32"/>
        <v>559237.30000000005</v>
      </c>
      <c r="AE23" s="168">
        <f t="shared" si="33"/>
        <v>1248340.9000000001</v>
      </c>
      <c r="AF23" s="143">
        <f>'11 11'!AF23+'43 11'!AF23+'43 16'!AF23+Coil!AF23+Stabilizer!AF23+'11 14'!AF23</f>
        <v>312687.07999999996</v>
      </c>
      <c r="AG23" s="121">
        <f>'11 11'!AG23+'43 11'!AG23+'43 16'!AG23+Coil!AG23+Stabilizer!AG23+'11 14'!AG23</f>
        <v>0</v>
      </c>
      <c r="AH23" s="122">
        <f t="shared" si="12"/>
        <v>312687.07999999996</v>
      </c>
      <c r="AI23" s="121">
        <f>'11 11'!AI23+'43 11'!AI23+'43 16'!AI23+Coil!AI23+Stabilizer!AI23+'11 14'!AI23</f>
        <v>321304.02</v>
      </c>
      <c r="AJ23" s="121">
        <f>'11 11'!AJ23+'43 11'!AJ23+'43 16'!AJ23+Coil!AJ23+Stabilizer!AJ23+'11 14'!AJ23</f>
        <v>0</v>
      </c>
      <c r="AK23" s="122">
        <f t="shared" si="13"/>
        <v>321304.02</v>
      </c>
      <c r="AL23" s="121">
        <f>'11 11'!AL23+'43 11'!AL23+'43 16'!AL23+Coil!AL23+Stabilizer!AL23+'11 14'!AL23</f>
        <v>281893.07999999996</v>
      </c>
      <c r="AM23" s="121">
        <f>'11 11'!AM23+'43 11'!AM23+'43 16'!AM23+Coil!AM23+Stabilizer!AM23+'11 14'!AM23</f>
        <v>0</v>
      </c>
      <c r="AN23" s="124">
        <f t="shared" si="14"/>
        <v>281893.07999999996</v>
      </c>
      <c r="AO23" s="157">
        <f t="shared" si="34"/>
        <v>915884.17999999993</v>
      </c>
      <c r="AP23" s="322">
        <f t="shared" si="35"/>
        <v>0</v>
      </c>
      <c r="AQ23" s="443">
        <f t="shared" si="36"/>
        <v>915884.17999999993</v>
      </c>
      <c r="AR23" s="143">
        <f>'11 11'!AR23+'43 11'!AR23+'43 16'!AR23+Coil!AR23+Stabilizer!AR23+'11 14'!AR23</f>
        <v>322175.57999999996</v>
      </c>
      <c r="AS23" s="121">
        <f>'11 11'!AS23+'43 11'!AS23+'43 16'!AS23+Coil!AS23+Stabilizer!AS23+'11 14'!AS23</f>
        <v>0</v>
      </c>
      <c r="AT23" s="122">
        <f t="shared" si="16"/>
        <v>322175.57999999996</v>
      </c>
      <c r="AU23" s="121">
        <f>'11 11'!AU23+'43 11'!AU23+'43 16'!AU23+Coil!AU23+Stabilizer!AU23+'11 14'!AU23</f>
        <v>294494.40000000002</v>
      </c>
      <c r="AV23" s="121">
        <f>'11 11'!AV23+'43 11'!AV23+'43 16'!AV23+Coil!AV23+Stabilizer!AV23+'11 14'!AV23</f>
        <v>0</v>
      </c>
      <c r="AW23" s="123">
        <f t="shared" si="17"/>
        <v>294494.40000000002</v>
      </c>
      <c r="AX23" s="125">
        <f>'11 11'!AX23+'43 11'!AX23+'43 16'!AX23+Coil!AX23+Stabilizer!AX23+'11 14'!AX23</f>
        <v>222591.36000000002</v>
      </c>
      <c r="AY23" s="121">
        <f>'11 11'!AY23+'43 11'!AY23+'43 16'!AY23+Coil!AY23+Stabilizer!AY23+'11 14'!AY23</f>
        <v>0</v>
      </c>
      <c r="AZ23" s="122">
        <f t="shared" si="18"/>
        <v>222591.36000000002</v>
      </c>
      <c r="BA23" s="157">
        <f t="shared" si="37"/>
        <v>839261.34</v>
      </c>
      <c r="BB23" s="158">
        <f t="shared" si="38"/>
        <v>0</v>
      </c>
      <c r="BC23" s="443">
        <f t="shared" si="39"/>
        <v>839261.34</v>
      </c>
      <c r="BD23" s="166">
        <f t="shared" si="40"/>
        <v>1755145.5199999998</v>
      </c>
      <c r="BE23" s="167">
        <f t="shared" si="41"/>
        <v>0</v>
      </c>
      <c r="BF23" s="444">
        <f t="shared" si="42"/>
        <v>1755145.5199999998</v>
      </c>
      <c r="BG23" s="439">
        <f t="shared" si="43"/>
        <v>3562723.7199999997</v>
      </c>
      <c r="BH23" s="480">
        <f t="shared" si="44"/>
        <v>559237.30000000005</v>
      </c>
      <c r="BI23" s="444">
        <f t="shared" si="45"/>
        <v>3003486.42</v>
      </c>
      <c r="BJ23" s="465"/>
    </row>
    <row r="24" spans="1:62" s="183" customFormat="1" ht="30" customHeight="1" x14ac:dyDescent="0.5">
      <c r="A24" s="184">
        <f t="shared" si="46"/>
        <v>18</v>
      </c>
      <c r="B24" s="222">
        <v>51399</v>
      </c>
      <c r="C24" s="236" t="s">
        <v>13</v>
      </c>
      <c r="D24" s="186" t="s">
        <v>54</v>
      </c>
      <c r="E24" s="143">
        <f>'11 11'!E24+'43 11'!E24+'43 16'!E24+Coil!E24+Stabilizer!E24+'11 14'!E24</f>
        <v>1233391.9155653452</v>
      </c>
      <c r="F24" s="121">
        <f>'11 11'!F24+'43 11'!F24+'43 16'!F24+Coil!F24+Stabilizer!F24+'11 14'!F24</f>
        <v>1306677.51</v>
      </c>
      <c r="G24" s="122">
        <f t="shared" si="22"/>
        <v>-73285.594434654806</v>
      </c>
      <c r="H24" s="121">
        <f>'11 11'!H24+'43 11'!H24+'43 16'!H24+Coil!H24+Stabilizer!H24+'11 14'!H24</f>
        <v>1488532.698164464</v>
      </c>
      <c r="I24" s="121">
        <f>'11 11'!I24+'43 11'!I24+'43 16'!I24+Coil!I24+Stabilizer!I24+'11 14'!I24</f>
        <v>1560062.7000000002</v>
      </c>
      <c r="J24" s="123">
        <f t="shared" si="23"/>
        <v>-71530.001835536212</v>
      </c>
      <c r="K24" s="121">
        <f>'11 11'!K24+'43 11'!K24+'43 16'!K24+Coil!K24+Stabilizer!K24+'11 14'!K24</f>
        <v>1485432.7</v>
      </c>
      <c r="L24" s="121">
        <f>'11 11'!L24+'43 11'!L24+'43 16'!L24+Coil!L24+Stabilizer!L24+'11 14'!L24</f>
        <v>1660366.0899999999</v>
      </c>
      <c r="M24" s="124">
        <f t="shared" si="24"/>
        <v>-174933.3899999999</v>
      </c>
      <c r="N24" s="157">
        <f t="shared" si="25"/>
        <v>4207357.3137298096</v>
      </c>
      <c r="O24" s="322">
        <f t="shared" si="26"/>
        <v>4527106.3</v>
      </c>
      <c r="P24" s="159">
        <f t="shared" si="27"/>
        <v>-319748.98627019022</v>
      </c>
      <c r="Q24" s="143">
        <f>'11 11'!Q24+'43 11'!Q24+'43 16'!Q24+Coil!Q24+Stabilizer!Q24+'11 14'!Q24</f>
        <v>1454398.9</v>
      </c>
      <c r="R24" s="121">
        <f>'11 11'!R24+'43 11'!R24+'43 16'!R24+Coil!R24+Stabilizer!R24+'11 14'!R24</f>
        <v>2056504.82</v>
      </c>
      <c r="S24" s="122">
        <f t="shared" si="9"/>
        <v>-602105.92000000016</v>
      </c>
      <c r="T24" s="121">
        <f>'11 11'!T24+'43 11'!T24+'43 16'!T24+Coil!T24+Stabilizer!T24+'11 14'!T24</f>
        <v>1219334.3</v>
      </c>
      <c r="U24" s="121">
        <f>'11 11'!U24+'43 11'!U24+'43 16'!U24+Coil!U24+Stabilizer!U24+'11 14'!U24</f>
        <v>0</v>
      </c>
      <c r="V24" s="123">
        <f t="shared" si="10"/>
        <v>1219334.3</v>
      </c>
      <c r="W24" s="121">
        <f>'11 11'!W24+'43 11'!W24+'43 16'!W24+Coil!W24+Stabilizer!W24+'11 14'!W24</f>
        <v>1307738.1000000001</v>
      </c>
      <c r="X24" s="121">
        <f>'11 11'!X24+'43 11'!X24+'43 16'!X24+Coil!X24+Stabilizer!X24+'11 14'!X24</f>
        <v>0</v>
      </c>
      <c r="Y24" s="124">
        <f t="shared" si="11"/>
        <v>1307738.1000000001</v>
      </c>
      <c r="Z24" s="157">
        <f t="shared" si="28"/>
        <v>3981471.3000000003</v>
      </c>
      <c r="AA24" s="322">
        <f t="shared" si="29"/>
        <v>2056504.82</v>
      </c>
      <c r="AB24" s="159">
        <f t="shared" si="30"/>
        <v>1924966.4800000002</v>
      </c>
      <c r="AC24" s="439">
        <f t="shared" si="31"/>
        <v>8188828.6137298103</v>
      </c>
      <c r="AD24" s="327">
        <f t="shared" si="32"/>
        <v>6583611.1200000001</v>
      </c>
      <c r="AE24" s="168">
        <f t="shared" si="33"/>
        <v>1605217.4937298102</v>
      </c>
      <c r="AF24" s="143">
        <f>'11 11'!AF24+'43 11'!AF24+'43 16'!AF24+Coil!AF24+Stabilizer!AF24+'11 14'!AF24</f>
        <v>1348452.1999999997</v>
      </c>
      <c r="AG24" s="121">
        <f>'11 11'!AG24+'43 11'!AG24+'43 16'!AG24+Coil!AG24+Stabilizer!AG24+'11 14'!AG24</f>
        <v>0</v>
      </c>
      <c r="AH24" s="122">
        <f t="shared" si="12"/>
        <v>1348452.1999999997</v>
      </c>
      <c r="AI24" s="121">
        <f>'11 11'!AI24+'43 11'!AI24+'43 16'!AI24+Coil!AI24+Stabilizer!AI24+'11 14'!AI24</f>
        <v>1242935.5999999999</v>
      </c>
      <c r="AJ24" s="121">
        <f>'11 11'!AJ24+'43 11'!AJ24+'43 16'!AJ24+Coil!AJ24+Stabilizer!AJ24+'11 14'!AJ24</f>
        <v>0</v>
      </c>
      <c r="AK24" s="122">
        <f t="shared" si="13"/>
        <v>1242935.5999999999</v>
      </c>
      <c r="AL24" s="121">
        <f>'11 11'!AL24+'43 11'!AL24+'43 16'!AL24+Coil!AL24+Stabilizer!AL24+'11 14'!AL24</f>
        <v>1427696.7872246695</v>
      </c>
      <c r="AM24" s="121">
        <f>'11 11'!AM24+'43 11'!AM24+'43 16'!AM24+Coil!AM24+Stabilizer!AM24+'11 14'!AM24</f>
        <v>0</v>
      </c>
      <c r="AN24" s="124">
        <f t="shared" si="14"/>
        <v>1427696.7872246695</v>
      </c>
      <c r="AO24" s="157">
        <f t="shared" si="34"/>
        <v>4019084.5872246693</v>
      </c>
      <c r="AP24" s="322">
        <f t="shared" si="35"/>
        <v>0</v>
      </c>
      <c r="AQ24" s="443">
        <f t="shared" si="36"/>
        <v>4019084.5872246693</v>
      </c>
      <c r="AR24" s="143">
        <f>'11 11'!AR24+'43 11'!AR24+'43 16'!AR24+Coil!AR24+Stabilizer!AR24+'11 14'!AR24</f>
        <v>1553251.4</v>
      </c>
      <c r="AS24" s="121">
        <f>'11 11'!AS24+'43 11'!AS24+'43 16'!AS24+Coil!AS24+Stabilizer!AS24+'11 14'!AS24</f>
        <v>0</v>
      </c>
      <c r="AT24" s="122">
        <f t="shared" si="16"/>
        <v>1553251.4</v>
      </c>
      <c r="AU24" s="121">
        <f>'11 11'!AU24+'43 11'!AU24+'43 16'!AU24+Coil!AU24+Stabilizer!AU24+'11 14'!AU24</f>
        <v>1241064.9000000001</v>
      </c>
      <c r="AV24" s="121">
        <f>'11 11'!AV24+'43 11'!AV24+'43 16'!AV24+Coil!AV24+Stabilizer!AV24+'11 14'!AV24</f>
        <v>0</v>
      </c>
      <c r="AW24" s="123">
        <f t="shared" si="17"/>
        <v>1241064.9000000001</v>
      </c>
      <c r="AX24" s="125">
        <f>'11 11'!AX24+'43 11'!AX24+'43 16'!AX24+Coil!AX24+Stabilizer!AX24+'11 14'!AX24</f>
        <v>1106559.2999999998</v>
      </c>
      <c r="AY24" s="121">
        <f>'11 11'!AY24+'43 11'!AY24+'43 16'!AY24+Coil!AY24+Stabilizer!AY24+'11 14'!AY24</f>
        <v>0</v>
      </c>
      <c r="AZ24" s="122">
        <f t="shared" si="18"/>
        <v>1106559.2999999998</v>
      </c>
      <c r="BA24" s="157">
        <f t="shared" si="37"/>
        <v>3900875.5999999996</v>
      </c>
      <c r="BB24" s="158">
        <f t="shared" si="38"/>
        <v>0</v>
      </c>
      <c r="BC24" s="443">
        <f t="shared" si="39"/>
        <v>3900875.5999999996</v>
      </c>
      <c r="BD24" s="166">
        <f t="shared" si="40"/>
        <v>7919960.1872246694</v>
      </c>
      <c r="BE24" s="167">
        <f t="shared" si="41"/>
        <v>0</v>
      </c>
      <c r="BF24" s="444">
        <f t="shared" si="42"/>
        <v>7919960.1872246694</v>
      </c>
      <c r="BG24" s="439">
        <f t="shared" si="43"/>
        <v>16108788.80095448</v>
      </c>
      <c r="BH24" s="480">
        <f t="shared" si="44"/>
        <v>6583611.1200000001</v>
      </c>
      <c r="BI24" s="444">
        <f t="shared" si="45"/>
        <v>9525177.6809544787</v>
      </c>
      <c r="BJ24" s="465"/>
    </row>
    <row r="25" spans="1:62" s="183" customFormat="1" ht="30" customHeight="1" x14ac:dyDescent="0.5">
      <c r="A25" s="184">
        <f t="shared" si="46"/>
        <v>19</v>
      </c>
      <c r="B25" s="222">
        <v>51401</v>
      </c>
      <c r="C25" s="236" t="s">
        <v>14</v>
      </c>
      <c r="D25" s="186" t="s">
        <v>55</v>
      </c>
      <c r="E25" s="143">
        <f>'11 11'!E25+'43 11'!E25+'43 16'!E25+Coil!E25+Stabilizer!E25+'11 14'!E25</f>
        <v>0</v>
      </c>
      <c r="F25" s="121">
        <f>'11 11'!F25+'43 11'!F25+'43 16'!F25+Coil!F25+Stabilizer!F25+'11 14'!F25</f>
        <v>0</v>
      </c>
      <c r="G25" s="122">
        <f t="shared" si="22"/>
        <v>0</v>
      </c>
      <c r="H25" s="121">
        <f>'11 11'!H25+'43 11'!H25+'43 16'!H25+Coil!H25+Stabilizer!H25+'11 14'!H25</f>
        <v>0</v>
      </c>
      <c r="I25" s="121">
        <f>'11 11'!I25+'43 11'!I25+'43 16'!I25+Coil!I25+Stabilizer!I25+'11 14'!I25</f>
        <v>0</v>
      </c>
      <c r="J25" s="123">
        <f t="shared" si="23"/>
        <v>0</v>
      </c>
      <c r="K25" s="121">
        <f>'11 11'!K25+'43 11'!K25+'43 16'!K25+Coil!K25+Stabilizer!K25+'11 14'!K25</f>
        <v>0</v>
      </c>
      <c r="L25" s="121">
        <f>'11 11'!L25+'43 11'!L25+'43 16'!L25+Coil!L25+Stabilizer!L25+'11 14'!L25</f>
        <v>0</v>
      </c>
      <c r="M25" s="124">
        <f t="shared" si="24"/>
        <v>0</v>
      </c>
      <c r="N25" s="157">
        <f t="shared" si="25"/>
        <v>0</v>
      </c>
      <c r="O25" s="322">
        <f t="shared" si="26"/>
        <v>0</v>
      </c>
      <c r="P25" s="159">
        <f t="shared" si="27"/>
        <v>0</v>
      </c>
      <c r="Q25" s="143">
        <f>'11 11'!Q25+'43 11'!Q25+'43 16'!Q25+Coil!Q25+Stabilizer!Q25+'11 14'!Q25</f>
        <v>0</v>
      </c>
      <c r="R25" s="121">
        <f>'11 11'!R25+'43 11'!R25+'43 16'!R25+Coil!R25+Stabilizer!R25+'11 14'!R25</f>
        <v>0</v>
      </c>
      <c r="S25" s="122">
        <f t="shared" si="9"/>
        <v>0</v>
      </c>
      <c r="T25" s="121">
        <f>'11 11'!T25+'43 11'!T25+'43 16'!T25+Coil!T25+Stabilizer!T25+'11 14'!T25</f>
        <v>0</v>
      </c>
      <c r="U25" s="121">
        <f>'11 11'!U25+'43 11'!U25+'43 16'!U25+Coil!U25+Stabilizer!U25+'11 14'!U25</f>
        <v>0</v>
      </c>
      <c r="V25" s="123">
        <f t="shared" si="10"/>
        <v>0</v>
      </c>
      <c r="W25" s="121">
        <f>'11 11'!W25+'43 11'!W25+'43 16'!W25+Coil!W25+Stabilizer!W25+'11 14'!W25</f>
        <v>0</v>
      </c>
      <c r="X25" s="121">
        <f>'11 11'!X25+'43 11'!X25+'43 16'!X25+Coil!X25+Stabilizer!X25+'11 14'!X25</f>
        <v>0</v>
      </c>
      <c r="Y25" s="124">
        <f t="shared" si="11"/>
        <v>0</v>
      </c>
      <c r="Z25" s="157">
        <f t="shared" si="28"/>
        <v>0</v>
      </c>
      <c r="AA25" s="322">
        <f t="shared" si="29"/>
        <v>0</v>
      </c>
      <c r="AB25" s="159">
        <f t="shared" si="30"/>
        <v>0</v>
      </c>
      <c r="AC25" s="439">
        <f t="shared" si="31"/>
        <v>0</v>
      </c>
      <c r="AD25" s="327">
        <f t="shared" si="32"/>
        <v>0</v>
      </c>
      <c r="AE25" s="168">
        <f t="shared" si="33"/>
        <v>0</v>
      </c>
      <c r="AF25" s="143">
        <f>'11 11'!AF25+'43 11'!AF25+'43 16'!AF25+Coil!AF25+Stabilizer!AF25+'11 14'!AF25</f>
        <v>0</v>
      </c>
      <c r="AG25" s="121">
        <f>'11 11'!AG25+'43 11'!AG25+'43 16'!AG25+Coil!AG25+Stabilizer!AG25+'11 14'!AG25</f>
        <v>0</v>
      </c>
      <c r="AH25" s="122">
        <f t="shared" si="12"/>
        <v>0</v>
      </c>
      <c r="AI25" s="121">
        <f>'11 11'!AI25+'43 11'!AI25+'43 16'!AI25+Coil!AI25+Stabilizer!AI25+'11 14'!AI25</f>
        <v>0</v>
      </c>
      <c r="AJ25" s="121">
        <f>'11 11'!AJ25+'43 11'!AJ25+'43 16'!AJ25+Coil!AJ25+Stabilizer!AJ25+'11 14'!AJ25</f>
        <v>0</v>
      </c>
      <c r="AK25" s="122">
        <f t="shared" si="13"/>
        <v>0</v>
      </c>
      <c r="AL25" s="121">
        <f>'11 11'!AL25+'43 11'!AL25+'43 16'!AL25+Coil!AL25+Stabilizer!AL25+'11 14'!AL25</f>
        <v>0</v>
      </c>
      <c r="AM25" s="121">
        <f>'11 11'!AM25+'43 11'!AM25+'43 16'!AM25+Coil!AM25+Stabilizer!AM25+'11 14'!AM25</f>
        <v>0</v>
      </c>
      <c r="AN25" s="124">
        <f t="shared" si="14"/>
        <v>0</v>
      </c>
      <c r="AO25" s="157">
        <f t="shared" si="34"/>
        <v>0</v>
      </c>
      <c r="AP25" s="322">
        <f t="shared" si="35"/>
        <v>0</v>
      </c>
      <c r="AQ25" s="443">
        <f t="shared" si="36"/>
        <v>0</v>
      </c>
      <c r="AR25" s="143">
        <f>'11 11'!AR25+'43 11'!AR25+'43 16'!AR25+Coil!AR25+Stabilizer!AR25+'11 14'!AR25</f>
        <v>0</v>
      </c>
      <c r="AS25" s="121">
        <f>'11 11'!AS25+'43 11'!AS25+'43 16'!AS25+Coil!AS25+Stabilizer!AS25+'11 14'!AS25</f>
        <v>0</v>
      </c>
      <c r="AT25" s="122">
        <f t="shared" si="16"/>
        <v>0</v>
      </c>
      <c r="AU25" s="121">
        <f>'11 11'!AU25+'43 11'!AU25+'43 16'!AU25+Coil!AU25+Stabilizer!AU25+'11 14'!AU25</f>
        <v>0</v>
      </c>
      <c r="AV25" s="121">
        <f>'11 11'!AV25+'43 11'!AV25+'43 16'!AV25+Coil!AV25+Stabilizer!AV25+'11 14'!AV25</f>
        <v>0</v>
      </c>
      <c r="AW25" s="123">
        <f t="shared" si="17"/>
        <v>0</v>
      </c>
      <c r="AX25" s="125">
        <f>'11 11'!AX25+'43 11'!AX25+'43 16'!AX25+Coil!AX25+Stabilizer!AX25+'11 14'!AX25</f>
        <v>0</v>
      </c>
      <c r="AY25" s="121">
        <f>'11 11'!AY25+'43 11'!AY25+'43 16'!AY25+Coil!AY25+Stabilizer!AY25+'11 14'!AY25</f>
        <v>0</v>
      </c>
      <c r="AZ25" s="122">
        <f t="shared" si="18"/>
        <v>0</v>
      </c>
      <c r="BA25" s="157">
        <f t="shared" si="37"/>
        <v>0</v>
      </c>
      <c r="BB25" s="158">
        <f t="shared" si="38"/>
        <v>0</v>
      </c>
      <c r="BC25" s="443">
        <f t="shared" si="39"/>
        <v>0</v>
      </c>
      <c r="BD25" s="166">
        <f t="shared" si="40"/>
        <v>0</v>
      </c>
      <c r="BE25" s="167">
        <f t="shared" si="41"/>
        <v>0</v>
      </c>
      <c r="BF25" s="444">
        <f t="shared" si="42"/>
        <v>0</v>
      </c>
      <c r="BG25" s="439">
        <f t="shared" si="43"/>
        <v>0</v>
      </c>
      <c r="BH25" s="480">
        <f t="shared" si="44"/>
        <v>0</v>
      </c>
      <c r="BI25" s="444">
        <f t="shared" si="45"/>
        <v>0</v>
      </c>
      <c r="BJ25" s="465"/>
    </row>
    <row r="26" spans="1:62" s="183" customFormat="1" ht="30" customHeight="1" x14ac:dyDescent="0.5">
      <c r="A26" s="184">
        <f t="shared" si="46"/>
        <v>20</v>
      </c>
      <c r="B26" s="222">
        <v>51402</v>
      </c>
      <c r="C26" s="236" t="s">
        <v>15</v>
      </c>
      <c r="D26" s="186" t="s">
        <v>56</v>
      </c>
      <c r="E26" s="143">
        <f>'11 11'!E26+'43 11'!E26+'43 16'!E26+Coil!E26+Stabilizer!E26+'11 14'!E26</f>
        <v>0</v>
      </c>
      <c r="F26" s="121">
        <f>'11 11'!F26+'43 11'!F26+'43 16'!F26+Coil!F26+Stabilizer!F26+'11 14'!F26</f>
        <v>0</v>
      </c>
      <c r="G26" s="122">
        <f t="shared" si="22"/>
        <v>0</v>
      </c>
      <c r="H26" s="121">
        <f>'11 11'!H26+'43 11'!H26+'43 16'!H26+Coil!H26+Stabilizer!H26+'11 14'!H26</f>
        <v>0</v>
      </c>
      <c r="I26" s="121">
        <f>'11 11'!I26+'43 11'!I26+'43 16'!I26+Coil!I26+Stabilizer!I26+'11 14'!I26</f>
        <v>0</v>
      </c>
      <c r="J26" s="123">
        <f t="shared" si="23"/>
        <v>0</v>
      </c>
      <c r="K26" s="121">
        <f>'11 11'!K26+'43 11'!K26+'43 16'!K26+Coil!K26+Stabilizer!K26+'11 14'!K26</f>
        <v>0</v>
      </c>
      <c r="L26" s="121">
        <f>'11 11'!L26+'43 11'!L26+'43 16'!L26+Coil!L26+Stabilizer!L26+'11 14'!L26</f>
        <v>0</v>
      </c>
      <c r="M26" s="124">
        <f t="shared" si="24"/>
        <v>0</v>
      </c>
      <c r="N26" s="157">
        <f t="shared" si="25"/>
        <v>0</v>
      </c>
      <c r="O26" s="322">
        <f t="shared" si="26"/>
        <v>0</v>
      </c>
      <c r="P26" s="159">
        <f t="shared" si="27"/>
        <v>0</v>
      </c>
      <c r="Q26" s="143">
        <f>'11 11'!Q26+'43 11'!Q26+'43 16'!Q26+Coil!Q26+Stabilizer!Q26+'11 14'!Q26</f>
        <v>0</v>
      </c>
      <c r="R26" s="121">
        <f>'11 11'!R26+'43 11'!R26+'43 16'!R26+Coil!R26+Stabilizer!R26+'11 14'!R26</f>
        <v>0</v>
      </c>
      <c r="S26" s="122">
        <f t="shared" si="9"/>
        <v>0</v>
      </c>
      <c r="T26" s="121">
        <f>'11 11'!T26+'43 11'!T26+'43 16'!T26+Coil!T26+Stabilizer!T26+'11 14'!T26</f>
        <v>0</v>
      </c>
      <c r="U26" s="121">
        <f>'11 11'!U26+'43 11'!U26+'43 16'!U26+Coil!U26+Stabilizer!U26+'11 14'!U26</f>
        <v>0</v>
      </c>
      <c r="V26" s="123">
        <f t="shared" si="10"/>
        <v>0</v>
      </c>
      <c r="W26" s="121">
        <f>'11 11'!W26+'43 11'!W26+'43 16'!W26+Coil!W26+Stabilizer!W26+'11 14'!W26</f>
        <v>0</v>
      </c>
      <c r="X26" s="121">
        <f>'11 11'!X26+'43 11'!X26+'43 16'!X26+Coil!X26+Stabilizer!X26+'11 14'!X26</f>
        <v>0</v>
      </c>
      <c r="Y26" s="124">
        <f t="shared" si="11"/>
        <v>0</v>
      </c>
      <c r="Z26" s="157">
        <f t="shared" si="28"/>
        <v>0</v>
      </c>
      <c r="AA26" s="322">
        <f t="shared" si="29"/>
        <v>0</v>
      </c>
      <c r="AB26" s="159">
        <f t="shared" si="30"/>
        <v>0</v>
      </c>
      <c r="AC26" s="439">
        <f t="shared" si="31"/>
        <v>0</v>
      </c>
      <c r="AD26" s="327">
        <f t="shared" si="32"/>
        <v>0</v>
      </c>
      <c r="AE26" s="168">
        <f t="shared" si="33"/>
        <v>0</v>
      </c>
      <c r="AF26" s="143">
        <f>'11 11'!AF26+'43 11'!AF26+'43 16'!AF26+Coil!AF26+Stabilizer!AF26+'11 14'!AF26</f>
        <v>0</v>
      </c>
      <c r="AG26" s="121">
        <f>'11 11'!AG26+'43 11'!AG26+'43 16'!AG26+Coil!AG26+Stabilizer!AG26+'11 14'!AG26</f>
        <v>0</v>
      </c>
      <c r="AH26" s="122">
        <f t="shared" si="12"/>
        <v>0</v>
      </c>
      <c r="AI26" s="121">
        <f>'11 11'!AI26+'43 11'!AI26+'43 16'!AI26+Coil!AI26+Stabilizer!AI26+'11 14'!AI26</f>
        <v>0</v>
      </c>
      <c r="AJ26" s="121">
        <f>'11 11'!AJ26+'43 11'!AJ26+'43 16'!AJ26+Coil!AJ26+Stabilizer!AJ26+'11 14'!AJ26</f>
        <v>0</v>
      </c>
      <c r="AK26" s="122">
        <f t="shared" si="13"/>
        <v>0</v>
      </c>
      <c r="AL26" s="121">
        <f>'11 11'!AL26+'43 11'!AL26+'43 16'!AL26+Coil!AL26+Stabilizer!AL26+'11 14'!AL26</f>
        <v>0</v>
      </c>
      <c r="AM26" s="121">
        <f>'11 11'!AM26+'43 11'!AM26+'43 16'!AM26+Coil!AM26+Stabilizer!AM26+'11 14'!AM26</f>
        <v>0</v>
      </c>
      <c r="AN26" s="124">
        <f t="shared" si="14"/>
        <v>0</v>
      </c>
      <c r="AO26" s="157">
        <f t="shared" si="34"/>
        <v>0</v>
      </c>
      <c r="AP26" s="322">
        <f t="shared" si="35"/>
        <v>0</v>
      </c>
      <c r="AQ26" s="443">
        <f t="shared" si="36"/>
        <v>0</v>
      </c>
      <c r="AR26" s="143">
        <f>'11 11'!AR26+'43 11'!AR26+'43 16'!AR26+Coil!AR26+Stabilizer!AR26+'11 14'!AR26</f>
        <v>0</v>
      </c>
      <c r="AS26" s="121">
        <f>'11 11'!AS26+'43 11'!AS26+'43 16'!AS26+Coil!AS26+Stabilizer!AS26+'11 14'!AS26</f>
        <v>0</v>
      </c>
      <c r="AT26" s="122">
        <f t="shared" si="16"/>
        <v>0</v>
      </c>
      <c r="AU26" s="121">
        <f>'11 11'!AU26+'43 11'!AU26+'43 16'!AU26+Coil!AU26+Stabilizer!AU26+'11 14'!AU26</f>
        <v>0</v>
      </c>
      <c r="AV26" s="121">
        <f>'11 11'!AV26+'43 11'!AV26+'43 16'!AV26+Coil!AV26+Stabilizer!AV26+'11 14'!AV26</f>
        <v>0</v>
      </c>
      <c r="AW26" s="123">
        <f t="shared" si="17"/>
        <v>0</v>
      </c>
      <c r="AX26" s="125">
        <f>'11 11'!AX26+'43 11'!AX26+'43 16'!AX26+Coil!AX26+Stabilizer!AX26+'11 14'!AX26</f>
        <v>0</v>
      </c>
      <c r="AY26" s="121">
        <f>'11 11'!AY26+'43 11'!AY26+'43 16'!AY26+Coil!AY26+Stabilizer!AY26+'11 14'!AY26</f>
        <v>0</v>
      </c>
      <c r="AZ26" s="122">
        <f t="shared" si="18"/>
        <v>0</v>
      </c>
      <c r="BA26" s="157">
        <f t="shared" si="37"/>
        <v>0</v>
      </c>
      <c r="BB26" s="158">
        <f t="shared" si="38"/>
        <v>0</v>
      </c>
      <c r="BC26" s="443">
        <f t="shared" si="39"/>
        <v>0</v>
      </c>
      <c r="BD26" s="166">
        <f t="shared" si="40"/>
        <v>0</v>
      </c>
      <c r="BE26" s="167">
        <f t="shared" si="41"/>
        <v>0</v>
      </c>
      <c r="BF26" s="444">
        <f t="shared" si="42"/>
        <v>0</v>
      </c>
      <c r="BG26" s="439">
        <f t="shared" si="43"/>
        <v>0</v>
      </c>
      <c r="BH26" s="480">
        <f t="shared" si="44"/>
        <v>0</v>
      </c>
      <c r="BI26" s="444">
        <f t="shared" si="45"/>
        <v>0</v>
      </c>
      <c r="BJ26" s="465"/>
    </row>
    <row r="27" spans="1:62" s="183" customFormat="1" ht="30" customHeight="1" x14ac:dyDescent="0.5">
      <c r="A27" s="184">
        <f t="shared" si="46"/>
        <v>21</v>
      </c>
      <c r="B27" s="222">
        <v>51403</v>
      </c>
      <c r="C27" s="236" t="s">
        <v>16</v>
      </c>
      <c r="D27" s="186" t="s">
        <v>57</v>
      </c>
      <c r="E27" s="143">
        <f>'11 11'!E27+'43 11'!E27+'43 16'!E27+Coil!E27+Stabilizer!E27+'11 14'!E27</f>
        <v>0</v>
      </c>
      <c r="F27" s="121">
        <f>'11 11'!F27+'43 11'!F27+'43 16'!F27+Coil!F27+Stabilizer!F27+'11 14'!F27</f>
        <v>0</v>
      </c>
      <c r="G27" s="122">
        <f t="shared" si="22"/>
        <v>0</v>
      </c>
      <c r="H27" s="121">
        <f>'11 11'!H27+'43 11'!H27+'43 16'!H27+Coil!H27+Stabilizer!H27+'11 14'!H27</f>
        <v>0</v>
      </c>
      <c r="I27" s="121">
        <f>'11 11'!I27+'43 11'!I27+'43 16'!I27+Coil!I27+Stabilizer!I27+'11 14'!I27</f>
        <v>0</v>
      </c>
      <c r="J27" s="123">
        <f t="shared" si="23"/>
        <v>0</v>
      </c>
      <c r="K27" s="121">
        <f>'11 11'!K27+'43 11'!K27+'43 16'!K27+Coil!K27+Stabilizer!K27+'11 14'!K27</f>
        <v>0</v>
      </c>
      <c r="L27" s="121">
        <f>'11 11'!L27+'43 11'!L27+'43 16'!L27+Coil!L27+Stabilizer!L27+'11 14'!L27</f>
        <v>0</v>
      </c>
      <c r="M27" s="124">
        <f t="shared" si="24"/>
        <v>0</v>
      </c>
      <c r="N27" s="157">
        <f t="shared" si="25"/>
        <v>0</v>
      </c>
      <c r="O27" s="322">
        <f t="shared" si="26"/>
        <v>0</v>
      </c>
      <c r="P27" s="159">
        <f t="shared" si="27"/>
        <v>0</v>
      </c>
      <c r="Q27" s="143">
        <f>'11 11'!Q27+'43 11'!Q27+'43 16'!Q27+Coil!Q27+Stabilizer!Q27+'11 14'!Q27</f>
        <v>0</v>
      </c>
      <c r="R27" s="121">
        <f>'11 11'!R27+'43 11'!R27+'43 16'!R27+Coil!R27+Stabilizer!R27+'11 14'!R27</f>
        <v>0</v>
      </c>
      <c r="S27" s="122">
        <f t="shared" si="9"/>
        <v>0</v>
      </c>
      <c r="T27" s="121">
        <f>'11 11'!T27+'43 11'!T27+'43 16'!T27+Coil!T27+Stabilizer!T27+'11 14'!T27</f>
        <v>0</v>
      </c>
      <c r="U27" s="121">
        <f>'11 11'!U27+'43 11'!U27+'43 16'!U27+Coil!U27+Stabilizer!U27+'11 14'!U27</f>
        <v>0</v>
      </c>
      <c r="V27" s="123">
        <f t="shared" si="10"/>
        <v>0</v>
      </c>
      <c r="W27" s="121">
        <f>'11 11'!W27+'43 11'!W27+'43 16'!W27+Coil!W27+Stabilizer!W27+'11 14'!W27</f>
        <v>0</v>
      </c>
      <c r="X27" s="121">
        <f>'11 11'!X27+'43 11'!X27+'43 16'!X27+Coil!X27+Stabilizer!X27+'11 14'!X27</f>
        <v>0</v>
      </c>
      <c r="Y27" s="124">
        <f t="shared" si="11"/>
        <v>0</v>
      </c>
      <c r="Z27" s="157">
        <f t="shared" si="28"/>
        <v>0</v>
      </c>
      <c r="AA27" s="322">
        <f t="shared" si="29"/>
        <v>0</v>
      </c>
      <c r="AB27" s="159">
        <f t="shared" si="30"/>
        <v>0</v>
      </c>
      <c r="AC27" s="439">
        <f t="shared" si="31"/>
        <v>0</v>
      </c>
      <c r="AD27" s="327">
        <f t="shared" si="32"/>
        <v>0</v>
      </c>
      <c r="AE27" s="168">
        <f t="shared" si="33"/>
        <v>0</v>
      </c>
      <c r="AF27" s="143">
        <f>'11 11'!AF27+'43 11'!AF27+'43 16'!AF27+Coil!AF27+Stabilizer!AF27+'11 14'!AF27</f>
        <v>0</v>
      </c>
      <c r="AG27" s="121">
        <f>'11 11'!AG27+'43 11'!AG27+'43 16'!AG27+Coil!AG27+Stabilizer!AG27+'11 14'!AG27</f>
        <v>0</v>
      </c>
      <c r="AH27" s="122">
        <f t="shared" si="12"/>
        <v>0</v>
      </c>
      <c r="AI27" s="121">
        <f>'11 11'!AI27+'43 11'!AI27+'43 16'!AI27+Coil!AI27+Stabilizer!AI27+'11 14'!AI27</f>
        <v>0</v>
      </c>
      <c r="AJ27" s="121">
        <f>'11 11'!AJ27+'43 11'!AJ27+'43 16'!AJ27+Coil!AJ27+Stabilizer!AJ27+'11 14'!AJ27</f>
        <v>0</v>
      </c>
      <c r="AK27" s="122">
        <f t="shared" si="13"/>
        <v>0</v>
      </c>
      <c r="AL27" s="121">
        <f>'11 11'!AL27+'43 11'!AL27+'43 16'!AL27+Coil!AL27+Stabilizer!AL27+'11 14'!AL27</f>
        <v>0</v>
      </c>
      <c r="AM27" s="121">
        <f>'11 11'!AM27+'43 11'!AM27+'43 16'!AM27+Coil!AM27+Stabilizer!AM27+'11 14'!AM27</f>
        <v>0</v>
      </c>
      <c r="AN27" s="124">
        <f t="shared" si="14"/>
        <v>0</v>
      </c>
      <c r="AO27" s="157">
        <f t="shared" si="34"/>
        <v>0</v>
      </c>
      <c r="AP27" s="322">
        <f t="shared" si="35"/>
        <v>0</v>
      </c>
      <c r="AQ27" s="443">
        <f t="shared" si="36"/>
        <v>0</v>
      </c>
      <c r="AR27" s="143">
        <f>'11 11'!AR27+'43 11'!AR27+'43 16'!AR27+Coil!AR27+Stabilizer!AR27+'11 14'!AR27</f>
        <v>0</v>
      </c>
      <c r="AS27" s="121">
        <f>'11 11'!AS27+'43 11'!AS27+'43 16'!AS27+Coil!AS27+Stabilizer!AS27+'11 14'!AS27</f>
        <v>0</v>
      </c>
      <c r="AT27" s="122">
        <f t="shared" si="16"/>
        <v>0</v>
      </c>
      <c r="AU27" s="121">
        <f>'11 11'!AU27+'43 11'!AU27+'43 16'!AU27+Coil!AU27+Stabilizer!AU27+'11 14'!AU27</f>
        <v>0</v>
      </c>
      <c r="AV27" s="121">
        <f>'11 11'!AV27+'43 11'!AV27+'43 16'!AV27+Coil!AV27+Stabilizer!AV27+'11 14'!AV27</f>
        <v>0</v>
      </c>
      <c r="AW27" s="123">
        <f t="shared" si="17"/>
        <v>0</v>
      </c>
      <c r="AX27" s="125">
        <f>'11 11'!AX27+'43 11'!AX27+'43 16'!AX27+Coil!AX27+Stabilizer!AX27+'11 14'!AX27</f>
        <v>0</v>
      </c>
      <c r="AY27" s="121">
        <f>'11 11'!AY27+'43 11'!AY27+'43 16'!AY27+Coil!AY27+Stabilizer!AY27+'11 14'!AY27</f>
        <v>0</v>
      </c>
      <c r="AZ27" s="122">
        <f t="shared" si="18"/>
        <v>0</v>
      </c>
      <c r="BA27" s="157">
        <f t="shared" si="37"/>
        <v>0</v>
      </c>
      <c r="BB27" s="158">
        <f t="shared" si="38"/>
        <v>0</v>
      </c>
      <c r="BC27" s="443">
        <f t="shared" si="39"/>
        <v>0</v>
      </c>
      <c r="BD27" s="166">
        <f t="shared" si="40"/>
        <v>0</v>
      </c>
      <c r="BE27" s="167">
        <f t="shared" si="41"/>
        <v>0</v>
      </c>
      <c r="BF27" s="444">
        <f t="shared" si="42"/>
        <v>0</v>
      </c>
      <c r="BG27" s="439">
        <f t="shared" si="43"/>
        <v>0</v>
      </c>
      <c r="BH27" s="480">
        <f t="shared" si="44"/>
        <v>0</v>
      </c>
      <c r="BI27" s="444">
        <f t="shared" si="45"/>
        <v>0</v>
      </c>
      <c r="BJ27" s="465"/>
    </row>
    <row r="28" spans="1:62" s="183" customFormat="1" ht="30" customHeight="1" x14ac:dyDescent="0.5">
      <c r="A28" s="184">
        <f t="shared" si="46"/>
        <v>22</v>
      </c>
      <c r="B28" s="222">
        <v>51404</v>
      </c>
      <c r="C28" s="236" t="s">
        <v>17</v>
      </c>
      <c r="D28" s="186" t="s">
        <v>58</v>
      </c>
      <c r="E28" s="143">
        <f>'11 11'!E28+'43 11'!E28+'43 16'!E28+Coil!E28+Stabilizer!E28+'11 14'!E28</f>
        <v>0</v>
      </c>
      <c r="F28" s="121">
        <f>'11 11'!F28+'43 11'!F28+'43 16'!F28+Coil!F28+Stabilizer!F28+'11 14'!F28</f>
        <v>0</v>
      </c>
      <c r="G28" s="122">
        <f t="shared" si="22"/>
        <v>0</v>
      </c>
      <c r="H28" s="121">
        <f>'11 11'!H28+'43 11'!H28+'43 16'!H28+Coil!H28+Stabilizer!H28+'11 14'!H28</f>
        <v>0</v>
      </c>
      <c r="I28" s="121">
        <f>'11 11'!I28+'43 11'!I28+'43 16'!I28+Coil!I28+Stabilizer!I28+'11 14'!I28</f>
        <v>0</v>
      </c>
      <c r="J28" s="123">
        <f t="shared" si="23"/>
        <v>0</v>
      </c>
      <c r="K28" s="121">
        <f>'11 11'!K28+'43 11'!K28+'43 16'!K28+Coil!K28+Stabilizer!K28+'11 14'!K28</f>
        <v>0</v>
      </c>
      <c r="L28" s="121">
        <f>'11 11'!L28+'43 11'!L28+'43 16'!L28+Coil!L28+Stabilizer!L28+'11 14'!L28</f>
        <v>0</v>
      </c>
      <c r="M28" s="124">
        <f t="shared" si="24"/>
        <v>0</v>
      </c>
      <c r="N28" s="157">
        <f t="shared" si="25"/>
        <v>0</v>
      </c>
      <c r="O28" s="322">
        <f t="shared" si="26"/>
        <v>0</v>
      </c>
      <c r="P28" s="159">
        <f t="shared" si="27"/>
        <v>0</v>
      </c>
      <c r="Q28" s="143">
        <f>'11 11'!Q28+'43 11'!Q28+'43 16'!Q28+Coil!Q28+Stabilizer!Q28+'11 14'!Q28</f>
        <v>0</v>
      </c>
      <c r="R28" s="121">
        <f>'11 11'!R28+'43 11'!R28+'43 16'!R28+Coil!R28+Stabilizer!R28+'11 14'!R28</f>
        <v>0</v>
      </c>
      <c r="S28" s="122">
        <f t="shared" si="9"/>
        <v>0</v>
      </c>
      <c r="T28" s="121">
        <f>'11 11'!T28+'43 11'!T28+'43 16'!T28+Coil!T28+Stabilizer!T28+'11 14'!T28</f>
        <v>0</v>
      </c>
      <c r="U28" s="121">
        <f>'11 11'!U28+'43 11'!U28+'43 16'!U28+Coil!U28+Stabilizer!U28+'11 14'!U28</f>
        <v>0</v>
      </c>
      <c r="V28" s="123">
        <f t="shared" si="10"/>
        <v>0</v>
      </c>
      <c r="W28" s="121">
        <f>'11 11'!W28+'43 11'!W28+'43 16'!W28+Coil!W28+Stabilizer!W28+'11 14'!W28</f>
        <v>0</v>
      </c>
      <c r="X28" s="121">
        <f>'11 11'!X28+'43 11'!X28+'43 16'!X28+Coil!X28+Stabilizer!X28+'11 14'!X28</f>
        <v>0</v>
      </c>
      <c r="Y28" s="124">
        <f t="shared" si="11"/>
        <v>0</v>
      </c>
      <c r="Z28" s="157">
        <f t="shared" si="28"/>
        <v>0</v>
      </c>
      <c r="AA28" s="322">
        <f t="shared" si="29"/>
        <v>0</v>
      </c>
      <c r="AB28" s="159">
        <f t="shared" si="30"/>
        <v>0</v>
      </c>
      <c r="AC28" s="439">
        <f t="shared" si="31"/>
        <v>0</v>
      </c>
      <c r="AD28" s="327">
        <f t="shared" si="32"/>
        <v>0</v>
      </c>
      <c r="AE28" s="168">
        <f t="shared" si="33"/>
        <v>0</v>
      </c>
      <c r="AF28" s="143">
        <f>'11 11'!AF28+'43 11'!AF28+'43 16'!AF28+Coil!AF28+Stabilizer!AF28+'11 14'!AF28</f>
        <v>0</v>
      </c>
      <c r="AG28" s="121">
        <f>'11 11'!AG28+'43 11'!AG28+'43 16'!AG28+Coil!AG28+Stabilizer!AG28+'11 14'!AG28</f>
        <v>0</v>
      </c>
      <c r="AH28" s="122">
        <f t="shared" si="12"/>
        <v>0</v>
      </c>
      <c r="AI28" s="121">
        <f>'11 11'!AI28+'43 11'!AI28+'43 16'!AI28+Coil!AI28+Stabilizer!AI28+'11 14'!AI28</f>
        <v>0</v>
      </c>
      <c r="AJ28" s="121">
        <f>'11 11'!AJ28+'43 11'!AJ28+'43 16'!AJ28+Coil!AJ28+Stabilizer!AJ28+'11 14'!AJ28</f>
        <v>0</v>
      </c>
      <c r="AK28" s="122">
        <f t="shared" si="13"/>
        <v>0</v>
      </c>
      <c r="AL28" s="121">
        <f>'11 11'!AL28+'43 11'!AL28+'43 16'!AL28+Coil!AL28+Stabilizer!AL28+'11 14'!AL28</f>
        <v>0</v>
      </c>
      <c r="AM28" s="121">
        <f>'11 11'!AM28+'43 11'!AM28+'43 16'!AM28+Coil!AM28+Stabilizer!AM28+'11 14'!AM28</f>
        <v>0</v>
      </c>
      <c r="AN28" s="124">
        <f t="shared" si="14"/>
        <v>0</v>
      </c>
      <c r="AO28" s="157">
        <f t="shared" si="34"/>
        <v>0</v>
      </c>
      <c r="AP28" s="322">
        <f t="shared" si="35"/>
        <v>0</v>
      </c>
      <c r="AQ28" s="443">
        <f t="shared" si="36"/>
        <v>0</v>
      </c>
      <c r="AR28" s="143">
        <f>'11 11'!AR28+'43 11'!AR28+'43 16'!AR28+Coil!AR28+Stabilizer!AR28+'11 14'!AR28</f>
        <v>0</v>
      </c>
      <c r="AS28" s="121">
        <f>'11 11'!AS28+'43 11'!AS28+'43 16'!AS28+Coil!AS28+Stabilizer!AS28+'11 14'!AS28</f>
        <v>0</v>
      </c>
      <c r="AT28" s="122">
        <f t="shared" si="16"/>
        <v>0</v>
      </c>
      <c r="AU28" s="121">
        <f>'11 11'!AU28+'43 11'!AU28+'43 16'!AU28+Coil!AU28+Stabilizer!AU28+'11 14'!AU28</f>
        <v>0</v>
      </c>
      <c r="AV28" s="121">
        <f>'11 11'!AV28+'43 11'!AV28+'43 16'!AV28+Coil!AV28+Stabilizer!AV28+'11 14'!AV28</f>
        <v>0</v>
      </c>
      <c r="AW28" s="123">
        <f t="shared" si="17"/>
        <v>0</v>
      </c>
      <c r="AX28" s="125">
        <f>'11 11'!AX28+'43 11'!AX28+'43 16'!AX28+Coil!AX28+Stabilizer!AX28+'11 14'!AX28</f>
        <v>0</v>
      </c>
      <c r="AY28" s="121">
        <f>'11 11'!AY28+'43 11'!AY28+'43 16'!AY28+Coil!AY28+Stabilizer!AY28+'11 14'!AY28</f>
        <v>0</v>
      </c>
      <c r="AZ28" s="122">
        <f t="shared" si="18"/>
        <v>0</v>
      </c>
      <c r="BA28" s="157">
        <f t="shared" si="37"/>
        <v>0</v>
      </c>
      <c r="BB28" s="158">
        <f t="shared" si="38"/>
        <v>0</v>
      </c>
      <c r="BC28" s="443">
        <f t="shared" si="39"/>
        <v>0</v>
      </c>
      <c r="BD28" s="166">
        <f t="shared" si="40"/>
        <v>0</v>
      </c>
      <c r="BE28" s="167">
        <f t="shared" si="41"/>
        <v>0</v>
      </c>
      <c r="BF28" s="444">
        <f t="shared" si="42"/>
        <v>0</v>
      </c>
      <c r="BG28" s="439">
        <f t="shared" si="43"/>
        <v>0</v>
      </c>
      <c r="BH28" s="480">
        <f t="shared" si="44"/>
        <v>0</v>
      </c>
      <c r="BI28" s="444">
        <f t="shared" si="45"/>
        <v>0</v>
      </c>
      <c r="BJ28" s="465"/>
    </row>
    <row r="29" spans="1:62" s="183" customFormat="1" ht="30" customHeight="1" x14ac:dyDescent="0.5">
      <c r="A29" s="184">
        <f t="shared" si="46"/>
        <v>23</v>
      </c>
      <c r="B29" s="222">
        <v>51405</v>
      </c>
      <c r="C29" s="236" t="s">
        <v>18</v>
      </c>
      <c r="D29" s="186" t="s">
        <v>59</v>
      </c>
      <c r="E29" s="143">
        <f>'11 11'!E29+'43 11'!E29+'43 16'!E29+Coil!E29+Stabilizer!E29+'11 14'!E29</f>
        <v>544800</v>
      </c>
      <c r="F29" s="121">
        <f>'11 11'!F29+'43 11'!F29+'43 16'!F29+Coil!F29+Stabilizer!F29+'11 14'!F29</f>
        <v>546000</v>
      </c>
      <c r="G29" s="122">
        <f t="shared" si="22"/>
        <v>-1200</v>
      </c>
      <c r="H29" s="121">
        <f>'11 11'!H29+'43 11'!H29+'43 16'!H29+Coil!H29+Stabilizer!H29+'11 14'!H29</f>
        <v>544800</v>
      </c>
      <c r="I29" s="121">
        <f>'11 11'!I29+'43 11'!I29+'43 16'!I29+Coil!I29+Stabilizer!I29+'11 14'!I29</f>
        <v>565600</v>
      </c>
      <c r="J29" s="123">
        <f t="shared" si="23"/>
        <v>-20800</v>
      </c>
      <c r="K29" s="121">
        <f>'11 11'!K29+'43 11'!K29+'43 16'!K29+Coil!K29+Stabilizer!K29+'11 14'!K29</f>
        <v>544800</v>
      </c>
      <c r="L29" s="121">
        <f>'11 11'!L29+'43 11'!L29+'43 16'!L29+Coil!L29+Stabilizer!L29+'11 14'!L29</f>
        <v>565600</v>
      </c>
      <c r="M29" s="124">
        <f t="shared" si="24"/>
        <v>-20800</v>
      </c>
      <c r="N29" s="157">
        <f t="shared" si="25"/>
        <v>1634400</v>
      </c>
      <c r="O29" s="322">
        <f t="shared" si="26"/>
        <v>1677200</v>
      </c>
      <c r="P29" s="159">
        <f t="shared" si="27"/>
        <v>-42800</v>
      </c>
      <c r="Q29" s="143">
        <f>'11 11'!Q29+'43 11'!Q29+'43 16'!Q29+Coil!Q29+Stabilizer!Q29+'11 14'!Q29</f>
        <v>544800</v>
      </c>
      <c r="R29" s="121">
        <f>'11 11'!R29+'43 11'!R29+'43 16'!R29+Coil!R29+Stabilizer!R29+'11 14'!R29</f>
        <v>545600</v>
      </c>
      <c r="S29" s="122">
        <f t="shared" si="9"/>
        <v>-800</v>
      </c>
      <c r="T29" s="121">
        <f>'11 11'!T29+'43 11'!T29+'43 16'!T29+Coil!T29+Stabilizer!T29+'11 14'!T29</f>
        <v>544800</v>
      </c>
      <c r="U29" s="121">
        <f>'11 11'!U29+'43 11'!U29+'43 16'!U29+Coil!U29+Stabilizer!U29+'11 14'!U29</f>
        <v>0</v>
      </c>
      <c r="V29" s="123">
        <f t="shared" si="10"/>
        <v>544800</v>
      </c>
      <c r="W29" s="121">
        <f>'11 11'!W29+'43 11'!W29+'43 16'!W29+Coil!W29+Stabilizer!W29+'11 14'!W29</f>
        <v>544800</v>
      </c>
      <c r="X29" s="121">
        <f>'11 11'!X29+'43 11'!X29+'43 16'!X29+Coil!X29+Stabilizer!X29+'11 14'!X29</f>
        <v>0</v>
      </c>
      <c r="Y29" s="124">
        <f t="shared" si="11"/>
        <v>544800</v>
      </c>
      <c r="Z29" s="157">
        <f t="shared" si="28"/>
        <v>1634400</v>
      </c>
      <c r="AA29" s="322">
        <f t="shared" si="29"/>
        <v>545600</v>
      </c>
      <c r="AB29" s="159">
        <f t="shared" si="30"/>
        <v>1088800</v>
      </c>
      <c r="AC29" s="439">
        <f t="shared" si="31"/>
        <v>3268800</v>
      </c>
      <c r="AD29" s="327">
        <f t="shared" si="32"/>
        <v>2222800</v>
      </c>
      <c r="AE29" s="168">
        <f t="shared" si="33"/>
        <v>1046000</v>
      </c>
      <c r="AF29" s="143">
        <f>'11 11'!AF29+'43 11'!AF29+'43 16'!AF29+Coil!AF29+Stabilizer!AF29+'11 14'!AF29</f>
        <v>544800</v>
      </c>
      <c r="AG29" s="121">
        <f>'11 11'!AG29+'43 11'!AG29+'43 16'!AG29+Coil!AG29+Stabilizer!AG29+'11 14'!AG29</f>
        <v>0</v>
      </c>
      <c r="AH29" s="122">
        <f t="shared" si="12"/>
        <v>544800</v>
      </c>
      <c r="AI29" s="121">
        <f>'11 11'!AI29+'43 11'!AI29+'43 16'!AI29+Coil!AI29+Stabilizer!AI29+'11 14'!AI29</f>
        <v>544800</v>
      </c>
      <c r="AJ29" s="121">
        <f>'11 11'!AJ29+'43 11'!AJ29+'43 16'!AJ29+Coil!AJ29+Stabilizer!AJ29+'11 14'!AJ29</f>
        <v>0</v>
      </c>
      <c r="AK29" s="122">
        <f t="shared" si="13"/>
        <v>544800</v>
      </c>
      <c r="AL29" s="121">
        <f>'11 11'!AL29+'43 11'!AL29+'43 16'!AL29+Coil!AL29+Stabilizer!AL29+'11 14'!AL29</f>
        <v>544800</v>
      </c>
      <c r="AM29" s="121">
        <f>'11 11'!AM29+'43 11'!AM29+'43 16'!AM29+Coil!AM29+Stabilizer!AM29+'11 14'!AM29</f>
        <v>0</v>
      </c>
      <c r="AN29" s="124">
        <f t="shared" si="14"/>
        <v>544800</v>
      </c>
      <c r="AO29" s="157">
        <f t="shared" si="34"/>
        <v>1634400</v>
      </c>
      <c r="AP29" s="322">
        <f t="shared" si="35"/>
        <v>0</v>
      </c>
      <c r="AQ29" s="443">
        <f t="shared" si="36"/>
        <v>1634400</v>
      </c>
      <c r="AR29" s="143">
        <f>'11 11'!AR29+'43 11'!AR29+'43 16'!AR29+Coil!AR29+Stabilizer!AR29+'11 14'!AR29</f>
        <v>544800</v>
      </c>
      <c r="AS29" s="121">
        <f>'11 11'!AS29+'43 11'!AS29+'43 16'!AS29+Coil!AS29+Stabilizer!AS29+'11 14'!AS29</f>
        <v>0</v>
      </c>
      <c r="AT29" s="122">
        <f t="shared" si="16"/>
        <v>544800</v>
      </c>
      <c r="AU29" s="121">
        <f>'11 11'!AU29+'43 11'!AU29+'43 16'!AU29+Coil!AU29+Stabilizer!AU29+'11 14'!AU29</f>
        <v>544800</v>
      </c>
      <c r="AV29" s="121">
        <f>'11 11'!AV29+'43 11'!AV29+'43 16'!AV29+Coil!AV29+Stabilizer!AV29+'11 14'!AV29</f>
        <v>0</v>
      </c>
      <c r="AW29" s="123">
        <f t="shared" si="17"/>
        <v>544800</v>
      </c>
      <c r="AX29" s="125">
        <f>'11 11'!AX29+'43 11'!AX29+'43 16'!AX29+Coil!AX29+Stabilizer!AX29+'11 14'!AX29</f>
        <v>544800</v>
      </c>
      <c r="AY29" s="121">
        <f>'11 11'!AY29+'43 11'!AY29+'43 16'!AY29+Coil!AY29+Stabilizer!AY29+'11 14'!AY29</f>
        <v>0</v>
      </c>
      <c r="AZ29" s="122">
        <f t="shared" si="18"/>
        <v>544800</v>
      </c>
      <c r="BA29" s="157">
        <f t="shared" si="37"/>
        <v>1634400</v>
      </c>
      <c r="BB29" s="158">
        <f t="shared" si="38"/>
        <v>0</v>
      </c>
      <c r="BC29" s="443">
        <f t="shared" si="39"/>
        <v>1634400</v>
      </c>
      <c r="BD29" s="166">
        <f t="shared" si="40"/>
        <v>3268800</v>
      </c>
      <c r="BE29" s="167">
        <f t="shared" si="41"/>
        <v>0</v>
      </c>
      <c r="BF29" s="444">
        <f t="shared" si="42"/>
        <v>3268800</v>
      </c>
      <c r="BG29" s="439">
        <f t="shared" si="43"/>
        <v>6537600</v>
      </c>
      <c r="BH29" s="480">
        <f t="shared" si="44"/>
        <v>2222800</v>
      </c>
      <c r="BI29" s="444">
        <f t="shared" si="45"/>
        <v>4314800</v>
      </c>
      <c r="BJ29" s="465"/>
    </row>
    <row r="30" spans="1:62" s="183" customFormat="1" ht="30" customHeight="1" x14ac:dyDescent="0.5">
      <c r="A30" s="184">
        <f t="shared" si="46"/>
        <v>24</v>
      </c>
      <c r="B30" s="222">
        <v>51406</v>
      </c>
      <c r="C30" s="236" t="s">
        <v>19</v>
      </c>
      <c r="D30" s="186" t="s">
        <v>60</v>
      </c>
      <c r="E30" s="143">
        <f>'11 11'!E30+'43 11'!E30+'43 16'!E30+Coil!E30+Stabilizer!E30+'11 14'!E30</f>
        <v>0</v>
      </c>
      <c r="F30" s="121">
        <f>'11 11'!F30+'43 11'!F30+'43 16'!F30+Coil!F30+Stabilizer!F30+'11 14'!F30</f>
        <v>0</v>
      </c>
      <c r="G30" s="122">
        <f t="shared" si="22"/>
        <v>0</v>
      </c>
      <c r="H30" s="121">
        <f>'11 11'!H30+'43 11'!H30+'43 16'!H30+Coil!H30+Stabilizer!H30+'11 14'!H30</f>
        <v>0</v>
      </c>
      <c r="I30" s="121">
        <f>'11 11'!I30+'43 11'!I30+'43 16'!I30+Coil!I30+Stabilizer!I30+'11 14'!I30</f>
        <v>0</v>
      </c>
      <c r="J30" s="123">
        <f t="shared" si="23"/>
        <v>0</v>
      </c>
      <c r="K30" s="121">
        <f>'11 11'!K30+'43 11'!K30+'43 16'!K30+Coil!K30+Stabilizer!K30+'11 14'!K30</f>
        <v>0</v>
      </c>
      <c r="L30" s="121">
        <f>'11 11'!L30+'43 11'!L30+'43 16'!L30+Coil!L30+Stabilizer!L30+'11 14'!L30</f>
        <v>0</v>
      </c>
      <c r="M30" s="124">
        <f t="shared" si="24"/>
        <v>0</v>
      </c>
      <c r="N30" s="157">
        <f t="shared" si="25"/>
        <v>0</v>
      </c>
      <c r="O30" s="322">
        <f t="shared" si="26"/>
        <v>0</v>
      </c>
      <c r="P30" s="159">
        <f t="shared" si="27"/>
        <v>0</v>
      </c>
      <c r="Q30" s="143">
        <f>'11 11'!Q30+'43 11'!Q30+'43 16'!Q30+Coil!Q30+Stabilizer!Q30+'11 14'!Q30</f>
        <v>0</v>
      </c>
      <c r="R30" s="121">
        <f>'11 11'!R30+'43 11'!R30+'43 16'!R30+Coil!R30+Stabilizer!R30+'11 14'!R30</f>
        <v>0</v>
      </c>
      <c r="S30" s="122">
        <f t="shared" si="9"/>
        <v>0</v>
      </c>
      <c r="T30" s="121">
        <f>'11 11'!T30+'43 11'!T30+'43 16'!T30+Coil!T30+Stabilizer!T30+'11 14'!T30</f>
        <v>0</v>
      </c>
      <c r="U30" s="121">
        <f>'11 11'!U30+'43 11'!U30+'43 16'!U30+Coil!U30+Stabilizer!U30+'11 14'!U30</f>
        <v>0</v>
      </c>
      <c r="V30" s="123">
        <f t="shared" si="10"/>
        <v>0</v>
      </c>
      <c r="W30" s="121">
        <f>'11 11'!W30+'43 11'!W30+'43 16'!W30+Coil!W30+Stabilizer!W30+'11 14'!W30</f>
        <v>0</v>
      </c>
      <c r="X30" s="121">
        <f>'11 11'!X30+'43 11'!X30+'43 16'!X30+Coil!X30+Stabilizer!X30+'11 14'!X30</f>
        <v>0</v>
      </c>
      <c r="Y30" s="124">
        <f t="shared" si="11"/>
        <v>0</v>
      </c>
      <c r="Z30" s="157">
        <f t="shared" si="28"/>
        <v>0</v>
      </c>
      <c r="AA30" s="322">
        <f t="shared" si="29"/>
        <v>0</v>
      </c>
      <c r="AB30" s="159">
        <f t="shared" si="30"/>
        <v>0</v>
      </c>
      <c r="AC30" s="439">
        <f t="shared" si="31"/>
        <v>0</v>
      </c>
      <c r="AD30" s="327">
        <f t="shared" si="32"/>
        <v>0</v>
      </c>
      <c r="AE30" s="168">
        <f t="shared" si="33"/>
        <v>0</v>
      </c>
      <c r="AF30" s="143">
        <f>'11 11'!AF30+'43 11'!AF30+'43 16'!AF30+Coil!AF30+Stabilizer!AF30+'11 14'!AF30</f>
        <v>0</v>
      </c>
      <c r="AG30" s="121">
        <f>'11 11'!AG30+'43 11'!AG30+'43 16'!AG30+Coil!AG30+Stabilizer!AG30+'11 14'!AG30</f>
        <v>0</v>
      </c>
      <c r="AH30" s="122">
        <f t="shared" si="12"/>
        <v>0</v>
      </c>
      <c r="AI30" s="121">
        <f>'11 11'!AI30+'43 11'!AI30+'43 16'!AI30+Coil!AI30+Stabilizer!AI30+'11 14'!AI30</f>
        <v>0</v>
      </c>
      <c r="AJ30" s="121">
        <f>'11 11'!AJ30+'43 11'!AJ30+'43 16'!AJ30+Coil!AJ30+Stabilizer!AJ30+'11 14'!AJ30</f>
        <v>0</v>
      </c>
      <c r="AK30" s="122">
        <f t="shared" si="13"/>
        <v>0</v>
      </c>
      <c r="AL30" s="121">
        <f>'11 11'!AL30+'43 11'!AL30+'43 16'!AL30+Coil!AL30+Stabilizer!AL30+'11 14'!AL30</f>
        <v>0</v>
      </c>
      <c r="AM30" s="121">
        <f>'11 11'!AM30+'43 11'!AM30+'43 16'!AM30+Coil!AM30+Stabilizer!AM30+'11 14'!AM30</f>
        <v>0</v>
      </c>
      <c r="AN30" s="124">
        <f t="shared" si="14"/>
        <v>0</v>
      </c>
      <c r="AO30" s="157">
        <f t="shared" si="34"/>
        <v>0</v>
      </c>
      <c r="AP30" s="322">
        <f t="shared" si="35"/>
        <v>0</v>
      </c>
      <c r="AQ30" s="443">
        <f t="shared" si="36"/>
        <v>0</v>
      </c>
      <c r="AR30" s="143">
        <f>'11 11'!AR30+'43 11'!AR30+'43 16'!AR30+Coil!AR30+Stabilizer!AR30+'11 14'!AR30</f>
        <v>0</v>
      </c>
      <c r="AS30" s="121">
        <f>'11 11'!AS30+'43 11'!AS30+'43 16'!AS30+Coil!AS30+Stabilizer!AS30+'11 14'!AS30</f>
        <v>0</v>
      </c>
      <c r="AT30" s="122">
        <f t="shared" si="16"/>
        <v>0</v>
      </c>
      <c r="AU30" s="121">
        <f>'11 11'!AU30+'43 11'!AU30+'43 16'!AU30+Coil!AU30+Stabilizer!AU30+'11 14'!AU30</f>
        <v>0</v>
      </c>
      <c r="AV30" s="121">
        <f>'11 11'!AV30+'43 11'!AV30+'43 16'!AV30+Coil!AV30+Stabilizer!AV30+'11 14'!AV30</f>
        <v>0</v>
      </c>
      <c r="AW30" s="123">
        <f t="shared" si="17"/>
        <v>0</v>
      </c>
      <c r="AX30" s="125">
        <f>'11 11'!AX30+'43 11'!AX30+'43 16'!AX30+Coil!AX30+Stabilizer!AX30+'11 14'!AX30</f>
        <v>0</v>
      </c>
      <c r="AY30" s="121">
        <f>'11 11'!AY30+'43 11'!AY30+'43 16'!AY30+Coil!AY30+Stabilizer!AY30+'11 14'!AY30</f>
        <v>0</v>
      </c>
      <c r="AZ30" s="122">
        <f t="shared" si="18"/>
        <v>0</v>
      </c>
      <c r="BA30" s="157">
        <f t="shared" si="37"/>
        <v>0</v>
      </c>
      <c r="BB30" s="158">
        <f t="shared" si="38"/>
        <v>0</v>
      </c>
      <c r="BC30" s="443">
        <f t="shared" si="39"/>
        <v>0</v>
      </c>
      <c r="BD30" s="166">
        <f t="shared" si="40"/>
        <v>0</v>
      </c>
      <c r="BE30" s="167">
        <f t="shared" si="41"/>
        <v>0</v>
      </c>
      <c r="BF30" s="444">
        <f t="shared" si="42"/>
        <v>0</v>
      </c>
      <c r="BG30" s="439">
        <f t="shared" si="43"/>
        <v>0</v>
      </c>
      <c r="BH30" s="480">
        <f t="shared" si="44"/>
        <v>0</v>
      </c>
      <c r="BI30" s="444">
        <f t="shared" si="45"/>
        <v>0</v>
      </c>
      <c r="BJ30" s="465"/>
    </row>
    <row r="31" spans="1:62" s="183" customFormat="1" ht="30" customHeight="1" x14ac:dyDescent="0.5">
      <c r="A31" s="184">
        <f t="shared" si="46"/>
        <v>25</v>
      </c>
      <c r="B31" s="222">
        <v>51407</v>
      </c>
      <c r="C31" s="236" t="s">
        <v>20</v>
      </c>
      <c r="D31" s="186" t="s">
        <v>61</v>
      </c>
      <c r="E31" s="143">
        <f>'11 11'!E31+'43 11'!E31+'43 16'!E31+Coil!E31+Stabilizer!E31+'11 14'!E31</f>
        <v>0</v>
      </c>
      <c r="F31" s="121">
        <f>'11 11'!F31+'43 11'!F31+'43 16'!F31+Coil!F31+Stabilizer!F31+'11 14'!F31</f>
        <v>0</v>
      </c>
      <c r="G31" s="122">
        <f t="shared" si="22"/>
        <v>0</v>
      </c>
      <c r="H31" s="121">
        <f>'11 11'!H31+'43 11'!H31+'43 16'!H31+Coil!H31+Stabilizer!H31+'11 14'!H31</f>
        <v>0</v>
      </c>
      <c r="I31" s="121">
        <f>'11 11'!I31+'43 11'!I31+'43 16'!I31+Coil!I31+Stabilizer!I31+'11 14'!I31</f>
        <v>0</v>
      </c>
      <c r="J31" s="123">
        <f t="shared" si="23"/>
        <v>0</v>
      </c>
      <c r="K31" s="121">
        <f>'11 11'!K31+'43 11'!K31+'43 16'!K31+Coil!K31+Stabilizer!K31+'11 14'!K31</f>
        <v>0</v>
      </c>
      <c r="L31" s="121">
        <f>'11 11'!L31+'43 11'!L31+'43 16'!L31+Coil!L31+Stabilizer!L31+'11 14'!L31</f>
        <v>0</v>
      </c>
      <c r="M31" s="124">
        <f t="shared" si="24"/>
        <v>0</v>
      </c>
      <c r="N31" s="157">
        <f t="shared" si="25"/>
        <v>0</v>
      </c>
      <c r="O31" s="322">
        <f t="shared" si="26"/>
        <v>0</v>
      </c>
      <c r="P31" s="159">
        <f t="shared" si="27"/>
        <v>0</v>
      </c>
      <c r="Q31" s="143">
        <f>'11 11'!Q31+'43 11'!Q31+'43 16'!Q31+Coil!Q31+Stabilizer!Q31+'11 14'!Q31</f>
        <v>0</v>
      </c>
      <c r="R31" s="121">
        <f>'11 11'!R31+'43 11'!R31+'43 16'!R31+Coil!R31+Stabilizer!R31+'11 14'!R31</f>
        <v>0</v>
      </c>
      <c r="S31" s="122">
        <f t="shared" si="9"/>
        <v>0</v>
      </c>
      <c r="T31" s="121">
        <f>'11 11'!T31+'43 11'!T31+'43 16'!T31+Coil!T31+Stabilizer!T31+'11 14'!T31</f>
        <v>0</v>
      </c>
      <c r="U31" s="121">
        <f>'11 11'!U31+'43 11'!U31+'43 16'!U31+Coil!U31+Stabilizer!U31+'11 14'!U31</f>
        <v>0</v>
      </c>
      <c r="V31" s="123">
        <f t="shared" si="10"/>
        <v>0</v>
      </c>
      <c r="W31" s="121">
        <f>'11 11'!W31+'43 11'!W31+'43 16'!W31+Coil!W31+Stabilizer!W31+'11 14'!W31</f>
        <v>0</v>
      </c>
      <c r="X31" s="121">
        <f>'11 11'!X31+'43 11'!X31+'43 16'!X31+Coil!X31+Stabilizer!X31+'11 14'!X31</f>
        <v>0</v>
      </c>
      <c r="Y31" s="124">
        <f t="shared" si="11"/>
        <v>0</v>
      </c>
      <c r="Z31" s="157">
        <f t="shared" si="28"/>
        <v>0</v>
      </c>
      <c r="AA31" s="322">
        <f t="shared" si="29"/>
        <v>0</v>
      </c>
      <c r="AB31" s="159">
        <f t="shared" si="30"/>
        <v>0</v>
      </c>
      <c r="AC31" s="439">
        <f t="shared" si="31"/>
        <v>0</v>
      </c>
      <c r="AD31" s="327">
        <f t="shared" si="32"/>
        <v>0</v>
      </c>
      <c r="AE31" s="168">
        <f t="shared" si="33"/>
        <v>0</v>
      </c>
      <c r="AF31" s="143">
        <f>'11 11'!AF31+'43 11'!AF31+'43 16'!AF31+Coil!AF31+Stabilizer!AF31+'11 14'!AF31</f>
        <v>0</v>
      </c>
      <c r="AG31" s="121">
        <f>'11 11'!AG31+'43 11'!AG31+'43 16'!AG31+Coil!AG31+Stabilizer!AG31+'11 14'!AG31</f>
        <v>0</v>
      </c>
      <c r="AH31" s="122">
        <f t="shared" si="12"/>
        <v>0</v>
      </c>
      <c r="AI31" s="121">
        <f>'11 11'!AI31+'43 11'!AI31+'43 16'!AI31+Coil!AI31+Stabilizer!AI31+'11 14'!AI31</f>
        <v>0</v>
      </c>
      <c r="AJ31" s="121">
        <f>'11 11'!AJ31+'43 11'!AJ31+'43 16'!AJ31+Coil!AJ31+Stabilizer!AJ31+'11 14'!AJ31</f>
        <v>0</v>
      </c>
      <c r="AK31" s="122">
        <f t="shared" si="13"/>
        <v>0</v>
      </c>
      <c r="AL31" s="121">
        <f>'11 11'!AL31+'43 11'!AL31+'43 16'!AL31+Coil!AL31+Stabilizer!AL31+'11 14'!AL31</f>
        <v>0</v>
      </c>
      <c r="AM31" s="121">
        <f>'11 11'!AM31+'43 11'!AM31+'43 16'!AM31+Coil!AM31+Stabilizer!AM31+'11 14'!AM31</f>
        <v>0</v>
      </c>
      <c r="AN31" s="124">
        <f t="shared" si="14"/>
        <v>0</v>
      </c>
      <c r="AO31" s="157">
        <f t="shared" si="34"/>
        <v>0</v>
      </c>
      <c r="AP31" s="322">
        <f t="shared" si="35"/>
        <v>0</v>
      </c>
      <c r="AQ31" s="443">
        <f t="shared" si="36"/>
        <v>0</v>
      </c>
      <c r="AR31" s="143">
        <f>'11 11'!AR31+'43 11'!AR31+'43 16'!AR31+Coil!AR31+Stabilizer!AR31+'11 14'!AR31</f>
        <v>0</v>
      </c>
      <c r="AS31" s="121">
        <f>'11 11'!AS31+'43 11'!AS31+'43 16'!AS31+Coil!AS31+Stabilizer!AS31+'11 14'!AS31</f>
        <v>0</v>
      </c>
      <c r="AT31" s="122">
        <f t="shared" si="16"/>
        <v>0</v>
      </c>
      <c r="AU31" s="121">
        <f>'11 11'!AU31+'43 11'!AU31+'43 16'!AU31+Coil!AU31+Stabilizer!AU31+'11 14'!AU31</f>
        <v>0</v>
      </c>
      <c r="AV31" s="121">
        <f>'11 11'!AV31+'43 11'!AV31+'43 16'!AV31+Coil!AV31+Stabilizer!AV31+'11 14'!AV31</f>
        <v>0</v>
      </c>
      <c r="AW31" s="123">
        <f t="shared" si="17"/>
        <v>0</v>
      </c>
      <c r="AX31" s="125">
        <f>'11 11'!AX31+'43 11'!AX31+'43 16'!AX31+Coil!AX31+Stabilizer!AX31+'11 14'!AX31</f>
        <v>0</v>
      </c>
      <c r="AY31" s="121">
        <f>'11 11'!AY31+'43 11'!AY31+'43 16'!AY31+Coil!AY31+Stabilizer!AY31+'11 14'!AY31</f>
        <v>0</v>
      </c>
      <c r="AZ31" s="122">
        <f t="shared" si="18"/>
        <v>0</v>
      </c>
      <c r="BA31" s="157">
        <f t="shared" si="37"/>
        <v>0</v>
      </c>
      <c r="BB31" s="158">
        <f t="shared" si="38"/>
        <v>0</v>
      </c>
      <c r="BC31" s="443">
        <f t="shared" si="39"/>
        <v>0</v>
      </c>
      <c r="BD31" s="166">
        <f t="shared" si="40"/>
        <v>0</v>
      </c>
      <c r="BE31" s="167">
        <f t="shared" si="41"/>
        <v>0</v>
      </c>
      <c r="BF31" s="444">
        <f t="shared" si="42"/>
        <v>0</v>
      </c>
      <c r="BG31" s="439">
        <f t="shared" si="43"/>
        <v>0</v>
      </c>
      <c r="BH31" s="480">
        <f t="shared" si="44"/>
        <v>0</v>
      </c>
      <c r="BI31" s="444">
        <f t="shared" si="45"/>
        <v>0</v>
      </c>
      <c r="BJ31" s="465"/>
    </row>
    <row r="32" spans="1:62" s="183" customFormat="1" ht="30" customHeight="1" x14ac:dyDescent="0.5">
      <c r="A32" s="184">
        <f t="shared" si="46"/>
        <v>26</v>
      </c>
      <c r="B32" s="222">
        <v>51408</v>
      </c>
      <c r="C32" s="236" t="s">
        <v>21</v>
      </c>
      <c r="D32" s="186" t="s">
        <v>62</v>
      </c>
      <c r="E32" s="143">
        <f>'11 11'!E32+'43 11'!E32+'43 16'!E32+Coil!E32+Stabilizer!E32+'11 14'!E32</f>
        <v>2324477.9243200002</v>
      </c>
      <c r="F32" s="121">
        <f>'11 11'!F32+'43 11'!F32+'43 16'!F32+Coil!F32+Stabilizer!F32+'11 14'!F32</f>
        <v>1942024.55</v>
      </c>
      <c r="G32" s="122">
        <f t="shared" si="22"/>
        <v>382453.37432000018</v>
      </c>
      <c r="H32" s="121">
        <f>'11 11'!H32+'43 11'!H32+'43 16'!H32+Coil!H32+Stabilizer!H32+'11 14'!H32</f>
        <v>2844751.2372800005</v>
      </c>
      <c r="I32" s="121">
        <f>'11 11'!I32+'43 11'!I32+'43 16'!I32+Coil!I32+Stabilizer!I32+'11 14'!I32</f>
        <v>2766260.62</v>
      </c>
      <c r="J32" s="123">
        <f t="shared" si="23"/>
        <v>78490.617280000355</v>
      </c>
      <c r="K32" s="121">
        <f>'11 11'!K32+'43 11'!K32+'43 16'!K32+Coil!K32+Stabilizer!K32+'11 14'!K32</f>
        <v>2817076.7059200001</v>
      </c>
      <c r="L32" s="121">
        <f>'11 11'!L32+'43 11'!L32+'43 16'!L32+Coil!L32+Stabilizer!L32+'11 14'!L32</f>
        <v>2416672.66</v>
      </c>
      <c r="M32" s="124">
        <f t="shared" si="24"/>
        <v>400404.04591999995</v>
      </c>
      <c r="N32" s="157">
        <f t="shared" si="25"/>
        <v>7986305.8675200008</v>
      </c>
      <c r="O32" s="322">
        <f t="shared" si="26"/>
        <v>7124957.8300000001</v>
      </c>
      <c r="P32" s="159">
        <f t="shared" si="27"/>
        <v>861348.03752000071</v>
      </c>
      <c r="Q32" s="143">
        <f>'11 11'!Q32+'43 11'!Q32+'43 16'!Q32+Coil!Q32+Stabilizer!Q32+'11 14'!Q32</f>
        <v>2133440.9377600001</v>
      </c>
      <c r="R32" s="121">
        <f>'11 11'!R32+'43 11'!R32+'43 16'!R32+Coil!R32+Stabilizer!R32+'11 14'!R32</f>
        <v>1158530.92</v>
      </c>
      <c r="S32" s="122">
        <f t="shared" si="9"/>
        <v>974910.01776000019</v>
      </c>
      <c r="T32" s="121">
        <f>'11 11'!T32+'43 11'!T32+'43 16'!T32+Coil!T32+Stabilizer!T32+'11 14'!T32</f>
        <v>2673204.3497599997</v>
      </c>
      <c r="U32" s="121">
        <f>'11 11'!U32+'43 11'!U32+'43 16'!U32+Coil!U32+Stabilizer!U32+'11 14'!U32</f>
        <v>0</v>
      </c>
      <c r="V32" s="123">
        <f t="shared" si="10"/>
        <v>2673204.3497599997</v>
      </c>
      <c r="W32" s="121">
        <f>'11 11'!W32+'43 11'!W32+'43 16'!W32+Coil!W32+Stabilizer!W32+'11 14'!W32</f>
        <v>2840088.4635199998</v>
      </c>
      <c r="X32" s="121">
        <f>'11 11'!X32+'43 11'!X32+'43 16'!X32+Coil!X32+Stabilizer!X32+'11 14'!X32</f>
        <v>0</v>
      </c>
      <c r="Y32" s="124">
        <f t="shared" si="11"/>
        <v>2840088.4635199998</v>
      </c>
      <c r="Z32" s="157">
        <f t="shared" si="28"/>
        <v>7646733.7510399995</v>
      </c>
      <c r="AA32" s="322">
        <f t="shared" si="29"/>
        <v>1158530.92</v>
      </c>
      <c r="AB32" s="159">
        <f t="shared" si="30"/>
        <v>6488202.8310399996</v>
      </c>
      <c r="AC32" s="439">
        <f t="shared" si="31"/>
        <v>15633039.618559999</v>
      </c>
      <c r="AD32" s="327">
        <f t="shared" si="32"/>
        <v>8283488.75</v>
      </c>
      <c r="AE32" s="168">
        <f t="shared" si="33"/>
        <v>7349550.8685599994</v>
      </c>
      <c r="AF32" s="143">
        <f>'11 11'!AF32+'43 11'!AF32+'43 16'!AF32+Coil!AF32+Stabilizer!AF32+'11 14'!AF32</f>
        <v>2580524.5288000004</v>
      </c>
      <c r="AG32" s="121">
        <f>'11 11'!AG32+'43 11'!AG32+'43 16'!AG32+Coil!AG32+Stabilizer!AG32+'11 14'!AG32</f>
        <v>0</v>
      </c>
      <c r="AH32" s="122">
        <f t="shared" si="12"/>
        <v>2580524.5288000004</v>
      </c>
      <c r="AI32" s="121">
        <f>'11 11'!AI32+'43 11'!AI32+'43 16'!AI32+Coil!AI32+Stabilizer!AI32+'11 14'!AI32</f>
        <v>2747609.6235199999</v>
      </c>
      <c r="AJ32" s="121">
        <f>'11 11'!AJ32+'43 11'!AJ32+'43 16'!AJ32+Coil!AJ32+Stabilizer!AJ32+'11 14'!AJ32</f>
        <v>0</v>
      </c>
      <c r="AK32" s="122">
        <f t="shared" si="13"/>
        <v>2747609.6235199999</v>
      </c>
      <c r="AL32" s="121">
        <f>'11 11'!AL32+'43 11'!AL32+'43 16'!AL32+Coil!AL32+Stabilizer!AL32+'11 14'!AL32</f>
        <v>2779621.1539200004</v>
      </c>
      <c r="AM32" s="121">
        <f>'11 11'!AM32+'43 11'!AM32+'43 16'!AM32+Coil!AM32+Stabilizer!AM32+'11 14'!AM32</f>
        <v>0</v>
      </c>
      <c r="AN32" s="124">
        <f t="shared" si="14"/>
        <v>2779621.1539200004</v>
      </c>
      <c r="AO32" s="157">
        <f t="shared" si="34"/>
        <v>8107755.3062400008</v>
      </c>
      <c r="AP32" s="322">
        <f t="shared" si="35"/>
        <v>0</v>
      </c>
      <c r="AQ32" s="443">
        <f t="shared" si="36"/>
        <v>8107755.3062400008</v>
      </c>
      <c r="AR32" s="143">
        <f>'11 11'!AR32+'43 11'!AR32+'43 16'!AR32+Coil!AR32+Stabilizer!AR32+'11 14'!AR32</f>
        <v>2749421.5715200012</v>
      </c>
      <c r="AS32" s="121">
        <f>'11 11'!AS32+'43 11'!AS32+'43 16'!AS32+Coil!AS32+Stabilizer!AS32+'11 14'!AS32</f>
        <v>0</v>
      </c>
      <c r="AT32" s="122">
        <f t="shared" si="16"/>
        <v>2749421.5715200012</v>
      </c>
      <c r="AU32" s="121">
        <f>'11 11'!AU32+'43 11'!AU32+'43 16'!AU32+Coil!AU32+Stabilizer!AU32+'11 14'!AU32</f>
        <v>2822362.9572799997</v>
      </c>
      <c r="AV32" s="121">
        <f>'11 11'!AV32+'43 11'!AV32+'43 16'!AV32+Coil!AV32+Stabilizer!AV32+'11 14'!AV32</f>
        <v>0</v>
      </c>
      <c r="AW32" s="123">
        <f t="shared" si="17"/>
        <v>2822362.9572799997</v>
      </c>
      <c r="AX32" s="125">
        <f>'11 11'!AX32+'43 11'!AX32+'43 16'!AX32+Coil!AX32+Stabilizer!AX32+'11 14'!AX32</f>
        <v>2377805.6527999993</v>
      </c>
      <c r="AY32" s="121">
        <f>'11 11'!AY32+'43 11'!AY32+'43 16'!AY32+Coil!AY32+Stabilizer!AY32+'11 14'!AY32</f>
        <v>0</v>
      </c>
      <c r="AZ32" s="122">
        <f t="shared" si="18"/>
        <v>2377805.6527999993</v>
      </c>
      <c r="BA32" s="157">
        <f t="shared" si="37"/>
        <v>7949590.1816000007</v>
      </c>
      <c r="BB32" s="158">
        <f t="shared" si="38"/>
        <v>0</v>
      </c>
      <c r="BC32" s="443">
        <f t="shared" si="39"/>
        <v>7949590.1816000007</v>
      </c>
      <c r="BD32" s="166">
        <f t="shared" si="40"/>
        <v>16057345.487840002</v>
      </c>
      <c r="BE32" s="167">
        <f t="shared" si="41"/>
        <v>0</v>
      </c>
      <c r="BF32" s="444">
        <f t="shared" si="42"/>
        <v>16057345.487840002</v>
      </c>
      <c r="BG32" s="439">
        <f t="shared" si="43"/>
        <v>31690385.106400002</v>
      </c>
      <c r="BH32" s="480">
        <f t="shared" si="44"/>
        <v>8283488.75</v>
      </c>
      <c r="BI32" s="444">
        <f t="shared" si="45"/>
        <v>23406896.356400002</v>
      </c>
      <c r="BJ32" s="465"/>
    </row>
    <row r="33" spans="1:62" s="183" customFormat="1" ht="30" customHeight="1" x14ac:dyDescent="0.5">
      <c r="A33" s="184">
        <f t="shared" si="46"/>
        <v>27</v>
      </c>
      <c r="B33" s="222">
        <v>51409</v>
      </c>
      <c r="C33" s="236" t="s">
        <v>22</v>
      </c>
      <c r="D33" s="186" t="s">
        <v>63</v>
      </c>
      <c r="E33" s="143">
        <f>'11 11'!E33+'43 11'!E33+'43 16'!E33+Coil!E33+Stabilizer!E33+'11 14'!E33</f>
        <v>1308163.7460545783</v>
      </c>
      <c r="F33" s="121">
        <f>'11 11'!F33+'43 11'!F33+'43 16'!F33+Coil!F33+Stabilizer!F33+'11 14'!F33</f>
        <v>1232589.4200000002</v>
      </c>
      <c r="G33" s="122">
        <f t="shared" si="22"/>
        <v>75574.326054578181</v>
      </c>
      <c r="H33" s="121">
        <f>'11 11'!H33+'43 11'!H33+'43 16'!H33+Coil!H33+Stabilizer!H33+'11 14'!H33</f>
        <v>1301976.6478586721</v>
      </c>
      <c r="I33" s="121">
        <f>'11 11'!I33+'43 11'!I33+'43 16'!I33+Coil!I33+Stabilizer!I33+'11 14'!I33</f>
        <v>1230195.5099999998</v>
      </c>
      <c r="J33" s="123">
        <f t="shared" si="23"/>
        <v>71781.1378586723</v>
      </c>
      <c r="K33" s="121">
        <f>'11 11'!K33+'43 11'!K33+'43 16'!K33+Coil!K33+Stabilizer!K33+'11 14'!K33</f>
        <v>1285477.7193362548</v>
      </c>
      <c r="L33" s="121">
        <f>'11 11'!L33+'43 11'!L33+'43 16'!L33+Coil!L33+Stabilizer!L33+'11 14'!L33</f>
        <v>1283880.71</v>
      </c>
      <c r="M33" s="124">
        <f t="shared" si="24"/>
        <v>1597.0093362547923</v>
      </c>
      <c r="N33" s="157">
        <f t="shared" si="25"/>
        <v>3895618.1132495049</v>
      </c>
      <c r="O33" s="322">
        <f t="shared" si="26"/>
        <v>3746665.6399999997</v>
      </c>
      <c r="P33" s="159">
        <f t="shared" si="27"/>
        <v>148952.47324950527</v>
      </c>
      <c r="Q33" s="143">
        <f>'11 11'!Q33+'43 11'!Q33+'43 16'!Q33+Coil!Q33+Stabilizer!Q33+'11 14'!Q33</f>
        <v>1281352.9872056507</v>
      </c>
      <c r="R33" s="121">
        <f>'11 11'!R33+'43 11'!R33+'43 16'!R33+Coil!R33+Stabilizer!R33+'11 14'!R33</f>
        <v>1026682.22</v>
      </c>
      <c r="S33" s="122">
        <f t="shared" si="9"/>
        <v>254670.76720565069</v>
      </c>
      <c r="T33" s="121">
        <f>'11 11'!T33+'43 11'!T33+'43 16'!T33+Coil!T33+Stabilizer!T33+'11 14'!T33</f>
        <v>1191352.9872056504</v>
      </c>
      <c r="U33" s="121">
        <f>'11 11'!U33+'43 11'!U33+'43 16'!U33+Coil!U33+Stabilizer!U33+'11 14'!U33</f>
        <v>0</v>
      </c>
      <c r="V33" s="123">
        <f t="shared" si="10"/>
        <v>1191352.9872056504</v>
      </c>
      <c r="W33" s="121">
        <f>'11 11'!W33+'43 11'!W33+'43 16'!W33+Coil!W33+Stabilizer!W33+'11 14'!W33</f>
        <v>1150105.6658996076</v>
      </c>
      <c r="X33" s="121">
        <f>'11 11'!X33+'43 11'!X33+'43 16'!X33+Coil!X33+Stabilizer!X33+'11 14'!X33</f>
        <v>0</v>
      </c>
      <c r="Y33" s="124">
        <f t="shared" si="11"/>
        <v>1150105.6658996076</v>
      </c>
      <c r="Z33" s="157">
        <f t="shared" si="28"/>
        <v>3622811.6403109087</v>
      </c>
      <c r="AA33" s="322">
        <f t="shared" si="29"/>
        <v>1026682.22</v>
      </c>
      <c r="AB33" s="159">
        <f t="shared" si="30"/>
        <v>2596129.4203109089</v>
      </c>
      <c r="AC33" s="439">
        <f t="shared" si="31"/>
        <v>7518429.7535604136</v>
      </c>
      <c r="AD33" s="327">
        <f t="shared" si="32"/>
        <v>4773347.8599999994</v>
      </c>
      <c r="AE33" s="168">
        <f t="shared" si="33"/>
        <v>2745081.8935604142</v>
      </c>
      <c r="AF33" s="143">
        <f>'11 11'!AF33+'43 11'!AF33+'43 16'!AF33+Coil!AF33+Stabilizer!AF33+'11 14'!AF33</f>
        <v>1165105.6658996076</v>
      </c>
      <c r="AG33" s="121">
        <f>'11 11'!AG33+'43 11'!AG33+'43 16'!AG33+Coil!AG33+Stabilizer!AG33+'11 14'!AG33</f>
        <v>0</v>
      </c>
      <c r="AH33" s="122">
        <f t="shared" si="12"/>
        <v>1165105.6658996076</v>
      </c>
      <c r="AI33" s="121">
        <f>'11 11'!AI33+'43 11'!AI33+'43 16'!AI33+Coil!AI33+Stabilizer!AI33+'11 14'!AI33</f>
        <v>1163043.2998343054</v>
      </c>
      <c r="AJ33" s="121">
        <f>'11 11'!AJ33+'43 11'!AJ33+'43 16'!AJ33+Coil!AJ33+Stabilizer!AJ33+'11 14'!AJ33</f>
        <v>0</v>
      </c>
      <c r="AK33" s="122">
        <f t="shared" si="13"/>
        <v>1163043.2998343054</v>
      </c>
      <c r="AL33" s="121">
        <f>'11 11'!AL33+'43 11'!AL33+'43 16'!AL33+Coil!AL33+Stabilizer!AL33+'11 14'!AL33</f>
        <v>1158918.5677037011</v>
      </c>
      <c r="AM33" s="121">
        <f>'11 11'!AM33+'43 11'!AM33+'43 16'!AM33+Coil!AM33+Stabilizer!AM33+'11 14'!AM33</f>
        <v>0</v>
      </c>
      <c r="AN33" s="124">
        <f t="shared" si="14"/>
        <v>1158918.5677037011</v>
      </c>
      <c r="AO33" s="157">
        <f t="shared" si="34"/>
        <v>3487067.5334376139</v>
      </c>
      <c r="AP33" s="322">
        <f t="shared" si="35"/>
        <v>0</v>
      </c>
      <c r="AQ33" s="443">
        <f t="shared" si="36"/>
        <v>3487067.5334376139</v>
      </c>
      <c r="AR33" s="143">
        <f>'11 11'!AR33+'43 11'!AR33+'43 16'!AR33+Coil!AR33+Stabilizer!AR33+'11 14'!AR33</f>
        <v>1152731.4695077948</v>
      </c>
      <c r="AS33" s="121">
        <f>'11 11'!AS33+'43 11'!AS33+'43 16'!AS33+Coil!AS33+Stabilizer!AS33+'11 14'!AS33</f>
        <v>0</v>
      </c>
      <c r="AT33" s="122">
        <f t="shared" si="16"/>
        <v>1152731.4695077948</v>
      </c>
      <c r="AU33" s="121">
        <f>'11 11'!AU33+'43 11'!AU33+'43 16'!AU33+Coil!AU33+Stabilizer!AU33+'11 14'!AU33</f>
        <v>1137731.4695077948</v>
      </c>
      <c r="AV33" s="121">
        <f>'11 11'!AV33+'43 11'!AV33+'43 16'!AV33+Coil!AV33+Stabilizer!AV33+'11 14'!AV33</f>
        <v>0</v>
      </c>
      <c r="AW33" s="123">
        <f t="shared" si="17"/>
        <v>1137731.4695077948</v>
      </c>
      <c r="AX33" s="125">
        <f>'11 11'!AX33+'43 11'!AX33+'43 16'!AX33+Coil!AX33+Stabilizer!AX33+'11 14'!AX33</f>
        <v>1090297.0500058455</v>
      </c>
      <c r="AY33" s="121">
        <f>'11 11'!AY33+'43 11'!AY33+'43 16'!AY33+Coil!AY33+Stabilizer!AY33+'11 14'!AY33</f>
        <v>0</v>
      </c>
      <c r="AZ33" s="122">
        <f t="shared" si="18"/>
        <v>1090297.0500058455</v>
      </c>
      <c r="BA33" s="157">
        <f t="shared" si="37"/>
        <v>3380759.9890214354</v>
      </c>
      <c r="BB33" s="158">
        <f t="shared" si="38"/>
        <v>0</v>
      </c>
      <c r="BC33" s="443">
        <f t="shared" si="39"/>
        <v>3380759.9890214354</v>
      </c>
      <c r="BD33" s="166">
        <f t="shared" si="40"/>
        <v>6867827.5224590488</v>
      </c>
      <c r="BE33" s="167">
        <f t="shared" si="41"/>
        <v>0</v>
      </c>
      <c r="BF33" s="444">
        <f t="shared" si="42"/>
        <v>6867827.5224590488</v>
      </c>
      <c r="BG33" s="439">
        <f t="shared" si="43"/>
        <v>14386257.276019461</v>
      </c>
      <c r="BH33" s="480">
        <f t="shared" si="44"/>
        <v>4773347.8599999994</v>
      </c>
      <c r="BI33" s="444">
        <f t="shared" si="45"/>
        <v>9612909.416019462</v>
      </c>
      <c r="BJ33" s="465"/>
    </row>
    <row r="34" spans="1:62" s="183" customFormat="1" ht="30" customHeight="1" x14ac:dyDescent="0.5">
      <c r="A34" s="184">
        <f t="shared" si="46"/>
        <v>28</v>
      </c>
      <c r="B34" s="222">
        <v>51499</v>
      </c>
      <c r="C34" s="236" t="s">
        <v>23</v>
      </c>
      <c r="D34" s="186" t="s">
        <v>64</v>
      </c>
      <c r="E34" s="143">
        <f>'11 11'!E34+'43 11'!E34+'43 16'!E34+Coil!E34+Stabilizer!E34+'11 14'!E34</f>
        <v>0</v>
      </c>
      <c r="F34" s="121">
        <f>'11 11'!F34+'43 11'!F34+'43 16'!F34+Coil!F34+Stabilizer!F34+'11 14'!F34</f>
        <v>0</v>
      </c>
      <c r="G34" s="122">
        <f t="shared" si="22"/>
        <v>0</v>
      </c>
      <c r="H34" s="121">
        <f>'11 11'!H34+'43 11'!H34+'43 16'!H34+Coil!H34+Stabilizer!H34+'11 14'!H34</f>
        <v>0</v>
      </c>
      <c r="I34" s="121">
        <f>'11 11'!I34+'43 11'!I34+'43 16'!I34+Coil!I34+Stabilizer!I34+'11 14'!I34</f>
        <v>0</v>
      </c>
      <c r="J34" s="123">
        <f t="shared" si="23"/>
        <v>0</v>
      </c>
      <c r="K34" s="121">
        <f>'11 11'!K34+'43 11'!K34+'43 16'!K34+Coil!K34+Stabilizer!K34+'11 14'!K34</f>
        <v>0</v>
      </c>
      <c r="L34" s="121">
        <f>'11 11'!L34+'43 11'!L34+'43 16'!L34+Coil!L34+Stabilizer!L34+'11 14'!L34</f>
        <v>0</v>
      </c>
      <c r="M34" s="124">
        <f t="shared" si="24"/>
        <v>0</v>
      </c>
      <c r="N34" s="157">
        <f t="shared" si="25"/>
        <v>0</v>
      </c>
      <c r="O34" s="322">
        <f t="shared" si="26"/>
        <v>0</v>
      </c>
      <c r="P34" s="159">
        <f t="shared" si="27"/>
        <v>0</v>
      </c>
      <c r="Q34" s="143">
        <f>'11 11'!Q34+'43 11'!Q34+'43 16'!Q34+Coil!Q34+Stabilizer!Q34+'11 14'!Q34</f>
        <v>0</v>
      </c>
      <c r="R34" s="121">
        <f>'11 11'!R34+'43 11'!R34+'43 16'!R34+Coil!R34+Stabilizer!R34+'11 14'!R34</f>
        <v>0</v>
      </c>
      <c r="S34" s="122">
        <f t="shared" si="9"/>
        <v>0</v>
      </c>
      <c r="T34" s="121">
        <f>'11 11'!T34+'43 11'!T34+'43 16'!T34+Coil!T34+Stabilizer!T34+'11 14'!T34</f>
        <v>0</v>
      </c>
      <c r="U34" s="121">
        <f>'11 11'!U34+'43 11'!U34+'43 16'!U34+Coil!U34+Stabilizer!U34+'11 14'!U34</f>
        <v>0</v>
      </c>
      <c r="V34" s="123">
        <f t="shared" si="10"/>
        <v>0</v>
      </c>
      <c r="W34" s="121">
        <f>'11 11'!W34+'43 11'!W34+'43 16'!W34+Coil!W34+Stabilizer!W34+'11 14'!W34</f>
        <v>0</v>
      </c>
      <c r="X34" s="121">
        <f>'11 11'!X34+'43 11'!X34+'43 16'!X34+Coil!X34+Stabilizer!X34+'11 14'!X34</f>
        <v>0</v>
      </c>
      <c r="Y34" s="124">
        <f t="shared" si="11"/>
        <v>0</v>
      </c>
      <c r="Z34" s="157">
        <f t="shared" si="28"/>
        <v>0</v>
      </c>
      <c r="AA34" s="322">
        <f t="shared" si="29"/>
        <v>0</v>
      </c>
      <c r="AB34" s="159">
        <f t="shared" si="30"/>
        <v>0</v>
      </c>
      <c r="AC34" s="439">
        <f t="shared" si="31"/>
        <v>0</v>
      </c>
      <c r="AD34" s="327">
        <f t="shared" si="32"/>
        <v>0</v>
      </c>
      <c r="AE34" s="168">
        <f t="shared" si="33"/>
        <v>0</v>
      </c>
      <c r="AF34" s="143">
        <f>'11 11'!AF34+'43 11'!AF34+'43 16'!AF34+Coil!AF34+Stabilizer!AF34+'11 14'!AF34</f>
        <v>0</v>
      </c>
      <c r="AG34" s="121">
        <f>'11 11'!AG34+'43 11'!AG34+'43 16'!AG34+Coil!AG34+Stabilizer!AG34+'11 14'!AG34</f>
        <v>0</v>
      </c>
      <c r="AH34" s="122">
        <f t="shared" si="12"/>
        <v>0</v>
      </c>
      <c r="AI34" s="121">
        <f>'11 11'!AI34+'43 11'!AI34+'43 16'!AI34+Coil!AI34+Stabilizer!AI34+'11 14'!AI34</f>
        <v>0</v>
      </c>
      <c r="AJ34" s="121">
        <f>'11 11'!AJ34+'43 11'!AJ34+'43 16'!AJ34+Coil!AJ34+Stabilizer!AJ34+'11 14'!AJ34</f>
        <v>0</v>
      </c>
      <c r="AK34" s="122">
        <f t="shared" si="13"/>
        <v>0</v>
      </c>
      <c r="AL34" s="121">
        <f>'11 11'!AL34+'43 11'!AL34+'43 16'!AL34+Coil!AL34+Stabilizer!AL34+'11 14'!AL34</f>
        <v>0</v>
      </c>
      <c r="AM34" s="121">
        <f>'11 11'!AM34+'43 11'!AM34+'43 16'!AM34+Coil!AM34+Stabilizer!AM34+'11 14'!AM34</f>
        <v>0</v>
      </c>
      <c r="AN34" s="124">
        <f t="shared" si="14"/>
        <v>0</v>
      </c>
      <c r="AO34" s="157">
        <f t="shared" si="34"/>
        <v>0</v>
      </c>
      <c r="AP34" s="322">
        <f t="shared" si="35"/>
        <v>0</v>
      </c>
      <c r="AQ34" s="443">
        <f t="shared" si="36"/>
        <v>0</v>
      </c>
      <c r="AR34" s="143">
        <f>'11 11'!AR34+'43 11'!AR34+'43 16'!AR34+Coil!AR34+Stabilizer!AR34+'11 14'!AR34</f>
        <v>0</v>
      </c>
      <c r="AS34" s="121">
        <f>'11 11'!AS34+'43 11'!AS34+'43 16'!AS34+Coil!AS34+Stabilizer!AS34+'11 14'!AS34</f>
        <v>0</v>
      </c>
      <c r="AT34" s="122">
        <f t="shared" si="16"/>
        <v>0</v>
      </c>
      <c r="AU34" s="121">
        <f>'11 11'!AU34+'43 11'!AU34+'43 16'!AU34+Coil!AU34+Stabilizer!AU34+'11 14'!AU34</f>
        <v>0</v>
      </c>
      <c r="AV34" s="121">
        <f>'11 11'!AV34+'43 11'!AV34+'43 16'!AV34+Coil!AV34+Stabilizer!AV34+'11 14'!AV34</f>
        <v>0</v>
      </c>
      <c r="AW34" s="123">
        <f t="shared" si="17"/>
        <v>0</v>
      </c>
      <c r="AX34" s="125">
        <f>'11 11'!AX34+'43 11'!AX34+'43 16'!AX34+Coil!AX34+Stabilizer!AX34+'11 14'!AX34</f>
        <v>0</v>
      </c>
      <c r="AY34" s="121">
        <f>'11 11'!AY34+'43 11'!AY34+'43 16'!AY34+Coil!AY34+Stabilizer!AY34+'11 14'!AY34</f>
        <v>0</v>
      </c>
      <c r="AZ34" s="122">
        <f t="shared" si="18"/>
        <v>0</v>
      </c>
      <c r="BA34" s="157">
        <f t="shared" si="37"/>
        <v>0</v>
      </c>
      <c r="BB34" s="158">
        <f t="shared" si="38"/>
        <v>0</v>
      </c>
      <c r="BC34" s="443">
        <f t="shared" si="39"/>
        <v>0</v>
      </c>
      <c r="BD34" s="166">
        <f t="shared" si="40"/>
        <v>0</v>
      </c>
      <c r="BE34" s="167">
        <f t="shared" si="41"/>
        <v>0</v>
      </c>
      <c r="BF34" s="444">
        <f t="shared" si="42"/>
        <v>0</v>
      </c>
      <c r="BG34" s="439">
        <f t="shared" si="43"/>
        <v>0</v>
      </c>
      <c r="BH34" s="480">
        <f t="shared" si="44"/>
        <v>0</v>
      </c>
      <c r="BI34" s="444">
        <f t="shared" si="45"/>
        <v>0</v>
      </c>
      <c r="BJ34" s="465"/>
    </row>
    <row r="35" spans="1:62" s="183" customFormat="1" ht="30" customHeight="1" x14ac:dyDescent="0.5">
      <c r="A35" s="184">
        <f t="shared" si="46"/>
        <v>29</v>
      </c>
      <c r="B35" s="222">
        <v>51601</v>
      </c>
      <c r="C35" s="236" t="s">
        <v>24</v>
      </c>
      <c r="D35" s="186" t="s">
        <v>65</v>
      </c>
      <c r="E35" s="143">
        <f>'11 11'!E35+'43 11'!E35+'43 16'!E35+Coil!E35+Stabilizer!E35+'11 14'!E35</f>
        <v>0</v>
      </c>
      <c r="F35" s="121">
        <f>'11 11'!F35+'43 11'!F35+'43 16'!F35+Coil!F35+Stabilizer!F35+'11 14'!F35</f>
        <v>0</v>
      </c>
      <c r="G35" s="122">
        <f t="shared" si="22"/>
        <v>0</v>
      </c>
      <c r="H35" s="121">
        <f>'11 11'!H35+'43 11'!H35+'43 16'!H35+Coil!H35+Stabilizer!H35+'11 14'!H35</f>
        <v>0</v>
      </c>
      <c r="I35" s="121">
        <f>'11 11'!I35+'43 11'!I35+'43 16'!I35+Coil!I35+Stabilizer!I35+'11 14'!I35</f>
        <v>0</v>
      </c>
      <c r="J35" s="123">
        <f t="shared" si="23"/>
        <v>0</v>
      </c>
      <c r="K35" s="121">
        <f>'11 11'!K35+'43 11'!K35+'43 16'!K35+Coil!K35+Stabilizer!K35+'11 14'!K35</f>
        <v>0</v>
      </c>
      <c r="L35" s="121">
        <f>'11 11'!L35+'43 11'!L35+'43 16'!L35+Coil!L35+Stabilizer!L35+'11 14'!L35</f>
        <v>0</v>
      </c>
      <c r="M35" s="124">
        <f t="shared" si="24"/>
        <v>0</v>
      </c>
      <c r="N35" s="157">
        <f t="shared" si="25"/>
        <v>0</v>
      </c>
      <c r="O35" s="322">
        <f t="shared" si="26"/>
        <v>0</v>
      </c>
      <c r="P35" s="159">
        <f t="shared" si="27"/>
        <v>0</v>
      </c>
      <c r="Q35" s="143">
        <f>'11 11'!Q35+'43 11'!Q35+'43 16'!Q35+Coil!Q35+Stabilizer!Q35+'11 14'!Q35</f>
        <v>0</v>
      </c>
      <c r="R35" s="121">
        <f>'11 11'!R35+'43 11'!R35+'43 16'!R35+Coil!R35+Stabilizer!R35+'11 14'!R35</f>
        <v>0</v>
      </c>
      <c r="S35" s="122">
        <f t="shared" si="9"/>
        <v>0</v>
      </c>
      <c r="T35" s="121">
        <f>'11 11'!T35+'43 11'!T35+'43 16'!T35+Coil!T35+Stabilizer!T35+'11 14'!T35</f>
        <v>0</v>
      </c>
      <c r="U35" s="121">
        <f>'11 11'!U35+'43 11'!U35+'43 16'!U35+Coil!U35+Stabilizer!U35+'11 14'!U35</f>
        <v>0</v>
      </c>
      <c r="V35" s="123">
        <f t="shared" si="10"/>
        <v>0</v>
      </c>
      <c r="W35" s="121">
        <f>'11 11'!W35+'43 11'!W35+'43 16'!W35+Coil!W35+Stabilizer!W35+'11 14'!W35</f>
        <v>0</v>
      </c>
      <c r="X35" s="121">
        <f>'11 11'!X35+'43 11'!X35+'43 16'!X35+Coil!X35+Stabilizer!X35+'11 14'!X35</f>
        <v>0</v>
      </c>
      <c r="Y35" s="124">
        <f t="shared" si="11"/>
        <v>0</v>
      </c>
      <c r="Z35" s="157">
        <f t="shared" si="28"/>
        <v>0</v>
      </c>
      <c r="AA35" s="322">
        <f t="shared" si="29"/>
        <v>0</v>
      </c>
      <c r="AB35" s="159">
        <f t="shared" si="30"/>
        <v>0</v>
      </c>
      <c r="AC35" s="439">
        <f t="shared" si="31"/>
        <v>0</v>
      </c>
      <c r="AD35" s="327">
        <f t="shared" si="32"/>
        <v>0</v>
      </c>
      <c r="AE35" s="168">
        <f t="shared" si="33"/>
        <v>0</v>
      </c>
      <c r="AF35" s="143">
        <f>'11 11'!AF35+'43 11'!AF35+'43 16'!AF35+Coil!AF35+Stabilizer!AF35+'11 14'!AF35</f>
        <v>0</v>
      </c>
      <c r="AG35" s="121">
        <f>'11 11'!AG35+'43 11'!AG35+'43 16'!AG35+Coil!AG35+Stabilizer!AG35+'11 14'!AG35</f>
        <v>0</v>
      </c>
      <c r="AH35" s="122">
        <f t="shared" si="12"/>
        <v>0</v>
      </c>
      <c r="AI35" s="121">
        <f>'11 11'!AI35+'43 11'!AI35+'43 16'!AI35+Coil!AI35+Stabilizer!AI35+'11 14'!AI35</f>
        <v>0</v>
      </c>
      <c r="AJ35" s="121">
        <f>'11 11'!AJ35+'43 11'!AJ35+'43 16'!AJ35+Coil!AJ35+Stabilizer!AJ35+'11 14'!AJ35</f>
        <v>0</v>
      </c>
      <c r="AK35" s="122">
        <f t="shared" si="13"/>
        <v>0</v>
      </c>
      <c r="AL35" s="121">
        <f>'11 11'!AL35+'43 11'!AL35+'43 16'!AL35+Coil!AL35+Stabilizer!AL35+'11 14'!AL35</f>
        <v>0</v>
      </c>
      <c r="AM35" s="121">
        <f>'11 11'!AM35+'43 11'!AM35+'43 16'!AM35+Coil!AM35+Stabilizer!AM35+'11 14'!AM35</f>
        <v>0</v>
      </c>
      <c r="AN35" s="124">
        <f t="shared" si="14"/>
        <v>0</v>
      </c>
      <c r="AO35" s="157">
        <f t="shared" si="34"/>
        <v>0</v>
      </c>
      <c r="AP35" s="322">
        <f t="shared" si="35"/>
        <v>0</v>
      </c>
      <c r="AQ35" s="443">
        <f t="shared" si="36"/>
        <v>0</v>
      </c>
      <c r="AR35" s="143">
        <f>'11 11'!AR35+'43 11'!AR35+'43 16'!AR35+Coil!AR35+Stabilizer!AR35+'11 14'!AR35</f>
        <v>0</v>
      </c>
      <c r="AS35" s="121">
        <f>'11 11'!AS35+'43 11'!AS35+'43 16'!AS35+Coil!AS35+Stabilizer!AS35+'11 14'!AS35</f>
        <v>0</v>
      </c>
      <c r="AT35" s="122">
        <f t="shared" si="16"/>
        <v>0</v>
      </c>
      <c r="AU35" s="121">
        <f>'11 11'!AU35+'43 11'!AU35+'43 16'!AU35+Coil!AU35+Stabilizer!AU35+'11 14'!AU35</f>
        <v>0</v>
      </c>
      <c r="AV35" s="121">
        <f>'11 11'!AV35+'43 11'!AV35+'43 16'!AV35+Coil!AV35+Stabilizer!AV35+'11 14'!AV35</f>
        <v>0</v>
      </c>
      <c r="AW35" s="123">
        <f t="shared" si="17"/>
        <v>0</v>
      </c>
      <c r="AX35" s="125">
        <f>'11 11'!AX35+'43 11'!AX35+'43 16'!AX35+Coil!AX35+Stabilizer!AX35+'11 14'!AX35</f>
        <v>0</v>
      </c>
      <c r="AY35" s="121">
        <f>'11 11'!AY35+'43 11'!AY35+'43 16'!AY35+Coil!AY35+Stabilizer!AY35+'11 14'!AY35</f>
        <v>0</v>
      </c>
      <c r="AZ35" s="122">
        <f t="shared" si="18"/>
        <v>0</v>
      </c>
      <c r="BA35" s="157">
        <f t="shared" si="37"/>
        <v>0</v>
      </c>
      <c r="BB35" s="158">
        <f t="shared" si="38"/>
        <v>0</v>
      </c>
      <c r="BC35" s="443">
        <f t="shared" si="39"/>
        <v>0</v>
      </c>
      <c r="BD35" s="166">
        <f t="shared" si="40"/>
        <v>0</v>
      </c>
      <c r="BE35" s="167">
        <f t="shared" si="41"/>
        <v>0</v>
      </c>
      <c r="BF35" s="444">
        <f t="shared" si="42"/>
        <v>0</v>
      </c>
      <c r="BG35" s="439">
        <f t="shared" si="43"/>
        <v>0</v>
      </c>
      <c r="BH35" s="480">
        <f t="shared" si="44"/>
        <v>0</v>
      </c>
      <c r="BI35" s="444">
        <f t="shared" si="45"/>
        <v>0</v>
      </c>
      <c r="BJ35" s="465"/>
    </row>
    <row r="36" spans="1:62" s="183" customFormat="1" ht="30" customHeight="1" x14ac:dyDescent="0.5">
      <c r="A36" s="184">
        <f t="shared" si="46"/>
        <v>30</v>
      </c>
      <c r="B36" s="222">
        <v>51602</v>
      </c>
      <c r="C36" s="236" t="s">
        <v>25</v>
      </c>
      <c r="D36" s="186" t="s">
        <v>66</v>
      </c>
      <c r="E36" s="143">
        <f>'11 11'!E36+'43 11'!E36+'43 16'!E36+Coil!E36+Stabilizer!E36+'11 14'!E36</f>
        <v>0</v>
      </c>
      <c r="F36" s="121">
        <f>'11 11'!F36+'43 11'!F36+'43 16'!F36+Coil!F36+Stabilizer!F36+'11 14'!F36</f>
        <v>0</v>
      </c>
      <c r="G36" s="122">
        <f t="shared" si="22"/>
        <v>0</v>
      </c>
      <c r="H36" s="121">
        <f>'11 11'!H36+'43 11'!H36+'43 16'!H36+Coil!H36+Stabilizer!H36+'11 14'!H36</f>
        <v>0</v>
      </c>
      <c r="I36" s="121">
        <f>'11 11'!I36+'43 11'!I36+'43 16'!I36+Coil!I36+Stabilizer!I36+'11 14'!I36</f>
        <v>0</v>
      </c>
      <c r="J36" s="123">
        <f t="shared" si="23"/>
        <v>0</v>
      </c>
      <c r="K36" s="121">
        <f>'11 11'!K36+'43 11'!K36+'43 16'!K36+Coil!K36+Stabilizer!K36+'11 14'!K36</f>
        <v>0</v>
      </c>
      <c r="L36" s="121">
        <f>'11 11'!L36+'43 11'!L36+'43 16'!L36+Coil!L36+Stabilizer!L36+'11 14'!L36</f>
        <v>0</v>
      </c>
      <c r="M36" s="124">
        <f t="shared" si="24"/>
        <v>0</v>
      </c>
      <c r="N36" s="157">
        <f t="shared" si="25"/>
        <v>0</v>
      </c>
      <c r="O36" s="322">
        <f t="shared" si="26"/>
        <v>0</v>
      </c>
      <c r="P36" s="159">
        <f t="shared" si="27"/>
        <v>0</v>
      </c>
      <c r="Q36" s="143">
        <f>'11 11'!Q36+'43 11'!Q36+'43 16'!Q36+Coil!Q36+Stabilizer!Q36+'11 14'!Q36</f>
        <v>0</v>
      </c>
      <c r="R36" s="121">
        <f>'11 11'!R36+'43 11'!R36+'43 16'!R36+Coil!R36+Stabilizer!R36+'11 14'!R36</f>
        <v>0</v>
      </c>
      <c r="S36" s="122">
        <f t="shared" si="9"/>
        <v>0</v>
      </c>
      <c r="T36" s="121">
        <f>'11 11'!T36+'43 11'!T36+'43 16'!T36+Coil!T36+Stabilizer!T36+'11 14'!T36</f>
        <v>0</v>
      </c>
      <c r="U36" s="121">
        <f>'11 11'!U36+'43 11'!U36+'43 16'!U36+Coil!U36+Stabilizer!U36+'11 14'!U36</f>
        <v>0</v>
      </c>
      <c r="V36" s="123">
        <f t="shared" si="10"/>
        <v>0</v>
      </c>
      <c r="W36" s="121">
        <f>'11 11'!W36+'43 11'!W36+'43 16'!W36+Coil!W36+Stabilizer!W36+'11 14'!W36</f>
        <v>0</v>
      </c>
      <c r="X36" s="121">
        <f>'11 11'!X36+'43 11'!X36+'43 16'!X36+Coil!X36+Stabilizer!X36+'11 14'!X36</f>
        <v>0</v>
      </c>
      <c r="Y36" s="124">
        <f t="shared" si="11"/>
        <v>0</v>
      </c>
      <c r="Z36" s="157">
        <f t="shared" si="28"/>
        <v>0</v>
      </c>
      <c r="AA36" s="322">
        <f t="shared" si="29"/>
        <v>0</v>
      </c>
      <c r="AB36" s="159">
        <f t="shared" si="30"/>
        <v>0</v>
      </c>
      <c r="AC36" s="439">
        <f t="shared" si="31"/>
        <v>0</v>
      </c>
      <c r="AD36" s="327">
        <f t="shared" si="32"/>
        <v>0</v>
      </c>
      <c r="AE36" s="168">
        <f t="shared" si="33"/>
        <v>0</v>
      </c>
      <c r="AF36" s="143">
        <f>'11 11'!AF36+'43 11'!AF36+'43 16'!AF36+Coil!AF36+Stabilizer!AF36+'11 14'!AF36</f>
        <v>0</v>
      </c>
      <c r="AG36" s="121">
        <f>'11 11'!AG36+'43 11'!AG36+'43 16'!AG36+Coil!AG36+Stabilizer!AG36+'11 14'!AG36</f>
        <v>0</v>
      </c>
      <c r="AH36" s="122">
        <f t="shared" si="12"/>
        <v>0</v>
      </c>
      <c r="AI36" s="121">
        <f>'11 11'!AI36+'43 11'!AI36+'43 16'!AI36+Coil!AI36+Stabilizer!AI36+'11 14'!AI36</f>
        <v>0</v>
      </c>
      <c r="AJ36" s="121">
        <f>'11 11'!AJ36+'43 11'!AJ36+'43 16'!AJ36+Coil!AJ36+Stabilizer!AJ36+'11 14'!AJ36</f>
        <v>0</v>
      </c>
      <c r="AK36" s="122">
        <f t="shared" si="13"/>
        <v>0</v>
      </c>
      <c r="AL36" s="121">
        <f>'11 11'!AL36+'43 11'!AL36+'43 16'!AL36+Coil!AL36+Stabilizer!AL36+'11 14'!AL36</f>
        <v>0</v>
      </c>
      <c r="AM36" s="121">
        <f>'11 11'!AM36+'43 11'!AM36+'43 16'!AM36+Coil!AM36+Stabilizer!AM36+'11 14'!AM36</f>
        <v>0</v>
      </c>
      <c r="AN36" s="124">
        <f t="shared" si="14"/>
        <v>0</v>
      </c>
      <c r="AO36" s="157">
        <f t="shared" si="34"/>
        <v>0</v>
      </c>
      <c r="AP36" s="322">
        <f t="shared" si="35"/>
        <v>0</v>
      </c>
      <c r="AQ36" s="443">
        <f t="shared" si="36"/>
        <v>0</v>
      </c>
      <c r="AR36" s="143">
        <f>'11 11'!AR36+'43 11'!AR36+'43 16'!AR36+Coil!AR36+Stabilizer!AR36+'11 14'!AR36</f>
        <v>0</v>
      </c>
      <c r="AS36" s="121">
        <f>'11 11'!AS36+'43 11'!AS36+'43 16'!AS36+Coil!AS36+Stabilizer!AS36+'11 14'!AS36</f>
        <v>0</v>
      </c>
      <c r="AT36" s="122">
        <f t="shared" si="16"/>
        <v>0</v>
      </c>
      <c r="AU36" s="121">
        <f>'11 11'!AU36+'43 11'!AU36+'43 16'!AU36+Coil!AU36+Stabilizer!AU36+'11 14'!AU36</f>
        <v>0</v>
      </c>
      <c r="AV36" s="121">
        <f>'11 11'!AV36+'43 11'!AV36+'43 16'!AV36+Coil!AV36+Stabilizer!AV36+'11 14'!AV36</f>
        <v>0</v>
      </c>
      <c r="AW36" s="123">
        <f t="shared" si="17"/>
        <v>0</v>
      </c>
      <c r="AX36" s="125">
        <f>'11 11'!AX36+'43 11'!AX36+'43 16'!AX36+Coil!AX36+Stabilizer!AX36+'11 14'!AX36</f>
        <v>0</v>
      </c>
      <c r="AY36" s="121">
        <f>'11 11'!AY36+'43 11'!AY36+'43 16'!AY36+Coil!AY36+Stabilizer!AY36+'11 14'!AY36</f>
        <v>0</v>
      </c>
      <c r="AZ36" s="122">
        <f t="shared" si="18"/>
        <v>0</v>
      </c>
      <c r="BA36" s="157">
        <f t="shared" si="37"/>
        <v>0</v>
      </c>
      <c r="BB36" s="158">
        <f t="shared" si="38"/>
        <v>0</v>
      </c>
      <c r="BC36" s="443">
        <f t="shared" si="39"/>
        <v>0</v>
      </c>
      <c r="BD36" s="166">
        <f t="shared" si="40"/>
        <v>0</v>
      </c>
      <c r="BE36" s="167">
        <f t="shared" si="41"/>
        <v>0</v>
      </c>
      <c r="BF36" s="444">
        <f t="shared" si="42"/>
        <v>0</v>
      </c>
      <c r="BG36" s="439">
        <f t="shared" si="43"/>
        <v>0</v>
      </c>
      <c r="BH36" s="480">
        <f t="shared" si="44"/>
        <v>0</v>
      </c>
      <c r="BI36" s="444">
        <f t="shared" si="45"/>
        <v>0</v>
      </c>
      <c r="BJ36" s="465"/>
    </row>
    <row r="37" spans="1:62" s="183" customFormat="1" ht="30" customHeight="1" x14ac:dyDescent="0.5">
      <c r="A37" s="184">
        <f t="shared" si="46"/>
        <v>31</v>
      </c>
      <c r="B37" s="222">
        <v>51603</v>
      </c>
      <c r="C37" s="236" t="s">
        <v>26</v>
      </c>
      <c r="D37" s="186" t="s">
        <v>83</v>
      </c>
      <c r="E37" s="143">
        <f>'11 11'!E37+'43 11'!E37+'43 16'!E37+Coil!E37+Stabilizer!E37+'11 14'!E37</f>
        <v>0</v>
      </c>
      <c r="F37" s="121">
        <f>'11 11'!F37+'43 11'!F37+'43 16'!F37+Coil!F37+Stabilizer!F37+'11 14'!F37</f>
        <v>0</v>
      </c>
      <c r="G37" s="122">
        <f t="shared" si="22"/>
        <v>0</v>
      </c>
      <c r="H37" s="121">
        <f>'11 11'!H37+'43 11'!H37+'43 16'!H37+Coil!H37+Stabilizer!H37+'11 14'!H37</f>
        <v>0</v>
      </c>
      <c r="I37" s="121">
        <f>'11 11'!I37+'43 11'!I37+'43 16'!I37+Coil!I37+Stabilizer!I37+'11 14'!I37</f>
        <v>0</v>
      </c>
      <c r="J37" s="123">
        <f t="shared" si="23"/>
        <v>0</v>
      </c>
      <c r="K37" s="121">
        <f>'11 11'!K37+'43 11'!K37+'43 16'!K37+Coil!K37+Stabilizer!K37+'11 14'!K37</f>
        <v>0</v>
      </c>
      <c r="L37" s="121">
        <f>'11 11'!L37+'43 11'!L37+'43 16'!L37+Coil!L37+Stabilizer!L37+'11 14'!L37</f>
        <v>0</v>
      </c>
      <c r="M37" s="124">
        <f t="shared" si="24"/>
        <v>0</v>
      </c>
      <c r="N37" s="157">
        <f t="shared" si="25"/>
        <v>0</v>
      </c>
      <c r="O37" s="322">
        <f t="shared" si="26"/>
        <v>0</v>
      </c>
      <c r="P37" s="159">
        <f t="shared" si="27"/>
        <v>0</v>
      </c>
      <c r="Q37" s="143">
        <f>'11 11'!Q37+'43 11'!Q37+'43 16'!Q37+Coil!Q37+Stabilizer!Q37+'11 14'!Q37</f>
        <v>0</v>
      </c>
      <c r="R37" s="121">
        <f>'11 11'!R37+'43 11'!R37+'43 16'!R37+Coil!R37+Stabilizer!R37+'11 14'!R37</f>
        <v>0</v>
      </c>
      <c r="S37" s="122">
        <f t="shared" si="9"/>
        <v>0</v>
      </c>
      <c r="T37" s="121">
        <f>'11 11'!T37+'43 11'!T37+'43 16'!T37+Coil!T37+Stabilizer!T37+'11 14'!T37</f>
        <v>0</v>
      </c>
      <c r="U37" s="121">
        <f>'11 11'!U37+'43 11'!U37+'43 16'!U37+Coil!U37+Stabilizer!U37+'11 14'!U37</f>
        <v>0</v>
      </c>
      <c r="V37" s="123">
        <f t="shared" si="10"/>
        <v>0</v>
      </c>
      <c r="W37" s="121">
        <f>'11 11'!W37+'43 11'!W37+'43 16'!W37+Coil!W37+Stabilizer!W37+'11 14'!W37</f>
        <v>0</v>
      </c>
      <c r="X37" s="121">
        <f>'11 11'!X37+'43 11'!X37+'43 16'!X37+Coil!X37+Stabilizer!X37+'11 14'!X37</f>
        <v>0</v>
      </c>
      <c r="Y37" s="124">
        <f t="shared" si="11"/>
        <v>0</v>
      </c>
      <c r="Z37" s="157">
        <f t="shared" si="28"/>
        <v>0</v>
      </c>
      <c r="AA37" s="322">
        <f t="shared" si="29"/>
        <v>0</v>
      </c>
      <c r="AB37" s="159">
        <f t="shared" si="30"/>
        <v>0</v>
      </c>
      <c r="AC37" s="439">
        <f t="shared" si="31"/>
        <v>0</v>
      </c>
      <c r="AD37" s="327">
        <f t="shared" si="32"/>
        <v>0</v>
      </c>
      <c r="AE37" s="168">
        <f t="shared" si="33"/>
        <v>0</v>
      </c>
      <c r="AF37" s="143">
        <f>'11 11'!AF37+'43 11'!AF37+'43 16'!AF37+Coil!AF37+Stabilizer!AF37+'11 14'!AF37</f>
        <v>0</v>
      </c>
      <c r="AG37" s="121">
        <f>'11 11'!AG37+'43 11'!AG37+'43 16'!AG37+Coil!AG37+Stabilizer!AG37+'11 14'!AG37</f>
        <v>0</v>
      </c>
      <c r="AH37" s="122">
        <f t="shared" si="12"/>
        <v>0</v>
      </c>
      <c r="AI37" s="121">
        <f>'11 11'!AI37+'43 11'!AI37+'43 16'!AI37+Coil!AI37+Stabilizer!AI37+'11 14'!AI37</f>
        <v>0</v>
      </c>
      <c r="AJ37" s="121">
        <f>'11 11'!AJ37+'43 11'!AJ37+'43 16'!AJ37+Coil!AJ37+Stabilizer!AJ37+'11 14'!AJ37</f>
        <v>0</v>
      </c>
      <c r="AK37" s="122">
        <f t="shared" si="13"/>
        <v>0</v>
      </c>
      <c r="AL37" s="121">
        <f>'11 11'!AL37+'43 11'!AL37+'43 16'!AL37+Coil!AL37+Stabilizer!AL37+'11 14'!AL37</f>
        <v>0</v>
      </c>
      <c r="AM37" s="121">
        <f>'11 11'!AM37+'43 11'!AM37+'43 16'!AM37+Coil!AM37+Stabilizer!AM37+'11 14'!AM37</f>
        <v>0</v>
      </c>
      <c r="AN37" s="124">
        <f t="shared" si="14"/>
        <v>0</v>
      </c>
      <c r="AO37" s="157">
        <f t="shared" si="34"/>
        <v>0</v>
      </c>
      <c r="AP37" s="322">
        <f t="shared" si="35"/>
        <v>0</v>
      </c>
      <c r="AQ37" s="443">
        <f t="shared" si="36"/>
        <v>0</v>
      </c>
      <c r="AR37" s="143">
        <f>'11 11'!AR37+'43 11'!AR37+'43 16'!AR37+Coil!AR37+Stabilizer!AR37+'11 14'!AR37</f>
        <v>0</v>
      </c>
      <c r="AS37" s="121">
        <f>'11 11'!AS37+'43 11'!AS37+'43 16'!AS37+Coil!AS37+Stabilizer!AS37+'11 14'!AS37</f>
        <v>0</v>
      </c>
      <c r="AT37" s="122">
        <f t="shared" si="16"/>
        <v>0</v>
      </c>
      <c r="AU37" s="121">
        <f>'11 11'!AU37+'43 11'!AU37+'43 16'!AU37+Coil!AU37+Stabilizer!AU37+'11 14'!AU37</f>
        <v>0</v>
      </c>
      <c r="AV37" s="121">
        <f>'11 11'!AV37+'43 11'!AV37+'43 16'!AV37+Coil!AV37+Stabilizer!AV37+'11 14'!AV37</f>
        <v>0</v>
      </c>
      <c r="AW37" s="123">
        <f t="shared" si="17"/>
        <v>0</v>
      </c>
      <c r="AX37" s="125">
        <f>'11 11'!AX37+'43 11'!AX37+'43 16'!AX37+Coil!AX37+Stabilizer!AX37+'11 14'!AX37</f>
        <v>0</v>
      </c>
      <c r="AY37" s="121">
        <f>'11 11'!AY37+'43 11'!AY37+'43 16'!AY37+Coil!AY37+Stabilizer!AY37+'11 14'!AY37</f>
        <v>0</v>
      </c>
      <c r="AZ37" s="122">
        <f t="shared" si="18"/>
        <v>0</v>
      </c>
      <c r="BA37" s="157">
        <f t="shared" si="37"/>
        <v>0</v>
      </c>
      <c r="BB37" s="158">
        <f t="shared" si="38"/>
        <v>0</v>
      </c>
      <c r="BC37" s="443">
        <f t="shared" si="39"/>
        <v>0</v>
      </c>
      <c r="BD37" s="166">
        <f t="shared" si="40"/>
        <v>0</v>
      </c>
      <c r="BE37" s="167">
        <f t="shared" si="41"/>
        <v>0</v>
      </c>
      <c r="BF37" s="444">
        <f t="shared" si="42"/>
        <v>0</v>
      </c>
      <c r="BG37" s="439">
        <f t="shared" si="43"/>
        <v>0</v>
      </c>
      <c r="BH37" s="480">
        <f t="shared" si="44"/>
        <v>0</v>
      </c>
      <c r="BI37" s="444">
        <f t="shared" si="45"/>
        <v>0</v>
      </c>
      <c r="BJ37" s="465"/>
    </row>
    <row r="38" spans="1:62" s="183" customFormat="1" ht="30" customHeight="1" x14ac:dyDescent="0.5">
      <c r="A38" s="184">
        <f t="shared" si="46"/>
        <v>32</v>
      </c>
      <c r="B38" s="222">
        <v>51604</v>
      </c>
      <c r="C38" s="236" t="s">
        <v>27</v>
      </c>
      <c r="D38" s="186" t="s">
        <v>67</v>
      </c>
      <c r="E38" s="143">
        <f>'11 11'!E38+'43 11'!E38+'43 16'!E38+Coil!E38+Stabilizer!E38+'11 14'!E38</f>
        <v>0</v>
      </c>
      <c r="F38" s="121">
        <f>'11 11'!F38+'43 11'!F38+'43 16'!F38+Coil!F38+Stabilizer!F38+'11 14'!F38</f>
        <v>0</v>
      </c>
      <c r="G38" s="122">
        <f t="shared" si="22"/>
        <v>0</v>
      </c>
      <c r="H38" s="121">
        <f>'11 11'!H38+'43 11'!H38+'43 16'!H38+Coil!H38+Stabilizer!H38+'11 14'!H38</f>
        <v>0</v>
      </c>
      <c r="I38" s="121">
        <f>'11 11'!I38+'43 11'!I38+'43 16'!I38+Coil!I38+Stabilizer!I38+'11 14'!I38</f>
        <v>0</v>
      </c>
      <c r="J38" s="123">
        <f t="shared" si="23"/>
        <v>0</v>
      </c>
      <c r="K38" s="121">
        <f>'11 11'!K38+'43 11'!K38+'43 16'!K38+Coil!K38+Stabilizer!K38+'11 14'!K38</f>
        <v>0</v>
      </c>
      <c r="L38" s="121">
        <f>'11 11'!L38+'43 11'!L38+'43 16'!L38+Coil!L38+Stabilizer!L38+'11 14'!L38</f>
        <v>0</v>
      </c>
      <c r="M38" s="124">
        <f t="shared" si="24"/>
        <v>0</v>
      </c>
      <c r="N38" s="157">
        <f t="shared" si="25"/>
        <v>0</v>
      </c>
      <c r="O38" s="322">
        <f t="shared" si="26"/>
        <v>0</v>
      </c>
      <c r="P38" s="159">
        <f t="shared" si="27"/>
        <v>0</v>
      </c>
      <c r="Q38" s="143">
        <f>'11 11'!Q38+'43 11'!Q38+'43 16'!Q38+Coil!Q38+Stabilizer!Q38+'11 14'!Q38</f>
        <v>0</v>
      </c>
      <c r="R38" s="121">
        <f>'11 11'!R38+'43 11'!R38+'43 16'!R38+Coil!R38+Stabilizer!R38+'11 14'!R38</f>
        <v>0</v>
      </c>
      <c r="S38" s="122">
        <f t="shared" si="9"/>
        <v>0</v>
      </c>
      <c r="T38" s="121">
        <f>'11 11'!T38+'43 11'!T38+'43 16'!T38+Coil!T38+Stabilizer!T38+'11 14'!T38</f>
        <v>0</v>
      </c>
      <c r="U38" s="121">
        <f>'11 11'!U38+'43 11'!U38+'43 16'!U38+Coil!U38+Stabilizer!U38+'11 14'!U38</f>
        <v>0</v>
      </c>
      <c r="V38" s="123">
        <f t="shared" si="10"/>
        <v>0</v>
      </c>
      <c r="W38" s="121">
        <f>'11 11'!W38+'43 11'!W38+'43 16'!W38+Coil!W38+Stabilizer!W38+'11 14'!W38</f>
        <v>0</v>
      </c>
      <c r="X38" s="121">
        <f>'11 11'!X38+'43 11'!X38+'43 16'!X38+Coil!X38+Stabilizer!X38+'11 14'!X38</f>
        <v>0</v>
      </c>
      <c r="Y38" s="124">
        <f t="shared" si="11"/>
        <v>0</v>
      </c>
      <c r="Z38" s="157">
        <f t="shared" si="28"/>
        <v>0</v>
      </c>
      <c r="AA38" s="322">
        <f t="shared" si="29"/>
        <v>0</v>
      </c>
      <c r="AB38" s="159">
        <f t="shared" si="30"/>
        <v>0</v>
      </c>
      <c r="AC38" s="439">
        <f t="shared" si="31"/>
        <v>0</v>
      </c>
      <c r="AD38" s="327">
        <f t="shared" si="32"/>
        <v>0</v>
      </c>
      <c r="AE38" s="168">
        <f t="shared" si="33"/>
        <v>0</v>
      </c>
      <c r="AF38" s="143">
        <f>'11 11'!AF38+'43 11'!AF38+'43 16'!AF38+Coil!AF38+Stabilizer!AF38+'11 14'!AF38</f>
        <v>0</v>
      </c>
      <c r="AG38" s="121">
        <f>'11 11'!AG38+'43 11'!AG38+'43 16'!AG38+Coil!AG38+Stabilizer!AG38+'11 14'!AG38</f>
        <v>0</v>
      </c>
      <c r="AH38" s="122">
        <f t="shared" si="12"/>
        <v>0</v>
      </c>
      <c r="AI38" s="121">
        <f>'11 11'!AI38+'43 11'!AI38+'43 16'!AI38+Coil!AI38+Stabilizer!AI38+'11 14'!AI38</f>
        <v>0</v>
      </c>
      <c r="AJ38" s="121">
        <f>'11 11'!AJ38+'43 11'!AJ38+'43 16'!AJ38+Coil!AJ38+Stabilizer!AJ38+'11 14'!AJ38</f>
        <v>0</v>
      </c>
      <c r="AK38" s="122">
        <f t="shared" si="13"/>
        <v>0</v>
      </c>
      <c r="AL38" s="121">
        <f>'11 11'!AL38+'43 11'!AL38+'43 16'!AL38+Coil!AL38+Stabilizer!AL38+'11 14'!AL38</f>
        <v>0</v>
      </c>
      <c r="AM38" s="121">
        <f>'11 11'!AM38+'43 11'!AM38+'43 16'!AM38+Coil!AM38+Stabilizer!AM38+'11 14'!AM38</f>
        <v>0</v>
      </c>
      <c r="AN38" s="124">
        <f t="shared" si="14"/>
        <v>0</v>
      </c>
      <c r="AO38" s="157">
        <f t="shared" si="34"/>
        <v>0</v>
      </c>
      <c r="AP38" s="322">
        <f t="shared" si="35"/>
        <v>0</v>
      </c>
      <c r="AQ38" s="443">
        <f t="shared" si="36"/>
        <v>0</v>
      </c>
      <c r="AR38" s="143">
        <f>'11 11'!AR38+'43 11'!AR38+'43 16'!AR38+Coil!AR38+Stabilizer!AR38+'11 14'!AR38</f>
        <v>0</v>
      </c>
      <c r="AS38" s="121">
        <f>'11 11'!AS38+'43 11'!AS38+'43 16'!AS38+Coil!AS38+Stabilizer!AS38+'11 14'!AS38</f>
        <v>0</v>
      </c>
      <c r="AT38" s="122">
        <f t="shared" si="16"/>
        <v>0</v>
      </c>
      <c r="AU38" s="121">
        <f>'11 11'!AU38+'43 11'!AU38+'43 16'!AU38+Coil!AU38+Stabilizer!AU38+'11 14'!AU38</f>
        <v>0</v>
      </c>
      <c r="AV38" s="121">
        <f>'11 11'!AV38+'43 11'!AV38+'43 16'!AV38+Coil!AV38+Stabilizer!AV38+'11 14'!AV38</f>
        <v>0</v>
      </c>
      <c r="AW38" s="123">
        <f t="shared" si="17"/>
        <v>0</v>
      </c>
      <c r="AX38" s="125">
        <f>'11 11'!AX38+'43 11'!AX38+'43 16'!AX38+Coil!AX38+Stabilizer!AX38+'11 14'!AX38</f>
        <v>0</v>
      </c>
      <c r="AY38" s="121">
        <f>'11 11'!AY38+'43 11'!AY38+'43 16'!AY38+Coil!AY38+Stabilizer!AY38+'11 14'!AY38</f>
        <v>0</v>
      </c>
      <c r="AZ38" s="122">
        <f t="shared" si="18"/>
        <v>0</v>
      </c>
      <c r="BA38" s="157">
        <f t="shared" si="37"/>
        <v>0</v>
      </c>
      <c r="BB38" s="158">
        <f t="shared" si="38"/>
        <v>0</v>
      </c>
      <c r="BC38" s="443">
        <f t="shared" si="39"/>
        <v>0</v>
      </c>
      <c r="BD38" s="166">
        <f t="shared" si="40"/>
        <v>0</v>
      </c>
      <c r="BE38" s="167">
        <f t="shared" si="41"/>
        <v>0</v>
      </c>
      <c r="BF38" s="444">
        <f t="shared" si="42"/>
        <v>0</v>
      </c>
      <c r="BG38" s="439">
        <f t="shared" si="43"/>
        <v>0</v>
      </c>
      <c r="BH38" s="480">
        <f t="shared" si="44"/>
        <v>0</v>
      </c>
      <c r="BI38" s="444">
        <f t="shared" si="45"/>
        <v>0</v>
      </c>
      <c r="BJ38" s="465"/>
    </row>
    <row r="39" spans="1:62" s="183" customFormat="1" ht="30" customHeight="1" x14ac:dyDescent="0.5">
      <c r="A39" s="184">
        <f t="shared" si="46"/>
        <v>33</v>
      </c>
      <c r="B39" s="222">
        <v>51605</v>
      </c>
      <c r="C39" s="236" t="s">
        <v>28</v>
      </c>
      <c r="D39" s="186" t="s">
        <v>84</v>
      </c>
      <c r="E39" s="143">
        <f>'11 11'!E39+'43 11'!E39+'43 16'!E39+Coil!E39+Stabilizer!E39+'11 14'!E39</f>
        <v>0</v>
      </c>
      <c r="F39" s="121">
        <f>'11 11'!F39+'43 11'!F39+'43 16'!F39+Coil!F39+Stabilizer!F39+'11 14'!F39</f>
        <v>0</v>
      </c>
      <c r="G39" s="122">
        <f t="shared" si="22"/>
        <v>0</v>
      </c>
      <c r="H39" s="121">
        <f>'11 11'!H39+'43 11'!H39+'43 16'!H39+Coil!H39+Stabilizer!H39+'11 14'!H39</f>
        <v>0</v>
      </c>
      <c r="I39" s="121">
        <f>'11 11'!I39+'43 11'!I39+'43 16'!I39+Coil!I39+Stabilizer!I39+'11 14'!I39</f>
        <v>0</v>
      </c>
      <c r="J39" s="123">
        <f t="shared" si="23"/>
        <v>0</v>
      </c>
      <c r="K39" s="121">
        <f>'11 11'!K39+'43 11'!K39+'43 16'!K39+Coil!K39+Stabilizer!K39+'11 14'!K39</f>
        <v>0</v>
      </c>
      <c r="L39" s="121">
        <f>'11 11'!L39+'43 11'!L39+'43 16'!L39+Coil!L39+Stabilizer!L39+'11 14'!L39</f>
        <v>0</v>
      </c>
      <c r="M39" s="124">
        <f t="shared" si="24"/>
        <v>0</v>
      </c>
      <c r="N39" s="157">
        <f t="shared" si="25"/>
        <v>0</v>
      </c>
      <c r="O39" s="322">
        <f t="shared" si="26"/>
        <v>0</v>
      </c>
      <c r="P39" s="159">
        <f t="shared" si="27"/>
        <v>0</v>
      </c>
      <c r="Q39" s="143">
        <f>'11 11'!Q39+'43 11'!Q39+'43 16'!Q39+Coil!Q39+Stabilizer!Q39+'11 14'!Q39</f>
        <v>0</v>
      </c>
      <c r="R39" s="121">
        <f>'11 11'!R39+'43 11'!R39+'43 16'!R39+Coil!R39+Stabilizer!R39+'11 14'!R39</f>
        <v>0</v>
      </c>
      <c r="S39" s="122">
        <f t="shared" si="9"/>
        <v>0</v>
      </c>
      <c r="T39" s="121">
        <f>'11 11'!T39+'43 11'!T39+'43 16'!T39+Coil!T39+Stabilizer!T39+'11 14'!T39</f>
        <v>0</v>
      </c>
      <c r="U39" s="121">
        <f>'11 11'!U39+'43 11'!U39+'43 16'!U39+Coil!U39+Stabilizer!U39+'11 14'!U39</f>
        <v>0</v>
      </c>
      <c r="V39" s="123">
        <f t="shared" si="10"/>
        <v>0</v>
      </c>
      <c r="W39" s="121">
        <f>'11 11'!W39+'43 11'!W39+'43 16'!W39+Coil!W39+Stabilizer!W39+'11 14'!W39</f>
        <v>0</v>
      </c>
      <c r="X39" s="121">
        <f>'11 11'!X39+'43 11'!X39+'43 16'!X39+Coil!X39+Stabilizer!X39+'11 14'!X39</f>
        <v>0</v>
      </c>
      <c r="Y39" s="124">
        <f t="shared" si="11"/>
        <v>0</v>
      </c>
      <c r="Z39" s="157">
        <f t="shared" si="28"/>
        <v>0</v>
      </c>
      <c r="AA39" s="322">
        <f t="shared" si="29"/>
        <v>0</v>
      </c>
      <c r="AB39" s="159">
        <f t="shared" si="30"/>
        <v>0</v>
      </c>
      <c r="AC39" s="439">
        <f t="shared" si="31"/>
        <v>0</v>
      </c>
      <c r="AD39" s="327">
        <f t="shared" si="32"/>
        <v>0</v>
      </c>
      <c r="AE39" s="168">
        <f t="shared" si="33"/>
        <v>0</v>
      </c>
      <c r="AF39" s="143">
        <f>'11 11'!AF39+'43 11'!AF39+'43 16'!AF39+Coil!AF39+Stabilizer!AF39+'11 14'!AF39</f>
        <v>0</v>
      </c>
      <c r="AG39" s="121">
        <f>'11 11'!AG39+'43 11'!AG39+'43 16'!AG39+Coil!AG39+Stabilizer!AG39+'11 14'!AG39</f>
        <v>0</v>
      </c>
      <c r="AH39" s="122">
        <f t="shared" si="12"/>
        <v>0</v>
      </c>
      <c r="AI39" s="121">
        <f>'11 11'!AI39+'43 11'!AI39+'43 16'!AI39+Coil!AI39+Stabilizer!AI39+'11 14'!AI39</f>
        <v>0</v>
      </c>
      <c r="AJ39" s="121">
        <f>'11 11'!AJ39+'43 11'!AJ39+'43 16'!AJ39+Coil!AJ39+Stabilizer!AJ39+'11 14'!AJ39</f>
        <v>0</v>
      </c>
      <c r="AK39" s="122">
        <f t="shared" si="13"/>
        <v>0</v>
      </c>
      <c r="AL39" s="121">
        <f>'11 11'!AL39+'43 11'!AL39+'43 16'!AL39+Coil!AL39+Stabilizer!AL39+'11 14'!AL39</f>
        <v>0</v>
      </c>
      <c r="AM39" s="121">
        <f>'11 11'!AM39+'43 11'!AM39+'43 16'!AM39+Coil!AM39+Stabilizer!AM39+'11 14'!AM39</f>
        <v>0</v>
      </c>
      <c r="AN39" s="124">
        <f t="shared" si="14"/>
        <v>0</v>
      </c>
      <c r="AO39" s="157">
        <f t="shared" si="34"/>
        <v>0</v>
      </c>
      <c r="AP39" s="322">
        <f t="shared" si="35"/>
        <v>0</v>
      </c>
      <c r="AQ39" s="443">
        <f t="shared" si="36"/>
        <v>0</v>
      </c>
      <c r="AR39" s="143">
        <f>'11 11'!AR39+'43 11'!AR39+'43 16'!AR39+Coil!AR39+Stabilizer!AR39+'11 14'!AR39</f>
        <v>0</v>
      </c>
      <c r="AS39" s="121">
        <f>'11 11'!AS39+'43 11'!AS39+'43 16'!AS39+Coil!AS39+Stabilizer!AS39+'11 14'!AS39</f>
        <v>0</v>
      </c>
      <c r="AT39" s="122">
        <f t="shared" si="16"/>
        <v>0</v>
      </c>
      <c r="AU39" s="121">
        <f>'11 11'!AU39+'43 11'!AU39+'43 16'!AU39+Coil!AU39+Stabilizer!AU39+'11 14'!AU39</f>
        <v>0</v>
      </c>
      <c r="AV39" s="121">
        <f>'11 11'!AV39+'43 11'!AV39+'43 16'!AV39+Coil!AV39+Stabilizer!AV39+'11 14'!AV39</f>
        <v>0</v>
      </c>
      <c r="AW39" s="123">
        <f t="shared" si="17"/>
        <v>0</v>
      </c>
      <c r="AX39" s="125">
        <f>'11 11'!AX39+'43 11'!AX39+'43 16'!AX39+Coil!AX39+Stabilizer!AX39+'11 14'!AX39</f>
        <v>0</v>
      </c>
      <c r="AY39" s="121">
        <f>'11 11'!AY39+'43 11'!AY39+'43 16'!AY39+Coil!AY39+Stabilizer!AY39+'11 14'!AY39</f>
        <v>0</v>
      </c>
      <c r="AZ39" s="122">
        <f t="shared" si="18"/>
        <v>0</v>
      </c>
      <c r="BA39" s="157">
        <f t="shared" si="37"/>
        <v>0</v>
      </c>
      <c r="BB39" s="158">
        <f t="shared" si="38"/>
        <v>0</v>
      </c>
      <c r="BC39" s="443">
        <f t="shared" si="39"/>
        <v>0</v>
      </c>
      <c r="BD39" s="166">
        <f t="shared" si="40"/>
        <v>0</v>
      </c>
      <c r="BE39" s="167">
        <f t="shared" si="41"/>
        <v>0</v>
      </c>
      <c r="BF39" s="444">
        <f t="shared" si="42"/>
        <v>0</v>
      </c>
      <c r="BG39" s="439">
        <f t="shared" si="43"/>
        <v>0</v>
      </c>
      <c r="BH39" s="480">
        <f t="shared" si="44"/>
        <v>0</v>
      </c>
      <c r="BI39" s="444">
        <f t="shared" si="45"/>
        <v>0</v>
      </c>
      <c r="BJ39" s="465"/>
    </row>
    <row r="40" spans="1:62" s="183" customFormat="1" ht="30" customHeight="1" x14ac:dyDescent="0.5">
      <c r="A40" s="184">
        <f t="shared" si="46"/>
        <v>34</v>
      </c>
      <c r="B40" s="222">
        <v>51606</v>
      </c>
      <c r="C40" s="236" t="s">
        <v>29</v>
      </c>
      <c r="D40" s="186" t="s">
        <v>68</v>
      </c>
      <c r="E40" s="143">
        <f>'11 11'!E40+'43 11'!E40+'43 16'!E40+Coil!E40+Stabilizer!E40+'11 14'!E40</f>
        <v>24000</v>
      </c>
      <c r="F40" s="121">
        <f>'11 11'!F40+'43 11'!F40+'43 16'!F40+Coil!F40+Stabilizer!F40+'11 14'!F40</f>
        <v>60726.14</v>
      </c>
      <c r="G40" s="122">
        <f t="shared" si="22"/>
        <v>-36726.14</v>
      </c>
      <c r="H40" s="121">
        <f>'11 11'!H40+'43 11'!H40+'43 16'!H40+Coil!H40+Stabilizer!H40+'11 14'!H40</f>
        <v>12000</v>
      </c>
      <c r="I40" s="121">
        <f>'11 11'!I40+'43 11'!I40+'43 16'!I40+Coil!I40+Stabilizer!I40+'11 14'!I40</f>
        <v>12000</v>
      </c>
      <c r="J40" s="123">
        <f t="shared" si="23"/>
        <v>0</v>
      </c>
      <c r="K40" s="121">
        <f>'11 11'!K40+'43 11'!K40+'43 16'!K40+Coil!K40+Stabilizer!K40+'11 14'!K40</f>
        <v>12000.000000000002</v>
      </c>
      <c r="L40" s="121">
        <f>'11 11'!L40+'43 11'!L40+'43 16'!L40+Coil!L40+Stabilizer!L40+'11 14'!L40</f>
        <v>12000</v>
      </c>
      <c r="M40" s="124">
        <f t="shared" si="24"/>
        <v>0</v>
      </c>
      <c r="N40" s="157">
        <f t="shared" si="25"/>
        <v>48000</v>
      </c>
      <c r="O40" s="322">
        <f t="shared" si="26"/>
        <v>84726.14</v>
      </c>
      <c r="P40" s="159">
        <f t="shared" si="27"/>
        <v>-36726.14</v>
      </c>
      <c r="Q40" s="143">
        <f>'11 11'!Q40+'43 11'!Q40+'43 16'!Q40+Coil!Q40+Stabilizer!Q40+'11 14'!Q40</f>
        <v>12000</v>
      </c>
      <c r="R40" s="121">
        <f>'11 11'!R40+'43 11'!R40+'43 16'!R40+Coil!R40+Stabilizer!R40+'11 14'!R40</f>
        <v>12000</v>
      </c>
      <c r="S40" s="122">
        <f t="shared" si="9"/>
        <v>0</v>
      </c>
      <c r="T40" s="121">
        <f>'11 11'!T40+'43 11'!T40+'43 16'!T40+Coil!T40+Stabilizer!T40+'11 14'!T40</f>
        <v>11999.999999999998</v>
      </c>
      <c r="U40" s="121">
        <f>'11 11'!U40+'43 11'!U40+'43 16'!U40+Coil!U40+Stabilizer!U40+'11 14'!U40</f>
        <v>0</v>
      </c>
      <c r="V40" s="123">
        <f t="shared" si="10"/>
        <v>11999.999999999998</v>
      </c>
      <c r="W40" s="121">
        <f>'11 11'!W40+'43 11'!W40+'43 16'!W40+Coil!W40+Stabilizer!W40+'11 14'!W40</f>
        <v>11999.999999999998</v>
      </c>
      <c r="X40" s="121">
        <f>'11 11'!X40+'43 11'!X40+'43 16'!X40+Coil!X40+Stabilizer!X40+'11 14'!X40</f>
        <v>0</v>
      </c>
      <c r="Y40" s="124">
        <f t="shared" si="11"/>
        <v>11999.999999999998</v>
      </c>
      <c r="Z40" s="157">
        <f t="shared" si="28"/>
        <v>36000</v>
      </c>
      <c r="AA40" s="322">
        <f t="shared" si="29"/>
        <v>12000</v>
      </c>
      <c r="AB40" s="159">
        <f t="shared" si="30"/>
        <v>24000</v>
      </c>
      <c r="AC40" s="439">
        <f t="shared" si="31"/>
        <v>84000</v>
      </c>
      <c r="AD40" s="327">
        <f t="shared" si="32"/>
        <v>96726.14</v>
      </c>
      <c r="AE40" s="168">
        <f t="shared" si="33"/>
        <v>-12726.14</v>
      </c>
      <c r="AF40" s="143">
        <f>'11 11'!AF40+'43 11'!AF40+'43 16'!AF40+Coil!AF40+Stabilizer!AF40+'11 14'!AF40</f>
        <v>12000</v>
      </c>
      <c r="AG40" s="121">
        <f>'11 11'!AG40+'43 11'!AG40+'43 16'!AG40+Coil!AG40+Stabilizer!AG40+'11 14'!AG40</f>
        <v>0</v>
      </c>
      <c r="AH40" s="122">
        <f t="shared" si="12"/>
        <v>12000</v>
      </c>
      <c r="AI40" s="121">
        <f>'11 11'!AI40+'43 11'!AI40+'43 16'!AI40+Coil!AI40+Stabilizer!AI40+'11 14'!AI40</f>
        <v>11999.999999999998</v>
      </c>
      <c r="AJ40" s="121">
        <f>'11 11'!AJ40+'43 11'!AJ40+'43 16'!AJ40+Coil!AJ40+Stabilizer!AJ40+'11 14'!AJ40</f>
        <v>0</v>
      </c>
      <c r="AK40" s="122">
        <f t="shared" si="13"/>
        <v>11999.999999999998</v>
      </c>
      <c r="AL40" s="121">
        <f>'11 11'!AL40+'43 11'!AL40+'43 16'!AL40+Coil!AL40+Stabilizer!AL40+'11 14'!AL40</f>
        <v>12000.000000000002</v>
      </c>
      <c r="AM40" s="121">
        <f>'11 11'!AM40+'43 11'!AM40+'43 16'!AM40+Coil!AM40+Stabilizer!AM40+'11 14'!AM40</f>
        <v>0</v>
      </c>
      <c r="AN40" s="124">
        <f t="shared" si="14"/>
        <v>12000.000000000002</v>
      </c>
      <c r="AO40" s="157">
        <f t="shared" si="34"/>
        <v>36000</v>
      </c>
      <c r="AP40" s="322">
        <f t="shared" si="35"/>
        <v>0</v>
      </c>
      <c r="AQ40" s="443">
        <f t="shared" si="36"/>
        <v>36000</v>
      </c>
      <c r="AR40" s="143">
        <f>'11 11'!AR40+'43 11'!AR40+'43 16'!AR40+Coil!AR40+Stabilizer!AR40+'11 14'!AR40</f>
        <v>12000</v>
      </c>
      <c r="AS40" s="121">
        <f>'11 11'!AS40+'43 11'!AS40+'43 16'!AS40+Coil!AS40+Stabilizer!AS40+'11 14'!AS40</f>
        <v>0</v>
      </c>
      <c r="AT40" s="122">
        <f t="shared" si="16"/>
        <v>12000</v>
      </c>
      <c r="AU40" s="121">
        <f>'11 11'!AU40+'43 11'!AU40+'43 16'!AU40+Coil!AU40+Stabilizer!AU40+'11 14'!AU40</f>
        <v>11999.999999999998</v>
      </c>
      <c r="AV40" s="121">
        <f>'11 11'!AV40+'43 11'!AV40+'43 16'!AV40+Coil!AV40+Stabilizer!AV40+'11 14'!AV40</f>
        <v>0</v>
      </c>
      <c r="AW40" s="123">
        <f t="shared" si="17"/>
        <v>11999.999999999998</v>
      </c>
      <c r="AX40" s="125">
        <f>'11 11'!AX40+'43 11'!AX40+'43 16'!AX40+Coil!AX40+Stabilizer!AX40+'11 14'!AX40</f>
        <v>12000</v>
      </c>
      <c r="AY40" s="121">
        <f>'11 11'!AY40+'43 11'!AY40+'43 16'!AY40+Coil!AY40+Stabilizer!AY40+'11 14'!AY40</f>
        <v>0</v>
      </c>
      <c r="AZ40" s="122">
        <f t="shared" si="18"/>
        <v>12000</v>
      </c>
      <c r="BA40" s="157">
        <f t="shared" si="37"/>
        <v>36000</v>
      </c>
      <c r="BB40" s="158">
        <f t="shared" si="38"/>
        <v>0</v>
      </c>
      <c r="BC40" s="443">
        <f t="shared" si="39"/>
        <v>36000</v>
      </c>
      <c r="BD40" s="166">
        <f t="shared" si="40"/>
        <v>72000</v>
      </c>
      <c r="BE40" s="167">
        <f t="shared" si="41"/>
        <v>0</v>
      </c>
      <c r="BF40" s="444">
        <f t="shared" si="42"/>
        <v>72000</v>
      </c>
      <c r="BG40" s="439">
        <f t="shared" si="43"/>
        <v>156000</v>
      </c>
      <c r="BH40" s="480">
        <f t="shared" si="44"/>
        <v>96726.14</v>
      </c>
      <c r="BI40" s="444">
        <f t="shared" si="45"/>
        <v>59273.86</v>
      </c>
      <c r="BJ40" s="465"/>
    </row>
    <row r="41" spans="1:62" s="183" customFormat="1" ht="30" customHeight="1" x14ac:dyDescent="0.5">
      <c r="A41" s="184">
        <f t="shared" si="46"/>
        <v>35</v>
      </c>
      <c r="B41" s="222">
        <v>51607</v>
      </c>
      <c r="C41" s="236" t="s">
        <v>255</v>
      </c>
      <c r="D41" s="186" t="s">
        <v>69</v>
      </c>
      <c r="E41" s="143">
        <f>'11 11'!E41+'43 11'!E41+'43 16'!E41+Coil!E41+Stabilizer!E41+'11 14'!E41</f>
        <v>0</v>
      </c>
      <c r="F41" s="121">
        <f>'11 11'!F41+'43 11'!F41+'43 16'!F41+Coil!F41+Stabilizer!F41+'11 14'!F41</f>
        <v>0</v>
      </c>
      <c r="G41" s="122">
        <f t="shared" si="22"/>
        <v>0</v>
      </c>
      <c r="H41" s="121">
        <f>'11 11'!H41+'43 11'!H41+'43 16'!H41+Coil!H41+Stabilizer!H41+'11 14'!H41</f>
        <v>0</v>
      </c>
      <c r="I41" s="121">
        <f>'11 11'!I41+'43 11'!I41+'43 16'!I41+Coil!I41+Stabilizer!I41+'11 14'!I41</f>
        <v>0</v>
      </c>
      <c r="J41" s="123">
        <f t="shared" si="23"/>
        <v>0</v>
      </c>
      <c r="K41" s="121">
        <f>'11 11'!K41+'43 11'!K41+'43 16'!K41+Coil!K41+Stabilizer!K41+'11 14'!K41</f>
        <v>0</v>
      </c>
      <c r="L41" s="121">
        <f>'11 11'!L41+'43 11'!L41+'43 16'!L41+Coil!L41+Stabilizer!L41+'11 14'!L41</f>
        <v>0</v>
      </c>
      <c r="M41" s="124">
        <f t="shared" si="24"/>
        <v>0</v>
      </c>
      <c r="N41" s="157">
        <f t="shared" si="25"/>
        <v>0</v>
      </c>
      <c r="O41" s="322">
        <f t="shared" si="26"/>
        <v>0</v>
      </c>
      <c r="P41" s="159">
        <f t="shared" si="27"/>
        <v>0</v>
      </c>
      <c r="Q41" s="143">
        <f>'11 11'!Q41+'43 11'!Q41+'43 16'!Q41+Coil!Q41+Stabilizer!Q41+'11 14'!Q41</f>
        <v>0</v>
      </c>
      <c r="R41" s="121">
        <f>'11 11'!R41+'43 11'!R41+'43 16'!R41+Coil!R41+Stabilizer!R41+'11 14'!R41</f>
        <v>0</v>
      </c>
      <c r="S41" s="122">
        <f t="shared" si="9"/>
        <v>0</v>
      </c>
      <c r="T41" s="121">
        <f>'11 11'!T41+'43 11'!T41+'43 16'!T41+Coil!T41+Stabilizer!T41+'11 14'!T41</f>
        <v>0</v>
      </c>
      <c r="U41" s="121">
        <f>'11 11'!U41+'43 11'!U41+'43 16'!U41+Coil!U41+Stabilizer!U41+'11 14'!U41</f>
        <v>0</v>
      </c>
      <c r="V41" s="123">
        <f t="shared" si="10"/>
        <v>0</v>
      </c>
      <c r="W41" s="121">
        <f>'11 11'!W41+'43 11'!W41+'43 16'!W41+Coil!W41+Stabilizer!W41+'11 14'!W41</f>
        <v>0</v>
      </c>
      <c r="X41" s="121">
        <f>'11 11'!X41+'43 11'!X41+'43 16'!X41+Coil!X41+Stabilizer!X41+'11 14'!X41</f>
        <v>0</v>
      </c>
      <c r="Y41" s="124">
        <f t="shared" si="11"/>
        <v>0</v>
      </c>
      <c r="Z41" s="157">
        <f t="shared" si="28"/>
        <v>0</v>
      </c>
      <c r="AA41" s="322">
        <f t="shared" si="29"/>
        <v>0</v>
      </c>
      <c r="AB41" s="159">
        <f t="shared" si="30"/>
        <v>0</v>
      </c>
      <c r="AC41" s="439">
        <f t="shared" si="31"/>
        <v>0</v>
      </c>
      <c r="AD41" s="327">
        <f t="shared" si="32"/>
        <v>0</v>
      </c>
      <c r="AE41" s="168">
        <f t="shared" si="33"/>
        <v>0</v>
      </c>
      <c r="AF41" s="143">
        <f>'11 11'!AF41+'43 11'!AF41+'43 16'!AF41+Coil!AF41+Stabilizer!AF41+'11 14'!AF41</f>
        <v>0</v>
      </c>
      <c r="AG41" s="121">
        <f>'11 11'!AG41+'43 11'!AG41+'43 16'!AG41+Coil!AG41+Stabilizer!AG41+'11 14'!AG41</f>
        <v>0</v>
      </c>
      <c r="AH41" s="122">
        <f t="shared" si="12"/>
        <v>0</v>
      </c>
      <c r="AI41" s="121">
        <f>'11 11'!AI41+'43 11'!AI41+'43 16'!AI41+Coil!AI41+Stabilizer!AI41+'11 14'!AI41</f>
        <v>0</v>
      </c>
      <c r="AJ41" s="121">
        <f>'11 11'!AJ41+'43 11'!AJ41+'43 16'!AJ41+Coil!AJ41+Stabilizer!AJ41+'11 14'!AJ41</f>
        <v>0</v>
      </c>
      <c r="AK41" s="122">
        <f t="shared" si="13"/>
        <v>0</v>
      </c>
      <c r="AL41" s="121">
        <f>'11 11'!AL41+'43 11'!AL41+'43 16'!AL41+Coil!AL41+Stabilizer!AL41+'11 14'!AL41</f>
        <v>0</v>
      </c>
      <c r="AM41" s="121">
        <f>'11 11'!AM41+'43 11'!AM41+'43 16'!AM41+Coil!AM41+Stabilizer!AM41+'11 14'!AM41</f>
        <v>0</v>
      </c>
      <c r="AN41" s="124">
        <f t="shared" si="14"/>
        <v>0</v>
      </c>
      <c r="AO41" s="157">
        <f t="shared" si="34"/>
        <v>0</v>
      </c>
      <c r="AP41" s="322">
        <f t="shared" si="35"/>
        <v>0</v>
      </c>
      <c r="AQ41" s="443">
        <f t="shared" si="36"/>
        <v>0</v>
      </c>
      <c r="AR41" s="143">
        <f>'11 11'!AR41+'43 11'!AR41+'43 16'!AR41+Coil!AR41+Stabilizer!AR41+'11 14'!AR41</f>
        <v>0</v>
      </c>
      <c r="AS41" s="121">
        <f>'11 11'!AS41+'43 11'!AS41+'43 16'!AS41+Coil!AS41+Stabilizer!AS41+'11 14'!AS41</f>
        <v>0</v>
      </c>
      <c r="AT41" s="122">
        <f t="shared" si="16"/>
        <v>0</v>
      </c>
      <c r="AU41" s="121">
        <f>'11 11'!AU41+'43 11'!AU41+'43 16'!AU41+Coil!AU41+Stabilizer!AU41+'11 14'!AU41</f>
        <v>0</v>
      </c>
      <c r="AV41" s="121">
        <f>'11 11'!AV41+'43 11'!AV41+'43 16'!AV41+Coil!AV41+Stabilizer!AV41+'11 14'!AV41</f>
        <v>0</v>
      </c>
      <c r="AW41" s="123">
        <f t="shared" si="17"/>
        <v>0</v>
      </c>
      <c r="AX41" s="125">
        <f>'11 11'!AX41+'43 11'!AX41+'43 16'!AX41+Coil!AX41+Stabilizer!AX41+'11 14'!AX41</f>
        <v>0</v>
      </c>
      <c r="AY41" s="121">
        <f>'11 11'!AY41+'43 11'!AY41+'43 16'!AY41+Coil!AY41+Stabilizer!AY41+'11 14'!AY41</f>
        <v>0</v>
      </c>
      <c r="AZ41" s="122">
        <f t="shared" si="18"/>
        <v>0</v>
      </c>
      <c r="BA41" s="157">
        <f t="shared" si="37"/>
        <v>0</v>
      </c>
      <c r="BB41" s="158">
        <f t="shared" si="38"/>
        <v>0</v>
      </c>
      <c r="BC41" s="443">
        <f t="shared" si="39"/>
        <v>0</v>
      </c>
      <c r="BD41" s="166">
        <f t="shared" si="40"/>
        <v>0</v>
      </c>
      <c r="BE41" s="167">
        <f t="shared" si="41"/>
        <v>0</v>
      </c>
      <c r="BF41" s="444">
        <f t="shared" si="42"/>
        <v>0</v>
      </c>
      <c r="BG41" s="439">
        <f t="shared" si="43"/>
        <v>0</v>
      </c>
      <c r="BH41" s="480">
        <f t="shared" si="44"/>
        <v>0</v>
      </c>
      <c r="BI41" s="444">
        <f t="shared" si="45"/>
        <v>0</v>
      </c>
      <c r="BJ41" s="465"/>
    </row>
    <row r="42" spans="1:62" s="183" customFormat="1" ht="30" customHeight="1" x14ac:dyDescent="0.5">
      <c r="A42" s="184">
        <f t="shared" si="46"/>
        <v>36</v>
      </c>
      <c r="B42" s="222">
        <v>51608</v>
      </c>
      <c r="C42" s="236" t="s">
        <v>30</v>
      </c>
      <c r="D42" s="186" t="s">
        <v>70</v>
      </c>
      <c r="E42" s="143">
        <f>'11 11'!E42+'43 11'!E42+'43 16'!E42+Coil!E42+Stabilizer!E42+'11 14'!E42</f>
        <v>0</v>
      </c>
      <c r="F42" s="121">
        <f>'11 11'!F42+'43 11'!F42+'43 16'!F42+Coil!F42+Stabilizer!F42+'11 14'!F42</f>
        <v>0</v>
      </c>
      <c r="G42" s="122">
        <f t="shared" si="22"/>
        <v>0</v>
      </c>
      <c r="H42" s="121">
        <f>'11 11'!H42+'43 11'!H42+'43 16'!H42+Coil!H42+Stabilizer!H42+'11 14'!H42</f>
        <v>0</v>
      </c>
      <c r="I42" s="121">
        <f>'11 11'!I42+'43 11'!I42+'43 16'!I42+Coil!I42+Stabilizer!I42+'11 14'!I42</f>
        <v>0</v>
      </c>
      <c r="J42" s="123">
        <f t="shared" si="23"/>
        <v>0</v>
      </c>
      <c r="K42" s="121">
        <f>'11 11'!K42+'43 11'!K42+'43 16'!K42+Coil!K42+Stabilizer!K42+'11 14'!K42</f>
        <v>0</v>
      </c>
      <c r="L42" s="121">
        <f>'11 11'!L42+'43 11'!L42+'43 16'!L42+Coil!L42+Stabilizer!L42+'11 14'!L42</f>
        <v>0</v>
      </c>
      <c r="M42" s="124">
        <f t="shared" si="24"/>
        <v>0</v>
      </c>
      <c r="N42" s="157">
        <f t="shared" si="25"/>
        <v>0</v>
      </c>
      <c r="O42" s="322">
        <f t="shared" si="26"/>
        <v>0</v>
      </c>
      <c r="P42" s="159">
        <f t="shared" si="27"/>
        <v>0</v>
      </c>
      <c r="Q42" s="143">
        <f>'11 11'!Q42+'43 11'!Q42+'43 16'!Q42+Coil!Q42+Stabilizer!Q42+'11 14'!Q42</f>
        <v>0</v>
      </c>
      <c r="R42" s="121">
        <f>'11 11'!R42+'43 11'!R42+'43 16'!R42+Coil!R42+Stabilizer!R42+'11 14'!R42</f>
        <v>0</v>
      </c>
      <c r="S42" s="122">
        <f t="shared" si="9"/>
        <v>0</v>
      </c>
      <c r="T42" s="121">
        <f>'11 11'!T42+'43 11'!T42+'43 16'!T42+Coil!T42+Stabilizer!T42+'11 14'!T42</f>
        <v>0</v>
      </c>
      <c r="U42" s="121">
        <f>'11 11'!U42+'43 11'!U42+'43 16'!U42+Coil!U42+Stabilizer!U42+'11 14'!U42</f>
        <v>0</v>
      </c>
      <c r="V42" s="123">
        <f t="shared" si="10"/>
        <v>0</v>
      </c>
      <c r="W42" s="121">
        <f>'11 11'!W42+'43 11'!W42+'43 16'!W42+Coil!W42+Stabilizer!W42+'11 14'!W42</f>
        <v>0</v>
      </c>
      <c r="X42" s="121">
        <f>'11 11'!X42+'43 11'!X42+'43 16'!X42+Coil!X42+Stabilizer!X42+'11 14'!X42</f>
        <v>0</v>
      </c>
      <c r="Y42" s="124">
        <f t="shared" si="11"/>
        <v>0</v>
      </c>
      <c r="Z42" s="157">
        <f t="shared" si="28"/>
        <v>0</v>
      </c>
      <c r="AA42" s="322">
        <f t="shared" si="29"/>
        <v>0</v>
      </c>
      <c r="AB42" s="159">
        <f t="shared" si="30"/>
        <v>0</v>
      </c>
      <c r="AC42" s="439">
        <f t="shared" si="31"/>
        <v>0</v>
      </c>
      <c r="AD42" s="327">
        <f t="shared" si="32"/>
        <v>0</v>
      </c>
      <c r="AE42" s="168">
        <f t="shared" si="33"/>
        <v>0</v>
      </c>
      <c r="AF42" s="143">
        <f>'11 11'!AF42+'43 11'!AF42+'43 16'!AF42+Coil!AF42+Stabilizer!AF42+'11 14'!AF42</f>
        <v>0</v>
      </c>
      <c r="AG42" s="121">
        <f>'11 11'!AG42+'43 11'!AG42+'43 16'!AG42+Coil!AG42+Stabilizer!AG42+'11 14'!AG42</f>
        <v>0</v>
      </c>
      <c r="AH42" s="122">
        <f t="shared" si="12"/>
        <v>0</v>
      </c>
      <c r="AI42" s="121">
        <f>'11 11'!AI42+'43 11'!AI42+'43 16'!AI42+Coil!AI42+Stabilizer!AI42+'11 14'!AI42</f>
        <v>0</v>
      </c>
      <c r="AJ42" s="121">
        <f>'11 11'!AJ42+'43 11'!AJ42+'43 16'!AJ42+Coil!AJ42+Stabilizer!AJ42+'11 14'!AJ42</f>
        <v>0</v>
      </c>
      <c r="AK42" s="122">
        <f t="shared" si="13"/>
        <v>0</v>
      </c>
      <c r="AL42" s="121">
        <f>'11 11'!AL42+'43 11'!AL42+'43 16'!AL42+Coil!AL42+Stabilizer!AL42+'11 14'!AL42</f>
        <v>0</v>
      </c>
      <c r="AM42" s="121">
        <f>'11 11'!AM42+'43 11'!AM42+'43 16'!AM42+Coil!AM42+Stabilizer!AM42+'11 14'!AM42</f>
        <v>0</v>
      </c>
      <c r="AN42" s="124">
        <f t="shared" si="14"/>
        <v>0</v>
      </c>
      <c r="AO42" s="157">
        <f t="shared" si="34"/>
        <v>0</v>
      </c>
      <c r="AP42" s="322">
        <f t="shared" si="35"/>
        <v>0</v>
      </c>
      <c r="AQ42" s="443">
        <f t="shared" si="36"/>
        <v>0</v>
      </c>
      <c r="AR42" s="143">
        <f>'11 11'!AR42+'43 11'!AR42+'43 16'!AR42+Coil!AR42+Stabilizer!AR42+'11 14'!AR42</f>
        <v>0</v>
      </c>
      <c r="AS42" s="121">
        <f>'11 11'!AS42+'43 11'!AS42+'43 16'!AS42+Coil!AS42+Stabilizer!AS42+'11 14'!AS42</f>
        <v>0</v>
      </c>
      <c r="AT42" s="122">
        <f t="shared" si="16"/>
        <v>0</v>
      </c>
      <c r="AU42" s="121">
        <f>'11 11'!AU42+'43 11'!AU42+'43 16'!AU42+Coil!AU42+Stabilizer!AU42+'11 14'!AU42</f>
        <v>0</v>
      </c>
      <c r="AV42" s="121">
        <f>'11 11'!AV42+'43 11'!AV42+'43 16'!AV42+Coil!AV42+Stabilizer!AV42+'11 14'!AV42</f>
        <v>0</v>
      </c>
      <c r="AW42" s="123">
        <f t="shared" si="17"/>
        <v>0</v>
      </c>
      <c r="AX42" s="125">
        <f>'11 11'!AX42+'43 11'!AX42+'43 16'!AX42+Coil!AX42+Stabilizer!AX42+'11 14'!AX42</f>
        <v>0</v>
      </c>
      <c r="AY42" s="121">
        <f>'11 11'!AY42+'43 11'!AY42+'43 16'!AY42+Coil!AY42+Stabilizer!AY42+'11 14'!AY42</f>
        <v>0</v>
      </c>
      <c r="AZ42" s="122">
        <f t="shared" si="18"/>
        <v>0</v>
      </c>
      <c r="BA42" s="157">
        <f t="shared" si="37"/>
        <v>0</v>
      </c>
      <c r="BB42" s="158">
        <f t="shared" si="38"/>
        <v>0</v>
      </c>
      <c r="BC42" s="443">
        <f t="shared" si="39"/>
        <v>0</v>
      </c>
      <c r="BD42" s="166">
        <f t="shared" si="40"/>
        <v>0</v>
      </c>
      <c r="BE42" s="167">
        <f t="shared" si="41"/>
        <v>0</v>
      </c>
      <c r="BF42" s="444">
        <f t="shared" si="42"/>
        <v>0</v>
      </c>
      <c r="BG42" s="439">
        <f t="shared" si="43"/>
        <v>0</v>
      </c>
      <c r="BH42" s="480">
        <f t="shared" si="44"/>
        <v>0</v>
      </c>
      <c r="BI42" s="444">
        <f t="shared" si="45"/>
        <v>0</v>
      </c>
      <c r="BJ42" s="465"/>
    </row>
    <row r="43" spans="1:62" s="183" customFormat="1" ht="30" customHeight="1" x14ac:dyDescent="0.5">
      <c r="A43" s="184">
        <f t="shared" si="46"/>
        <v>37</v>
      </c>
      <c r="B43" s="222">
        <v>51609</v>
      </c>
      <c r="C43" s="236" t="s">
        <v>31</v>
      </c>
      <c r="D43" s="186" t="s">
        <v>71</v>
      </c>
      <c r="E43" s="143">
        <f>'11 11'!E43+'43 11'!E43+'43 16'!E43+Coil!E43+Stabilizer!E43+'11 14'!E43</f>
        <v>0</v>
      </c>
      <c r="F43" s="121">
        <f>'11 11'!F43+'43 11'!F43+'43 16'!F43+Coil!F43+Stabilizer!F43+'11 14'!F43</f>
        <v>0</v>
      </c>
      <c r="G43" s="122">
        <f t="shared" si="22"/>
        <v>0</v>
      </c>
      <c r="H43" s="121">
        <f>'11 11'!H43+'43 11'!H43+'43 16'!H43+Coil!H43+Stabilizer!H43+'11 14'!H43</f>
        <v>0</v>
      </c>
      <c r="I43" s="121">
        <f>'11 11'!I43+'43 11'!I43+'43 16'!I43+Coil!I43+Stabilizer!I43+'11 14'!I43</f>
        <v>0</v>
      </c>
      <c r="J43" s="123">
        <f t="shared" si="23"/>
        <v>0</v>
      </c>
      <c r="K43" s="121">
        <f>'11 11'!K43+'43 11'!K43+'43 16'!K43+Coil!K43+Stabilizer!K43+'11 14'!K43</f>
        <v>0</v>
      </c>
      <c r="L43" s="121">
        <f>'11 11'!L43+'43 11'!L43+'43 16'!L43+Coil!L43+Stabilizer!L43+'11 14'!L43</f>
        <v>0</v>
      </c>
      <c r="M43" s="124">
        <f t="shared" si="24"/>
        <v>0</v>
      </c>
      <c r="N43" s="157">
        <f t="shared" si="25"/>
        <v>0</v>
      </c>
      <c r="O43" s="322">
        <f t="shared" si="26"/>
        <v>0</v>
      </c>
      <c r="P43" s="159">
        <f t="shared" si="27"/>
        <v>0</v>
      </c>
      <c r="Q43" s="143">
        <f>'11 11'!Q43+'43 11'!Q43+'43 16'!Q43+Coil!Q43+Stabilizer!Q43+'11 14'!Q43</f>
        <v>0</v>
      </c>
      <c r="R43" s="121">
        <f>'11 11'!R43+'43 11'!R43+'43 16'!R43+Coil!R43+Stabilizer!R43+'11 14'!R43</f>
        <v>0</v>
      </c>
      <c r="S43" s="122">
        <f t="shared" si="9"/>
        <v>0</v>
      </c>
      <c r="T43" s="121">
        <f>'11 11'!T43+'43 11'!T43+'43 16'!T43+Coil!T43+Stabilizer!T43+'11 14'!T43</f>
        <v>0</v>
      </c>
      <c r="U43" s="121">
        <f>'11 11'!U43+'43 11'!U43+'43 16'!U43+Coil!U43+Stabilizer!U43+'11 14'!U43</f>
        <v>0</v>
      </c>
      <c r="V43" s="123">
        <f t="shared" si="10"/>
        <v>0</v>
      </c>
      <c r="W43" s="121">
        <f>'11 11'!W43+'43 11'!W43+'43 16'!W43+Coil!W43+Stabilizer!W43+'11 14'!W43</f>
        <v>0</v>
      </c>
      <c r="X43" s="121">
        <f>'11 11'!X43+'43 11'!X43+'43 16'!X43+Coil!X43+Stabilizer!X43+'11 14'!X43</f>
        <v>0</v>
      </c>
      <c r="Y43" s="124">
        <f t="shared" si="11"/>
        <v>0</v>
      </c>
      <c r="Z43" s="157">
        <f t="shared" si="28"/>
        <v>0</v>
      </c>
      <c r="AA43" s="322">
        <f t="shared" si="29"/>
        <v>0</v>
      </c>
      <c r="AB43" s="159">
        <f t="shared" si="30"/>
        <v>0</v>
      </c>
      <c r="AC43" s="439">
        <f t="shared" si="31"/>
        <v>0</v>
      </c>
      <c r="AD43" s="327">
        <f t="shared" si="32"/>
        <v>0</v>
      </c>
      <c r="AE43" s="168">
        <f t="shared" si="33"/>
        <v>0</v>
      </c>
      <c r="AF43" s="143">
        <f>'11 11'!AF43+'43 11'!AF43+'43 16'!AF43+Coil!AF43+Stabilizer!AF43+'11 14'!AF43</f>
        <v>0</v>
      </c>
      <c r="AG43" s="121">
        <f>'11 11'!AG43+'43 11'!AG43+'43 16'!AG43+Coil!AG43+Stabilizer!AG43+'11 14'!AG43</f>
        <v>0</v>
      </c>
      <c r="AH43" s="122">
        <f t="shared" si="12"/>
        <v>0</v>
      </c>
      <c r="AI43" s="121">
        <f>'11 11'!AI43+'43 11'!AI43+'43 16'!AI43+Coil!AI43+Stabilizer!AI43+'11 14'!AI43</f>
        <v>0</v>
      </c>
      <c r="AJ43" s="121">
        <f>'11 11'!AJ43+'43 11'!AJ43+'43 16'!AJ43+Coil!AJ43+Stabilizer!AJ43+'11 14'!AJ43</f>
        <v>0</v>
      </c>
      <c r="AK43" s="122">
        <f t="shared" si="13"/>
        <v>0</v>
      </c>
      <c r="AL43" s="121">
        <f>'11 11'!AL43+'43 11'!AL43+'43 16'!AL43+Coil!AL43+Stabilizer!AL43+'11 14'!AL43</f>
        <v>0</v>
      </c>
      <c r="AM43" s="121">
        <f>'11 11'!AM43+'43 11'!AM43+'43 16'!AM43+Coil!AM43+Stabilizer!AM43+'11 14'!AM43</f>
        <v>0</v>
      </c>
      <c r="AN43" s="124">
        <f t="shared" si="14"/>
        <v>0</v>
      </c>
      <c r="AO43" s="157">
        <f t="shared" si="34"/>
        <v>0</v>
      </c>
      <c r="AP43" s="322">
        <f t="shared" si="35"/>
        <v>0</v>
      </c>
      <c r="AQ43" s="443">
        <f t="shared" si="36"/>
        <v>0</v>
      </c>
      <c r="AR43" s="143">
        <f>'11 11'!AR43+'43 11'!AR43+'43 16'!AR43+Coil!AR43+Stabilizer!AR43+'11 14'!AR43</f>
        <v>0</v>
      </c>
      <c r="AS43" s="121">
        <f>'11 11'!AS43+'43 11'!AS43+'43 16'!AS43+Coil!AS43+Stabilizer!AS43+'11 14'!AS43</f>
        <v>0</v>
      </c>
      <c r="AT43" s="122">
        <f t="shared" si="16"/>
        <v>0</v>
      </c>
      <c r="AU43" s="121">
        <f>'11 11'!AU43+'43 11'!AU43+'43 16'!AU43+Coil!AU43+Stabilizer!AU43+'11 14'!AU43</f>
        <v>0</v>
      </c>
      <c r="AV43" s="121">
        <f>'11 11'!AV43+'43 11'!AV43+'43 16'!AV43+Coil!AV43+Stabilizer!AV43+'11 14'!AV43</f>
        <v>0</v>
      </c>
      <c r="AW43" s="123">
        <f t="shared" si="17"/>
        <v>0</v>
      </c>
      <c r="AX43" s="125">
        <f>'11 11'!AX43+'43 11'!AX43+'43 16'!AX43+Coil!AX43+Stabilizer!AX43+'11 14'!AX43</f>
        <v>0</v>
      </c>
      <c r="AY43" s="121">
        <f>'11 11'!AY43+'43 11'!AY43+'43 16'!AY43+Coil!AY43+Stabilizer!AY43+'11 14'!AY43</f>
        <v>0</v>
      </c>
      <c r="AZ43" s="122">
        <f t="shared" si="18"/>
        <v>0</v>
      </c>
      <c r="BA43" s="157">
        <f t="shared" si="37"/>
        <v>0</v>
      </c>
      <c r="BB43" s="158">
        <f t="shared" si="38"/>
        <v>0</v>
      </c>
      <c r="BC43" s="443">
        <f t="shared" si="39"/>
        <v>0</v>
      </c>
      <c r="BD43" s="166">
        <f t="shared" si="40"/>
        <v>0</v>
      </c>
      <c r="BE43" s="167">
        <f t="shared" si="41"/>
        <v>0</v>
      </c>
      <c r="BF43" s="444">
        <f t="shared" si="42"/>
        <v>0</v>
      </c>
      <c r="BG43" s="439">
        <f t="shared" si="43"/>
        <v>0</v>
      </c>
      <c r="BH43" s="480">
        <f t="shared" si="44"/>
        <v>0</v>
      </c>
      <c r="BI43" s="444">
        <f t="shared" si="45"/>
        <v>0</v>
      </c>
      <c r="BJ43" s="465"/>
    </row>
    <row r="44" spans="1:62" s="183" customFormat="1" ht="30" customHeight="1" x14ac:dyDescent="0.5">
      <c r="A44" s="184">
        <f t="shared" si="46"/>
        <v>38</v>
      </c>
      <c r="B44" s="222">
        <v>51610</v>
      </c>
      <c r="C44" s="236" t="s">
        <v>32</v>
      </c>
      <c r="D44" s="186" t="s">
        <v>72</v>
      </c>
      <c r="E44" s="143">
        <f>'11 11'!E44+'43 11'!E44+'43 16'!E44+Coil!E44+Stabilizer!E44+'11 14'!E44</f>
        <v>0</v>
      </c>
      <c r="F44" s="121">
        <f>'11 11'!F44+'43 11'!F44+'43 16'!F44+Coil!F44+Stabilizer!F44+'11 14'!F44</f>
        <v>0</v>
      </c>
      <c r="G44" s="122">
        <f t="shared" si="22"/>
        <v>0</v>
      </c>
      <c r="H44" s="121">
        <f>'11 11'!H44+'43 11'!H44+'43 16'!H44+Coil!H44+Stabilizer!H44+'11 14'!H44</f>
        <v>0</v>
      </c>
      <c r="I44" s="121">
        <f>'11 11'!I44+'43 11'!I44+'43 16'!I44+Coil!I44+Stabilizer!I44+'11 14'!I44</f>
        <v>0</v>
      </c>
      <c r="J44" s="123">
        <f t="shared" si="23"/>
        <v>0</v>
      </c>
      <c r="K44" s="121">
        <f>'11 11'!K44+'43 11'!K44+'43 16'!K44+Coil!K44+Stabilizer!K44+'11 14'!K44</f>
        <v>0</v>
      </c>
      <c r="L44" s="121">
        <f>'11 11'!L44+'43 11'!L44+'43 16'!L44+Coil!L44+Stabilizer!L44+'11 14'!L44</f>
        <v>0</v>
      </c>
      <c r="M44" s="124">
        <f t="shared" si="24"/>
        <v>0</v>
      </c>
      <c r="N44" s="157">
        <f t="shared" si="25"/>
        <v>0</v>
      </c>
      <c r="O44" s="322">
        <f t="shared" si="26"/>
        <v>0</v>
      </c>
      <c r="P44" s="159">
        <f t="shared" si="27"/>
        <v>0</v>
      </c>
      <c r="Q44" s="143">
        <f>'11 11'!Q44+'43 11'!Q44+'43 16'!Q44+Coil!Q44+Stabilizer!Q44+'11 14'!Q44</f>
        <v>0</v>
      </c>
      <c r="R44" s="121">
        <f>'11 11'!R44+'43 11'!R44+'43 16'!R44+Coil!R44+Stabilizer!R44+'11 14'!R44</f>
        <v>0</v>
      </c>
      <c r="S44" s="122">
        <f t="shared" si="9"/>
        <v>0</v>
      </c>
      <c r="T44" s="121">
        <f>'11 11'!T44+'43 11'!T44+'43 16'!T44+Coil!T44+Stabilizer!T44+'11 14'!T44</f>
        <v>0</v>
      </c>
      <c r="U44" s="121">
        <f>'11 11'!U44+'43 11'!U44+'43 16'!U44+Coil!U44+Stabilizer!U44+'11 14'!U44</f>
        <v>0</v>
      </c>
      <c r="V44" s="123">
        <f t="shared" si="10"/>
        <v>0</v>
      </c>
      <c r="W44" s="121">
        <f>'11 11'!W44+'43 11'!W44+'43 16'!W44+Coil!W44+Stabilizer!W44+'11 14'!W44</f>
        <v>0</v>
      </c>
      <c r="X44" s="121">
        <f>'11 11'!X44+'43 11'!X44+'43 16'!X44+Coil!X44+Stabilizer!X44+'11 14'!X44</f>
        <v>0</v>
      </c>
      <c r="Y44" s="124">
        <f t="shared" si="11"/>
        <v>0</v>
      </c>
      <c r="Z44" s="157">
        <f t="shared" si="28"/>
        <v>0</v>
      </c>
      <c r="AA44" s="322">
        <f t="shared" si="29"/>
        <v>0</v>
      </c>
      <c r="AB44" s="159">
        <f t="shared" si="30"/>
        <v>0</v>
      </c>
      <c r="AC44" s="439">
        <f t="shared" si="31"/>
        <v>0</v>
      </c>
      <c r="AD44" s="327">
        <f t="shared" si="32"/>
        <v>0</v>
      </c>
      <c r="AE44" s="168">
        <f t="shared" si="33"/>
        <v>0</v>
      </c>
      <c r="AF44" s="143">
        <f>'11 11'!AF44+'43 11'!AF44+'43 16'!AF44+Coil!AF44+Stabilizer!AF44+'11 14'!AF44</f>
        <v>0</v>
      </c>
      <c r="AG44" s="121">
        <f>'11 11'!AG44+'43 11'!AG44+'43 16'!AG44+Coil!AG44+Stabilizer!AG44+'11 14'!AG44</f>
        <v>0</v>
      </c>
      <c r="AH44" s="122">
        <f t="shared" si="12"/>
        <v>0</v>
      </c>
      <c r="AI44" s="121">
        <f>'11 11'!AI44+'43 11'!AI44+'43 16'!AI44+Coil!AI44+Stabilizer!AI44+'11 14'!AI44</f>
        <v>0</v>
      </c>
      <c r="AJ44" s="121">
        <f>'11 11'!AJ44+'43 11'!AJ44+'43 16'!AJ44+Coil!AJ44+Stabilizer!AJ44+'11 14'!AJ44</f>
        <v>0</v>
      </c>
      <c r="AK44" s="122">
        <f t="shared" si="13"/>
        <v>0</v>
      </c>
      <c r="AL44" s="121">
        <f>'11 11'!AL44+'43 11'!AL44+'43 16'!AL44+Coil!AL44+Stabilizer!AL44+'11 14'!AL44</f>
        <v>0</v>
      </c>
      <c r="AM44" s="121">
        <f>'11 11'!AM44+'43 11'!AM44+'43 16'!AM44+Coil!AM44+Stabilizer!AM44+'11 14'!AM44</f>
        <v>0</v>
      </c>
      <c r="AN44" s="124">
        <f t="shared" si="14"/>
        <v>0</v>
      </c>
      <c r="AO44" s="157">
        <f t="shared" si="34"/>
        <v>0</v>
      </c>
      <c r="AP44" s="322">
        <f t="shared" si="35"/>
        <v>0</v>
      </c>
      <c r="AQ44" s="443">
        <f t="shared" si="36"/>
        <v>0</v>
      </c>
      <c r="AR44" s="143">
        <f>'11 11'!AR44+'43 11'!AR44+'43 16'!AR44+Coil!AR44+Stabilizer!AR44+'11 14'!AR44</f>
        <v>0</v>
      </c>
      <c r="AS44" s="121">
        <f>'11 11'!AS44+'43 11'!AS44+'43 16'!AS44+Coil!AS44+Stabilizer!AS44+'11 14'!AS44</f>
        <v>0</v>
      </c>
      <c r="AT44" s="122">
        <f t="shared" si="16"/>
        <v>0</v>
      </c>
      <c r="AU44" s="121">
        <f>'11 11'!AU44+'43 11'!AU44+'43 16'!AU44+Coil!AU44+Stabilizer!AU44+'11 14'!AU44</f>
        <v>0</v>
      </c>
      <c r="AV44" s="121">
        <f>'11 11'!AV44+'43 11'!AV44+'43 16'!AV44+Coil!AV44+Stabilizer!AV44+'11 14'!AV44</f>
        <v>0</v>
      </c>
      <c r="AW44" s="123">
        <f t="shared" si="17"/>
        <v>0</v>
      </c>
      <c r="AX44" s="125">
        <f>'11 11'!AX44+'43 11'!AX44+'43 16'!AX44+Coil!AX44+Stabilizer!AX44+'11 14'!AX44</f>
        <v>0</v>
      </c>
      <c r="AY44" s="121">
        <f>'11 11'!AY44+'43 11'!AY44+'43 16'!AY44+Coil!AY44+Stabilizer!AY44+'11 14'!AY44</f>
        <v>0</v>
      </c>
      <c r="AZ44" s="122">
        <f t="shared" si="18"/>
        <v>0</v>
      </c>
      <c r="BA44" s="157">
        <f t="shared" si="37"/>
        <v>0</v>
      </c>
      <c r="BB44" s="158">
        <f t="shared" si="38"/>
        <v>0</v>
      </c>
      <c r="BC44" s="443">
        <f t="shared" si="39"/>
        <v>0</v>
      </c>
      <c r="BD44" s="166">
        <f t="shared" si="40"/>
        <v>0</v>
      </c>
      <c r="BE44" s="167">
        <f t="shared" si="41"/>
        <v>0</v>
      </c>
      <c r="BF44" s="444">
        <f t="shared" si="42"/>
        <v>0</v>
      </c>
      <c r="BG44" s="439">
        <f t="shared" si="43"/>
        <v>0</v>
      </c>
      <c r="BH44" s="480">
        <f t="shared" si="44"/>
        <v>0</v>
      </c>
      <c r="BI44" s="444">
        <f t="shared" si="45"/>
        <v>0</v>
      </c>
      <c r="BJ44" s="465"/>
    </row>
    <row r="45" spans="1:62" s="183" customFormat="1" ht="30" customHeight="1" x14ac:dyDescent="0.5">
      <c r="A45" s="184">
        <f t="shared" si="46"/>
        <v>39</v>
      </c>
      <c r="B45" s="222">
        <v>51611</v>
      </c>
      <c r="C45" s="236" t="s">
        <v>33</v>
      </c>
      <c r="D45" s="186" t="s">
        <v>73</v>
      </c>
      <c r="E45" s="143">
        <f>'11 11'!E45+'43 11'!E45+'43 16'!E45+Coil!E45+Stabilizer!E45+'11 14'!E45</f>
        <v>0</v>
      </c>
      <c r="F45" s="121">
        <f>'11 11'!F45+'43 11'!F45+'43 16'!F45+Coil!F45+Stabilizer!F45+'11 14'!F45</f>
        <v>0</v>
      </c>
      <c r="G45" s="122">
        <f t="shared" si="22"/>
        <v>0</v>
      </c>
      <c r="H45" s="121">
        <f>'11 11'!H45+'43 11'!H45+'43 16'!H45+Coil!H45+Stabilizer!H45+'11 14'!H45</f>
        <v>0</v>
      </c>
      <c r="I45" s="121">
        <f>'11 11'!I45+'43 11'!I45+'43 16'!I45+Coil!I45+Stabilizer!I45+'11 14'!I45</f>
        <v>0</v>
      </c>
      <c r="J45" s="123">
        <f t="shared" si="23"/>
        <v>0</v>
      </c>
      <c r="K45" s="121">
        <f>'11 11'!K45+'43 11'!K45+'43 16'!K45+Coil!K45+Stabilizer!K45+'11 14'!K45</f>
        <v>0</v>
      </c>
      <c r="L45" s="121">
        <f>'11 11'!L45+'43 11'!L45+'43 16'!L45+Coil!L45+Stabilizer!L45+'11 14'!L45</f>
        <v>0</v>
      </c>
      <c r="M45" s="124">
        <f t="shared" si="24"/>
        <v>0</v>
      </c>
      <c r="N45" s="157">
        <f t="shared" si="25"/>
        <v>0</v>
      </c>
      <c r="O45" s="322">
        <f t="shared" si="26"/>
        <v>0</v>
      </c>
      <c r="P45" s="159">
        <f t="shared" si="27"/>
        <v>0</v>
      </c>
      <c r="Q45" s="143">
        <f>'11 11'!Q45+'43 11'!Q45+'43 16'!Q45+Coil!Q45+Stabilizer!Q45+'11 14'!Q45</f>
        <v>0</v>
      </c>
      <c r="R45" s="121">
        <f>'11 11'!R45+'43 11'!R45+'43 16'!R45+Coil!R45+Stabilizer!R45+'11 14'!R45</f>
        <v>0</v>
      </c>
      <c r="S45" s="122">
        <f t="shared" si="9"/>
        <v>0</v>
      </c>
      <c r="T45" s="121">
        <f>'11 11'!T45+'43 11'!T45+'43 16'!T45+Coil!T45+Stabilizer!T45+'11 14'!T45</f>
        <v>0</v>
      </c>
      <c r="U45" s="121">
        <f>'11 11'!U45+'43 11'!U45+'43 16'!U45+Coil!U45+Stabilizer!U45+'11 14'!U45</f>
        <v>0</v>
      </c>
      <c r="V45" s="123">
        <f t="shared" si="10"/>
        <v>0</v>
      </c>
      <c r="W45" s="121">
        <f>'11 11'!W45+'43 11'!W45+'43 16'!W45+Coil!W45+Stabilizer!W45+'11 14'!W45</f>
        <v>0</v>
      </c>
      <c r="X45" s="121">
        <f>'11 11'!X45+'43 11'!X45+'43 16'!X45+Coil!X45+Stabilizer!X45+'11 14'!X45</f>
        <v>0</v>
      </c>
      <c r="Y45" s="124">
        <f t="shared" si="11"/>
        <v>0</v>
      </c>
      <c r="Z45" s="157">
        <f t="shared" si="28"/>
        <v>0</v>
      </c>
      <c r="AA45" s="322">
        <f t="shared" si="29"/>
        <v>0</v>
      </c>
      <c r="AB45" s="159">
        <f t="shared" si="30"/>
        <v>0</v>
      </c>
      <c r="AC45" s="439">
        <f t="shared" si="31"/>
        <v>0</v>
      </c>
      <c r="AD45" s="327">
        <f t="shared" si="32"/>
        <v>0</v>
      </c>
      <c r="AE45" s="168">
        <f t="shared" si="33"/>
        <v>0</v>
      </c>
      <c r="AF45" s="143">
        <f>'11 11'!AF45+'43 11'!AF45+'43 16'!AF45+Coil!AF45+Stabilizer!AF45+'11 14'!AF45</f>
        <v>0</v>
      </c>
      <c r="AG45" s="121">
        <f>'11 11'!AG45+'43 11'!AG45+'43 16'!AG45+Coil!AG45+Stabilizer!AG45+'11 14'!AG45</f>
        <v>0</v>
      </c>
      <c r="AH45" s="122">
        <f t="shared" si="12"/>
        <v>0</v>
      </c>
      <c r="AI45" s="121">
        <f>'11 11'!AI45+'43 11'!AI45+'43 16'!AI45+Coil!AI45+Stabilizer!AI45+'11 14'!AI45</f>
        <v>0</v>
      </c>
      <c r="AJ45" s="121">
        <f>'11 11'!AJ45+'43 11'!AJ45+'43 16'!AJ45+Coil!AJ45+Stabilizer!AJ45+'11 14'!AJ45</f>
        <v>0</v>
      </c>
      <c r="AK45" s="122">
        <f t="shared" si="13"/>
        <v>0</v>
      </c>
      <c r="AL45" s="121">
        <f>'11 11'!AL45+'43 11'!AL45+'43 16'!AL45+Coil!AL45+Stabilizer!AL45+'11 14'!AL45</f>
        <v>0</v>
      </c>
      <c r="AM45" s="121">
        <f>'11 11'!AM45+'43 11'!AM45+'43 16'!AM45+Coil!AM45+Stabilizer!AM45+'11 14'!AM45</f>
        <v>0</v>
      </c>
      <c r="AN45" s="124">
        <f t="shared" si="14"/>
        <v>0</v>
      </c>
      <c r="AO45" s="157">
        <f t="shared" si="34"/>
        <v>0</v>
      </c>
      <c r="AP45" s="322">
        <f t="shared" si="35"/>
        <v>0</v>
      </c>
      <c r="AQ45" s="443">
        <f t="shared" si="36"/>
        <v>0</v>
      </c>
      <c r="AR45" s="143">
        <f>'11 11'!AR45+'43 11'!AR45+'43 16'!AR45+Coil!AR45+Stabilizer!AR45+'11 14'!AR45</f>
        <v>0</v>
      </c>
      <c r="AS45" s="121">
        <f>'11 11'!AS45+'43 11'!AS45+'43 16'!AS45+Coil!AS45+Stabilizer!AS45+'11 14'!AS45</f>
        <v>0</v>
      </c>
      <c r="AT45" s="122">
        <f t="shared" si="16"/>
        <v>0</v>
      </c>
      <c r="AU45" s="121">
        <f>'11 11'!AU45+'43 11'!AU45+'43 16'!AU45+Coil!AU45+Stabilizer!AU45+'11 14'!AU45</f>
        <v>0</v>
      </c>
      <c r="AV45" s="121">
        <f>'11 11'!AV45+'43 11'!AV45+'43 16'!AV45+Coil!AV45+Stabilizer!AV45+'11 14'!AV45</f>
        <v>0</v>
      </c>
      <c r="AW45" s="123">
        <f t="shared" si="17"/>
        <v>0</v>
      </c>
      <c r="AX45" s="125">
        <f>'11 11'!AX45+'43 11'!AX45+'43 16'!AX45+Coil!AX45+Stabilizer!AX45+'11 14'!AX45</f>
        <v>0</v>
      </c>
      <c r="AY45" s="121">
        <f>'11 11'!AY45+'43 11'!AY45+'43 16'!AY45+Coil!AY45+Stabilizer!AY45+'11 14'!AY45</f>
        <v>0</v>
      </c>
      <c r="AZ45" s="122">
        <f t="shared" si="18"/>
        <v>0</v>
      </c>
      <c r="BA45" s="157">
        <f t="shared" si="37"/>
        <v>0</v>
      </c>
      <c r="BB45" s="158">
        <f t="shared" si="38"/>
        <v>0</v>
      </c>
      <c r="BC45" s="443">
        <f t="shared" si="39"/>
        <v>0</v>
      </c>
      <c r="BD45" s="166">
        <f t="shared" si="40"/>
        <v>0</v>
      </c>
      <c r="BE45" s="167">
        <f t="shared" si="41"/>
        <v>0</v>
      </c>
      <c r="BF45" s="444">
        <f t="shared" si="42"/>
        <v>0</v>
      </c>
      <c r="BG45" s="439">
        <f t="shared" si="43"/>
        <v>0</v>
      </c>
      <c r="BH45" s="480">
        <f t="shared" si="44"/>
        <v>0</v>
      </c>
      <c r="BI45" s="444">
        <f t="shared" si="45"/>
        <v>0</v>
      </c>
      <c r="BJ45" s="465"/>
    </row>
    <row r="46" spans="1:62" s="183" customFormat="1" ht="30" customHeight="1" x14ac:dyDescent="0.5">
      <c r="A46" s="184">
        <f t="shared" si="46"/>
        <v>40</v>
      </c>
      <c r="B46" s="222">
        <v>51612</v>
      </c>
      <c r="C46" s="236" t="s">
        <v>34</v>
      </c>
      <c r="D46" s="186" t="s">
        <v>85</v>
      </c>
      <c r="E46" s="143">
        <f>'11 11'!E46+'43 11'!E46+'43 16'!E46+Coil!E46+Stabilizer!E46+'11 14'!E46</f>
        <v>0</v>
      </c>
      <c r="F46" s="121">
        <f>'11 11'!F46+'43 11'!F46+'43 16'!F46+Coil!F46+Stabilizer!F46+'11 14'!F46</f>
        <v>0</v>
      </c>
      <c r="G46" s="122">
        <f t="shared" si="22"/>
        <v>0</v>
      </c>
      <c r="H46" s="121">
        <f>'11 11'!H46+'43 11'!H46+'43 16'!H46+Coil!H46+Stabilizer!H46+'11 14'!H46</f>
        <v>0</v>
      </c>
      <c r="I46" s="121">
        <f>'11 11'!I46+'43 11'!I46+'43 16'!I46+Coil!I46+Stabilizer!I46+'11 14'!I46</f>
        <v>0</v>
      </c>
      <c r="J46" s="123">
        <f t="shared" si="23"/>
        <v>0</v>
      </c>
      <c r="K46" s="121">
        <f>'11 11'!K46+'43 11'!K46+'43 16'!K46+Coil!K46+Stabilizer!K46+'11 14'!K46</f>
        <v>0</v>
      </c>
      <c r="L46" s="121">
        <f>'11 11'!L46+'43 11'!L46+'43 16'!L46+Coil!L46+Stabilizer!L46+'11 14'!L46</f>
        <v>0</v>
      </c>
      <c r="M46" s="124">
        <f t="shared" si="24"/>
        <v>0</v>
      </c>
      <c r="N46" s="157">
        <f t="shared" si="25"/>
        <v>0</v>
      </c>
      <c r="O46" s="322">
        <f t="shared" si="26"/>
        <v>0</v>
      </c>
      <c r="P46" s="159">
        <f t="shared" si="27"/>
        <v>0</v>
      </c>
      <c r="Q46" s="143">
        <f>'11 11'!Q46+'43 11'!Q46+'43 16'!Q46+Coil!Q46+Stabilizer!Q46+'11 14'!Q46</f>
        <v>0</v>
      </c>
      <c r="R46" s="121">
        <f>'11 11'!R46+'43 11'!R46+'43 16'!R46+Coil!R46+Stabilizer!R46+'11 14'!R46</f>
        <v>0</v>
      </c>
      <c r="S46" s="122">
        <f t="shared" si="9"/>
        <v>0</v>
      </c>
      <c r="T46" s="121">
        <f>'11 11'!T46+'43 11'!T46+'43 16'!T46+Coil!T46+Stabilizer!T46+'11 14'!T46</f>
        <v>0</v>
      </c>
      <c r="U46" s="121">
        <f>'11 11'!U46+'43 11'!U46+'43 16'!U46+Coil!U46+Stabilizer!U46+'11 14'!U46</f>
        <v>0</v>
      </c>
      <c r="V46" s="123">
        <f t="shared" si="10"/>
        <v>0</v>
      </c>
      <c r="W46" s="121">
        <f>'11 11'!W46+'43 11'!W46+'43 16'!W46+Coil!W46+Stabilizer!W46+'11 14'!W46</f>
        <v>0</v>
      </c>
      <c r="X46" s="121">
        <f>'11 11'!X46+'43 11'!X46+'43 16'!X46+Coil!X46+Stabilizer!X46+'11 14'!X46</f>
        <v>0</v>
      </c>
      <c r="Y46" s="124">
        <f t="shared" si="11"/>
        <v>0</v>
      </c>
      <c r="Z46" s="157">
        <f t="shared" si="28"/>
        <v>0</v>
      </c>
      <c r="AA46" s="322">
        <f t="shared" si="29"/>
        <v>0</v>
      </c>
      <c r="AB46" s="159">
        <f t="shared" si="30"/>
        <v>0</v>
      </c>
      <c r="AC46" s="439">
        <f t="shared" si="31"/>
        <v>0</v>
      </c>
      <c r="AD46" s="327">
        <f t="shared" si="32"/>
        <v>0</v>
      </c>
      <c r="AE46" s="168">
        <f t="shared" si="33"/>
        <v>0</v>
      </c>
      <c r="AF46" s="143">
        <f>'11 11'!AF46+'43 11'!AF46+'43 16'!AF46+Coil!AF46+Stabilizer!AF46+'11 14'!AF46</f>
        <v>0</v>
      </c>
      <c r="AG46" s="121">
        <f>'11 11'!AG46+'43 11'!AG46+'43 16'!AG46+Coil!AG46+Stabilizer!AG46+'11 14'!AG46</f>
        <v>0</v>
      </c>
      <c r="AH46" s="122">
        <f t="shared" si="12"/>
        <v>0</v>
      </c>
      <c r="AI46" s="121">
        <f>'11 11'!AI46+'43 11'!AI46+'43 16'!AI46+Coil!AI46+Stabilizer!AI46+'11 14'!AI46</f>
        <v>0</v>
      </c>
      <c r="AJ46" s="121">
        <f>'11 11'!AJ46+'43 11'!AJ46+'43 16'!AJ46+Coil!AJ46+Stabilizer!AJ46+'11 14'!AJ46</f>
        <v>0</v>
      </c>
      <c r="AK46" s="122">
        <f t="shared" si="13"/>
        <v>0</v>
      </c>
      <c r="AL46" s="121">
        <f>'11 11'!AL46+'43 11'!AL46+'43 16'!AL46+Coil!AL46+Stabilizer!AL46+'11 14'!AL46</f>
        <v>0</v>
      </c>
      <c r="AM46" s="121">
        <f>'11 11'!AM46+'43 11'!AM46+'43 16'!AM46+Coil!AM46+Stabilizer!AM46+'11 14'!AM46</f>
        <v>0</v>
      </c>
      <c r="AN46" s="124">
        <f t="shared" si="14"/>
        <v>0</v>
      </c>
      <c r="AO46" s="157">
        <f t="shared" si="34"/>
        <v>0</v>
      </c>
      <c r="AP46" s="322">
        <f t="shared" si="35"/>
        <v>0</v>
      </c>
      <c r="AQ46" s="443">
        <f t="shared" si="36"/>
        <v>0</v>
      </c>
      <c r="AR46" s="143">
        <f>'11 11'!AR46+'43 11'!AR46+'43 16'!AR46+Coil!AR46+Stabilizer!AR46+'11 14'!AR46</f>
        <v>0</v>
      </c>
      <c r="AS46" s="121">
        <f>'11 11'!AS46+'43 11'!AS46+'43 16'!AS46+Coil!AS46+Stabilizer!AS46+'11 14'!AS46</f>
        <v>0</v>
      </c>
      <c r="AT46" s="122">
        <f t="shared" si="16"/>
        <v>0</v>
      </c>
      <c r="AU46" s="121">
        <f>'11 11'!AU46+'43 11'!AU46+'43 16'!AU46+Coil!AU46+Stabilizer!AU46+'11 14'!AU46</f>
        <v>0</v>
      </c>
      <c r="AV46" s="121">
        <f>'11 11'!AV46+'43 11'!AV46+'43 16'!AV46+Coil!AV46+Stabilizer!AV46+'11 14'!AV46</f>
        <v>0</v>
      </c>
      <c r="AW46" s="123">
        <f t="shared" si="17"/>
        <v>0</v>
      </c>
      <c r="AX46" s="125">
        <f>'11 11'!AX46+'43 11'!AX46+'43 16'!AX46+Coil!AX46+Stabilizer!AX46+'11 14'!AX46</f>
        <v>0</v>
      </c>
      <c r="AY46" s="121">
        <f>'11 11'!AY46+'43 11'!AY46+'43 16'!AY46+Coil!AY46+Stabilizer!AY46+'11 14'!AY46</f>
        <v>0</v>
      </c>
      <c r="AZ46" s="122">
        <f t="shared" si="18"/>
        <v>0</v>
      </c>
      <c r="BA46" s="157">
        <f t="shared" si="37"/>
        <v>0</v>
      </c>
      <c r="BB46" s="158">
        <f t="shared" si="38"/>
        <v>0</v>
      </c>
      <c r="BC46" s="443">
        <f t="shared" si="39"/>
        <v>0</v>
      </c>
      <c r="BD46" s="166">
        <f t="shared" si="40"/>
        <v>0</v>
      </c>
      <c r="BE46" s="167">
        <f t="shared" si="41"/>
        <v>0</v>
      </c>
      <c r="BF46" s="444">
        <f t="shared" si="42"/>
        <v>0</v>
      </c>
      <c r="BG46" s="439">
        <f t="shared" si="43"/>
        <v>0</v>
      </c>
      <c r="BH46" s="480">
        <f t="shared" si="44"/>
        <v>0</v>
      </c>
      <c r="BI46" s="444">
        <f t="shared" si="45"/>
        <v>0</v>
      </c>
      <c r="BJ46" s="465"/>
    </row>
    <row r="47" spans="1:62" s="183" customFormat="1" ht="30" customHeight="1" x14ac:dyDescent="0.5">
      <c r="A47" s="184">
        <f t="shared" si="46"/>
        <v>41</v>
      </c>
      <c r="B47" s="222">
        <v>51613</v>
      </c>
      <c r="C47" s="236" t="s">
        <v>35</v>
      </c>
      <c r="D47" s="186" t="s">
        <v>74</v>
      </c>
      <c r="E47" s="143">
        <f>'11 11'!E47+'43 11'!E47+'43 16'!E47+Coil!E47+Stabilizer!E47+'11 14'!E47</f>
        <v>0</v>
      </c>
      <c r="F47" s="121">
        <f>'11 11'!F47+'43 11'!F47+'43 16'!F47+Coil!F47+Stabilizer!F47+'11 14'!F47</f>
        <v>0</v>
      </c>
      <c r="G47" s="122">
        <f t="shared" si="22"/>
        <v>0</v>
      </c>
      <c r="H47" s="121">
        <f>'11 11'!H47+'43 11'!H47+'43 16'!H47+Coil!H47+Stabilizer!H47+'11 14'!H47</f>
        <v>0</v>
      </c>
      <c r="I47" s="121">
        <f>'11 11'!I47+'43 11'!I47+'43 16'!I47+Coil!I47+Stabilizer!I47+'11 14'!I47</f>
        <v>0</v>
      </c>
      <c r="J47" s="123">
        <f t="shared" si="23"/>
        <v>0</v>
      </c>
      <c r="K47" s="121">
        <f>'11 11'!K47+'43 11'!K47+'43 16'!K47+Coil!K47+Stabilizer!K47+'11 14'!K47</f>
        <v>0</v>
      </c>
      <c r="L47" s="121">
        <f>'11 11'!L47+'43 11'!L47+'43 16'!L47+Coil!L47+Stabilizer!L47+'11 14'!L47</f>
        <v>0</v>
      </c>
      <c r="M47" s="124">
        <f t="shared" si="24"/>
        <v>0</v>
      </c>
      <c r="N47" s="157">
        <f t="shared" si="25"/>
        <v>0</v>
      </c>
      <c r="O47" s="322">
        <f t="shared" si="26"/>
        <v>0</v>
      </c>
      <c r="P47" s="159">
        <f t="shared" si="27"/>
        <v>0</v>
      </c>
      <c r="Q47" s="143">
        <f>'11 11'!Q47+'43 11'!Q47+'43 16'!Q47+Coil!Q47+Stabilizer!Q47+'11 14'!Q47</f>
        <v>0</v>
      </c>
      <c r="R47" s="121">
        <f>'11 11'!R47+'43 11'!R47+'43 16'!R47+Coil!R47+Stabilizer!R47+'11 14'!R47</f>
        <v>0</v>
      </c>
      <c r="S47" s="122">
        <f t="shared" si="9"/>
        <v>0</v>
      </c>
      <c r="T47" s="121">
        <f>'11 11'!T47+'43 11'!T47+'43 16'!T47+Coil!T47+Stabilizer!T47+'11 14'!T47</f>
        <v>0</v>
      </c>
      <c r="U47" s="121">
        <f>'11 11'!U47+'43 11'!U47+'43 16'!U47+Coil!U47+Stabilizer!U47+'11 14'!U47</f>
        <v>0</v>
      </c>
      <c r="V47" s="123">
        <f t="shared" si="10"/>
        <v>0</v>
      </c>
      <c r="W47" s="121">
        <f>'11 11'!W47+'43 11'!W47+'43 16'!W47+Coil!W47+Stabilizer!W47+'11 14'!W47</f>
        <v>0</v>
      </c>
      <c r="X47" s="121">
        <f>'11 11'!X47+'43 11'!X47+'43 16'!X47+Coil!X47+Stabilizer!X47+'11 14'!X47</f>
        <v>0</v>
      </c>
      <c r="Y47" s="124">
        <f t="shared" si="11"/>
        <v>0</v>
      </c>
      <c r="Z47" s="157">
        <f t="shared" si="28"/>
        <v>0</v>
      </c>
      <c r="AA47" s="322">
        <f t="shared" si="29"/>
        <v>0</v>
      </c>
      <c r="AB47" s="159">
        <f t="shared" si="30"/>
        <v>0</v>
      </c>
      <c r="AC47" s="439">
        <f t="shared" si="31"/>
        <v>0</v>
      </c>
      <c r="AD47" s="327">
        <f t="shared" si="32"/>
        <v>0</v>
      </c>
      <c r="AE47" s="168">
        <f t="shared" si="33"/>
        <v>0</v>
      </c>
      <c r="AF47" s="143">
        <f>'11 11'!AF47+'43 11'!AF47+'43 16'!AF47+Coil!AF47+Stabilizer!AF47+'11 14'!AF47</f>
        <v>0</v>
      </c>
      <c r="AG47" s="121">
        <f>'11 11'!AG47+'43 11'!AG47+'43 16'!AG47+Coil!AG47+Stabilizer!AG47+'11 14'!AG47</f>
        <v>0</v>
      </c>
      <c r="AH47" s="122">
        <f t="shared" si="12"/>
        <v>0</v>
      </c>
      <c r="AI47" s="121">
        <f>'11 11'!AI47+'43 11'!AI47+'43 16'!AI47+Coil!AI47+Stabilizer!AI47+'11 14'!AI47</f>
        <v>0</v>
      </c>
      <c r="AJ47" s="121">
        <f>'11 11'!AJ47+'43 11'!AJ47+'43 16'!AJ47+Coil!AJ47+Stabilizer!AJ47+'11 14'!AJ47</f>
        <v>0</v>
      </c>
      <c r="AK47" s="122">
        <f t="shared" si="13"/>
        <v>0</v>
      </c>
      <c r="AL47" s="121">
        <f>'11 11'!AL47+'43 11'!AL47+'43 16'!AL47+Coil!AL47+Stabilizer!AL47+'11 14'!AL47</f>
        <v>0</v>
      </c>
      <c r="AM47" s="121">
        <f>'11 11'!AM47+'43 11'!AM47+'43 16'!AM47+Coil!AM47+Stabilizer!AM47+'11 14'!AM47</f>
        <v>0</v>
      </c>
      <c r="AN47" s="124">
        <f t="shared" si="14"/>
        <v>0</v>
      </c>
      <c r="AO47" s="157">
        <f t="shared" si="34"/>
        <v>0</v>
      </c>
      <c r="AP47" s="322">
        <f t="shared" si="35"/>
        <v>0</v>
      </c>
      <c r="AQ47" s="443">
        <f t="shared" si="36"/>
        <v>0</v>
      </c>
      <c r="AR47" s="143">
        <f>'11 11'!AR47+'43 11'!AR47+'43 16'!AR47+Coil!AR47+Stabilizer!AR47+'11 14'!AR47</f>
        <v>0</v>
      </c>
      <c r="AS47" s="121">
        <f>'11 11'!AS47+'43 11'!AS47+'43 16'!AS47+Coil!AS47+Stabilizer!AS47+'11 14'!AS47</f>
        <v>0</v>
      </c>
      <c r="AT47" s="122">
        <f t="shared" si="16"/>
        <v>0</v>
      </c>
      <c r="AU47" s="121">
        <f>'11 11'!AU47+'43 11'!AU47+'43 16'!AU47+Coil!AU47+Stabilizer!AU47+'11 14'!AU47</f>
        <v>0</v>
      </c>
      <c r="AV47" s="121">
        <f>'11 11'!AV47+'43 11'!AV47+'43 16'!AV47+Coil!AV47+Stabilizer!AV47+'11 14'!AV47</f>
        <v>0</v>
      </c>
      <c r="AW47" s="123">
        <f t="shared" si="17"/>
        <v>0</v>
      </c>
      <c r="AX47" s="125">
        <f>'11 11'!AX47+'43 11'!AX47+'43 16'!AX47+Coil!AX47+Stabilizer!AX47+'11 14'!AX47</f>
        <v>0</v>
      </c>
      <c r="AY47" s="121">
        <f>'11 11'!AY47+'43 11'!AY47+'43 16'!AY47+Coil!AY47+Stabilizer!AY47+'11 14'!AY47</f>
        <v>0</v>
      </c>
      <c r="AZ47" s="122">
        <f t="shared" si="18"/>
        <v>0</v>
      </c>
      <c r="BA47" s="157">
        <f t="shared" si="37"/>
        <v>0</v>
      </c>
      <c r="BB47" s="158">
        <f t="shared" si="38"/>
        <v>0</v>
      </c>
      <c r="BC47" s="443">
        <f t="shared" si="39"/>
        <v>0</v>
      </c>
      <c r="BD47" s="166">
        <f t="shared" si="40"/>
        <v>0</v>
      </c>
      <c r="BE47" s="167">
        <f t="shared" si="41"/>
        <v>0</v>
      </c>
      <c r="BF47" s="444">
        <f t="shared" si="42"/>
        <v>0</v>
      </c>
      <c r="BG47" s="439">
        <f t="shared" si="43"/>
        <v>0</v>
      </c>
      <c r="BH47" s="480">
        <f t="shared" si="44"/>
        <v>0</v>
      </c>
      <c r="BI47" s="444">
        <f t="shared" si="45"/>
        <v>0</v>
      </c>
      <c r="BJ47" s="465"/>
    </row>
    <row r="48" spans="1:62" s="183" customFormat="1" ht="30" customHeight="1" x14ac:dyDescent="0.5">
      <c r="A48" s="184">
        <f t="shared" si="46"/>
        <v>42</v>
      </c>
      <c r="B48" s="222">
        <v>51614</v>
      </c>
      <c r="C48" s="236" t="s">
        <v>80</v>
      </c>
      <c r="D48" s="186" t="s">
        <v>75</v>
      </c>
      <c r="E48" s="143">
        <f>'11 11'!E48+'43 11'!E48+'43 16'!E48+Coil!E48+Stabilizer!E48+'11 14'!E48</f>
        <v>0</v>
      </c>
      <c r="F48" s="121">
        <f>'11 11'!F48+'43 11'!F48+'43 16'!F48+Coil!F48+Stabilizer!F48+'11 14'!F48</f>
        <v>0</v>
      </c>
      <c r="G48" s="122">
        <f t="shared" si="22"/>
        <v>0</v>
      </c>
      <c r="H48" s="121">
        <f>'11 11'!H48+'43 11'!H48+'43 16'!H48+Coil!H48+Stabilizer!H48+'11 14'!H48</f>
        <v>0</v>
      </c>
      <c r="I48" s="121">
        <f>'11 11'!I48+'43 11'!I48+'43 16'!I48+Coil!I48+Stabilizer!I48+'11 14'!I48</f>
        <v>0</v>
      </c>
      <c r="J48" s="123">
        <f t="shared" si="23"/>
        <v>0</v>
      </c>
      <c r="K48" s="121">
        <f>'11 11'!K48+'43 11'!K48+'43 16'!K48+Coil!K48+Stabilizer!K48+'11 14'!K48</f>
        <v>0</v>
      </c>
      <c r="L48" s="121">
        <f>'11 11'!L48+'43 11'!L48+'43 16'!L48+Coil!L48+Stabilizer!L48+'11 14'!L48</f>
        <v>0</v>
      </c>
      <c r="M48" s="124">
        <f t="shared" si="24"/>
        <v>0</v>
      </c>
      <c r="N48" s="157">
        <f t="shared" si="25"/>
        <v>0</v>
      </c>
      <c r="O48" s="322">
        <f t="shared" si="26"/>
        <v>0</v>
      </c>
      <c r="P48" s="159">
        <f t="shared" si="27"/>
        <v>0</v>
      </c>
      <c r="Q48" s="143">
        <f>'11 11'!Q48+'43 11'!Q48+'43 16'!Q48+Coil!Q48+Stabilizer!Q48+'11 14'!Q48</f>
        <v>0</v>
      </c>
      <c r="R48" s="121">
        <f>'11 11'!R48+'43 11'!R48+'43 16'!R48+Coil!R48+Stabilizer!R48+'11 14'!R48</f>
        <v>0</v>
      </c>
      <c r="S48" s="122">
        <f t="shared" si="9"/>
        <v>0</v>
      </c>
      <c r="T48" s="121">
        <f>'11 11'!T48+'43 11'!T48+'43 16'!T48+Coil!T48+Stabilizer!T48+'11 14'!T48</f>
        <v>0</v>
      </c>
      <c r="U48" s="121">
        <f>'11 11'!U48+'43 11'!U48+'43 16'!U48+Coil!U48+Stabilizer!U48+'11 14'!U48</f>
        <v>0</v>
      </c>
      <c r="V48" s="123">
        <f t="shared" si="10"/>
        <v>0</v>
      </c>
      <c r="W48" s="121">
        <f>'11 11'!W48+'43 11'!W48+'43 16'!W48+Coil!W48+Stabilizer!W48+'11 14'!W48</f>
        <v>0</v>
      </c>
      <c r="X48" s="121">
        <f>'11 11'!X48+'43 11'!X48+'43 16'!X48+Coil!X48+Stabilizer!X48+'11 14'!X48</f>
        <v>0</v>
      </c>
      <c r="Y48" s="124">
        <f t="shared" si="11"/>
        <v>0</v>
      </c>
      <c r="Z48" s="157">
        <f t="shared" si="28"/>
        <v>0</v>
      </c>
      <c r="AA48" s="322">
        <f t="shared" si="29"/>
        <v>0</v>
      </c>
      <c r="AB48" s="159">
        <f t="shared" si="30"/>
        <v>0</v>
      </c>
      <c r="AC48" s="439">
        <f t="shared" si="31"/>
        <v>0</v>
      </c>
      <c r="AD48" s="327">
        <f t="shared" si="32"/>
        <v>0</v>
      </c>
      <c r="AE48" s="168">
        <f t="shared" si="33"/>
        <v>0</v>
      </c>
      <c r="AF48" s="143">
        <f>'11 11'!AF48+'43 11'!AF48+'43 16'!AF48+Coil!AF48+Stabilizer!AF48+'11 14'!AF48</f>
        <v>0</v>
      </c>
      <c r="AG48" s="121">
        <f>'11 11'!AG48+'43 11'!AG48+'43 16'!AG48+Coil!AG48+Stabilizer!AG48+'11 14'!AG48</f>
        <v>0</v>
      </c>
      <c r="AH48" s="122">
        <f t="shared" si="12"/>
        <v>0</v>
      </c>
      <c r="AI48" s="121">
        <f>'11 11'!AI48+'43 11'!AI48+'43 16'!AI48+Coil!AI48+Stabilizer!AI48+'11 14'!AI48</f>
        <v>0</v>
      </c>
      <c r="AJ48" s="121">
        <f>'11 11'!AJ48+'43 11'!AJ48+'43 16'!AJ48+Coil!AJ48+Stabilizer!AJ48+'11 14'!AJ48</f>
        <v>0</v>
      </c>
      <c r="AK48" s="122">
        <f t="shared" si="13"/>
        <v>0</v>
      </c>
      <c r="AL48" s="121">
        <f>'11 11'!AL48+'43 11'!AL48+'43 16'!AL48+Coil!AL48+Stabilizer!AL48+'11 14'!AL48</f>
        <v>0</v>
      </c>
      <c r="AM48" s="121">
        <f>'11 11'!AM48+'43 11'!AM48+'43 16'!AM48+Coil!AM48+Stabilizer!AM48+'11 14'!AM48</f>
        <v>0</v>
      </c>
      <c r="AN48" s="124">
        <f t="shared" si="14"/>
        <v>0</v>
      </c>
      <c r="AO48" s="157">
        <f t="shared" si="34"/>
        <v>0</v>
      </c>
      <c r="AP48" s="322">
        <f t="shared" si="35"/>
        <v>0</v>
      </c>
      <c r="AQ48" s="443">
        <f t="shared" si="36"/>
        <v>0</v>
      </c>
      <c r="AR48" s="143">
        <f>'11 11'!AR48+'43 11'!AR48+'43 16'!AR48+Coil!AR48+Stabilizer!AR48+'11 14'!AR48</f>
        <v>0</v>
      </c>
      <c r="AS48" s="121">
        <f>'11 11'!AS48+'43 11'!AS48+'43 16'!AS48+Coil!AS48+Stabilizer!AS48+'11 14'!AS48</f>
        <v>0</v>
      </c>
      <c r="AT48" s="122">
        <f t="shared" si="16"/>
        <v>0</v>
      </c>
      <c r="AU48" s="121">
        <f>'11 11'!AU48+'43 11'!AU48+'43 16'!AU48+Coil!AU48+Stabilizer!AU48+'11 14'!AU48</f>
        <v>0</v>
      </c>
      <c r="AV48" s="121">
        <f>'11 11'!AV48+'43 11'!AV48+'43 16'!AV48+Coil!AV48+Stabilizer!AV48+'11 14'!AV48</f>
        <v>0</v>
      </c>
      <c r="AW48" s="123">
        <f t="shared" si="17"/>
        <v>0</v>
      </c>
      <c r="AX48" s="125">
        <f>'11 11'!AX48+'43 11'!AX48+'43 16'!AX48+Coil!AX48+Stabilizer!AX48+'11 14'!AX48</f>
        <v>0</v>
      </c>
      <c r="AY48" s="121">
        <f>'11 11'!AY48+'43 11'!AY48+'43 16'!AY48+Coil!AY48+Stabilizer!AY48+'11 14'!AY48</f>
        <v>0</v>
      </c>
      <c r="AZ48" s="122">
        <f t="shared" si="18"/>
        <v>0</v>
      </c>
      <c r="BA48" s="157">
        <f t="shared" si="37"/>
        <v>0</v>
      </c>
      <c r="BB48" s="158">
        <f t="shared" si="38"/>
        <v>0</v>
      </c>
      <c r="BC48" s="443">
        <f t="shared" si="39"/>
        <v>0</v>
      </c>
      <c r="BD48" s="166">
        <f t="shared" si="40"/>
        <v>0</v>
      </c>
      <c r="BE48" s="167">
        <f t="shared" si="41"/>
        <v>0</v>
      </c>
      <c r="BF48" s="444">
        <f t="shared" si="42"/>
        <v>0</v>
      </c>
      <c r="BG48" s="439">
        <f t="shared" si="43"/>
        <v>0</v>
      </c>
      <c r="BH48" s="480">
        <f t="shared" si="44"/>
        <v>0</v>
      </c>
      <c r="BI48" s="444">
        <f t="shared" si="45"/>
        <v>0</v>
      </c>
      <c r="BJ48" s="465"/>
    </row>
    <row r="49" spans="1:62" s="183" customFormat="1" ht="30" customHeight="1" x14ac:dyDescent="0.5">
      <c r="A49" s="184">
        <f t="shared" si="46"/>
        <v>43</v>
      </c>
      <c r="B49" s="222">
        <v>51615</v>
      </c>
      <c r="C49" s="236" t="s">
        <v>81</v>
      </c>
      <c r="D49" s="186" t="s">
        <v>86</v>
      </c>
      <c r="E49" s="143">
        <f>'11 11'!E49+'43 11'!E49+'43 16'!E49+Coil!E49+Stabilizer!E49+'11 14'!E49</f>
        <v>0</v>
      </c>
      <c r="F49" s="121">
        <f>'11 11'!F49+'43 11'!F49+'43 16'!F49+Coil!F49+Stabilizer!F49+'11 14'!F49</f>
        <v>0</v>
      </c>
      <c r="G49" s="122">
        <f t="shared" si="22"/>
        <v>0</v>
      </c>
      <c r="H49" s="121">
        <f>'11 11'!H49+'43 11'!H49+'43 16'!H49+Coil!H49+Stabilizer!H49+'11 14'!H49</f>
        <v>0</v>
      </c>
      <c r="I49" s="121">
        <f>'11 11'!I49+'43 11'!I49+'43 16'!I49+Coil!I49+Stabilizer!I49+'11 14'!I49</f>
        <v>0</v>
      </c>
      <c r="J49" s="123">
        <f t="shared" si="23"/>
        <v>0</v>
      </c>
      <c r="K49" s="121">
        <f>'11 11'!K49+'43 11'!K49+'43 16'!K49+Coil!K49+Stabilizer!K49+'11 14'!K49</f>
        <v>0</v>
      </c>
      <c r="L49" s="121">
        <f>'11 11'!L49+'43 11'!L49+'43 16'!L49+Coil!L49+Stabilizer!L49+'11 14'!L49</f>
        <v>0</v>
      </c>
      <c r="M49" s="124">
        <f t="shared" si="24"/>
        <v>0</v>
      </c>
      <c r="N49" s="157">
        <f t="shared" si="25"/>
        <v>0</v>
      </c>
      <c r="O49" s="322">
        <f t="shared" si="26"/>
        <v>0</v>
      </c>
      <c r="P49" s="159">
        <f t="shared" si="27"/>
        <v>0</v>
      </c>
      <c r="Q49" s="143">
        <f>'11 11'!Q49+'43 11'!Q49+'43 16'!Q49+Coil!Q49+Stabilizer!Q49+'11 14'!Q49</f>
        <v>0</v>
      </c>
      <c r="R49" s="121">
        <f>'11 11'!R49+'43 11'!R49+'43 16'!R49+Coil!R49+Stabilizer!R49+'11 14'!R49</f>
        <v>0</v>
      </c>
      <c r="S49" s="122">
        <f t="shared" si="9"/>
        <v>0</v>
      </c>
      <c r="T49" s="121">
        <f>'11 11'!T49+'43 11'!T49+'43 16'!T49+Coil!T49+Stabilizer!T49+'11 14'!T49</f>
        <v>0</v>
      </c>
      <c r="U49" s="121">
        <f>'11 11'!U49+'43 11'!U49+'43 16'!U49+Coil!U49+Stabilizer!U49+'11 14'!U49</f>
        <v>0</v>
      </c>
      <c r="V49" s="123">
        <f t="shared" si="10"/>
        <v>0</v>
      </c>
      <c r="W49" s="121">
        <f>'11 11'!W49+'43 11'!W49+'43 16'!W49+Coil!W49+Stabilizer!W49+'11 14'!W49</f>
        <v>0</v>
      </c>
      <c r="X49" s="121">
        <f>'11 11'!X49+'43 11'!X49+'43 16'!X49+Coil!X49+Stabilizer!X49+'11 14'!X49</f>
        <v>0</v>
      </c>
      <c r="Y49" s="124">
        <f t="shared" si="11"/>
        <v>0</v>
      </c>
      <c r="Z49" s="157">
        <f t="shared" si="28"/>
        <v>0</v>
      </c>
      <c r="AA49" s="322">
        <f t="shared" si="29"/>
        <v>0</v>
      </c>
      <c r="AB49" s="159">
        <f t="shared" si="30"/>
        <v>0</v>
      </c>
      <c r="AC49" s="439">
        <f t="shared" si="31"/>
        <v>0</v>
      </c>
      <c r="AD49" s="327">
        <f t="shared" si="32"/>
        <v>0</v>
      </c>
      <c r="AE49" s="168">
        <f t="shared" si="33"/>
        <v>0</v>
      </c>
      <c r="AF49" s="143">
        <f>'11 11'!AF49+'43 11'!AF49+'43 16'!AF49+Coil!AF49+Stabilizer!AF49+'11 14'!AF49</f>
        <v>0</v>
      </c>
      <c r="AG49" s="121">
        <f>'11 11'!AG49+'43 11'!AG49+'43 16'!AG49+Coil!AG49+Stabilizer!AG49+'11 14'!AG49</f>
        <v>0</v>
      </c>
      <c r="AH49" s="122">
        <f t="shared" si="12"/>
        <v>0</v>
      </c>
      <c r="AI49" s="121">
        <f>'11 11'!AI49+'43 11'!AI49+'43 16'!AI49+Coil!AI49+Stabilizer!AI49+'11 14'!AI49</f>
        <v>0</v>
      </c>
      <c r="AJ49" s="121">
        <f>'11 11'!AJ49+'43 11'!AJ49+'43 16'!AJ49+Coil!AJ49+Stabilizer!AJ49+'11 14'!AJ49</f>
        <v>0</v>
      </c>
      <c r="AK49" s="122">
        <f t="shared" si="13"/>
        <v>0</v>
      </c>
      <c r="AL49" s="121">
        <f>'11 11'!AL49+'43 11'!AL49+'43 16'!AL49+Coil!AL49+Stabilizer!AL49+'11 14'!AL49</f>
        <v>0</v>
      </c>
      <c r="AM49" s="121">
        <f>'11 11'!AM49+'43 11'!AM49+'43 16'!AM49+Coil!AM49+Stabilizer!AM49+'11 14'!AM49</f>
        <v>0</v>
      </c>
      <c r="AN49" s="124">
        <f t="shared" si="14"/>
        <v>0</v>
      </c>
      <c r="AO49" s="157">
        <f t="shared" si="34"/>
        <v>0</v>
      </c>
      <c r="AP49" s="322">
        <f t="shared" si="35"/>
        <v>0</v>
      </c>
      <c r="AQ49" s="443">
        <f t="shared" si="36"/>
        <v>0</v>
      </c>
      <c r="AR49" s="143">
        <f>'11 11'!AR49+'43 11'!AR49+'43 16'!AR49+Coil!AR49+Stabilizer!AR49+'11 14'!AR49</f>
        <v>0</v>
      </c>
      <c r="AS49" s="121">
        <f>'11 11'!AS49+'43 11'!AS49+'43 16'!AS49+Coil!AS49+Stabilizer!AS49+'11 14'!AS49</f>
        <v>0</v>
      </c>
      <c r="AT49" s="122">
        <f t="shared" si="16"/>
        <v>0</v>
      </c>
      <c r="AU49" s="121">
        <f>'11 11'!AU49+'43 11'!AU49+'43 16'!AU49+Coil!AU49+Stabilizer!AU49+'11 14'!AU49</f>
        <v>0</v>
      </c>
      <c r="AV49" s="121">
        <f>'11 11'!AV49+'43 11'!AV49+'43 16'!AV49+Coil!AV49+Stabilizer!AV49+'11 14'!AV49</f>
        <v>0</v>
      </c>
      <c r="AW49" s="123">
        <f t="shared" si="17"/>
        <v>0</v>
      </c>
      <c r="AX49" s="125">
        <f>'11 11'!AX49+'43 11'!AX49+'43 16'!AX49+Coil!AX49+Stabilizer!AX49+'11 14'!AX49</f>
        <v>0</v>
      </c>
      <c r="AY49" s="121">
        <f>'11 11'!AY49+'43 11'!AY49+'43 16'!AY49+Coil!AY49+Stabilizer!AY49+'11 14'!AY49</f>
        <v>0</v>
      </c>
      <c r="AZ49" s="122">
        <f t="shared" si="18"/>
        <v>0</v>
      </c>
      <c r="BA49" s="157">
        <f t="shared" si="37"/>
        <v>0</v>
      </c>
      <c r="BB49" s="158">
        <f t="shared" si="38"/>
        <v>0</v>
      </c>
      <c r="BC49" s="443">
        <f t="shared" si="39"/>
        <v>0</v>
      </c>
      <c r="BD49" s="166">
        <f t="shared" si="40"/>
        <v>0</v>
      </c>
      <c r="BE49" s="167">
        <f t="shared" si="41"/>
        <v>0</v>
      </c>
      <c r="BF49" s="444">
        <f t="shared" si="42"/>
        <v>0</v>
      </c>
      <c r="BG49" s="439">
        <f t="shared" si="43"/>
        <v>0</v>
      </c>
      <c r="BH49" s="480">
        <f t="shared" si="44"/>
        <v>0</v>
      </c>
      <c r="BI49" s="444">
        <f t="shared" si="45"/>
        <v>0</v>
      </c>
      <c r="BJ49" s="465"/>
    </row>
    <row r="50" spans="1:62" s="183" customFormat="1" ht="30" customHeight="1" x14ac:dyDescent="0.5">
      <c r="A50" s="184">
        <f t="shared" si="46"/>
        <v>44</v>
      </c>
      <c r="B50" s="222">
        <v>51616</v>
      </c>
      <c r="C50" s="236" t="s">
        <v>36</v>
      </c>
      <c r="D50" s="186" t="s">
        <v>76</v>
      </c>
      <c r="E50" s="143">
        <f>'11 11'!E50+'43 11'!E50+'43 16'!E50+Coil!E50+Stabilizer!E50+'11 14'!E50</f>
        <v>0</v>
      </c>
      <c r="F50" s="121">
        <f>'11 11'!F50+'43 11'!F50+'43 16'!F50+Coil!F50+Stabilizer!F50+'11 14'!F50</f>
        <v>0</v>
      </c>
      <c r="G50" s="122">
        <f t="shared" si="22"/>
        <v>0</v>
      </c>
      <c r="H50" s="121">
        <f>'11 11'!H50+'43 11'!H50+'43 16'!H50+Coil!H50+Stabilizer!H50+'11 14'!H50</f>
        <v>0</v>
      </c>
      <c r="I50" s="121">
        <f>'11 11'!I50+'43 11'!I50+'43 16'!I50+Coil!I50+Stabilizer!I50+'11 14'!I50</f>
        <v>0</v>
      </c>
      <c r="J50" s="123">
        <f t="shared" si="23"/>
        <v>0</v>
      </c>
      <c r="K50" s="121">
        <f>'11 11'!K50+'43 11'!K50+'43 16'!K50+Coil!K50+Stabilizer!K50+'11 14'!K50</f>
        <v>0</v>
      </c>
      <c r="L50" s="121">
        <f>'11 11'!L50+'43 11'!L50+'43 16'!L50+Coil!L50+Stabilizer!L50+'11 14'!L50</f>
        <v>0</v>
      </c>
      <c r="M50" s="124">
        <f t="shared" si="24"/>
        <v>0</v>
      </c>
      <c r="N50" s="157">
        <f t="shared" si="25"/>
        <v>0</v>
      </c>
      <c r="O50" s="322">
        <f t="shared" si="26"/>
        <v>0</v>
      </c>
      <c r="P50" s="159">
        <f t="shared" si="27"/>
        <v>0</v>
      </c>
      <c r="Q50" s="143">
        <f>'11 11'!Q50+'43 11'!Q50+'43 16'!Q50+Coil!Q50+Stabilizer!Q50+'11 14'!Q50</f>
        <v>0</v>
      </c>
      <c r="R50" s="121">
        <f>'11 11'!R50+'43 11'!R50+'43 16'!R50+Coil!R50+Stabilizer!R50+'11 14'!R50</f>
        <v>0</v>
      </c>
      <c r="S50" s="122">
        <f t="shared" si="9"/>
        <v>0</v>
      </c>
      <c r="T50" s="121">
        <f>'11 11'!T50+'43 11'!T50+'43 16'!T50+Coil!T50+Stabilizer!T50+'11 14'!T50</f>
        <v>0</v>
      </c>
      <c r="U50" s="121">
        <f>'11 11'!U50+'43 11'!U50+'43 16'!U50+Coil!U50+Stabilizer!U50+'11 14'!U50</f>
        <v>0</v>
      </c>
      <c r="V50" s="123">
        <f t="shared" si="10"/>
        <v>0</v>
      </c>
      <c r="W50" s="121">
        <f>'11 11'!W50+'43 11'!W50+'43 16'!W50+Coil!W50+Stabilizer!W50+'11 14'!W50</f>
        <v>0</v>
      </c>
      <c r="X50" s="121">
        <f>'11 11'!X50+'43 11'!X50+'43 16'!X50+Coil!X50+Stabilizer!X50+'11 14'!X50</f>
        <v>0</v>
      </c>
      <c r="Y50" s="124">
        <f t="shared" si="11"/>
        <v>0</v>
      </c>
      <c r="Z50" s="157">
        <f t="shared" si="28"/>
        <v>0</v>
      </c>
      <c r="AA50" s="322">
        <f t="shared" si="29"/>
        <v>0</v>
      </c>
      <c r="AB50" s="159">
        <f t="shared" si="30"/>
        <v>0</v>
      </c>
      <c r="AC50" s="439">
        <f t="shared" si="31"/>
        <v>0</v>
      </c>
      <c r="AD50" s="327">
        <f t="shared" si="32"/>
        <v>0</v>
      </c>
      <c r="AE50" s="168">
        <f t="shared" si="33"/>
        <v>0</v>
      </c>
      <c r="AF50" s="143">
        <f>'11 11'!AF50+'43 11'!AF50+'43 16'!AF50+Coil!AF50+Stabilizer!AF50+'11 14'!AF50</f>
        <v>0</v>
      </c>
      <c r="AG50" s="121">
        <f>'11 11'!AG50+'43 11'!AG50+'43 16'!AG50+Coil!AG50+Stabilizer!AG50+'11 14'!AG50</f>
        <v>0</v>
      </c>
      <c r="AH50" s="122">
        <f t="shared" si="12"/>
        <v>0</v>
      </c>
      <c r="AI50" s="121">
        <f>'11 11'!AI50+'43 11'!AI50+'43 16'!AI50+Coil!AI50+Stabilizer!AI50+'11 14'!AI50</f>
        <v>0</v>
      </c>
      <c r="AJ50" s="121">
        <f>'11 11'!AJ50+'43 11'!AJ50+'43 16'!AJ50+Coil!AJ50+Stabilizer!AJ50+'11 14'!AJ50</f>
        <v>0</v>
      </c>
      <c r="AK50" s="122">
        <f t="shared" si="13"/>
        <v>0</v>
      </c>
      <c r="AL50" s="121">
        <f>'11 11'!AL50+'43 11'!AL50+'43 16'!AL50+Coil!AL50+Stabilizer!AL50+'11 14'!AL50</f>
        <v>0</v>
      </c>
      <c r="AM50" s="121">
        <f>'11 11'!AM50+'43 11'!AM50+'43 16'!AM50+Coil!AM50+Stabilizer!AM50+'11 14'!AM50</f>
        <v>0</v>
      </c>
      <c r="AN50" s="124">
        <f t="shared" si="14"/>
        <v>0</v>
      </c>
      <c r="AO50" s="157">
        <f t="shared" si="34"/>
        <v>0</v>
      </c>
      <c r="AP50" s="322">
        <f t="shared" si="35"/>
        <v>0</v>
      </c>
      <c r="AQ50" s="443">
        <f t="shared" si="36"/>
        <v>0</v>
      </c>
      <c r="AR50" s="143">
        <f>'11 11'!AR50+'43 11'!AR50+'43 16'!AR50+Coil!AR50+Stabilizer!AR50+'11 14'!AR50</f>
        <v>0</v>
      </c>
      <c r="AS50" s="121">
        <f>'11 11'!AS50+'43 11'!AS50+'43 16'!AS50+Coil!AS50+Stabilizer!AS50+'11 14'!AS50</f>
        <v>0</v>
      </c>
      <c r="AT50" s="122">
        <f t="shared" si="16"/>
        <v>0</v>
      </c>
      <c r="AU50" s="121">
        <f>'11 11'!AU50+'43 11'!AU50+'43 16'!AU50+Coil!AU50+Stabilizer!AU50+'11 14'!AU50</f>
        <v>0</v>
      </c>
      <c r="AV50" s="121">
        <f>'11 11'!AV50+'43 11'!AV50+'43 16'!AV50+Coil!AV50+Stabilizer!AV50+'11 14'!AV50</f>
        <v>0</v>
      </c>
      <c r="AW50" s="123">
        <f t="shared" si="17"/>
        <v>0</v>
      </c>
      <c r="AX50" s="125">
        <f>'11 11'!AX50+'43 11'!AX50+'43 16'!AX50+Coil!AX50+Stabilizer!AX50+'11 14'!AX50</f>
        <v>0</v>
      </c>
      <c r="AY50" s="121">
        <f>'11 11'!AY50+'43 11'!AY50+'43 16'!AY50+Coil!AY50+Stabilizer!AY50+'11 14'!AY50</f>
        <v>0</v>
      </c>
      <c r="AZ50" s="122">
        <f t="shared" si="18"/>
        <v>0</v>
      </c>
      <c r="BA50" s="157">
        <f t="shared" si="37"/>
        <v>0</v>
      </c>
      <c r="BB50" s="158">
        <f t="shared" si="38"/>
        <v>0</v>
      </c>
      <c r="BC50" s="443">
        <f t="shared" si="39"/>
        <v>0</v>
      </c>
      <c r="BD50" s="166">
        <f t="shared" si="40"/>
        <v>0</v>
      </c>
      <c r="BE50" s="167">
        <f t="shared" si="41"/>
        <v>0</v>
      </c>
      <c r="BF50" s="444">
        <f t="shared" si="42"/>
        <v>0</v>
      </c>
      <c r="BG50" s="439">
        <f t="shared" si="43"/>
        <v>0</v>
      </c>
      <c r="BH50" s="480">
        <f t="shared" si="44"/>
        <v>0</v>
      </c>
      <c r="BI50" s="444">
        <f t="shared" si="45"/>
        <v>0</v>
      </c>
      <c r="BJ50" s="465"/>
    </row>
    <row r="51" spans="1:62" s="183" customFormat="1" ht="30" customHeight="1" x14ac:dyDescent="0.5">
      <c r="A51" s="181">
        <f t="shared" si="46"/>
        <v>45</v>
      </c>
      <c r="B51" s="222">
        <v>51617</v>
      </c>
      <c r="C51" s="236" t="s">
        <v>37</v>
      </c>
      <c r="D51" s="186" t="s">
        <v>77</v>
      </c>
      <c r="E51" s="143">
        <f>'11 11'!E51+'43 11'!E51+'43 16'!E51+Coil!E51+Stabilizer!E51+'11 14'!E51</f>
        <v>0</v>
      </c>
      <c r="F51" s="121">
        <f>'11 11'!F51+'43 11'!F51+'43 16'!F51+Coil!F51+Stabilizer!F51+'11 14'!F51</f>
        <v>0</v>
      </c>
      <c r="G51" s="122">
        <f t="shared" si="22"/>
        <v>0</v>
      </c>
      <c r="H51" s="121">
        <f>'11 11'!H51+'43 11'!H51+'43 16'!H51+Coil!H51+Stabilizer!H51+'11 14'!H51</f>
        <v>0</v>
      </c>
      <c r="I51" s="121">
        <f>'11 11'!I51+'43 11'!I51+'43 16'!I51+Coil!I51+Stabilizer!I51+'11 14'!I51</f>
        <v>0</v>
      </c>
      <c r="J51" s="123">
        <f t="shared" si="23"/>
        <v>0</v>
      </c>
      <c r="K51" s="121">
        <f>'11 11'!K51+'43 11'!K51+'43 16'!K51+Coil!K51+Stabilizer!K51+'11 14'!K51</f>
        <v>0</v>
      </c>
      <c r="L51" s="121">
        <f>'11 11'!L51+'43 11'!L51+'43 16'!L51+Coil!L51+Stabilizer!L51+'11 14'!L51</f>
        <v>0</v>
      </c>
      <c r="M51" s="124">
        <f t="shared" si="24"/>
        <v>0</v>
      </c>
      <c r="N51" s="157">
        <f t="shared" si="25"/>
        <v>0</v>
      </c>
      <c r="O51" s="322">
        <f t="shared" si="26"/>
        <v>0</v>
      </c>
      <c r="P51" s="159">
        <f t="shared" si="27"/>
        <v>0</v>
      </c>
      <c r="Q51" s="143">
        <f>'11 11'!Q51+'43 11'!Q51+'43 16'!Q51+Coil!Q51+Stabilizer!Q51+'11 14'!Q51</f>
        <v>0</v>
      </c>
      <c r="R51" s="121">
        <f>'11 11'!R51+'43 11'!R51+'43 16'!R51+Coil!R51+Stabilizer!R51+'11 14'!R51</f>
        <v>0</v>
      </c>
      <c r="S51" s="122">
        <f t="shared" si="9"/>
        <v>0</v>
      </c>
      <c r="T51" s="121">
        <f>'11 11'!T51+'43 11'!T51+'43 16'!T51+Coil!T51+Stabilizer!T51+'11 14'!T51</f>
        <v>0</v>
      </c>
      <c r="U51" s="121">
        <f>'11 11'!U51+'43 11'!U51+'43 16'!U51+Coil!U51+Stabilizer!U51+'11 14'!U51</f>
        <v>0</v>
      </c>
      <c r="V51" s="123">
        <f t="shared" si="10"/>
        <v>0</v>
      </c>
      <c r="W51" s="121">
        <f>'11 11'!W51+'43 11'!W51+'43 16'!W51+Coil!W51+Stabilizer!W51+'11 14'!W51</f>
        <v>0</v>
      </c>
      <c r="X51" s="121">
        <f>'11 11'!X51+'43 11'!X51+'43 16'!X51+Coil!X51+Stabilizer!X51+'11 14'!X51</f>
        <v>0</v>
      </c>
      <c r="Y51" s="124">
        <f t="shared" si="11"/>
        <v>0</v>
      </c>
      <c r="Z51" s="157">
        <f t="shared" si="28"/>
        <v>0</v>
      </c>
      <c r="AA51" s="322">
        <f t="shared" si="29"/>
        <v>0</v>
      </c>
      <c r="AB51" s="159">
        <f t="shared" si="30"/>
        <v>0</v>
      </c>
      <c r="AC51" s="439">
        <f t="shared" si="31"/>
        <v>0</v>
      </c>
      <c r="AD51" s="327">
        <f t="shared" si="32"/>
        <v>0</v>
      </c>
      <c r="AE51" s="168">
        <f t="shared" si="33"/>
        <v>0</v>
      </c>
      <c r="AF51" s="143">
        <f>'11 11'!AF51+'43 11'!AF51+'43 16'!AF51+Coil!AF51+Stabilizer!AF51+'11 14'!AF51</f>
        <v>0</v>
      </c>
      <c r="AG51" s="121">
        <f>'11 11'!AG51+'43 11'!AG51+'43 16'!AG51+Coil!AG51+Stabilizer!AG51+'11 14'!AG51</f>
        <v>0</v>
      </c>
      <c r="AH51" s="122">
        <f t="shared" si="12"/>
        <v>0</v>
      </c>
      <c r="AI51" s="121">
        <f>'11 11'!AI51+'43 11'!AI51+'43 16'!AI51+Coil!AI51+Stabilizer!AI51+'11 14'!AI51</f>
        <v>0</v>
      </c>
      <c r="AJ51" s="121">
        <f>'11 11'!AJ51+'43 11'!AJ51+'43 16'!AJ51+Coil!AJ51+Stabilizer!AJ51+'11 14'!AJ51</f>
        <v>0</v>
      </c>
      <c r="AK51" s="122">
        <f t="shared" si="13"/>
        <v>0</v>
      </c>
      <c r="AL51" s="121">
        <f>'11 11'!AL51+'43 11'!AL51+'43 16'!AL51+Coil!AL51+Stabilizer!AL51+'11 14'!AL51</f>
        <v>0</v>
      </c>
      <c r="AM51" s="121">
        <f>'11 11'!AM51+'43 11'!AM51+'43 16'!AM51+Coil!AM51+Stabilizer!AM51+'11 14'!AM51</f>
        <v>0</v>
      </c>
      <c r="AN51" s="124">
        <f t="shared" si="14"/>
        <v>0</v>
      </c>
      <c r="AO51" s="157">
        <f t="shared" si="34"/>
        <v>0</v>
      </c>
      <c r="AP51" s="322">
        <f t="shared" si="35"/>
        <v>0</v>
      </c>
      <c r="AQ51" s="443">
        <f t="shared" si="36"/>
        <v>0</v>
      </c>
      <c r="AR51" s="143">
        <f>'11 11'!AR51+'43 11'!AR51+'43 16'!AR51+Coil!AR51+Stabilizer!AR51+'11 14'!AR51</f>
        <v>0</v>
      </c>
      <c r="AS51" s="121">
        <f>'11 11'!AS51+'43 11'!AS51+'43 16'!AS51+Coil!AS51+Stabilizer!AS51+'11 14'!AS51</f>
        <v>0</v>
      </c>
      <c r="AT51" s="122">
        <f t="shared" si="16"/>
        <v>0</v>
      </c>
      <c r="AU51" s="121">
        <f>'11 11'!AU51+'43 11'!AU51+'43 16'!AU51+Coil!AU51+Stabilizer!AU51+'11 14'!AU51</f>
        <v>0</v>
      </c>
      <c r="AV51" s="121">
        <f>'11 11'!AV51+'43 11'!AV51+'43 16'!AV51+Coil!AV51+Stabilizer!AV51+'11 14'!AV51</f>
        <v>0</v>
      </c>
      <c r="AW51" s="123">
        <f t="shared" si="17"/>
        <v>0</v>
      </c>
      <c r="AX51" s="125">
        <f>'11 11'!AX51+'43 11'!AX51+'43 16'!AX51+Coil!AX51+Stabilizer!AX51+'11 14'!AX51</f>
        <v>0</v>
      </c>
      <c r="AY51" s="121">
        <f>'11 11'!AY51+'43 11'!AY51+'43 16'!AY51+Coil!AY51+Stabilizer!AY51+'11 14'!AY51</f>
        <v>0</v>
      </c>
      <c r="AZ51" s="122">
        <f t="shared" si="18"/>
        <v>0</v>
      </c>
      <c r="BA51" s="157">
        <f t="shared" si="37"/>
        <v>0</v>
      </c>
      <c r="BB51" s="158">
        <f t="shared" si="38"/>
        <v>0</v>
      </c>
      <c r="BC51" s="443">
        <f t="shared" si="39"/>
        <v>0</v>
      </c>
      <c r="BD51" s="166">
        <f t="shared" si="40"/>
        <v>0</v>
      </c>
      <c r="BE51" s="167">
        <f t="shared" si="41"/>
        <v>0</v>
      </c>
      <c r="BF51" s="444">
        <f t="shared" si="42"/>
        <v>0</v>
      </c>
      <c r="BG51" s="439">
        <f t="shared" si="43"/>
        <v>0</v>
      </c>
      <c r="BH51" s="480">
        <f t="shared" si="44"/>
        <v>0</v>
      </c>
      <c r="BI51" s="175">
        <f t="shared" si="45"/>
        <v>0</v>
      </c>
      <c r="BJ51" s="465"/>
    </row>
    <row r="52" spans="1:62" s="183" customFormat="1" ht="30" customHeight="1" x14ac:dyDescent="0.5">
      <c r="A52" s="184">
        <f t="shared" si="46"/>
        <v>46</v>
      </c>
      <c r="B52" s="512">
        <v>51698</v>
      </c>
      <c r="C52" s="514" t="s">
        <v>266</v>
      </c>
      <c r="D52" s="233"/>
      <c r="E52" s="143">
        <f>'11 11'!E52+'43 11'!E52+'43 16'!E52+Coil!E52+Stabilizer!E52+'11 14'!E52</f>
        <v>0</v>
      </c>
      <c r="F52" s="121">
        <f>'11 11'!F52+'43 11'!F52+'43 16'!F52+Coil!F52+Stabilizer!F52+'11 14'!F52</f>
        <v>0</v>
      </c>
      <c r="G52" s="122">
        <f t="shared" ref="G52" si="47">E52-F52</f>
        <v>0</v>
      </c>
      <c r="H52" s="121">
        <f>'11 11'!H52+'43 11'!H52+'43 16'!H52+Coil!H52+Stabilizer!H52+'11 14'!H52</f>
        <v>0</v>
      </c>
      <c r="I52" s="121">
        <f>'11 11'!I52+'43 11'!I52+'43 16'!I52+Coil!I52+Stabilizer!I52+'11 14'!I52</f>
        <v>-704209.22</v>
      </c>
      <c r="J52" s="123">
        <f t="shared" ref="J52" si="48">H52-I52</f>
        <v>704209.22</v>
      </c>
      <c r="K52" s="121">
        <f>'11 11'!K52+'43 11'!K52+'43 16'!K52+Coil!K52+Stabilizer!K52+'11 14'!K52</f>
        <v>0</v>
      </c>
      <c r="L52" s="121">
        <f>'11 11'!L52+'43 11'!L52+'43 16'!L52+Coil!L52+Stabilizer!L52+'11 14'!L52</f>
        <v>-1778138.12</v>
      </c>
      <c r="M52" s="124">
        <f t="shared" ref="M52" si="49">K52-L52</f>
        <v>1778138.12</v>
      </c>
      <c r="N52" s="157">
        <f t="shared" ref="N52" si="50">E52+H52+K52</f>
        <v>0</v>
      </c>
      <c r="O52" s="322">
        <f t="shared" ref="O52" si="51">F52+I52+L52</f>
        <v>-2482347.34</v>
      </c>
      <c r="P52" s="159">
        <f t="shared" ref="P52" si="52">N52-O52</f>
        <v>2482347.34</v>
      </c>
      <c r="Q52" s="143">
        <f>'11 11'!Q52+'43 11'!Q52+'43 16'!Q52+Coil!Q52+Stabilizer!Q52+'11 14'!Q52</f>
        <v>0</v>
      </c>
      <c r="R52" s="121">
        <f>'11 11'!R52+'43 11'!R52+'43 16'!R52+Coil!R52+Stabilizer!R52+'11 14'!R52</f>
        <v>-780390.96</v>
      </c>
      <c r="S52" s="122">
        <f t="shared" ref="S52" si="53">Q52-R52</f>
        <v>780390.96</v>
      </c>
      <c r="T52" s="121">
        <f>'11 11'!T52+'43 11'!T52+'43 16'!T52+Coil!T52+Stabilizer!T52+'11 14'!T52</f>
        <v>0</v>
      </c>
      <c r="U52" s="121">
        <f>'11 11'!U52+'43 11'!U52+'43 16'!U52+Coil!U52+Stabilizer!U52+'11 14'!U52</f>
        <v>0</v>
      </c>
      <c r="V52" s="123">
        <f t="shared" ref="V52" si="54">T52-U52</f>
        <v>0</v>
      </c>
      <c r="W52" s="121">
        <f>'11 11'!W52+'43 11'!W52+'43 16'!W52+Coil!W52+Stabilizer!W52+'11 14'!W52</f>
        <v>0</v>
      </c>
      <c r="X52" s="121">
        <f>'11 11'!X52+'43 11'!X52+'43 16'!X52+Coil!X52+Stabilizer!X52+'11 14'!X52</f>
        <v>0</v>
      </c>
      <c r="Y52" s="124">
        <f t="shared" ref="Y52" si="55">W52-X52</f>
        <v>0</v>
      </c>
      <c r="Z52" s="157">
        <f t="shared" ref="Z52" si="56">Q52+T52+W52</f>
        <v>0</v>
      </c>
      <c r="AA52" s="322">
        <f t="shared" ref="AA52" si="57">R52+U52+X52</f>
        <v>-780390.96</v>
      </c>
      <c r="AB52" s="159">
        <f t="shared" ref="AB52" si="58">Z52-AA52</f>
        <v>780390.96</v>
      </c>
      <c r="AC52" s="439">
        <f t="shared" ref="AC52" si="59">E52+H52+K52+Q52+T52+W52</f>
        <v>0</v>
      </c>
      <c r="AD52" s="327">
        <f t="shared" ref="AD52" si="60">F52+I52+L52+R52+U52+X52</f>
        <v>-3262738.3</v>
      </c>
      <c r="AE52" s="168">
        <f t="shared" ref="AE52" si="61">AC52-AD52</f>
        <v>3262738.3</v>
      </c>
      <c r="AF52" s="143">
        <f>'11 11'!AF52+'43 11'!AF52+'43 16'!AF52+Coil!AF52+Stabilizer!AF52+'11 14'!AF52</f>
        <v>0</v>
      </c>
      <c r="AG52" s="121">
        <f>'11 11'!AG52+'43 11'!AG52+'43 16'!AG52+Coil!AG52+Stabilizer!AG52+'11 14'!AG52</f>
        <v>0</v>
      </c>
      <c r="AH52" s="122">
        <f t="shared" ref="AH52" si="62">AF52-AG52</f>
        <v>0</v>
      </c>
      <c r="AI52" s="121">
        <f>'11 11'!AI52+'43 11'!AI52+'43 16'!AI52+Coil!AI52+Stabilizer!AI52+'11 14'!AI52</f>
        <v>0</v>
      </c>
      <c r="AJ52" s="121">
        <f>'11 11'!AJ52+'43 11'!AJ52+'43 16'!AJ52+Coil!AJ52+Stabilizer!AJ52+'11 14'!AJ52</f>
        <v>0</v>
      </c>
      <c r="AK52" s="122">
        <f t="shared" ref="AK52" si="63">AI52-AJ52</f>
        <v>0</v>
      </c>
      <c r="AL52" s="121">
        <f>'11 11'!AL52+'43 11'!AL52+'43 16'!AL52+Coil!AL52+Stabilizer!AL52+'11 14'!AL52</f>
        <v>0</v>
      </c>
      <c r="AM52" s="121">
        <f>'11 11'!AM52+'43 11'!AM52+'43 16'!AM52+Coil!AM52+Stabilizer!AM52+'11 14'!AM52</f>
        <v>0</v>
      </c>
      <c r="AN52" s="124">
        <f t="shared" ref="AN52" si="64">AL52-AM52</f>
        <v>0</v>
      </c>
      <c r="AO52" s="157">
        <f t="shared" ref="AO52" si="65">AF52+AI52+AL52</f>
        <v>0</v>
      </c>
      <c r="AP52" s="322">
        <f t="shared" ref="AP52" si="66">AG52+AJ52+AM52</f>
        <v>0</v>
      </c>
      <c r="AQ52" s="443">
        <f t="shared" ref="AQ52" si="67">AO52-AP52</f>
        <v>0</v>
      </c>
      <c r="AR52" s="143">
        <f>'11 11'!AR52+'43 11'!AR52+'43 16'!AR52+Coil!AR52+Stabilizer!AR52+'11 14'!AR52</f>
        <v>0</v>
      </c>
      <c r="AS52" s="121">
        <f>'11 11'!AS52+'43 11'!AS52+'43 16'!AS52+Coil!AS52+Stabilizer!AS52+'11 14'!AS52</f>
        <v>0</v>
      </c>
      <c r="AT52" s="122">
        <f t="shared" ref="AT52" si="68">AR52-AS52</f>
        <v>0</v>
      </c>
      <c r="AU52" s="121">
        <f>'11 11'!AU52+'43 11'!AU52+'43 16'!AU52+Coil!AU52+Stabilizer!AU52+'11 14'!AU52</f>
        <v>0</v>
      </c>
      <c r="AV52" s="121">
        <f>'11 11'!AV52+'43 11'!AV52+'43 16'!AV52+Coil!AV52+Stabilizer!AV52+'11 14'!AV52</f>
        <v>0</v>
      </c>
      <c r="AW52" s="123">
        <f t="shared" ref="AW52" si="69">AU52-AV52</f>
        <v>0</v>
      </c>
      <c r="AX52" s="125">
        <f>'11 11'!AX52+'43 11'!AX52+'43 16'!AX52+Coil!AX52+Stabilizer!AX52+'11 14'!AX52</f>
        <v>0</v>
      </c>
      <c r="AY52" s="121">
        <f>'11 11'!AY52+'43 11'!AY52+'43 16'!AY52+Coil!AY52+Stabilizer!AY52+'11 14'!AY52</f>
        <v>0</v>
      </c>
      <c r="AZ52" s="122">
        <f t="shared" ref="AZ52" si="70">AX52-AY52</f>
        <v>0</v>
      </c>
      <c r="BA52" s="157">
        <f t="shared" ref="BA52" si="71">AR52+AU52+AX52</f>
        <v>0</v>
      </c>
      <c r="BB52" s="158">
        <f t="shared" ref="BB52" si="72">AS52+AV52+AY52</f>
        <v>0</v>
      </c>
      <c r="BC52" s="443">
        <f t="shared" ref="BC52" si="73">BA52-BB52</f>
        <v>0</v>
      </c>
      <c r="BD52" s="166">
        <f t="shared" ref="BD52" si="74">AF52+AI52+AL52+AR52+AU52+AX52</f>
        <v>0</v>
      </c>
      <c r="BE52" s="167">
        <f t="shared" ref="BE52" si="75">AG52+AJ52+AM52+AS52+AV52+AY52</f>
        <v>0</v>
      </c>
      <c r="BF52" s="444">
        <f t="shared" ref="BF52" si="76">BD52-BE52</f>
        <v>0</v>
      </c>
      <c r="BG52" s="439">
        <f t="shared" ref="BG52" si="77">AC52+BD52</f>
        <v>0</v>
      </c>
      <c r="BH52" s="480">
        <f t="shared" ref="BH52" si="78">AD52+BE52</f>
        <v>-3262738.3</v>
      </c>
      <c r="BI52" s="175">
        <f t="shared" ref="BI52" si="79">BG52-BH52</f>
        <v>3262738.3</v>
      </c>
      <c r="BJ52" s="465"/>
    </row>
    <row r="53" spans="1:62" s="183" customFormat="1" ht="30" customHeight="1" thickBot="1" x14ac:dyDescent="0.55000000000000004">
      <c r="A53" s="181">
        <f t="shared" si="46"/>
        <v>47</v>
      </c>
      <c r="B53" s="225">
        <v>51708</v>
      </c>
      <c r="C53" s="237" t="s">
        <v>247</v>
      </c>
      <c r="D53" s="187" t="s">
        <v>250</v>
      </c>
      <c r="E53" s="461">
        <f>'11 11'!E53+'43 11'!E53+'43 16'!E53+Coil!E53+Stabilizer!E53+'11 14'!E53</f>
        <v>0</v>
      </c>
      <c r="F53" s="126">
        <f>'11 11'!F53+'43 11'!F53+'43 16'!F53+Coil!F53+Stabilizer!F53+'11 14'!F53</f>
        <v>0</v>
      </c>
      <c r="G53" s="127">
        <f t="shared" si="22"/>
        <v>0</v>
      </c>
      <c r="H53" s="126">
        <f>'11 11'!H53+'43 11'!H53+'43 16'!H53+Coil!H53+Stabilizer!H53+'11 14'!H53</f>
        <v>0</v>
      </c>
      <c r="I53" s="126">
        <f>'11 11'!I53+'43 11'!I53+'43 16'!I53+Coil!I53+Stabilizer!I53+'11 14'!I53</f>
        <v>0</v>
      </c>
      <c r="J53" s="128">
        <f t="shared" si="23"/>
        <v>0</v>
      </c>
      <c r="K53" s="126">
        <f>'11 11'!K53+'43 11'!K53+'43 16'!K53+Coil!K53+Stabilizer!K53+'11 14'!K53</f>
        <v>0</v>
      </c>
      <c r="L53" s="126">
        <f>'11 11'!L53+'43 11'!L53+'43 16'!L53+Coil!L53+Stabilizer!L53+'11 14'!L53</f>
        <v>0</v>
      </c>
      <c r="M53" s="129">
        <f t="shared" si="24"/>
        <v>0</v>
      </c>
      <c r="N53" s="160">
        <f t="shared" si="25"/>
        <v>0</v>
      </c>
      <c r="O53" s="323">
        <f t="shared" si="26"/>
        <v>0</v>
      </c>
      <c r="P53" s="162">
        <f t="shared" si="27"/>
        <v>0</v>
      </c>
      <c r="Q53" s="461">
        <f>'11 11'!Q53+'43 11'!Q53+'43 16'!Q53+Coil!Q53+Stabilizer!Q53+'11 14'!Q53</f>
        <v>0</v>
      </c>
      <c r="R53" s="126">
        <f>'11 11'!R53+'43 11'!R53+'43 16'!R53+Coil!R53+Stabilizer!R53+'11 14'!R53</f>
        <v>0</v>
      </c>
      <c r="S53" s="127">
        <f t="shared" si="9"/>
        <v>0</v>
      </c>
      <c r="T53" s="126">
        <f>'11 11'!T53+'43 11'!T53+'43 16'!T53+Coil!T53+Stabilizer!T53+'11 14'!T53</f>
        <v>0</v>
      </c>
      <c r="U53" s="126">
        <f>'11 11'!U53+'43 11'!U53+'43 16'!U53+Coil!U53+Stabilizer!U53+'11 14'!U53</f>
        <v>0</v>
      </c>
      <c r="V53" s="128">
        <f t="shared" si="10"/>
        <v>0</v>
      </c>
      <c r="W53" s="126">
        <f>'11 11'!W53+'43 11'!W53+'43 16'!W53+Coil!W53+Stabilizer!W53+'11 14'!W53</f>
        <v>0</v>
      </c>
      <c r="X53" s="126">
        <f>'11 11'!X53+'43 11'!X53+'43 16'!X53+Coil!X53+Stabilizer!X53+'11 14'!X53</f>
        <v>0</v>
      </c>
      <c r="Y53" s="129">
        <f t="shared" si="11"/>
        <v>0</v>
      </c>
      <c r="Z53" s="160">
        <f t="shared" si="28"/>
        <v>0</v>
      </c>
      <c r="AA53" s="323">
        <f t="shared" si="29"/>
        <v>0</v>
      </c>
      <c r="AB53" s="162">
        <f t="shared" si="30"/>
        <v>0</v>
      </c>
      <c r="AC53" s="440">
        <f t="shared" si="31"/>
        <v>0</v>
      </c>
      <c r="AD53" s="328">
        <f t="shared" si="32"/>
        <v>0</v>
      </c>
      <c r="AE53" s="168">
        <f t="shared" si="33"/>
        <v>0</v>
      </c>
      <c r="AF53" s="154">
        <f>'11 11'!AF53+'43 11'!AF53+'43 16'!AF53+Coil!AF53+Stabilizer!AF53+'11 14'!AF53</f>
        <v>0</v>
      </c>
      <c r="AG53" s="126">
        <f>'11 11'!AG53+'43 11'!AG53+'43 16'!AG53+Coil!AG53+Stabilizer!AG53+'11 14'!AG53</f>
        <v>0</v>
      </c>
      <c r="AH53" s="144">
        <f t="shared" si="12"/>
        <v>0</v>
      </c>
      <c r="AI53" s="130">
        <f>'11 11'!AI53+'43 11'!AI53+'43 16'!AI53+Coil!AI53+Stabilizer!AI53+'11 14'!AI53</f>
        <v>0</v>
      </c>
      <c r="AJ53" s="126">
        <f>'11 11'!AJ53+'43 11'!AJ53+'43 16'!AJ53+Coil!AJ53+Stabilizer!AJ53+'11 14'!AJ53</f>
        <v>0</v>
      </c>
      <c r="AK53" s="144">
        <f t="shared" si="13"/>
        <v>0</v>
      </c>
      <c r="AL53" s="130">
        <f>'11 11'!AL53+'43 11'!AL53+'43 16'!AL53+Coil!AL53+Stabilizer!AL53+'11 14'!AL53</f>
        <v>0</v>
      </c>
      <c r="AM53" s="126">
        <f>'11 11'!AM53+'43 11'!AM53+'43 16'!AM53+Coil!AM53+Stabilizer!AM53+'11 14'!AM53</f>
        <v>0</v>
      </c>
      <c r="AN53" s="146">
        <f t="shared" si="14"/>
        <v>0</v>
      </c>
      <c r="AO53" s="160">
        <f t="shared" si="34"/>
        <v>0</v>
      </c>
      <c r="AP53" s="323">
        <f t="shared" si="35"/>
        <v>0</v>
      </c>
      <c r="AQ53" s="450">
        <f t="shared" si="36"/>
        <v>0</v>
      </c>
      <c r="AR53" s="143">
        <f>'11 11'!AR53+'43 11'!AR53+'43 16'!AR53+Coil!AR53+Stabilizer!AR53+'11 14'!AR53</f>
        <v>0</v>
      </c>
      <c r="AS53" s="126">
        <f>'11 11'!AS53+'43 11'!AS53+'43 16'!AS53+Coil!AS53+Stabilizer!AS53+'11 14'!AS53</f>
        <v>0</v>
      </c>
      <c r="AT53" s="122">
        <f t="shared" si="16"/>
        <v>0</v>
      </c>
      <c r="AU53" s="121">
        <f>'11 11'!AU53+'43 11'!AU53+'43 16'!AU53+Coil!AU53+Stabilizer!AU53+'11 14'!AU53</f>
        <v>0</v>
      </c>
      <c r="AV53" s="126">
        <f>'11 11'!AV53+'43 11'!AV53+'43 16'!AV53+Coil!AV53+Stabilizer!AV53+'11 14'!AV53</f>
        <v>0</v>
      </c>
      <c r="AW53" s="123">
        <f t="shared" si="17"/>
        <v>0</v>
      </c>
      <c r="AX53" s="125">
        <f>'11 11'!AX53+'43 11'!AX53+'43 16'!AX53+Coil!AX53+Stabilizer!AX53+'11 14'!AX53</f>
        <v>0</v>
      </c>
      <c r="AY53" s="126">
        <f>'11 11'!AY53+'43 11'!AY53+'43 16'!AY53+Coil!AY53+Stabilizer!AY53+'11 14'!AY53</f>
        <v>0</v>
      </c>
      <c r="AZ53" s="122">
        <f t="shared" si="18"/>
        <v>0</v>
      </c>
      <c r="BA53" s="160">
        <f t="shared" si="37"/>
        <v>0</v>
      </c>
      <c r="BB53" s="161">
        <f t="shared" si="38"/>
        <v>0</v>
      </c>
      <c r="BC53" s="450">
        <f t="shared" si="39"/>
        <v>0</v>
      </c>
      <c r="BD53" s="169">
        <f t="shared" si="40"/>
        <v>0</v>
      </c>
      <c r="BE53" s="170">
        <f t="shared" si="41"/>
        <v>0</v>
      </c>
      <c r="BF53" s="446">
        <f t="shared" si="42"/>
        <v>0</v>
      </c>
      <c r="BG53" s="440">
        <f t="shared" si="43"/>
        <v>0</v>
      </c>
      <c r="BH53" s="481">
        <f t="shared" si="44"/>
        <v>0</v>
      </c>
      <c r="BI53" s="446">
        <f t="shared" si="45"/>
        <v>0</v>
      </c>
      <c r="BJ53" s="465"/>
    </row>
    <row r="54" spans="1:62" s="114" customFormat="1" ht="33" customHeight="1" thickBot="1" x14ac:dyDescent="0.55000000000000004">
      <c r="A54" s="540" t="s">
        <v>97</v>
      </c>
      <c r="B54" s="541"/>
      <c r="C54" s="549"/>
      <c r="D54" s="115"/>
      <c r="E54" s="462">
        <f t="shared" ref="E54:AJ54" si="80">SUM(E7:E53)</f>
        <v>32760255.694123853</v>
      </c>
      <c r="F54" s="131">
        <f t="shared" si="80"/>
        <v>28898473.750000007</v>
      </c>
      <c r="G54" s="132">
        <f t="shared" si="80"/>
        <v>3861781.9441238511</v>
      </c>
      <c r="H54" s="131">
        <f t="shared" si="80"/>
        <v>35218012.965545885</v>
      </c>
      <c r="I54" s="131">
        <f t="shared" si="80"/>
        <v>35195791.769999988</v>
      </c>
      <c r="J54" s="133">
        <f t="shared" si="80"/>
        <v>22221.195545884664</v>
      </c>
      <c r="K54" s="131">
        <f t="shared" si="80"/>
        <v>38226269.387496807</v>
      </c>
      <c r="L54" s="131">
        <f t="shared" si="80"/>
        <v>36087164.769999996</v>
      </c>
      <c r="M54" s="134">
        <f t="shared" si="80"/>
        <v>2139104.6174968001</v>
      </c>
      <c r="N54" s="163">
        <f t="shared" si="80"/>
        <v>106204538.04716654</v>
      </c>
      <c r="O54" s="324">
        <f t="shared" si="80"/>
        <v>100181430.28999999</v>
      </c>
      <c r="P54" s="165">
        <f t="shared" si="80"/>
        <v>6023107.7571665393</v>
      </c>
      <c r="Q54" s="462">
        <f t="shared" si="80"/>
        <v>33239463.077082209</v>
      </c>
      <c r="R54" s="131">
        <f t="shared" si="80"/>
        <v>25418565.149999999</v>
      </c>
      <c r="S54" s="132">
        <f t="shared" si="80"/>
        <v>7820897.9270822108</v>
      </c>
      <c r="T54" s="131">
        <f t="shared" si="80"/>
        <v>36255800.061767735</v>
      </c>
      <c r="U54" s="131">
        <f t="shared" si="80"/>
        <v>0</v>
      </c>
      <c r="V54" s="133">
        <f t="shared" si="80"/>
        <v>36255800.061767735</v>
      </c>
      <c r="W54" s="131">
        <f t="shared" si="80"/>
        <v>37185804.750255741</v>
      </c>
      <c r="X54" s="131">
        <f t="shared" si="80"/>
        <v>0</v>
      </c>
      <c r="Y54" s="134">
        <f t="shared" si="80"/>
        <v>37185804.750255741</v>
      </c>
      <c r="Z54" s="163">
        <f t="shared" si="80"/>
        <v>106681067.88910569</v>
      </c>
      <c r="AA54" s="324">
        <f t="shared" si="80"/>
        <v>25418565.149999999</v>
      </c>
      <c r="AB54" s="165">
        <f t="shared" si="80"/>
        <v>81262502.739105701</v>
      </c>
      <c r="AC54" s="441">
        <f t="shared" si="80"/>
        <v>212885605.93627223</v>
      </c>
      <c r="AD54" s="178">
        <f t="shared" si="80"/>
        <v>125599995.44</v>
      </c>
      <c r="AE54" s="174">
        <f t="shared" si="80"/>
        <v>87285610.496272221</v>
      </c>
      <c r="AF54" s="155">
        <f t="shared" si="80"/>
        <v>35085455.368445434</v>
      </c>
      <c r="AG54" s="131">
        <f t="shared" si="80"/>
        <v>0</v>
      </c>
      <c r="AH54" s="136">
        <f t="shared" si="80"/>
        <v>35085455.368445434</v>
      </c>
      <c r="AI54" s="135">
        <f t="shared" si="80"/>
        <v>33018148.404512741</v>
      </c>
      <c r="AJ54" s="131">
        <f t="shared" si="80"/>
        <v>0</v>
      </c>
      <c r="AK54" s="136">
        <f t="shared" ref="AK54:BI54" si="81">SUM(AK7:AK53)</f>
        <v>33018148.404512741</v>
      </c>
      <c r="AL54" s="135">
        <f t="shared" si="81"/>
        <v>35298592.553637341</v>
      </c>
      <c r="AM54" s="131">
        <f t="shared" si="81"/>
        <v>0</v>
      </c>
      <c r="AN54" s="139">
        <f t="shared" si="81"/>
        <v>35298592.553637341</v>
      </c>
      <c r="AO54" s="163">
        <f t="shared" si="81"/>
        <v>103402196.32659553</v>
      </c>
      <c r="AP54" s="324">
        <f t="shared" si="81"/>
        <v>0</v>
      </c>
      <c r="AQ54" s="449">
        <f t="shared" si="81"/>
        <v>103402196.32659553</v>
      </c>
      <c r="AR54" s="155">
        <f t="shared" si="81"/>
        <v>35212663.596340656</v>
      </c>
      <c r="AS54" s="131">
        <f t="shared" si="81"/>
        <v>0</v>
      </c>
      <c r="AT54" s="136">
        <f t="shared" si="81"/>
        <v>35212663.596340656</v>
      </c>
      <c r="AU54" s="135">
        <f t="shared" si="81"/>
        <v>34032233.969028428</v>
      </c>
      <c r="AV54" s="131">
        <f t="shared" si="81"/>
        <v>0</v>
      </c>
      <c r="AW54" s="137">
        <f t="shared" si="81"/>
        <v>34032233.969028428</v>
      </c>
      <c r="AX54" s="138">
        <f t="shared" si="81"/>
        <v>33464841.88192746</v>
      </c>
      <c r="AY54" s="131">
        <f t="shared" si="81"/>
        <v>0</v>
      </c>
      <c r="AZ54" s="136">
        <f t="shared" si="81"/>
        <v>33464841.88192746</v>
      </c>
      <c r="BA54" s="163">
        <f t="shared" si="81"/>
        <v>102709739.44729656</v>
      </c>
      <c r="BB54" s="164">
        <f t="shared" si="81"/>
        <v>0</v>
      </c>
      <c r="BC54" s="449">
        <f t="shared" si="81"/>
        <v>102709739.44729656</v>
      </c>
      <c r="BD54" s="172">
        <f t="shared" si="81"/>
        <v>206111935.77389207</v>
      </c>
      <c r="BE54" s="173">
        <f t="shared" si="81"/>
        <v>0</v>
      </c>
      <c r="BF54" s="445">
        <f t="shared" si="81"/>
        <v>206111935.77389207</v>
      </c>
      <c r="BG54" s="441">
        <f t="shared" si="81"/>
        <v>418997541.71016431</v>
      </c>
      <c r="BH54" s="482">
        <f t="shared" si="81"/>
        <v>125599995.44</v>
      </c>
      <c r="BI54" s="445">
        <f t="shared" si="81"/>
        <v>293397546.27016431</v>
      </c>
      <c r="BJ54" s="466"/>
    </row>
    <row r="55" spans="1:62" ht="33" hidden="1" customHeight="1" x14ac:dyDescent="0.25">
      <c r="E55" s="35">
        <f t="shared" ref="E55:AF55" si="82">SUM(E7:E53)-E54</f>
        <v>0</v>
      </c>
      <c r="F55" s="35">
        <f t="shared" si="82"/>
        <v>0</v>
      </c>
      <c r="G55" s="35">
        <f t="shared" si="82"/>
        <v>0</v>
      </c>
      <c r="H55" s="35">
        <f t="shared" si="82"/>
        <v>0</v>
      </c>
      <c r="I55" s="35">
        <f t="shared" si="82"/>
        <v>0</v>
      </c>
      <c r="J55" s="35">
        <f t="shared" si="82"/>
        <v>0</v>
      </c>
      <c r="K55" s="35">
        <f t="shared" si="82"/>
        <v>0</v>
      </c>
      <c r="L55" s="35">
        <f t="shared" si="82"/>
        <v>0</v>
      </c>
      <c r="M55" s="35">
        <f t="shared" si="82"/>
        <v>0</v>
      </c>
      <c r="N55" s="35">
        <f t="shared" si="82"/>
        <v>0</v>
      </c>
      <c r="O55" s="35">
        <f t="shared" si="82"/>
        <v>0</v>
      </c>
      <c r="P55" s="35">
        <f t="shared" si="82"/>
        <v>0</v>
      </c>
      <c r="Q55" s="35">
        <f t="shared" si="82"/>
        <v>0</v>
      </c>
      <c r="R55" s="35">
        <f t="shared" si="82"/>
        <v>0</v>
      </c>
      <c r="S55" s="35">
        <f t="shared" si="82"/>
        <v>0</v>
      </c>
      <c r="T55" s="35">
        <f t="shared" si="82"/>
        <v>0</v>
      </c>
      <c r="U55" s="35">
        <f t="shared" si="82"/>
        <v>0</v>
      </c>
      <c r="V55" s="35">
        <f t="shared" si="82"/>
        <v>0</v>
      </c>
      <c r="W55" s="35">
        <f t="shared" si="82"/>
        <v>0</v>
      </c>
      <c r="X55" s="35">
        <f t="shared" si="82"/>
        <v>0</v>
      </c>
      <c r="Y55" s="35">
        <f t="shared" si="82"/>
        <v>0</v>
      </c>
      <c r="Z55" s="35">
        <f t="shared" si="82"/>
        <v>0</v>
      </c>
      <c r="AA55" s="35">
        <f t="shared" si="82"/>
        <v>0</v>
      </c>
      <c r="AB55" s="35">
        <f t="shared" si="82"/>
        <v>0</v>
      </c>
      <c r="AC55" s="35">
        <f t="shared" si="82"/>
        <v>0</v>
      </c>
      <c r="AD55" s="35">
        <f t="shared" si="82"/>
        <v>0</v>
      </c>
      <c r="AE55" s="35">
        <f t="shared" si="82"/>
        <v>0</v>
      </c>
      <c r="AF55" s="35">
        <f t="shared" si="82"/>
        <v>0</v>
      </c>
      <c r="AG55" s="35"/>
      <c r="AH55" s="35"/>
      <c r="AI55" s="35">
        <f>SUM(AI7:AI53)-AI54</f>
        <v>0</v>
      </c>
      <c r="AJ55" s="35"/>
      <c r="AK55" s="35"/>
      <c r="AL55" s="35">
        <f>SUM(AL7:AL53)-AL54</f>
        <v>0</v>
      </c>
      <c r="AM55" s="35"/>
      <c r="AN55" s="35"/>
      <c r="AO55" s="35">
        <f>SUM(AO7:AO53)-AO54</f>
        <v>0</v>
      </c>
      <c r="AP55" s="35"/>
      <c r="AQ55" s="35"/>
      <c r="AR55" s="35">
        <f>SUM(AR7:AR53)-AR54</f>
        <v>0</v>
      </c>
      <c r="AS55" s="35"/>
      <c r="AT55" s="35"/>
      <c r="AU55" s="35">
        <f>SUM(AU7:AU53)-AU54</f>
        <v>0</v>
      </c>
      <c r="AV55" s="35"/>
      <c r="AW55" s="35"/>
      <c r="AX55" s="35">
        <f>SUM(AX7:AX53)-AX54</f>
        <v>0</v>
      </c>
      <c r="AY55" s="35"/>
      <c r="AZ55" s="35"/>
      <c r="BA55" s="35">
        <f>SUM(BA7:BA53)-BA54</f>
        <v>0</v>
      </c>
      <c r="BB55" s="35"/>
      <c r="BC55" s="35"/>
      <c r="BD55" s="35">
        <f>SUM(BD7:BD53)-BD54</f>
        <v>0</v>
      </c>
      <c r="BE55" s="35"/>
      <c r="BF55" s="35"/>
      <c r="BG55" s="35">
        <f>SUM(BG7:BG53)-BG54</f>
        <v>0</v>
      </c>
      <c r="BH55" s="35"/>
      <c r="BI55" s="35"/>
    </row>
    <row r="56" spans="1:62" ht="33" hidden="1" customHeight="1" thickBot="1" x14ac:dyDescent="0.3">
      <c r="E56" s="30"/>
      <c r="F56" s="30"/>
      <c r="G56" s="30"/>
      <c r="H56" s="30"/>
      <c r="I56" s="30"/>
      <c r="J56" s="30"/>
      <c r="K56" s="30"/>
      <c r="L56" s="30"/>
      <c r="M56" s="30"/>
      <c r="Q56" s="30"/>
      <c r="R56" s="30"/>
      <c r="S56" s="30"/>
      <c r="T56" s="30"/>
      <c r="U56" s="30"/>
      <c r="V56" s="30"/>
      <c r="W56" s="30"/>
      <c r="X56" s="30"/>
      <c r="Y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R56" s="30"/>
      <c r="AS56" s="30"/>
      <c r="AT56" s="30"/>
      <c r="AU56" s="30"/>
      <c r="AV56" s="30"/>
      <c r="AW56" s="30"/>
      <c r="AX56" s="30"/>
      <c r="AY56" s="30"/>
      <c r="AZ56" s="30"/>
      <c r="BD56" s="30"/>
      <c r="BE56" s="30"/>
      <c r="BF56" s="30"/>
      <c r="BG56" s="30"/>
    </row>
    <row r="57" spans="1:62" s="405" customFormat="1" ht="30" hidden="1" customHeight="1" thickBot="1" x14ac:dyDescent="0.55000000000000004">
      <c r="A57" s="388">
        <v>46</v>
      </c>
      <c r="B57" s="389">
        <v>48104</v>
      </c>
      <c r="C57" s="390" t="s">
        <v>239</v>
      </c>
      <c r="D57" s="391"/>
      <c r="E57" s="392">
        <f>+'11 11'!E57+'43 11'!E57+'43 16'!E57+'11 12'!E57+Stabilizer!E57+'11 14'!E57</f>
        <v>0</v>
      </c>
      <c r="F57" s="393" t="e">
        <f>+'11 11'!F57+'43 11'!F57+'43 16'!F57+'11 12'!F57+Stabilizer!F57+'11 14'!F57</f>
        <v>#REF!</v>
      </c>
      <c r="G57" s="394" t="e">
        <f>+E57-F57</f>
        <v>#REF!</v>
      </c>
      <c r="H57" s="393">
        <f>+'11 11'!H57+'43 11'!H57+'43 16'!H57+'11 12'!H57+Stabilizer!H57+'11 14'!H57</f>
        <v>0</v>
      </c>
      <c r="I57" s="393" t="e">
        <f>+'11 11'!I57+'43 11'!I57+'43 16'!I57+'11 12'!I57+Stabilizer!I57+'11 14'!I57</f>
        <v>#REF!</v>
      </c>
      <c r="J57" s="394" t="e">
        <f>+H57-I57</f>
        <v>#REF!</v>
      </c>
      <c r="K57" s="393">
        <f>+'11 11'!K57+'43 11'!K57+'43 16'!K57+'11 12'!K57+Stabilizer!K57+'11 14'!K57</f>
        <v>0</v>
      </c>
      <c r="L57" s="393">
        <f>+'11 11'!L57+'43 11'!L57+'43 16'!L57+'11 12'!L57+Stabilizer!L57+'11 14'!L57</f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392">
        <f>+'11 11'!Q57+'43 11'!Q57+'43 16'!Q57+'11 12'!Q57+Stabilizer!Q57+'11 14'!Q57</f>
        <v>0</v>
      </c>
      <c r="R57" s="393" t="e">
        <f>+'11 11'!R57+'43 11'!R57+'43 16'!R57+'11 12'!R57+Stabilizer!R57+'11 14'!R57</f>
        <v>#REF!</v>
      </c>
      <c r="S57" s="393" t="e">
        <f>+Q57-R57</f>
        <v>#REF!</v>
      </c>
      <c r="T57" s="393">
        <f>+'11 11'!T57+'43 11'!T57+'43 16'!T57+'11 12'!T57+Stabilizer!T57+'11 14'!T57</f>
        <v>0</v>
      </c>
      <c r="U57" s="393" t="e">
        <f>+'11 11'!U57+'43 11'!U57+'43 16'!U57+'11 12'!U57+Stabilizer!U57+'11 14'!U57</f>
        <v>#REF!</v>
      </c>
      <c r="V57" s="393" t="e">
        <f>+T57-U57</f>
        <v>#REF!</v>
      </c>
      <c r="W57" s="398">
        <f>+'11 11'!W57+'43 11'!W57+'43 16'!W57+'11 12'!W57+Stabilizer!W57+'11 14'!W57</f>
        <v>0</v>
      </c>
      <c r="X57" s="407" t="e">
        <f>+'11 11'!X57+'43 11'!X57+'43 16'!X57+'11 12'!X57+Stabilizer!X57+'11 14'!X57</f>
        <v>#REF!</v>
      </c>
      <c r="Y57" s="399" t="e">
        <f>+W57-X57</f>
        <v>#REF!</v>
      </c>
      <c r="Z57" s="401">
        <f>+Q57+T57+W57</f>
        <v>0</v>
      </c>
      <c r="AA57" s="402" t="e">
        <f>+R57+U57+X57</f>
        <v>#REF!</v>
      </c>
      <c r="AB57" s="403" t="e">
        <f>+Z57-AA57</f>
        <v>#REF!</v>
      </c>
      <c r="AC57" s="401">
        <f>+E57+H57+K57+Q57+T57+W57</f>
        <v>0</v>
      </c>
      <c r="AD57" s="406" t="e">
        <f>+F57+I57+L57+R57+U57+X57</f>
        <v>#REF!</v>
      </c>
      <c r="AE57" s="396" t="e">
        <f>+AC57-AD57</f>
        <v>#REF!</v>
      </c>
      <c r="AF57" s="392">
        <f>+'11 11'!AF57+'43 11'!AF57+'43 16'!AF57+'11 12'!AF57+Stabilizer!AF57+'11 14'!AF57</f>
        <v>0</v>
      </c>
      <c r="AG57" s="400"/>
      <c r="AH57" s="400"/>
      <c r="AI57" s="397">
        <f>+'11 11'!AI57+'43 11'!AI57+'43 16'!AI57+'11 12'!AI57+Stabilizer!AI57+'11 14'!AI57</f>
        <v>0</v>
      </c>
      <c r="AJ57" s="442"/>
      <c r="AK57" s="442"/>
      <c r="AL57" s="398">
        <f>+'11 11'!AL57+'43 11'!AL57+'43 16'!AL57+'11 12'!AL57+Stabilizer!AL57+'11 14'!AL57</f>
        <v>0</v>
      </c>
      <c r="AM57" s="406"/>
      <c r="AN57" s="406"/>
      <c r="AO57" s="393">
        <f>+AF57+AI57+AL57</f>
        <v>0</v>
      </c>
      <c r="AP57" s="442"/>
      <c r="AQ57" s="442"/>
      <c r="AR57" s="392">
        <f>+'11 11'!AR57+'43 11'!AR57+'43 16'!AR57+'11 12'!AR57+Stabilizer!AR57+'11 14'!AR57</f>
        <v>0</v>
      </c>
      <c r="AS57" s="393"/>
      <c r="AT57" s="393"/>
      <c r="AU57" s="393">
        <f>+'11 11'!AU57+'43 11'!AU57+'43 16'!AU57+'11 12'!AU57+Stabilizer!AU57+'11 14'!AU57</f>
        <v>0</v>
      </c>
      <c r="AV57" s="393"/>
      <c r="AW57" s="393"/>
      <c r="AX57" s="398">
        <f>+'11 11'!AX57+'43 11'!AX57+'43 16'!AX57+'11 12'!AX57+Stabilizer!AX57+'11 14'!AX57</f>
        <v>0</v>
      </c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</row>
    <row r="58" spans="1:62" hidden="1" x14ac:dyDescent="0.25"/>
    <row r="59" spans="1:62" hidden="1" x14ac:dyDescent="0.25"/>
    <row r="60" spans="1:62" hidden="1" x14ac:dyDescent="0.25"/>
    <row r="61" spans="1:62" ht="85.5" hidden="1" customHeight="1" x14ac:dyDescent="0.25">
      <c r="E61" s="140"/>
    </row>
    <row r="62" spans="1:62" hidden="1" x14ac:dyDescent="0.25"/>
    <row r="63" spans="1:62" hidden="1" x14ac:dyDescent="0.25"/>
    <row r="64" spans="1:62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</sheetData>
  <protectedRanges>
    <protectedRange sqref="A58:M188 Q58:Y188 H56:M56 A55:G56 BJ55:IB56 Q56:Y56 AC58:AN188 AC56:AN56 AR58:AZ188 AR56:AZ56 BD56:BI56 H55:BI55 BD58:IB188" name="ช่วง1"/>
    <protectedRange sqref="N56:P56 N58:P197" name="ช่วง1_1"/>
    <protectedRange sqref="Z56:AB56 Z58:AB197" name="ช่วง1_2"/>
    <protectedRange sqref="AO56:AQ56 AO58:AQ197" name="ช่วง1_3"/>
    <protectedRange sqref="BA56:BC56 BA58:BC197" name="ช่วง1_4"/>
  </protectedRanges>
  <mergeCells count="6">
    <mergeCell ref="A54:C54"/>
    <mergeCell ref="AF4:AN4"/>
    <mergeCell ref="AR4:AZ4"/>
    <mergeCell ref="E4:M4"/>
    <mergeCell ref="Q4:Y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BL75"/>
  <sheetViews>
    <sheetView showGridLines="0" zoomScale="70" zoomScaleNormal="70" workbookViewId="0">
      <pane xSplit="4" ySplit="6" topLeftCell="M38" activePane="bottomRight" state="frozen"/>
      <selection activeCell="I52" sqref="I52"/>
      <selection pane="topRight" activeCell="I52" sqref="I52"/>
      <selection pane="bottomLeft" activeCell="I52" sqref="I52"/>
      <selection pane="bottomRight" activeCell="R40" sqref="R40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5" width="16.7109375" style="33" customWidth="1"/>
    <col min="6" max="6" width="16.7109375" style="36" customWidth="1"/>
    <col min="7" max="7" width="17.140625" style="33" customWidth="1"/>
    <col min="8" max="13" width="16.7109375" style="33" customWidth="1"/>
    <col min="14" max="16" width="17.7109375" style="33" hidden="1" customWidth="1"/>
    <col min="17" max="25" width="16.7109375" style="33" customWidth="1"/>
    <col min="26" max="31" width="17.7109375" style="33" hidden="1" customWidth="1"/>
    <col min="32" max="40" width="16.7109375" style="33" customWidth="1"/>
    <col min="41" max="43" width="16.7109375" style="33" hidden="1" customWidth="1"/>
    <col min="44" max="47" width="16.7109375" style="33" customWidth="1"/>
    <col min="48" max="48" width="15" style="33" customWidth="1"/>
    <col min="49" max="50" width="16.7109375" style="33" customWidth="1"/>
    <col min="51" max="51" width="15.5703125" style="33" customWidth="1"/>
    <col min="52" max="55" width="16.7109375" style="33" customWidth="1"/>
    <col min="56" max="61" width="17.7109375" style="33" customWidth="1"/>
    <col min="62" max="62" width="9.140625" style="33" customWidth="1"/>
    <col min="63" max="63" width="4" style="33" customWidth="1"/>
    <col min="64" max="64" width="22" style="33" hidden="1" customWidth="1"/>
    <col min="65" max="16384" width="9.140625" style="33"/>
  </cols>
  <sheetData>
    <row r="1" spans="1:64" s="109" customFormat="1" ht="33" customHeight="1" x14ac:dyDescent="0.35">
      <c r="A1" s="106" t="s">
        <v>103</v>
      </c>
      <c r="B1" s="107"/>
      <c r="C1" s="108"/>
      <c r="E1" s="33"/>
      <c r="F1" s="36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4" s="109" customFormat="1" ht="33" customHeight="1" x14ac:dyDescent="0.35">
      <c r="A2" s="110" t="s">
        <v>262</v>
      </c>
      <c r="B2" s="111"/>
      <c r="C2" s="111"/>
      <c r="D2" s="111"/>
      <c r="E2" s="118"/>
      <c r="F2" s="14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4" s="109" customFormat="1" ht="33" customHeight="1" thickBot="1" x14ac:dyDescent="0.4">
      <c r="A3" s="110" t="s">
        <v>114</v>
      </c>
      <c r="B3" s="107"/>
      <c r="E3" s="147"/>
      <c r="F3" s="36"/>
      <c r="G3" s="147"/>
      <c r="H3" s="147"/>
      <c r="I3" s="147"/>
      <c r="J3" s="147"/>
      <c r="K3" s="147"/>
      <c r="L3" s="147"/>
      <c r="M3" s="147"/>
      <c r="N3" s="33"/>
      <c r="O3" s="33"/>
      <c r="P3" s="33"/>
      <c r="Q3" s="148">
        <v>869</v>
      </c>
      <c r="R3" s="148"/>
      <c r="S3" s="148"/>
      <c r="T3" s="148">
        <v>929</v>
      </c>
      <c r="U3" s="148"/>
      <c r="V3" s="148"/>
      <c r="W3" s="148">
        <v>886</v>
      </c>
      <c r="X3" s="148"/>
      <c r="Y3" s="148"/>
      <c r="Z3" s="33"/>
      <c r="AA3" s="33"/>
      <c r="AB3" s="33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33"/>
      <c r="AP3" s="33"/>
      <c r="AQ3" s="33"/>
      <c r="AR3" s="147"/>
      <c r="AS3" s="147"/>
      <c r="AT3" s="147"/>
      <c r="AU3" s="147"/>
      <c r="AV3" s="147"/>
      <c r="AW3" s="147"/>
      <c r="AX3" s="147"/>
      <c r="BA3" s="33"/>
      <c r="BB3" s="33"/>
      <c r="BC3" s="33"/>
      <c r="BD3" s="147"/>
      <c r="BE3" s="147"/>
      <c r="BF3" s="147"/>
      <c r="BG3" s="147"/>
      <c r="BH3" s="147"/>
      <c r="BI3" s="147"/>
    </row>
    <row r="4" spans="1:64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4" s="193" customFormat="1" ht="33" customHeight="1" x14ac:dyDescent="0.4">
      <c r="A5" s="194" t="s">
        <v>89</v>
      </c>
      <c r="B5" s="195" t="s">
        <v>40</v>
      </c>
      <c r="C5" s="234" t="s">
        <v>38</v>
      </c>
      <c r="D5" s="197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463"/>
      <c r="BL5" s="454" t="s">
        <v>243</v>
      </c>
    </row>
    <row r="6" spans="1:64" s="216" customFormat="1" ht="33" customHeight="1" x14ac:dyDescent="0.3">
      <c r="A6" s="198"/>
      <c r="B6" s="199"/>
      <c r="C6" s="235"/>
      <c r="D6" s="231"/>
      <c r="E6" s="229" t="s">
        <v>108</v>
      </c>
      <c r="F6" s="217" t="s">
        <v>106</v>
      </c>
      <c r="G6" s="210" t="s">
        <v>107</v>
      </c>
      <c r="H6" s="203" t="s">
        <v>108</v>
      </c>
      <c r="I6" s="217" t="s">
        <v>106</v>
      </c>
      <c r="J6" s="210" t="s">
        <v>107</v>
      </c>
      <c r="K6" s="203" t="s">
        <v>108</v>
      </c>
      <c r="L6" s="217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17" t="s">
        <v>106</v>
      </c>
      <c r="S6" s="210" t="s">
        <v>107</v>
      </c>
      <c r="T6" s="203" t="s">
        <v>108</v>
      </c>
      <c r="U6" s="217" t="s">
        <v>106</v>
      </c>
      <c r="V6" s="210" t="s">
        <v>107</v>
      </c>
      <c r="W6" s="203" t="s">
        <v>108</v>
      </c>
      <c r="X6" s="217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9" t="s">
        <v>108</v>
      </c>
      <c r="AG6" s="217" t="s">
        <v>106</v>
      </c>
      <c r="AH6" s="204" t="s">
        <v>242</v>
      </c>
      <c r="AI6" s="203" t="s">
        <v>108</v>
      </c>
      <c r="AJ6" s="217" t="s">
        <v>106</v>
      </c>
      <c r="AK6" s="204" t="s">
        <v>242</v>
      </c>
      <c r="AL6" s="203" t="s">
        <v>108</v>
      </c>
      <c r="AM6" s="217" t="s">
        <v>106</v>
      </c>
      <c r="AN6" s="206" t="s">
        <v>242</v>
      </c>
      <c r="AO6" s="207" t="s">
        <v>108</v>
      </c>
      <c r="AP6" s="451" t="s">
        <v>106</v>
      </c>
      <c r="AQ6" s="477" t="s">
        <v>242</v>
      </c>
      <c r="AR6" s="229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03" t="s">
        <v>108</v>
      </c>
      <c r="AY6" s="203" t="s">
        <v>106</v>
      </c>
      <c r="AZ6" s="205" t="s">
        <v>242</v>
      </c>
      <c r="BA6" s="207" t="s">
        <v>108</v>
      </c>
      <c r="BB6" s="451" t="s">
        <v>106</v>
      </c>
      <c r="BC6" s="451" t="s">
        <v>242</v>
      </c>
      <c r="BD6" s="212" t="s">
        <v>108</v>
      </c>
      <c r="BE6" s="218" t="s">
        <v>106</v>
      </c>
      <c r="BF6" s="218" t="s">
        <v>242</v>
      </c>
      <c r="BG6" s="438" t="s">
        <v>108</v>
      </c>
      <c r="BH6" s="218" t="s">
        <v>106</v>
      </c>
      <c r="BI6" s="218" t="s">
        <v>242</v>
      </c>
      <c r="BJ6" s="464"/>
      <c r="BL6" s="455"/>
    </row>
    <row r="7" spans="1:64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'[2]Leaf-T'!E9</f>
        <v>5300</v>
      </c>
      <c r="F7" s="121">
        <v>5300</v>
      </c>
      <c r="G7" s="122">
        <f>E7-F7</f>
        <v>0</v>
      </c>
      <c r="H7" s="121">
        <f>'[2]Leaf-T'!F9</f>
        <v>5300</v>
      </c>
      <c r="I7" s="121">
        <v>5300</v>
      </c>
      <c r="J7" s="122">
        <f>H7-I7</f>
        <v>0</v>
      </c>
      <c r="K7" s="121">
        <f>'[2]Leaf-T'!G9</f>
        <v>5300</v>
      </c>
      <c r="L7" s="121">
        <v>5300</v>
      </c>
      <c r="M7" s="124">
        <f>K7-L7</f>
        <v>0</v>
      </c>
      <c r="N7" s="157">
        <f>+E7+H7+K7</f>
        <v>15900</v>
      </c>
      <c r="O7" s="322">
        <f>+F7+I7+L7</f>
        <v>15900</v>
      </c>
      <c r="P7" s="159">
        <f>+N7-O7</f>
        <v>0</v>
      </c>
      <c r="Q7" s="143">
        <f>'[2]Leaf-T'!H9</f>
        <v>5300</v>
      </c>
      <c r="R7" s="121">
        <v>5300</v>
      </c>
      <c r="S7" s="122">
        <f>Q7-R7</f>
        <v>0</v>
      </c>
      <c r="T7" s="121">
        <f>'[2]Leaf-T'!I9</f>
        <v>5300</v>
      </c>
      <c r="U7" s="121"/>
      <c r="V7" s="122">
        <f>T7-U7</f>
        <v>5300</v>
      </c>
      <c r="W7" s="483">
        <f>'[2]Leaf-T'!J9</f>
        <v>5300</v>
      </c>
      <c r="X7" s="121"/>
      <c r="Y7" s="124">
        <f>W7-X7</f>
        <v>5300</v>
      </c>
      <c r="Z7" s="157">
        <f>+Q7+T7+W7</f>
        <v>15900</v>
      </c>
      <c r="AA7" s="322">
        <f>+R7+U7+X7</f>
        <v>5300</v>
      </c>
      <c r="AB7" s="159">
        <f>+Z7-AA7</f>
        <v>10600</v>
      </c>
      <c r="AC7" s="439">
        <f>+E7+H7+K7+Q7+T7+W7</f>
        <v>31800</v>
      </c>
      <c r="AD7" s="327">
        <f>+F7+I7+L7+R7+U7+X7</f>
        <v>21200</v>
      </c>
      <c r="AE7" s="168">
        <f>+AC7-AD7</f>
        <v>10600</v>
      </c>
      <c r="AF7" s="143">
        <f>'[2]Leaf-T'!K9</f>
        <v>5400</v>
      </c>
      <c r="AG7" s="121"/>
      <c r="AH7" s="122">
        <f>AF7-AG7</f>
        <v>5400</v>
      </c>
      <c r="AI7" s="121">
        <f>'[2]Leaf-T'!L9</f>
        <v>5400</v>
      </c>
      <c r="AJ7" s="121"/>
      <c r="AK7" s="122">
        <f>AI7-AJ7</f>
        <v>5400</v>
      </c>
      <c r="AL7" s="121">
        <f>'[2]Leaf-T'!M9</f>
        <v>5400</v>
      </c>
      <c r="AM7" s="121"/>
      <c r="AN7" s="124">
        <f>AL7-AM7</f>
        <v>5400</v>
      </c>
      <c r="AO7" s="157">
        <f t="shared" ref="AO7:AP50" si="9">+AF7+AI7+AL7</f>
        <v>16200</v>
      </c>
      <c r="AP7" s="322">
        <f t="shared" si="9"/>
        <v>0</v>
      </c>
      <c r="AQ7" s="478">
        <f t="shared" ref="AQ7:AQ53" si="10">AO7-AP7</f>
        <v>16200</v>
      </c>
      <c r="AR7" s="143">
        <f>'[2]Leaf-T'!N9</f>
        <v>5400</v>
      </c>
      <c r="AS7" s="121"/>
      <c r="AT7" s="122">
        <f>AR7-AS7</f>
        <v>5400</v>
      </c>
      <c r="AU7" s="121">
        <f>'[2]Leaf-T'!O9</f>
        <v>5500</v>
      </c>
      <c r="AV7" s="121"/>
      <c r="AW7" s="123">
        <f>AU7-AV7</f>
        <v>5500</v>
      </c>
      <c r="AX7" s="121">
        <f>'[2]Leaf-T'!P9</f>
        <v>5500</v>
      </c>
      <c r="AY7" s="121"/>
      <c r="AZ7" s="122">
        <f>AX7-AY7</f>
        <v>5500</v>
      </c>
      <c r="BA7" s="157">
        <f>AR7+AU7+AX7</f>
        <v>16400</v>
      </c>
      <c r="BB7" s="158">
        <f>AS7+AV7+AY7</f>
        <v>0</v>
      </c>
      <c r="BC7" s="452">
        <f t="shared" ref="BC7" si="11">BA7-BB7</f>
        <v>16400</v>
      </c>
      <c r="BD7" s="166">
        <f t="shared" ref="BD7" si="12">AF7+AI7+AL7+AR7+AU7+AX7</f>
        <v>32600</v>
      </c>
      <c r="BE7" s="167">
        <f>AG7+AJ7+AM7+AS7+AV7+AY7</f>
        <v>0</v>
      </c>
      <c r="BF7" s="447">
        <f t="shared" ref="BF7" si="13">BD7-BE7</f>
        <v>32600</v>
      </c>
      <c r="BG7" s="439">
        <f>AC7+BD7</f>
        <v>64400</v>
      </c>
      <c r="BH7" s="327">
        <f>AD7+BE7</f>
        <v>21200</v>
      </c>
      <c r="BI7" s="447">
        <f t="shared" ref="BI7" si="14">BG7-BH7</f>
        <v>43200</v>
      </c>
      <c r="BJ7" s="465"/>
      <c r="BL7" s="456">
        <f>VLOOKUP($B7,Test!$A$131:$J$184,3,0)</f>
        <v>5300</v>
      </c>
    </row>
    <row r="8" spans="1:64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'[2]Leaf-T'!E10</f>
        <v>184921.67811556521</v>
      </c>
      <c r="F8" s="121">
        <v>67935.539999999994</v>
      </c>
      <c r="G8" s="122">
        <f t="shared" ref="G8:G53" si="15">E8-F8</f>
        <v>116986.13811556522</v>
      </c>
      <c r="H8" s="121">
        <f>'[2]Leaf-T'!F10</f>
        <v>185039.10294356337</v>
      </c>
      <c r="I8" s="121">
        <v>121184.36</v>
      </c>
      <c r="J8" s="122">
        <f t="shared" ref="J8:J53" si="16">H8-I8</f>
        <v>63854.742943563368</v>
      </c>
      <c r="K8" s="121">
        <f>'[2]Leaf-T'!G10</f>
        <v>185573.27828654481</v>
      </c>
      <c r="L8" s="121">
        <v>141021.82</v>
      </c>
      <c r="M8" s="124">
        <f t="shared" ref="M8:M53" si="17">K8-L8</f>
        <v>44551.458286544803</v>
      </c>
      <c r="N8" s="157">
        <f t="shared" ref="N8:O50" si="18">+E8+H8+K8</f>
        <v>555534.05934567342</v>
      </c>
      <c r="O8" s="322">
        <f t="shared" si="18"/>
        <v>330141.71999999997</v>
      </c>
      <c r="P8" s="159">
        <f t="shared" ref="P8:P53" si="19">+N8-O8</f>
        <v>225392.33934567345</v>
      </c>
      <c r="Q8" s="143">
        <f>'[2]Leaf-T'!H10</f>
        <v>183513.70586884455</v>
      </c>
      <c r="R8" s="121">
        <v>131982.78</v>
      </c>
      <c r="S8" s="122">
        <f t="shared" ref="S8:S53" si="20">Q8-R8</f>
        <v>51530.925868844555</v>
      </c>
      <c r="T8" s="121">
        <f>'[2]Leaf-T'!I10</f>
        <v>183977.36749458002</v>
      </c>
      <c r="U8" s="121"/>
      <c r="V8" s="122">
        <f t="shared" ref="V8:V53" si="21">T8-U8</f>
        <v>183977.36749458002</v>
      </c>
      <c r="W8" s="483">
        <f>'[2]Leaf-T'!J10</f>
        <v>181913.4612043153</v>
      </c>
      <c r="X8" s="121"/>
      <c r="Y8" s="124">
        <f t="shared" ref="Y8:Y53" si="22">W8-X8</f>
        <v>181913.4612043153</v>
      </c>
      <c r="Z8" s="157">
        <f t="shared" ref="Z8:AA50" si="23">+Q8+T8+W8</f>
        <v>549404.53456773981</v>
      </c>
      <c r="AA8" s="322">
        <f t="shared" si="23"/>
        <v>131982.78</v>
      </c>
      <c r="AB8" s="159">
        <f t="shared" ref="AB8:AB53" si="24">+Z8-AA8</f>
        <v>417421.75456773979</v>
      </c>
      <c r="AC8" s="439">
        <f t="shared" ref="AC8:AD50" si="25">+E8+H8+K8+Q8+T8+W8</f>
        <v>1104938.5939134131</v>
      </c>
      <c r="AD8" s="327">
        <f t="shared" si="25"/>
        <v>462124.5</v>
      </c>
      <c r="AE8" s="168">
        <f t="shared" ref="AE8:AE53" si="26">+AC8-AD8</f>
        <v>642814.09391341312</v>
      </c>
      <c r="AF8" s="143">
        <f>'[2]Leaf-T'!K10</f>
        <v>184344.01710910082</v>
      </c>
      <c r="AG8" s="121"/>
      <c r="AH8" s="122">
        <f t="shared" ref="AH8:AH53" si="27">AF8-AG8</f>
        <v>184344.01710910082</v>
      </c>
      <c r="AI8" s="121">
        <f>'[2]Leaf-T'!L10</f>
        <v>186880.90706354831</v>
      </c>
      <c r="AJ8" s="121"/>
      <c r="AK8" s="122">
        <f t="shared" ref="AK8:AK53" si="28">AI8-AJ8</f>
        <v>186880.90706354831</v>
      </c>
      <c r="AL8" s="121">
        <f>'[2]Leaf-T'!M10</f>
        <v>186773.45939953584</v>
      </c>
      <c r="AM8" s="121"/>
      <c r="AN8" s="124">
        <f t="shared" ref="AN8:AN53" si="29">AL8-AM8</f>
        <v>186773.45939953584</v>
      </c>
      <c r="AO8" s="157">
        <f t="shared" si="9"/>
        <v>557998.38357218495</v>
      </c>
      <c r="AP8" s="322">
        <f t="shared" si="9"/>
        <v>0</v>
      </c>
      <c r="AQ8" s="478">
        <f t="shared" si="10"/>
        <v>557998.38357218495</v>
      </c>
      <c r="AR8" s="143">
        <f>'[2]Leaf-T'!N10</f>
        <v>187235.85829346077</v>
      </c>
      <c r="AS8" s="121"/>
      <c r="AT8" s="122">
        <f t="shared" ref="AT8:AT53" si="30">AR8-AS8</f>
        <v>187235.85829346077</v>
      </c>
      <c r="AU8" s="121">
        <f>'[2]Leaf-T'!O10</f>
        <v>188502.79844556825</v>
      </c>
      <c r="AV8" s="121"/>
      <c r="AW8" s="123">
        <f t="shared" ref="AW8:AW53" si="31">AU8-AV8</f>
        <v>188502.79844556825</v>
      </c>
      <c r="AX8" s="121">
        <f>'[2]Leaf-T'!P10</f>
        <v>187065.73016921931</v>
      </c>
      <c r="AY8" s="121"/>
      <c r="AZ8" s="122">
        <f t="shared" ref="AZ8:AZ53" si="32">AX8-AY8</f>
        <v>187065.73016921931</v>
      </c>
      <c r="BA8" s="157">
        <f t="shared" ref="BA8:BA53" si="33">AR8+AU8+AX8</f>
        <v>562804.3869082483</v>
      </c>
      <c r="BB8" s="158">
        <f t="shared" ref="BB8:BB53" si="34">AS8+AV8+AY8</f>
        <v>0</v>
      </c>
      <c r="BC8" s="452">
        <f t="shared" ref="BC8:BC53" si="35">BA8-BB8</f>
        <v>562804.3869082483</v>
      </c>
      <c r="BD8" s="166">
        <f t="shared" ref="BD8:BD53" si="36">AF8+AI8+AL8+AR8+AU8+AX8</f>
        <v>1120802.7704804335</v>
      </c>
      <c r="BE8" s="167">
        <f t="shared" ref="BE8:BE53" si="37">AG8+AJ8+AM8+AS8+AV8+AY8</f>
        <v>0</v>
      </c>
      <c r="BF8" s="447">
        <f t="shared" ref="BF8:BF53" si="38">BD8-BE8</f>
        <v>1120802.7704804335</v>
      </c>
      <c r="BG8" s="439">
        <f t="shared" ref="BG8:BG53" si="39">AC8+BD8</f>
        <v>2225741.3643938466</v>
      </c>
      <c r="BH8" s="447">
        <f t="shared" ref="BH8:BH53" si="40">AD8+BE8</f>
        <v>462124.5</v>
      </c>
      <c r="BI8" s="447">
        <f t="shared" ref="BI8:BI53" si="41">BG8-BH8</f>
        <v>1763616.8643938466</v>
      </c>
      <c r="BJ8" s="465"/>
      <c r="BL8" s="456">
        <f>VLOOKUP($B8,Test!$A$131:$J$184,3,0)</f>
        <v>160625.13</v>
      </c>
    </row>
    <row r="9" spans="1:64" s="183" customFormat="1" ht="30" customHeight="1" x14ac:dyDescent="0.5">
      <c r="A9" s="184">
        <f t="shared" ref="A9:A53" si="42">A8+1</f>
        <v>3</v>
      </c>
      <c r="B9" s="222">
        <v>51203</v>
      </c>
      <c r="C9" s="236" t="s">
        <v>2</v>
      </c>
      <c r="D9" s="232" t="s">
        <v>43</v>
      </c>
      <c r="E9" s="143">
        <f>'[2]Leaf-T'!E11</f>
        <v>110996.51125328714</v>
      </c>
      <c r="F9" s="121">
        <v>161060.68</v>
      </c>
      <c r="G9" s="122">
        <f t="shared" si="15"/>
        <v>-50064.16874671285</v>
      </c>
      <c r="H9" s="121">
        <f>'[2]Leaf-T'!F11</f>
        <v>6074.9657235713048</v>
      </c>
      <c r="I9" s="121">
        <v>7778.51</v>
      </c>
      <c r="J9" s="122">
        <f t="shared" si="16"/>
        <v>-1703.5442764286954</v>
      </c>
      <c r="K9" s="121">
        <f>'[2]Leaf-T'!G11</f>
        <v>4592.7963072210568</v>
      </c>
      <c r="L9" s="121">
        <v>13506.47</v>
      </c>
      <c r="M9" s="124">
        <f t="shared" si="17"/>
        <v>-8913.6736927789425</v>
      </c>
      <c r="N9" s="157">
        <f t="shared" si="18"/>
        <v>121664.27328407951</v>
      </c>
      <c r="O9" s="322">
        <f t="shared" si="18"/>
        <v>182345.66</v>
      </c>
      <c r="P9" s="159">
        <f t="shared" si="19"/>
        <v>-60681.386715920496</v>
      </c>
      <c r="Q9" s="143">
        <f>'[2]Leaf-T'!H11</f>
        <v>4605.6699235884535</v>
      </c>
      <c r="R9" s="121">
        <v>2931.04</v>
      </c>
      <c r="S9" s="122">
        <f t="shared" si="20"/>
        <v>1674.6299235884535</v>
      </c>
      <c r="T9" s="121">
        <f>'[2]Leaf-T'!I11</f>
        <v>4848.3094307323545</v>
      </c>
      <c r="U9" s="121"/>
      <c r="V9" s="122">
        <f t="shared" si="21"/>
        <v>4848.3094307323545</v>
      </c>
      <c r="W9" s="483">
        <f>'[2]Leaf-T'!J11</f>
        <v>4976.1378551854013</v>
      </c>
      <c r="X9" s="121"/>
      <c r="Y9" s="124">
        <f t="shared" si="22"/>
        <v>4976.1378551854013</v>
      </c>
      <c r="Z9" s="157">
        <f t="shared" si="23"/>
        <v>14430.117209506208</v>
      </c>
      <c r="AA9" s="322">
        <f t="shared" si="23"/>
        <v>2931.04</v>
      </c>
      <c r="AB9" s="159">
        <f t="shared" si="24"/>
        <v>11499.077209506209</v>
      </c>
      <c r="AC9" s="439">
        <f t="shared" si="25"/>
        <v>136094.39049358573</v>
      </c>
      <c r="AD9" s="327">
        <f t="shared" si="25"/>
        <v>185276.7</v>
      </c>
      <c r="AE9" s="168">
        <f t="shared" si="26"/>
        <v>-49182.309506414284</v>
      </c>
      <c r="AF9" s="143">
        <f>'[2]Leaf-T'!K11</f>
        <v>5345.8896460121578</v>
      </c>
      <c r="AG9" s="121"/>
      <c r="AH9" s="122">
        <f t="shared" si="27"/>
        <v>5345.8896460121578</v>
      </c>
      <c r="AI9" s="121">
        <f>'[2]Leaf-T'!L11</f>
        <v>5927.133945332479</v>
      </c>
      <c r="AJ9" s="121"/>
      <c r="AK9" s="122">
        <f t="shared" si="28"/>
        <v>5927.133945332479</v>
      </c>
      <c r="AL9" s="121">
        <f>'[2]Leaf-T'!M11</f>
        <v>5345.4208665437536</v>
      </c>
      <c r="AM9" s="121"/>
      <c r="AN9" s="124">
        <f t="shared" si="29"/>
        <v>5345.4208665437536</v>
      </c>
      <c r="AO9" s="157">
        <f t="shared" si="9"/>
        <v>16618.444457888392</v>
      </c>
      <c r="AP9" s="322">
        <f t="shared" si="9"/>
        <v>0</v>
      </c>
      <c r="AQ9" s="478">
        <f t="shared" si="10"/>
        <v>16618.444457888392</v>
      </c>
      <c r="AR9" s="143">
        <f>'[2]Leaf-T'!N11</f>
        <v>4949.6454601610121</v>
      </c>
      <c r="AS9" s="121"/>
      <c r="AT9" s="122">
        <f t="shared" si="30"/>
        <v>4949.6454601610121</v>
      </c>
      <c r="AU9" s="121">
        <f>'[2]Leaf-T'!O11</f>
        <v>5029.4182288853208</v>
      </c>
      <c r="AV9" s="121"/>
      <c r="AW9" s="123">
        <f t="shared" si="31"/>
        <v>5029.4182288853208</v>
      </c>
      <c r="AX9" s="121">
        <f>'[2]Leaf-T'!P11</f>
        <v>4157.679049047345</v>
      </c>
      <c r="AY9" s="121"/>
      <c r="AZ9" s="122">
        <f t="shared" si="32"/>
        <v>4157.679049047345</v>
      </c>
      <c r="BA9" s="157">
        <f t="shared" si="33"/>
        <v>14136.742738093677</v>
      </c>
      <c r="BB9" s="158">
        <f t="shared" si="34"/>
        <v>0</v>
      </c>
      <c r="BC9" s="452">
        <f t="shared" si="35"/>
        <v>14136.742738093677</v>
      </c>
      <c r="BD9" s="166">
        <f t="shared" si="36"/>
        <v>30755.187195982071</v>
      </c>
      <c r="BE9" s="167">
        <f t="shared" si="37"/>
        <v>0</v>
      </c>
      <c r="BF9" s="447">
        <f t="shared" si="38"/>
        <v>30755.187195982071</v>
      </c>
      <c r="BG9" s="439">
        <f t="shared" si="39"/>
        <v>166849.57768956781</v>
      </c>
      <c r="BH9" s="447">
        <f t="shared" si="40"/>
        <v>185276.7</v>
      </c>
      <c r="BI9" s="447">
        <f t="shared" si="41"/>
        <v>-18427.122310432198</v>
      </c>
      <c r="BJ9" s="465"/>
      <c r="BL9" s="456">
        <f>VLOOKUP($B9,Test!$A$131:$J$184,3,0)</f>
        <v>10231.75</v>
      </c>
    </row>
    <row r="10" spans="1:64" s="183" customFormat="1" ht="30" customHeight="1" x14ac:dyDescent="0.5">
      <c r="A10" s="184">
        <f t="shared" si="42"/>
        <v>4</v>
      </c>
      <c r="B10" s="222">
        <v>51299</v>
      </c>
      <c r="C10" s="236" t="s">
        <v>3</v>
      </c>
      <c r="D10" s="232" t="s">
        <v>44</v>
      </c>
      <c r="E10" s="143">
        <f>'[2]Leaf-T'!E12</f>
        <v>4422.875124593952</v>
      </c>
      <c r="F10" s="121">
        <v>22.82</v>
      </c>
      <c r="G10" s="122">
        <f t="shared" si="15"/>
        <v>4400.0551245939523</v>
      </c>
      <c r="H10" s="121">
        <f>'[2]Leaf-T'!F12</f>
        <v>4144.4372574801264</v>
      </c>
      <c r="I10" s="121">
        <v>595.67999999999995</v>
      </c>
      <c r="J10" s="122">
        <f t="shared" si="16"/>
        <v>3548.7572574801266</v>
      </c>
      <c r="K10" s="121">
        <f>'[2]Leaf-T'!G12</f>
        <v>159492.92343391621</v>
      </c>
      <c r="L10" s="121">
        <v>30065.43</v>
      </c>
      <c r="M10" s="124">
        <f t="shared" si="17"/>
        <v>129427.49343391621</v>
      </c>
      <c r="N10" s="157">
        <f t="shared" si="18"/>
        <v>168060.23581599028</v>
      </c>
      <c r="O10" s="322">
        <f t="shared" si="18"/>
        <v>30683.93</v>
      </c>
      <c r="P10" s="159">
        <f t="shared" si="19"/>
        <v>137376.30581599029</v>
      </c>
      <c r="Q10" s="143">
        <f>'[2]Leaf-T'!H12</f>
        <v>3142.0605309612247</v>
      </c>
      <c r="R10" s="121">
        <v>12562.46</v>
      </c>
      <c r="S10" s="122">
        <f t="shared" si="20"/>
        <v>-9420.3994690387735</v>
      </c>
      <c r="T10" s="121">
        <f>'[2]Leaf-T'!I12</f>
        <v>3307.5930227153699</v>
      </c>
      <c r="U10" s="121"/>
      <c r="V10" s="122">
        <f t="shared" si="21"/>
        <v>3307.5930227153699</v>
      </c>
      <c r="W10" s="483">
        <f>'[2]Leaf-T'!J12</f>
        <v>3394.7995863364008</v>
      </c>
      <c r="X10" s="121"/>
      <c r="Y10" s="124">
        <f t="shared" si="22"/>
        <v>3394.7995863364008</v>
      </c>
      <c r="Z10" s="157">
        <f t="shared" si="23"/>
        <v>9844.4531400129963</v>
      </c>
      <c r="AA10" s="322">
        <f t="shared" si="23"/>
        <v>12562.46</v>
      </c>
      <c r="AB10" s="159">
        <f t="shared" si="24"/>
        <v>-2718.0068599870028</v>
      </c>
      <c r="AC10" s="439">
        <f t="shared" si="25"/>
        <v>177904.68895600326</v>
      </c>
      <c r="AD10" s="327">
        <f t="shared" si="25"/>
        <v>43246.39</v>
      </c>
      <c r="AE10" s="168">
        <f t="shared" si="26"/>
        <v>134658.29895600327</v>
      </c>
      <c r="AF10" s="143">
        <f>'[2]Leaf-T'!K12</f>
        <v>3647.0500792036269</v>
      </c>
      <c r="AG10" s="121"/>
      <c r="AH10" s="122">
        <f t="shared" si="27"/>
        <v>3647.0500792036269</v>
      </c>
      <c r="AI10" s="121">
        <f>'[2]Leaf-T'!L12</f>
        <v>4043.5840909848384</v>
      </c>
      <c r="AJ10" s="121"/>
      <c r="AK10" s="122">
        <f t="shared" si="28"/>
        <v>4043.5840909848384</v>
      </c>
      <c r="AL10" s="121">
        <f>'[2]Leaf-T'!M12</f>
        <v>3646.7302704700846</v>
      </c>
      <c r="AM10" s="121"/>
      <c r="AN10" s="124">
        <f t="shared" si="29"/>
        <v>3646.7302704700846</v>
      </c>
      <c r="AO10" s="157">
        <f t="shared" si="9"/>
        <v>11337.36444065855</v>
      </c>
      <c r="AP10" s="322">
        <f t="shared" si="9"/>
        <v>0</v>
      </c>
      <c r="AQ10" s="478">
        <f t="shared" si="10"/>
        <v>11337.36444065855</v>
      </c>
      <c r="AR10" s="143">
        <f>'[2]Leaf-T'!N12</f>
        <v>54486.952391836116</v>
      </c>
      <c r="AS10" s="121"/>
      <c r="AT10" s="122">
        <f t="shared" si="30"/>
        <v>54486.952391836116</v>
      </c>
      <c r="AU10" s="121">
        <f>'[2]Leaf-T'!O12</f>
        <v>3431.1482960908606</v>
      </c>
      <c r="AV10" s="121"/>
      <c r="AW10" s="123">
        <f t="shared" si="31"/>
        <v>3431.1482960908606</v>
      </c>
      <c r="AX10" s="121">
        <f>'[2]Leaf-T'!P12</f>
        <v>332065.01784207497</v>
      </c>
      <c r="AY10" s="121"/>
      <c r="AZ10" s="122">
        <f t="shared" si="32"/>
        <v>332065.01784207497</v>
      </c>
      <c r="BA10" s="157">
        <f t="shared" si="33"/>
        <v>389983.11853000196</v>
      </c>
      <c r="BB10" s="158">
        <f t="shared" si="34"/>
        <v>0</v>
      </c>
      <c r="BC10" s="452">
        <f t="shared" si="35"/>
        <v>389983.11853000196</v>
      </c>
      <c r="BD10" s="166">
        <f t="shared" si="36"/>
        <v>401320.48297066049</v>
      </c>
      <c r="BE10" s="167">
        <f t="shared" si="37"/>
        <v>0</v>
      </c>
      <c r="BF10" s="447">
        <f t="shared" si="38"/>
        <v>401320.48297066049</v>
      </c>
      <c r="BG10" s="439">
        <f t="shared" si="39"/>
        <v>579225.17192666372</v>
      </c>
      <c r="BH10" s="447">
        <f t="shared" si="40"/>
        <v>43246.39</v>
      </c>
      <c r="BI10" s="447">
        <f t="shared" si="41"/>
        <v>535978.78192666371</v>
      </c>
      <c r="BJ10" s="465"/>
      <c r="BL10" s="456">
        <f>VLOOKUP($B10,Test!$A$131:$J$184,3,0)</f>
        <v>3259.01</v>
      </c>
    </row>
    <row r="11" spans="1:64" s="183" customFormat="1" ht="30" customHeight="1" x14ac:dyDescent="0.5">
      <c r="A11" s="184">
        <f t="shared" si="42"/>
        <v>5</v>
      </c>
      <c r="B11" s="222">
        <v>51301</v>
      </c>
      <c r="C11" s="236" t="s">
        <v>4</v>
      </c>
      <c r="D11" s="232" t="s">
        <v>45</v>
      </c>
      <c r="E11" s="143">
        <f>'[2]Leaf-T'!E13</f>
        <v>532955</v>
      </c>
      <c r="F11" s="121">
        <v>505386.53</v>
      </c>
      <c r="G11" s="122">
        <f t="shared" si="15"/>
        <v>27568.469999999972</v>
      </c>
      <c r="H11" s="121">
        <f>'[2]Leaf-T'!F13</f>
        <v>532955</v>
      </c>
      <c r="I11" s="121">
        <v>511333.26</v>
      </c>
      <c r="J11" s="122">
        <f t="shared" si="16"/>
        <v>21621.739999999991</v>
      </c>
      <c r="K11" s="121">
        <f>'[2]Leaf-T'!G13</f>
        <v>532955</v>
      </c>
      <c r="L11" s="121">
        <v>488546.98</v>
      </c>
      <c r="M11" s="124">
        <f t="shared" si="17"/>
        <v>44408.020000000019</v>
      </c>
      <c r="N11" s="157">
        <f t="shared" si="18"/>
        <v>1598865</v>
      </c>
      <c r="O11" s="322">
        <f t="shared" si="18"/>
        <v>1505266.77</v>
      </c>
      <c r="P11" s="159">
        <f t="shared" si="19"/>
        <v>93598.229999999981</v>
      </c>
      <c r="Q11" s="143">
        <f>'[2]Leaf-T'!H13</f>
        <v>458375</v>
      </c>
      <c r="R11" s="121">
        <v>490940.32</v>
      </c>
      <c r="S11" s="122">
        <f t="shared" si="20"/>
        <v>-32565.320000000007</v>
      </c>
      <c r="T11" s="121">
        <f>'[2]Leaf-T'!I13</f>
        <v>458375</v>
      </c>
      <c r="U11" s="121"/>
      <c r="V11" s="122">
        <f t="shared" si="21"/>
        <v>458375</v>
      </c>
      <c r="W11" s="483">
        <f>'[2]Leaf-T'!J13</f>
        <v>458375</v>
      </c>
      <c r="X11" s="121"/>
      <c r="Y11" s="124">
        <f t="shared" si="22"/>
        <v>458375</v>
      </c>
      <c r="Z11" s="157">
        <f t="shared" si="23"/>
        <v>1375125</v>
      </c>
      <c r="AA11" s="322">
        <f t="shared" si="23"/>
        <v>490940.32</v>
      </c>
      <c r="AB11" s="159">
        <f t="shared" si="24"/>
        <v>884184.67999999993</v>
      </c>
      <c r="AC11" s="439">
        <f t="shared" si="25"/>
        <v>2973990</v>
      </c>
      <c r="AD11" s="327">
        <f t="shared" si="25"/>
        <v>1996207.09</v>
      </c>
      <c r="AE11" s="168">
        <f t="shared" si="26"/>
        <v>977782.90999999992</v>
      </c>
      <c r="AF11" s="143">
        <f>'[2]Leaf-T'!K13</f>
        <v>458375</v>
      </c>
      <c r="AG11" s="121"/>
      <c r="AH11" s="122">
        <f t="shared" si="27"/>
        <v>458375</v>
      </c>
      <c r="AI11" s="121">
        <f>'[2]Leaf-T'!L13</f>
        <v>458375</v>
      </c>
      <c r="AJ11" s="121"/>
      <c r="AK11" s="122">
        <f t="shared" si="28"/>
        <v>458375</v>
      </c>
      <c r="AL11" s="121">
        <f>'[2]Leaf-T'!M13</f>
        <v>458375</v>
      </c>
      <c r="AM11" s="121"/>
      <c r="AN11" s="124">
        <f t="shared" si="29"/>
        <v>458375</v>
      </c>
      <c r="AO11" s="157">
        <f t="shared" si="9"/>
        <v>1375125</v>
      </c>
      <c r="AP11" s="322">
        <f t="shared" si="9"/>
        <v>0</v>
      </c>
      <c r="AQ11" s="478">
        <f t="shared" si="10"/>
        <v>1375125</v>
      </c>
      <c r="AR11" s="143">
        <f>'[2]Leaf-T'!N13</f>
        <v>458375</v>
      </c>
      <c r="AS11" s="121"/>
      <c r="AT11" s="122">
        <f t="shared" si="30"/>
        <v>458375</v>
      </c>
      <c r="AU11" s="121">
        <f>'[2]Leaf-T'!O13</f>
        <v>458375</v>
      </c>
      <c r="AV11" s="121"/>
      <c r="AW11" s="123">
        <f t="shared" si="31"/>
        <v>458375</v>
      </c>
      <c r="AX11" s="121">
        <f>'[2]Leaf-T'!P13</f>
        <v>493917</v>
      </c>
      <c r="AY11" s="121"/>
      <c r="AZ11" s="122">
        <f t="shared" si="32"/>
        <v>493917</v>
      </c>
      <c r="BA11" s="157">
        <f t="shared" si="33"/>
        <v>1410667</v>
      </c>
      <c r="BB11" s="158">
        <f t="shared" si="34"/>
        <v>0</v>
      </c>
      <c r="BC11" s="452">
        <f t="shared" si="35"/>
        <v>1410667</v>
      </c>
      <c r="BD11" s="166">
        <f t="shared" si="36"/>
        <v>2785792</v>
      </c>
      <c r="BE11" s="167">
        <f t="shared" si="37"/>
        <v>0</v>
      </c>
      <c r="BF11" s="447">
        <f t="shared" si="38"/>
        <v>2785792</v>
      </c>
      <c r="BG11" s="439">
        <f t="shared" si="39"/>
        <v>5759782</v>
      </c>
      <c r="BH11" s="447">
        <f t="shared" si="40"/>
        <v>1996207.09</v>
      </c>
      <c r="BI11" s="447">
        <f t="shared" si="41"/>
        <v>3763574.91</v>
      </c>
      <c r="BJ11" s="465"/>
      <c r="BL11" s="456">
        <f>VLOOKUP($B11,Test!$A$131:$J$184,3,0)</f>
        <v>552709.44999999995</v>
      </c>
    </row>
    <row r="12" spans="1:64" s="183" customFormat="1" ht="30" customHeight="1" x14ac:dyDescent="0.5">
      <c r="A12" s="184">
        <f t="shared" si="42"/>
        <v>6</v>
      </c>
      <c r="B12" s="222">
        <v>51302</v>
      </c>
      <c r="C12" s="236" t="s">
        <v>5</v>
      </c>
      <c r="D12" s="232" t="s">
        <v>46</v>
      </c>
      <c r="E12" s="143">
        <f>'[2]Leaf-T'!E14</f>
        <v>26983</v>
      </c>
      <c r="F12" s="121">
        <v>26983</v>
      </c>
      <c r="G12" s="122">
        <f t="shared" si="15"/>
        <v>0</v>
      </c>
      <c r="H12" s="121">
        <f>'[2]Leaf-T'!F14</f>
        <v>25243.099999999991</v>
      </c>
      <c r="I12" s="121">
        <v>25243.1</v>
      </c>
      <c r="J12" s="122">
        <f t="shared" si="16"/>
        <v>0</v>
      </c>
      <c r="K12" s="121">
        <f>'[2]Leaf-T'!G14</f>
        <v>26983</v>
      </c>
      <c r="L12" s="121">
        <v>19343.55</v>
      </c>
      <c r="M12" s="124">
        <f t="shared" si="17"/>
        <v>7639.4500000000007</v>
      </c>
      <c r="N12" s="157">
        <f t="shared" si="18"/>
        <v>79209.099999999991</v>
      </c>
      <c r="O12" s="322">
        <f t="shared" si="18"/>
        <v>71569.649999999994</v>
      </c>
      <c r="P12" s="159">
        <f t="shared" si="19"/>
        <v>7639.4499999999971</v>
      </c>
      <c r="Q12" s="143">
        <f>'[2]Leaf-T'!H14</f>
        <v>26402</v>
      </c>
      <c r="R12" s="121">
        <v>26402</v>
      </c>
      <c r="S12" s="122">
        <f t="shared" si="20"/>
        <v>0</v>
      </c>
      <c r="T12" s="121">
        <f>'[2]Leaf-T'!I14</f>
        <v>27282.949999999997</v>
      </c>
      <c r="U12" s="121"/>
      <c r="V12" s="122">
        <f t="shared" si="21"/>
        <v>27282.949999999997</v>
      </c>
      <c r="W12" s="483">
        <f>'[2]Leaf-T'!J14</f>
        <v>26402</v>
      </c>
      <c r="X12" s="121"/>
      <c r="Y12" s="124">
        <f t="shared" si="22"/>
        <v>26402</v>
      </c>
      <c r="Z12" s="157">
        <f t="shared" si="23"/>
        <v>80086.95</v>
      </c>
      <c r="AA12" s="322">
        <f t="shared" si="23"/>
        <v>26402</v>
      </c>
      <c r="AB12" s="159">
        <f t="shared" si="24"/>
        <v>53684.95</v>
      </c>
      <c r="AC12" s="439">
        <f t="shared" si="25"/>
        <v>159296.04999999999</v>
      </c>
      <c r="AD12" s="327">
        <f t="shared" si="25"/>
        <v>97971.65</v>
      </c>
      <c r="AE12" s="168">
        <f t="shared" si="26"/>
        <v>61324.399999999994</v>
      </c>
      <c r="AF12" s="143">
        <f>'[2]Leaf-T'!K14</f>
        <v>27199</v>
      </c>
      <c r="AG12" s="121"/>
      <c r="AH12" s="122">
        <f t="shared" si="27"/>
        <v>27199</v>
      </c>
      <c r="AI12" s="121">
        <f>'[2]Leaf-T'!L14</f>
        <v>27199</v>
      </c>
      <c r="AJ12" s="121"/>
      <c r="AK12" s="122">
        <f t="shared" si="28"/>
        <v>27199</v>
      </c>
      <c r="AL12" s="121">
        <f>'[2]Leaf-T'!M14</f>
        <v>26322.710000000006</v>
      </c>
      <c r="AM12" s="121"/>
      <c r="AN12" s="124">
        <f t="shared" si="29"/>
        <v>26322.710000000006</v>
      </c>
      <c r="AO12" s="157">
        <f t="shared" si="9"/>
        <v>80720.710000000006</v>
      </c>
      <c r="AP12" s="322">
        <f t="shared" si="9"/>
        <v>0</v>
      </c>
      <c r="AQ12" s="478">
        <f t="shared" si="10"/>
        <v>80720.710000000006</v>
      </c>
      <c r="AR12" s="143">
        <f>'[2]Leaf-T'!N14</f>
        <v>27200</v>
      </c>
      <c r="AS12" s="121"/>
      <c r="AT12" s="122">
        <f t="shared" si="30"/>
        <v>27200</v>
      </c>
      <c r="AU12" s="121">
        <f>'[2]Leaf-T'!O14</f>
        <v>26322.03</v>
      </c>
      <c r="AV12" s="121"/>
      <c r="AW12" s="123">
        <f t="shared" si="31"/>
        <v>26322.03</v>
      </c>
      <c r="AX12" s="121">
        <f>'[2]Leaf-T'!P14</f>
        <v>27200</v>
      </c>
      <c r="AY12" s="121"/>
      <c r="AZ12" s="122">
        <f t="shared" si="32"/>
        <v>27200</v>
      </c>
      <c r="BA12" s="157">
        <f t="shared" si="33"/>
        <v>80722.03</v>
      </c>
      <c r="BB12" s="158">
        <f t="shared" si="34"/>
        <v>0</v>
      </c>
      <c r="BC12" s="452">
        <f t="shared" si="35"/>
        <v>80722.03</v>
      </c>
      <c r="BD12" s="166">
        <f t="shared" si="36"/>
        <v>161442.74</v>
      </c>
      <c r="BE12" s="167">
        <f t="shared" si="37"/>
        <v>0</v>
      </c>
      <c r="BF12" s="447">
        <f t="shared" si="38"/>
        <v>161442.74</v>
      </c>
      <c r="BG12" s="439">
        <f t="shared" si="39"/>
        <v>320738.78999999998</v>
      </c>
      <c r="BH12" s="447">
        <f t="shared" si="40"/>
        <v>97971.65</v>
      </c>
      <c r="BI12" s="447">
        <f t="shared" si="41"/>
        <v>222767.13999999998</v>
      </c>
      <c r="BJ12" s="465"/>
      <c r="BL12" s="456">
        <f>VLOOKUP($B12,Test!$A$131:$J$184,3,0)</f>
        <v>29587</v>
      </c>
    </row>
    <row r="13" spans="1:64" s="183" customFormat="1" ht="30" customHeight="1" x14ac:dyDescent="0.5">
      <c r="A13" s="184">
        <f t="shared" si="42"/>
        <v>7</v>
      </c>
      <c r="B13" s="222">
        <v>51306</v>
      </c>
      <c r="C13" s="236" t="s">
        <v>6</v>
      </c>
      <c r="D13" s="232" t="s">
        <v>47</v>
      </c>
      <c r="E13" s="143">
        <f>'[2]Leaf-T'!E15</f>
        <v>476382.53914805938</v>
      </c>
      <c r="F13" s="121">
        <v>389420.09</v>
      </c>
      <c r="G13" s="122">
        <f t="shared" si="15"/>
        <v>86962.449148059357</v>
      </c>
      <c r="H13" s="121">
        <f>'[2]Leaf-T'!F15</f>
        <v>475742.10427280469</v>
      </c>
      <c r="I13" s="121">
        <v>407879.67999999999</v>
      </c>
      <c r="J13" s="122">
        <f t="shared" si="16"/>
        <v>67862.424272804696</v>
      </c>
      <c r="K13" s="121">
        <f>'[2]Leaf-T'!G15</f>
        <v>503167.84696902049</v>
      </c>
      <c r="L13" s="121">
        <v>370146.65</v>
      </c>
      <c r="M13" s="124">
        <f t="shared" si="17"/>
        <v>133021.19696902047</v>
      </c>
      <c r="N13" s="157">
        <f t="shared" si="18"/>
        <v>1455292.4903898847</v>
      </c>
      <c r="O13" s="322">
        <f t="shared" si="18"/>
        <v>1167446.42</v>
      </c>
      <c r="P13" s="159">
        <f t="shared" si="19"/>
        <v>287846.07038988476</v>
      </c>
      <c r="Q13" s="143">
        <f>'[2]Leaf-T'!H15</f>
        <v>431899.88204118231</v>
      </c>
      <c r="R13" s="121">
        <v>291759.90000000002</v>
      </c>
      <c r="S13" s="122">
        <f t="shared" si="20"/>
        <v>140139.98204118229</v>
      </c>
      <c r="T13" s="121">
        <f>'[2]Leaf-T'!I15</f>
        <v>550017.21150073223</v>
      </c>
      <c r="U13" s="121"/>
      <c r="V13" s="122">
        <f t="shared" si="21"/>
        <v>550017.21150073223</v>
      </c>
      <c r="W13" s="483">
        <f>'[2]Leaf-T'!J15</f>
        <v>548671.24215334456</v>
      </c>
      <c r="X13" s="121"/>
      <c r="Y13" s="124">
        <f t="shared" si="22"/>
        <v>548671.24215334456</v>
      </c>
      <c r="Z13" s="157">
        <f t="shared" si="23"/>
        <v>1530588.3356952593</v>
      </c>
      <c r="AA13" s="322">
        <f t="shared" si="23"/>
        <v>291759.90000000002</v>
      </c>
      <c r="AB13" s="159">
        <f t="shared" si="24"/>
        <v>1238828.4356952594</v>
      </c>
      <c r="AC13" s="439">
        <f t="shared" si="25"/>
        <v>2985880.8260851437</v>
      </c>
      <c r="AD13" s="327">
        <f t="shared" si="25"/>
        <v>1459206.3199999998</v>
      </c>
      <c r="AE13" s="168">
        <f t="shared" si="26"/>
        <v>1526674.5060851439</v>
      </c>
      <c r="AF13" s="143">
        <f>'[2]Leaf-T'!K15</f>
        <v>539310.96255004499</v>
      </c>
      <c r="AG13" s="121"/>
      <c r="AH13" s="122">
        <f t="shared" si="27"/>
        <v>539310.96255004499</v>
      </c>
      <c r="AI13" s="121">
        <f>'[2]Leaf-T'!L15</f>
        <v>545387.09372905246</v>
      </c>
      <c r="AJ13" s="121"/>
      <c r="AK13" s="122">
        <f t="shared" si="28"/>
        <v>545387.09372905246</v>
      </c>
      <c r="AL13" s="121">
        <f>'[2]Leaf-T'!M15</f>
        <v>527760.94464747445</v>
      </c>
      <c r="AM13" s="121"/>
      <c r="AN13" s="124">
        <f t="shared" si="29"/>
        <v>527760.94464747445</v>
      </c>
      <c r="AO13" s="157">
        <f t="shared" si="9"/>
        <v>1612459.0009265719</v>
      </c>
      <c r="AP13" s="322">
        <f t="shared" si="9"/>
        <v>0</v>
      </c>
      <c r="AQ13" s="478">
        <f t="shared" si="10"/>
        <v>1612459.0009265719</v>
      </c>
      <c r="AR13" s="143">
        <f>'[2]Leaf-T'!N15</f>
        <v>535824.77723875723</v>
      </c>
      <c r="AS13" s="121"/>
      <c r="AT13" s="122">
        <f t="shared" si="30"/>
        <v>535824.77723875723</v>
      </c>
      <c r="AU13" s="121">
        <f>'[2]Leaf-T'!O15</f>
        <v>575499.34557029628</v>
      </c>
      <c r="AV13" s="121"/>
      <c r="AW13" s="123">
        <f t="shared" si="31"/>
        <v>575499.34557029628</v>
      </c>
      <c r="AX13" s="121">
        <f>'[2]Leaf-T'!P15</f>
        <v>529394.15370053065</v>
      </c>
      <c r="AY13" s="121"/>
      <c r="AZ13" s="122">
        <f t="shared" si="32"/>
        <v>529394.15370053065</v>
      </c>
      <c r="BA13" s="157">
        <f t="shared" si="33"/>
        <v>1640718.2765095839</v>
      </c>
      <c r="BB13" s="158">
        <f t="shared" si="34"/>
        <v>0</v>
      </c>
      <c r="BC13" s="452">
        <f t="shared" si="35"/>
        <v>1640718.2765095839</v>
      </c>
      <c r="BD13" s="166">
        <f t="shared" si="36"/>
        <v>3253177.2774361558</v>
      </c>
      <c r="BE13" s="167">
        <f t="shared" si="37"/>
        <v>0</v>
      </c>
      <c r="BF13" s="447">
        <f t="shared" si="38"/>
        <v>3253177.2774361558</v>
      </c>
      <c r="BG13" s="439">
        <f t="shared" si="39"/>
        <v>6239058.1035212995</v>
      </c>
      <c r="BH13" s="447">
        <f t="shared" si="40"/>
        <v>1459206.3199999998</v>
      </c>
      <c r="BI13" s="447">
        <f t="shared" si="41"/>
        <v>4779851.7835213002</v>
      </c>
      <c r="BJ13" s="465"/>
      <c r="BL13" s="456">
        <f>VLOOKUP($B13,Test!$A$131:$J$184,3,0)</f>
        <v>409121.66</v>
      </c>
    </row>
    <row r="14" spans="1:64" s="183" customFormat="1" ht="30" customHeight="1" x14ac:dyDescent="0.5">
      <c r="A14" s="184">
        <f t="shared" si="42"/>
        <v>8</v>
      </c>
      <c r="B14" s="222">
        <v>51307</v>
      </c>
      <c r="C14" s="236" t="s">
        <v>7</v>
      </c>
      <c r="D14" s="232" t="s">
        <v>48</v>
      </c>
      <c r="E14" s="143">
        <f>'[2]Leaf-T'!E16</f>
        <v>632766.70183523255</v>
      </c>
      <c r="F14" s="121">
        <v>573755.31999999995</v>
      </c>
      <c r="G14" s="122">
        <f t="shared" si="15"/>
        <v>59011.381835232605</v>
      </c>
      <c r="H14" s="121">
        <f>'[2]Leaf-T'!F16</f>
        <v>899803.50459003903</v>
      </c>
      <c r="I14" s="121">
        <v>872827.93</v>
      </c>
      <c r="J14" s="122">
        <f t="shared" si="16"/>
        <v>26975.574590038974</v>
      </c>
      <c r="K14" s="121">
        <f>'[2]Leaf-T'!G16</f>
        <v>1356578.3074068923</v>
      </c>
      <c r="L14" s="121">
        <v>1432564.25</v>
      </c>
      <c r="M14" s="124">
        <f t="shared" si="17"/>
        <v>-75985.942593107698</v>
      </c>
      <c r="N14" s="157">
        <f t="shared" si="18"/>
        <v>2889148.513832164</v>
      </c>
      <c r="O14" s="322">
        <f t="shared" si="18"/>
        <v>2879147.5</v>
      </c>
      <c r="P14" s="159">
        <f t="shared" si="19"/>
        <v>10001.013832163997</v>
      </c>
      <c r="Q14" s="143">
        <f>'[2]Leaf-T'!H16</f>
        <v>947322.8799951243</v>
      </c>
      <c r="R14" s="121">
        <v>671486.15</v>
      </c>
      <c r="S14" s="122">
        <f t="shared" si="20"/>
        <v>275836.72999512427</v>
      </c>
      <c r="T14" s="121">
        <f>'[2]Leaf-T'!I16</f>
        <v>914677.43159396492</v>
      </c>
      <c r="U14" s="121"/>
      <c r="V14" s="122">
        <f t="shared" si="21"/>
        <v>914677.43159396492</v>
      </c>
      <c r="W14" s="483">
        <f>'[2]Leaf-T'!J16</f>
        <v>1534704.6808036133</v>
      </c>
      <c r="X14" s="121"/>
      <c r="Y14" s="124">
        <f t="shared" si="22"/>
        <v>1534704.6808036133</v>
      </c>
      <c r="Z14" s="157">
        <f t="shared" si="23"/>
        <v>3396704.9923927025</v>
      </c>
      <c r="AA14" s="322">
        <f t="shared" si="23"/>
        <v>671486.15</v>
      </c>
      <c r="AB14" s="159">
        <f t="shared" si="24"/>
        <v>2725218.8423927026</v>
      </c>
      <c r="AC14" s="439">
        <f t="shared" si="25"/>
        <v>6285853.506224867</v>
      </c>
      <c r="AD14" s="327">
        <f t="shared" si="25"/>
        <v>3550633.65</v>
      </c>
      <c r="AE14" s="168">
        <f t="shared" si="26"/>
        <v>2735219.856224867</v>
      </c>
      <c r="AF14" s="143">
        <f>'[2]Leaf-T'!K16</f>
        <v>1325039.2406508583</v>
      </c>
      <c r="AG14" s="121"/>
      <c r="AH14" s="122">
        <f t="shared" si="27"/>
        <v>1325039.2406508583</v>
      </c>
      <c r="AI14" s="121">
        <f>'[2]Leaf-T'!L16</f>
        <v>1161435.5042257784</v>
      </c>
      <c r="AJ14" s="121"/>
      <c r="AK14" s="122">
        <f t="shared" si="28"/>
        <v>1161435.5042257784</v>
      </c>
      <c r="AL14" s="121">
        <f>'[2]Leaf-T'!M16</f>
        <v>1453428.9084215711</v>
      </c>
      <c r="AM14" s="121"/>
      <c r="AN14" s="124">
        <f t="shared" si="29"/>
        <v>1453428.9084215711</v>
      </c>
      <c r="AO14" s="157">
        <f t="shared" si="9"/>
        <v>3939903.6532982076</v>
      </c>
      <c r="AP14" s="322">
        <f t="shared" si="9"/>
        <v>0</v>
      </c>
      <c r="AQ14" s="478">
        <f t="shared" si="10"/>
        <v>3939903.6532982076</v>
      </c>
      <c r="AR14" s="143">
        <f>'[2]Leaf-T'!N16</f>
        <v>1423972.8674068425</v>
      </c>
      <c r="AS14" s="121"/>
      <c r="AT14" s="122">
        <f t="shared" si="30"/>
        <v>1423972.8674068425</v>
      </c>
      <c r="AU14" s="121">
        <f>'[2]Leaf-T'!O16</f>
        <v>1202642.3394329885</v>
      </c>
      <c r="AV14" s="121"/>
      <c r="AW14" s="123">
        <f t="shared" si="31"/>
        <v>1202642.3394329885</v>
      </c>
      <c r="AX14" s="121">
        <f>'[2]Leaf-T'!P16</f>
        <v>809872.7457346929</v>
      </c>
      <c r="AY14" s="121"/>
      <c r="AZ14" s="122">
        <f t="shared" si="32"/>
        <v>809872.7457346929</v>
      </c>
      <c r="BA14" s="157">
        <f t="shared" si="33"/>
        <v>3436487.9525745241</v>
      </c>
      <c r="BB14" s="158">
        <f t="shared" si="34"/>
        <v>0</v>
      </c>
      <c r="BC14" s="452">
        <f t="shared" si="35"/>
        <v>3436487.9525745241</v>
      </c>
      <c r="BD14" s="166">
        <f t="shared" si="36"/>
        <v>7376391.6058727307</v>
      </c>
      <c r="BE14" s="167">
        <f t="shared" si="37"/>
        <v>0</v>
      </c>
      <c r="BF14" s="447">
        <f t="shared" si="38"/>
        <v>7376391.6058727307</v>
      </c>
      <c r="BG14" s="439">
        <f t="shared" si="39"/>
        <v>13662245.112097599</v>
      </c>
      <c r="BH14" s="447">
        <f t="shared" si="40"/>
        <v>3550633.65</v>
      </c>
      <c r="BI14" s="447">
        <f t="shared" si="41"/>
        <v>10111611.462097598</v>
      </c>
      <c r="BJ14" s="465"/>
      <c r="BL14" s="456">
        <f>VLOOKUP($B14,Test!$A$131:$J$184,3,0)</f>
        <v>1670707.24</v>
      </c>
    </row>
    <row r="15" spans="1:64" s="183" customFormat="1" ht="30" customHeight="1" x14ac:dyDescent="0.5">
      <c r="A15" s="184">
        <f t="shared" si="42"/>
        <v>9</v>
      </c>
      <c r="B15" s="222">
        <v>51308</v>
      </c>
      <c r="C15" s="236" t="s">
        <v>8</v>
      </c>
      <c r="D15" s="232" t="s">
        <v>49</v>
      </c>
      <c r="E15" s="143">
        <f>'[2]Leaf-T'!E17</f>
        <v>997463.24364991847</v>
      </c>
      <c r="F15" s="121">
        <v>998727.77</v>
      </c>
      <c r="G15" s="122">
        <f t="shared" si="15"/>
        <v>-1264.526350081549</v>
      </c>
      <c r="H15" s="121">
        <f>'[2]Leaf-T'!F17</f>
        <v>1048640.1479374175</v>
      </c>
      <c r="I15" s="121">
        <v>1138294.99</v>
      </c>
      <c r="J15" s="122">
        <f t="shared" si="16"/>
        <v>-89654.842062582495</v>
      </c>
      <c r="K15" s="121">
        <f>'[2]Leaf-T'!G17</f>
        <v>1092700.0897378353</v>
      </c>
      <c r="L15" s="121">
        <v>1142791.23</v>
      </c>
      <c r="M15" s="124">
        <f t="shared" si="17"/>
        <v>-50091.140262164641</v>
      </c>
      <c r="N15" s="157">
        <f t="shared" si="18"/>
        <v>3138803.4813251714</v>
      </c>
      <c r="O15" s="322">
        <f t="shared" si="18"/>
        <v>3279813.9899999998</v>
      </c>
      <c r="P15" s="159">
        <f t="shared" si="19"/>
        <v>-141010.50867482834</v>
      </c>
      <c r="Q15" s="143">
        <f>'[2]Leaf-T'!H17</f>
        <v>914166.38555767585</v>
      </c>
      <c r="R15" s="121">
        <v>593770.78</v>
      </c>
      <c r="S15" s="122">
        <f t="shared" si="20"/>
        <v>320395.60555767582</v>
      </c>
      <c r="T15" s="121">
        <f>'[2]Leaf-T'!I17</f>
        <v>1066683.8502384389</v>
      </c>
      <c r="U15" s="121"/>
      <c r="V15" s="122">
        <f t="shared" si="21"/>
        <v>1066683.8502384389</v>
      </c>
      <c r="W15" s="483">
        <f>'[2]Leaf-T'!J17</f>
        <v>1165170.8280537645</v>
      </c>
      <c r="X15" s="121"/>
      <c r="Y15" s="124">
        <f t="shared" si="22"/>
        <v>1165170.8280537645</v>
      </c>
      <c r="Z15" s="157">
        <f t="shared" si="23"/>
        <v>3146021.0638498794</v>
      </c>
      <c r="AA15" s="322">
        <f t="shared" si="23"/>
        <v>593770.78</v>
      </c>
      <c r="AB15" s="159">
        <f t="shared" si="24"/>
        <v>2552250.2838498792</v>
      </c>
      <c r="AC15" s="439">
        <f t="shared" si="25"/>
        <v>6284824.5451750513</v>
      </c>
      <c r="AD15" s="327">
        <f t="shared" si="25"/>
        <v>3873584.7699999996</v>
      </c>
      <c r="AE15" s="168">
        <f t="shared" si="26"/>
        <v>2411239.7751750518</v>
      </c>
      <c r="AF15" s="143">
        <f>'[2]Leaf-T'!K17</f>
        <v>1090379.30990221</v>
      </c>
      <c r="AG15" s="121"/>
      <c r="AH15" s="122">
        <f t="shared" si="27"/>
        <v>1090379.30990221</v>
      </c>
      <c r="AI15" s="121">
        <f>'[2]Leaf-T'!L17</f>
        <v>1081597.6174183749</v>
      </c>
      <c r="AJ15" s="121"/>
      <c r="AK15" s="122">
        <f t="shared" si="28"/>
        <v>1081597.6174183749</v>
      </c>
      <c r="AL15" s="121">
        <f>'[2]Leaf-T'!M17</f>
        <v>1173605.9996163913</v>
      </c>
      <c r="AM15" s="121"/>
      <c r="AN15" s="124">
        <f t="shared" si="29"/>
        <v>1173605.9996163913</v>
      </c>
      <c r="AO15" s="157">
        <f t="shared" si="9"/>
        <v>3345582.9269369757</v>
      </c>
      <c r="AP15" s="322">
        <f t="shared" si="9"/>
        <v>0</v>
      </c>
      <c r="AQ15" s="478">
        <f t="shared" si="10"/>
        <v>3345582.9269369757</v>
      </c>
      <c r="AR15" s="143">
        <f>'[2]Leaf-T'!N17</f>
        <v>1149456.4567919651</v>
      </c>
      <c r="AS15" s="121"/>
      <c r="AT15" s="122">
        <f t="shared" si="30"/>
        <v>1149456.4567919651</v>
      </c>
      <c r="AU15" s="121">
        <f>'[2]Leaf-T'!O17</f>
        <v>1212668.0319025412</v>
      </c>
      <c r="AV15" s="121"/>
      <c r="AW15" s="123">
        <f t="shared" si="31"/>
        <v>1212668.0319025412</v>
      </c>
      <c r="AX15" s="121">
        <f>'[2]Leaf-T'!P17</f>
        <v>1087106.7586124237</v>
      </c>
      <c r="AY15" s="121"/>
      <c r="AZ15" s="122">
        <f t="shared" si="32"/>
        <v>1087106.7586124237</v>
      </c>
      <c r="BA15" s="157">
        <f t="shared" si="33"/>
        <v>3449231.2473069299</v>
      </c>
      <c r="BB15" s="158">
        <f t="shared" si="34"/>
        <v>0</v>
      </c>
      <c r="BC15" s="452">
        <f t="shared" si="35"/>
        <v>3449231.2473069299</v>
      </c>
      <c r="BD15" s="166">
        <f t="shared" si="36"/>
        <v>6794814.1742439065</v>
      </c>
      <c r="BE15" s="167">
        <f t="shared" si="37"/>
        <v>0</v>
      </c>
      <c r="BF15" s="447">
        <f t="shared" si="38"/>
        <v>6794814.1742439065</v>
      </c>
      <c r="BG15" s="439">
        <f t="shared" si="39"/>
        <v>13079638.719418958</v>
      </c>
      <c r="BH15" s="447">
        <f t="shared" si="40"/>
        <v>3873584.7699999996</v>
      </c>
      <c r="BI15" s="447">
        <f t="shared" si="41"/>
        <v>9206053.9494189583</v>
      </c>
      <c r="BJ15" s="465"/>
      <c r="BL15" s="456">
        <f>VLOOKUP($B15,Test!$A$131:$J$184,3,0)</f>
        <v>1306099.18</v>
      </c>
    </row>
    <row r="16" spans="1:64" s="183" customFormat="1" ht="30" customHeight="1" x14ac:dyDescent="0.5">
      <c r="A16" s="184">
        <f t="shared" si="42"/>
        <v>10</v>
      </c>
      <c r="B16" s="222">
        <v>51309</v>
      </c>
      <c r="C16" s="236" t="s">
        <v>9</v>
      </c>
      <c r="D16" s="232" t="s">
        <v>87</v>
      </c>
      <c r="E16" s="143">
        <f>'[2]Leaf-T'!E18</f>
        <v>47665.315838610601</v>
      </c>
      <c r="F16" s="121">
        <v>60921.63</v>
      </c>
      <c r="G16" s="122">
        <f t="shared" si="15"/>
        <v>-13256.314161389397</v>
      </c>
      <c r="H16" s="121">
        <f>'[2]Leaf-T'!F18</f>
        <v>58743.535320435345</v>
      </c>
      <c r="I16" s="121">
        <v>60784.07</v>
      </c>
      <c r="J16" s="122">
        <f t="shared" si="16"/>
        <v>-2040.5346795646547</v>
      </c>
      <c r="K16" s="121">
        <f>'[2]Leaf-T'!G18</f>
        <v>55577.534935203264</v>
      </c>
      <c r="L16" s="121">
        <v>57900.28</v>
      </c>
      <c r="M16" s="124">
        <f t="shared" si="17"/>
        <v>-2322.7450647967344</v>
      </c>
      <c r="N16" s="157">
        <f t="shared" si="18"/>
        <v>161986.3860942492</v>
      </c>
      <c r="O16" s="322">
        <f t="shared" si="18"/>
        <v>179605.97999999998</v>
      </c>
      <c r="P16" s="159">
        <f t="shared" si="19"/>
        <v>-17619.593905750779</v>
      </c>
      <c r="Q16" s="143">
        <f>'[2]Leaf-T'!H18</f>
        <v>57127.907254812126</v>
      </c>
      <c r="R16" s="121">
        <v>47417.48</v>
      </c>
      <c r="S16" s="122">
        <f t="shared" si="20"/>
        <v>9710.4272548121226</v>
      </c>
      <c r="T16" s="121">
        <f>'[2]Leaf-T'!I18</f>
        <v>48720.800433346572</v>
      </c>
      <c r="U16" s="121"/>
      <c r="V16" s="122">
        <f t="shared" si="21"/>
        <v>48720.800433346572</v>
      </c>
      <c r="W16" s="483">
        <f>'[2]Leaf-T'!J18</f>
        <v>60057.490699315262</v>
      </c>
      <c r="X16" s="121"/>
      <c r="Y16" s="124">
        <f t="shared" si="22"/>
        <v>60057.490699315262</v>
      </c>
      <c r="Z16" s="157">
        <f t="shared" si="23"/>
        <v>165906.19838747397</v>
      </c>
      <c r="AA16" s="322">
        <f t="shared" si="23"/>
        <v>47417.48</v>
      </c>
      <c r="AB16" s="159">
        <f t="shared" si="24"/>
        <v>118488.71838747396</v>
      </c>
      <c r="AC16" s="439">
        <f t="shared" si="25"/>
        <v>327892.5844817232</v>
      </c>
      <c r="AD16" s="327">
        <f t="shared" si="25"/>
        <v>227023.46</v>
      </c>
      <c r="AE16" s="168">
        <f t="shared" si="26"/>
        <v>100869.12448172321</v>
      </c>
      <c r="AF16" s="143">
        <f>'[2]Leaf-T'!K18</f>
        <v>57095.315242373261</v>
      </c>
      <c r="AG16" s="121"/>
      <c r="AH16" s="122">
        <f t="shared" si="27"/>
        <v>57095.315242373261</v>
      </c>
      <c r="AI16" s="121">
        <f>'[2]Leaf-T'!L18</f>
        <v>59271.286011446231</v>
      </c>
      <c r="AJ16" s="121"/>
      <c r="AK16" s="122">
        <f t="shared" si="28"/>
        <v>59271.286011446231</v>
      </c>
      <c r="AL16" s="121">
        <f>'[2]Leaf-T'!M18</f>
        <v>63652.701573755672</v>
      </c>
      <c r="AM16" s="121"/>
      <c r="AN16" s="124">
        <f t="shared" si="29"/>
        <v>63652.701573755672</v>
      </c>
      <c r="AO16" s="157">
        <f t="shared" si="9"/>
        <v>180019.30282757516</v>
      </c>
      <c r="AP16" s="322">
        <f t="shared" si="9"/>
        <v>0</v>
      </c>
      <c r="AQ16" s="478">
        <f t="shared" si="10"/>
        <v>180019.30282757516</v>
      </c>
      <c r="AR16" s="143">
        <f>'[2]Leaf-T'!N18</f>
        <v>61009.729207304612</v>
      </c>
      <c r="AS16" s="121"/>
      <c r="AT16" s="122">
        <f t="shared" si="30"/>
        <v>61009.729207304612</v>
      </c>
      <c r="AU16" s="121">
        <f>'[2]Leaf-T'!O18</f>
        <v>63644.795525576563</v>
      </c>
      <c r="AV16" s="121"/>
      <c r="AW16" s="123">
        <f t="shared" si="31"/>
        <v>63644.795525576563</v>
      </c>
      <c r="AX16" s="121">
        <f>'[2]Leaf-T'!P18</f>
        <v>63908.203560652786</v>
      </c>
      <c r="AY16" s="121"/>
      <c r="AZ16" s="122">
        <f t="shared" si="32"/>
        <v>63908.203560652786</v>
      </c>
      <c r="BA16" s="157">
        <f t="shared" si="33"/>
        <v>188562.72829353396</v>
      </c>
      <c r="BB16" s="158">
        <f t="shared" si="34"/>
        <v>0</v>
      </c>
      <c r="BC16" s="452">
        <f t="shared" si="35"/>
        <v>188562.72829353396</v>
      </c>
      <c r="BD16" s="166">
        <f t="shared" si="36"/>
        <v>368582.03112110915</v>
      </c>
      <c r="BE16" s="167">
        <f t="shared" si="37"/>
        <v>0</v>
      </c>
      <c r="BF16" s="447">
        <f t="shared" si="38"/>
        <v>368582.03112110915</v>
      </c>
      <c r="BG16" s="439">
        <f t="shared" si="39"/>
        <v>696474.61560283229</v>
      </c>
      <c r="BH16" s="447">
        <f t="shared" si="40"/>
        <v>227023.46</v>
      </c>
      <c r="BI16" s="447">
        <f t="shared" si="41"/>
        <v>469451.15560283232</v>
      </c>
      <c r="BJ16" s="465"/>
      <c r="BL16" s="456">
        <f>VLOOKUP($B16,Test!$A$131:$J$184,3,0)</f>
        <v>71437.039999999994</v>
      </c>
    </row>
    <row r="17" spans="1:64" s="183" customFormat="1" ht="30" customHeight="1" x14ac:dyDescent="0.5">
      <c r="A17" s="184">
        <f t="shared" si="42"/>
        <v>11</v>
      </c>
      <c r="B17" s="222">
        <v>51310</v>
      </c>
      <c r="C17" s="236" t="s">
        <v>10</v>
      </c>
      <c r="D17" s="232" t="s">
        <v>88</v>
      </c>
      <c r="E17" s="143">
        <f>'[2]Leaf-T'!E19</f>
        <v>0</v>
      </c>
      <c r="F17" s="121"/>
      <c r="G17" s="122">
        <f t="shared" si="15"/>
        <v>0</v>
      </c>
      <c r="H17" s="121">
        <f>'[2]Leaf-T'!F19</f>
        <v>0</v>
      </c>
      <c r="I17" s="121"/>
      <c r="J17" s="122">
        <f t="shared" si="16"/>
        <v>0</v>
      </c>
      <c r="K17" s="121">
        <f>'[2]Leaf-T'!G19</f>
        <v>0</v>
      </c>
      <c r="L17" s="121"/>
      <c r="M17" s="124">
        <f t="shared" si="17"/>
        <v>0</v>
      </c>
      <c r="N17" s="157">
        <f t="shared" si="18"/>
        <v>0</v>
      </c>
      <c r="O17" s="322">
        <f t="shared" si="18"/>
        <v>0</v>
      </c>
      <c r="P17" s="159">
        <f t="shared" si="19"/>
        <v>0</v>
      </c>
      <c r="Q17" s="143">
        <f>'[2]Leaf-T'!H19</f>
        <v>0</v>
      </c>
      <c r="R17" s="121"/>
      <c r="S17" s="122">
        <f t="shared" si="20"/>
        <v>0</v>
      </c>
      <c r="T17" s="121">
        <f>'[2]Leaf-T'!I19</f>
        <v>0</v>
      </c>
      <c r="U17" s="121"/>
      <c r="V17" s="122">
        <f t="shared" si="21"/>
        <v>0</v>
      </c>
      <c r="W17" s="483">
        <f>'[2]Leaf-T'!J19</f>
        <v>0</v>
      </c>
      <c r="X17" s="121"/>
      <c r="Y17" s="124">
        <f t="shared" si="22"/>
        <v>0</v>
      </c>
      <c r="Z17" s="157">
        <f t="shared" si="23"/>
        <v>0</v>
      </c>
      <c r="AA17" s="322">
        <f t="shared" si="23"/>
        <v>0</v>
      </c>
      <c r="AB17" s="159">
        <f t="shared" si="24"/>
        <v>0</v>
      </c>
      <c r="AC17" s="439">
        <f t="shared" si="25"/>
        <v>0</v>
      </c>
      <c r="AD17" s="327">
        <f t="shared" si="25"/>
        <v>0</v>
      </c>
      <c r="AE17" s="168">
        <f t="shared" si="26"/>
        <v>0</v>
      </c>
      <c r="AF17" s="143">
        <f>'[2]Leaf-T'!K19</f>
        <v>0</v>
      </c>
      <c r="AG17" s="121"/>
      <c r="AH17" s="122">
        <f t="shared" si="27"/>
        <v>0</v>
      </c>
      <c r="AI17" s="121">
        <f>'[2]Leaf-T'!L19</f>
        <v>0</v>
      </c>
      <c r="AJ17" s="121"/>
      <c r="AK17" s="122">
        <f t="shared" si="28"/>
        <v>0</v>
      </c>
      <c r="AL17" s="121">
        <f>'[2]Leaf-T'!M19</f>
        <v>0</v>
      </c>
      <c r="AM17" s="121"/>
      <c r="AN17" s="124">
        <f t="shared" si="29"/>
        <v>0</v>
      </c>
      <c r="AO17" s="157">
        <f t="shared" si="9"/>
        <v>0</v>
      </c>
      <c r="AP17" s="322">
        <f t="shared" si="9"/>
        <v>0</v>
      </c>
      <c r="AQ17" s="478">
        <f t="shared" si="10"/>
        <v>0</v>
      </c>
      <c r="AR17" s="143">
        <f>'[2]Leaf-T'!N19</f>
        <v>0</v>
      </c>
      <c r="AS17" s="121"/>
      <c r="AT17" s="122">
        <f t="shared" si="30"/>
        <v>0</v>
      </c>
      <c r="AU17" s="121">
        <f>'[2]Leaf-T'!O19</f>
        <v>0</v>
      </c>
      <c r="AV17" s="121"/>
      <c r="AW17" s="123">
        <f t="shared" si="31"/>
        <v>0</v>
      </c>
      <c r="AX17" s="121">
        <f>'[2]Leaf-T'!P19</f>
        <v>0</v>
      </c>
      <c r="AY17" s="121"/>
      <c r="AZ17" s="122">
        <f t="shared" si="32"/>
        <v>0</v>
      </c>
      <c r="BA17" s="157">
        <f t="shared" si="33"/>
        <v>0</v>
      </c>
      <c r="BB17" s="158">
        <f t="shared" si="34"/>
        <v>0</v>
      </c>
      <c r="BC17" s="452">
        <f t="shared" si="35"/>
        <v>0</v>
      </c>
      <c r="BD17" s="166">
        <f t="shared" si="36"/>
        <v>0</v>
      </c>
      <c r="BE17" s="167">
        <f t="shared" si="37"/>
        <v>0</v>
      </c>
      <c r="BF17" s="447">
        <f t="shared" si="38"/>
        <v>0</v>
      </c>
      <c r="BG17" s="439">
        <f t="shared" si="39"/>
        <v>0</v>
      </c>
      <c r="BH17" s="447">
        <f t="shared" si="40"/>
        <v>0</v>
      </c>
      <c r="BI17" s="447">
        <f t="shared" si="41"/>
        <v>0</v>
      </c>
      <c r="BJ17" s="465"/>
      <c r="BL17" s="456">
        <f>VLOOKUP($B17,Test!$A$131:$J$184,3,0)</f>
        <v>0</v>
      </c>
    </row>
    <row r="18" spans="1:64" s="183" customFormat="1" ht="30" customHeight="1" x14ac:dyDescent="0.5">
      <c r="A18" s="184">
        <f t="shared" si="42"/>
        <v>12</v>
      </c>
      <c r="B18" s="222">
        <v>51311</v>
      </c>
      <c r="C18" s="236" t="s">
        <v>78</v>
      </c>
      <c r="D18" s="186" t="s">
        <v>50</v>
      </c>
      <c r="E18" s="143">
        <f>'[2]Leaf-T'!E20</f>
        <v>0</v>
      </c>
      <c r="F18" s="121"/>
      <c r="G18" s="122">
        <f t="shared" si="15"/>
        <v>0</v>
      </c>
      <c r="H18" s="121">
        <f>'[2]Leaf-T'!F20</f>
        <v>0</v>
      </c>
      <c r="I18" s="121"/>
      <c r="J18" s="122">
        <f t="shared" si="16"/>
        <v>0</v>
      </c>
      <c r="K18" s="121">
        <f>'[2]Leaf-T'!G20</f>
        <v>0</v>
      </c>
      <c r="L18" s="121"/>
      <c r="M18" s="124">
        <f t="shared" si="17"/>
        <v>0</v>
      </c>
      <c r="N18" s="157">
        <f t="shared" si="18"/>
        <v>0</v>
      </c>
      <c r="O18" s="322">
        <f t="shared" si="18"/>
        <v>0</v>
      </c>
      <c r="P18" s="159">
        <f t="shared" si="19"/>
        <v>0</v>
      </c>
      <c r="Q18" s="143">
        <f>'[2]Leaf-T'!H20</f>
        <v>0</v>
      </c>
      <c r="R18" s="121"/>
      <c r="S18" s="122">
        <f t="shared" si="20"/>
        <v>0</v>
      </c>
      <c r="T18" s="121">
        <f>'[2]Leaf-T'!I20</f>
        <v>0</v>
      </c>
      <c r="U18" s="121"/>
      <c r="V18" s="122">
        <f t="shared" si="21"/>
        <v>0</v>
      </c>
      <c r="W18" s="483">
        <f>'[2]Leaf-T'!J20</f>
        <v>0</v>
      </c>
      <c r="X18" s="121"/>
      <c r="Y18" s="124">
        <f t="shared" si="22"/>
        <v>0</v>
      </c>
      <c r="Z18" s="157">
        <f t="shared" si="23"/>
        <v>0</v>
      </c>
      <c r="AA18" s="322">
        <f t="shared" si="23"/>
        <v>0</v>
      </c>
      <c r="AB18" s="159">
        <f t="shared" si="24"/>
        <v>0</v>
      </c>
      <c r="AC18" s="439">
        <f t="shared" si="25"/>
        <v>0</v>
      </c>
      <c r="AD18" s="327">
        <f t="shared" si="25"/>
        <v>0</v>
      </c>
      <c r="AE18" s="168">
        <f t="shared" si="26"/>
        <v>0</v>
      </c>
      <c r="AF18" s="143">
        <f>'[2]Leaf-T'!K20</f>
        <v>0</v>
      </c>
      <c r="AG18" s="121"/>
      <c r="AH18" s="122">
        <f t="shared" si="27"/>
        <v>0</v>
      </c>
      <c r="AI18" s="121">
        <f>'[2]Leaf-T'!L20</f>
        <v>0</v>
      </c>
      <c r="AJ18" s="121"/>
      <c r="AK18" s="122">
        <f t="shared" si="28"/>
        <v>0</v>
      </c>
      <c r="AL18" s="121">
        <f>'[2]Leaf-T'!M20</f>
        <v>0</v>
      </c>
      <c r="AM18" s="121"/>
      <c r="AN18" s="124">
        <f t="shared" si="29"/>
        <v>0</v>
      </c>
      <c r="AO18" s="157">
        <f t="shared" si="9"/>
        <v>0</v>
      </c>
      <c r="AP18" s="322">
        <f t="shared" si="9"/>
        <v>0</v>
      </c>
      <c r="AQ18" s="478">
        <f t="shared" si="10"/>
        <v>0</v>
      </c>
      <c r="AR18" s="143">
        <f>'[2]Leaf-T'!N20</f>
        <v>0</v>
      </c>
      <c r="AS18" s="121"/>
      <c r="AT18" s="122">
        <f t="shared" si="30"/>
        <v>0</v>
      </c>
      <c r="AU18" s="121">
        <f>'[2]Leaf-T'!O20</f>
        <v>0</v>
      </c>
      <c r="AV18" s="121"/>
      <c r="AW18" s="123">
        <f t="shared" si="31"/>
        <v>0</v>
      </c>
      <c r="AX18" s="121">
        <f>'[2]Leaf-T'!P20</f>
        <v>0</v>
      </c>
      <c r="AY18" s="121"/>
      <c r="AZ18" s="122">
        <f t="shared" si="32"/>
        <v>0</v>
      </c>
      <c r="BA18" s="157">
        <f t="shared" si="33"/>
        <v>0</v>
      </c>
      <c r="BB18" s="158">
        <f t="shared" si="34"/>
        <v>0</v>
      </c>
      <c r="BC18" s="452">
        <f t="shared" si="35"/>
        <v>0</v>
      </c>
      <c r="BD18" s="166">
        <f t="shared" si="36"/>
        <v>0</v>
      </c>
      <c r="BE18" s="167">
        <f t="shared" si="37"/>
        <v>0</v>
      </c>
      <c r="BF18" s="447">
        <f t="shared" si="38"/>
        <v>0</v>
      </c>
      <c r="BG18" s="439">
        <f t="shared" si="39"/>
        <v>0</v>
      </c>
      <c r="BH18" s="447">
        <f t="shared" si="40"/>
        <v>0</v>
      </c>
      <c r="BI18" s="447">
        <f t="shared" si="41"/>
        <v>0</v>
      </c>
      <c r="BJ18" s="465"/>
      <c r="BL18" s="456">
        <f>VLOOKUP($B18,Test!$A$131:$J$184,3,0)</f>
        <v>117523.03</v>
      </c>
    </row>
    <row r="19" spans="1:64" s="183" customFormat="1" ht="30" customHeight="1" x14ac:dyDescent="0.5">
      <c r="A19" s="184">
        <f t="shared" si="42"/>
        <v>13</v>
      </c>
      <c r="B19" s="222">
        <v>51312</v>
      </c>
      <c r="C19" s="236" t="s">
        <v>79</v>
      </c>
      <c r="D19" s="186" t="s">
        <v>51</v>
      </c>
      <c r="E19" s="143">
        <f>'[2]Leaf-T'!E21</f>
        <v>73617.176000000007</v>
      </c>
      <c r="F19" s="121">
        <v>216649.65</v>
      </c>
      <c r="G19" s="122">
        <f t="shared" si="15"/>
        <v>-143032.47399999999</v>
      </c>
      <c r="H19" s="121">
        <f>'[2]Leaf-T'!F21</f>
        <v>112473.076</v>
      </c>
      <c r="I19" s="121">
        <v>141229.85999999999</v>
      </c>
      <c r="J19" s="122">
        <f t="shared" si="16"/>
        <v>-28756.783999999985</v>
      </c>
      <c r="K19" s="121">
        <f>'[2]Leaf-T'!G21</f>
        <v>45524.576000000001</v>
      </c>
      <c r="L19" s="121">
        <v>34029.1</v>
      </c>
      <c r="M19" s="124">
        <f t="shared" si="17"/>
        <v>11495.476000000002</v>
      </c>
      <c r="N19" s="157">
        <f t="shared" si="18"/>
        <v>231614.82800000001</v>
      </c>
      <c r="O19" s="322">
        <f t="shared" si="18"/>
        <v>391908.61</v>
      </c>
      <c r="P19" s="159">
        <f t="shared" si="19"/>
        <v>-160293.78199999998</v>
      </c>
      <c r="Q19" s="143">
        <f>'[2]Leaf-T'!H21</f>
        <v>50524.576000000001</v>
      </c>
      <c r="R19" s="121">
        <v>244436.41</v>
      </c>
      <c r="S19" s="122">
        <f t="shared" si="20"/>
        <v>-193911.834</v>
      </c>
      <c r="T19" s="121">
        <f>'[2]Leaf-T'!I21</f>
        <v>50524.576000000001</v>
      </c>
      <c r="U19" s="121"/>
      <c r="V19" s="122">
        <f t="shared" si="21"/>
        <v>50524.576000000001</v>
      </c>
      <c r="W19" s="483">
        <f>'[2]Leaf-T'!J21</f>
        <v>55524.576000000001</v>
      </c>
      <c r="X19" s="121"/>
      <c r="Y19" s="124">
        <f t="shared" si="22"/>
        <v>55524.576000000001</v>
      </c>
      <c r="Z19" s="157">
        <f t="shared" si="23"/>
        <v>156573.728</v>
      </c>
      <c r="AA19" s="322">
        <f t="shared" si="23"/>
        <v>244436.41</v>
      </c>
      <c r="AB19" s="159">
        <f t="shared" si="24"/>
        <v>-87862.682000000001</v>
      </c>
      <c r="AC19" s="439">
        <f t="shared" si="25"/>
        <v>388188.55599999998</v>
      </c>
      <c r="AD19" s="327">
        <f t="shared" si="25"/>
        <v>636345.02</v>
      </c>
      <c r="AE19" s="168">
        <f t="shared" si="26"/>
        <v>-248156.46400000004</v>
      </c>
      <c r="AF19" s="143">
        <f>'[2]Leaf-T'!K21</f>
        <v>118211.906</v>
      </c>
      <c r="AG19" s="121"/>
      <c r="AH19" s="122">
        <f t="shared" si="27"/>
        <v>118211.906</v>
      </c>
      <c r="AI19" s="121">
        <f>'[2]Leaf-T'!L21</f>
        <v>94869.126000000004</v>
      </c>
      <c r="AJ19" s="121"/>
      <c r="AK19" s="122">
        <f t="shared" si="28"/>
        <v>94869.126000000004</v>
      </c>
      <c r="AL19" s="121">
        <f>'[2]Leaf-T'!M21</f>
        <v>45524.576000000001</v>
      </c>
      <c r="AM19" s="121"/>
      <c r="AN19" s="124">
        <f t="shared" si="29"/>
        <v>45524.576000000001</v>
      </c>
      <c r="AO19" s="157">
        <f t="shared" si="9"/>
        <v>258605.60800000001</v>
      </c>
      <c r="AP19" s="322">
        <f t="shared" si="9"/>
        <v>0</v>
      </c>
      <c r="AQ19" s="478">
        <f t="shared" si="10"/>
        <v>258605.60800000001</v>
      </c>
      <c r="AR19" s="143">
        <f>'[2]Leaf-T'!N21</f>
        <v>50524.576000000001</v>
      </c>
      <c r="AS19" s="121"/>
      <c r="AT19" s="122">
        <f t="shared" si="30"/>
        <v>50524.576000000001</v>
      </c>
      <c r="AU19" s="121">
        <f>'[2]Leaf-T'!O21</f>
        <v>45524.576000000001</v>
      </c>
      <c r="AV19" s="121"/>
      <c r="AW19" s="123">
        <f t="shared" si="31"/>
        <v>45524.576000000001</v>
      </c>
      <c r="AX19" s="121">
        <f>'[2]Leaf-T'!P21</f>
        <v>50524.576000000001</v>
      </c>
      <c r="AY19" s="121"/>
      <c r="AZ19" s="122">
        <f t="shared" si="32"/>
        <v>50524.576000000001</v>
      </c>
      <c r="BA19" s="157">
        <f t="shared" si="33"/>
        <v>146573.728</v>
      </c>
      <c r="BB19" s="158">
        <f t="shared" si="34"/>
        <v>0</v>
      </c>
      <c r="BC19" s="452">
        <f t="shared" si="35"/>
        <v>146573.728</v>
      </c>
      <c r="BD19" s="166">
        <f t="shared" si="36"/>
        <v>405179.33600000001</v>
      </c>
      <c r="BE19" s="167">
        <f t="shared" si="37"/>
        <v>0</v>
      </c>
      <c r="BF19" s="447">
        <f t="shared" si="38"/>
        <v>405179.33600000001</v>
      </c>
      <c r="BG19" s="439">
        <f t="shared" si="39"/>
        <v>793367.89199999999</v>
      </c>
      <c r="BH19" s="447">
        <f t="shared" si="40"/>
        <v>636345.02</v>
      </c>
      <c r="BI19" s="447">
        <f t="shared" si="41"/>
        <v>157022.87199999997</v>
      </c>
      <c r="BJ19" s="465"/>
      <c r="BL19" s="456">
        <f>VLOOKUP($B19,Test!$A$131:$J$184,3,0)</f>
        <v>55939.71</v>
      </c>
    </row>
    <row r="20" spans="1:64" s="183" customFormat="1" ht="30" customHeight="1" x14ac:dyDescent="0.5">
      <c r="A20" s="184">
        <f t="shared" si="42"/>
        <v>14</v>
      </c>
      <c r="B20" s="222">
        <v>51313</v>
      </c>
      <c r="C20" s="236" t="s">
        <v>11</v>
      </c>
      <c r="D20" s="186" t="s">
        <v>52</v>
      </c>
      <c r="E20" s="143">
        <f>'[2]Leaf-T'!E22</f>
        <v>0</v>
      </c>
      <c r="F20" s="121">
        <v>0</v>
      </c>
      <c r="G20" s="122">
        <f t="shared" si="15"/>
        <v>0</v>
      </c>
      <c r="H20" s="121">
        <f>'[2]Leaf-T'!F22</f>
        <v>0</v>
      </c>
      <c r="I20" s="121">
        <v>0</v>
      </c>
      <c r="J20" s="122">
        <f t="shared" si="16"/>
        <v>0</v>
      </c>
      <c r="K20" s="121">
        <f>'[2]Leaf-T'!G22</f>
        <v>0</v>
      </c>
      <c r="L20" s="121">
        <v>0</v>
      </c>
      <c r="M20" s="124">
        <f t="shared" si="17"/>
        <v>0</v>
      </c>
      <c r="N20" s="157">
        <f t="shared" si="18"/>
        <v>0</v>
      </c>
      <c r="O20" s="322">
        <f t="shared" si="18"/>
        <v>0</v>
      </c>
      <c r="P20" s="159">
        <f t="shared" si="19"/>
        <v>0</v>
      </c>
      <c r="Q20" s="143">
        <f>'[2]Leaf-T'!H22</f>
        <v>0</v>
      </c>
      <c r="R20" s="121">
        <v>0</v>
      </c>
      <c r="S20" s="122">
        <f t="shared" si="20"/>
        <v>0</v>
      </c>
      <c r="T20" s="121">
        <f>'[2]Leaf-T'!I22</f>
        <v>0</v>
      </c>
      <c r="U20" s="121"/>
      <c r="V20" s="122">
        <f t="shared" si="21"/>
        <v>0</v>
      </c>
      <c r="W20" s="483">
        <f>'[2]Leaf-T'!J22</f>
        <v>0</v>
      </c>
      <c r="X20" s="121"/>
      <c r="Y20" s="124">
        <f t="shared" si="22"/>
        <v>0</v>
      </c>
      <c r="Z20" s="157">
        <f t="shared" si="23"/>
        <v>0</v>
      </c>
      <c r="AA20" s="322">
        <f t="shared" si="23"/>
        <v>0</v>
      </c>
      <c r="AB20" s="159">
        <f t="shared" si="24"/>
        <v>0</v>
      </c>
      <c r="AC20" s="439">
        <f t="shared" si="25"/>
        <v>0</v>
      </c>
      <c r="AD20" s="327">
        <f t="shared" si="25"/>
        <v>0</v>
      </c>
      <c r="AE20" s="168">
        <f t="shared" si="26"/>
        <v>0</v>
      </c>
      <c r="AF20" s="143">
        <f>'[2]Leaf-T'!K22</f>
        <v>0</v>
      </c>
      <c r="AG20" s="121"/>
      <c r="AH20" s="122">
        <f t="shared" si="27"/>
        <v>0</v>
      </c>
      <c r="AI20" s="121">
        <f>'[2]Leaf-T'!L22</f>
        <v>0</v>
      </c>
      <c r="AJ20" s="121"/>
      <c r="AK20" s="122">
        <f t="shared" si="28"/>
        <v>0</v>
      </c>
      <c r="AL20" s="121">
        <f>'[2]Leaf-T'!M22</f>
        <v>0</v>
      </c>
      <c r="AM20" s="121"/>
      <c r="AN20" s="124">
        <f t="shared" si="29"/>
        <v>0</v>
      </c>
      <c r="AO20" s="157">
        <f t="shared" si="9"/>
        <v>0</v>
      </c>
      <c r="AP20" s="322">
        <f t="shared" si="9"/>
        <v>0</v>
      </c>
      <c r="AQ20" s="478">
        <f t="shared" si="10"/>
        <v>0</v>
      </c>
      <c r="AR20" s="143">
        <f>'[2]Leaf-T'!N22</f>
        <v>0</v>
      </c>
      <c r="AS20" s="121"/>
      <c r="AT20" s="122">
        <f t="shared" si="30"/>
        <v>0</v>
      </c>
      <c r="AU20" s="121">
        <f>'[2]Leaf-T'!O22</f>
        <v>0</v>
      </c>
      <c r="AV20" s="121"/>
      <c r="AW20" s="123">
        <f t="shared" si="31"/>
        <v>0</v>
      </c>
      <c r="AX20" s="121">
        <f>'[2]Leaf-T'!P22</f>
        <v>0</v>
      </c>
      <c r="AY20" s="121"/>
      <c r="AZ20" s="122">
        <f t="shared" si="32"/>
        <v>0</v>
      </c>
      <c r="BA20" s="157">
        <f t="shared" si="33"/>
        <v>0</v>
      </c>
      <c r="BB20" s="158">
        <f t="shared" si="34"/>
        <v>0</v>
      </c>
      <c r="BC20" s="452">
        <f t="shared" si="35"/>
        <v>0</v>
      </c>
      <c r="BD20" s="166">
        <f t="shared" si="36"/>
        <v>0</v>
      </c>
      <c r="BE20" s="167">
        <f t="shared" si="37"/>
        <v>0</v>
      </c>
      <c r="BF20" s="447">
        <f t="shared" si="38"/>
        <v>0</v>
      </c>
      <c r="BG20" s="439">
        <f t="shared" si="39"/>
        <v>0</v>
      </c>
      <c r="BH20" s="447">
        <f t="shared" si="40"/>
        <v>0</v>
      </c>
      <c r="BI20" s="447">
        <f t="shared" si="41"/>
        <v>0</v>
      </c>
      <c r="BJ20" s="465"/>
      <c r="BL20" s="456">
        <f>VLOOKUP($B20,Test!$A$131:$J$184,3,0)</f>
        <v>0</v>
      </c>
    </row>
    <row r="21" spans="1:64" s="183" customFormat="1" ht="30" customHeight="1" x14ac:dyDescent="0.5">
      <c r="A21" s="184">
        <f t="shared" si="42"/>
        <v>15</v>
      </c>
      <c r="B21" s="222">
        <v>51314</v>
      </c>
      <c r="C21" s="236" t="s">
        <v>12</v>
      </c>
      <c r="D21" s="186" t="s">
        <v>53</v>
      </c>
      <c r="E21" s="143">
        <f>'[2]Leaf-T'!E23</f>
        <v>-680078.39999999991</v>
      </c>
      <c r="F21" s="121">
        <v>-1343106.03</v>
      </c>
      <c r="G21" s="122">
        <f t="shared" si="15"/>
        <v>663027.63000000012</v>
      </c>
      <c r="H21" s="121">
        <f>'[2]Leaf-T'!F23</f>
        <v>0</v>
      </c>
      <c r="I21" s="121">
        <v>-729911.1</v>
      </c>
      <c r="J21" s="122">
        <f t="shared" si="16"/>
        <v>729911.1</v>
      </c>
      <c r="K21" s="121">
        <f>'[2]Leaf-T'!G23</f>
        <v>0</v>
      </c>
      <c r="L21" s="121">
        <v>-152646</v>
      </c>
      <c r="M21" s="124">
        <f t="shared" si="17"/>
        <v>152646</v>
      </c>
      <c r="N21" s="157">
        <f t="shared" si="18"/>
        <v>-680078.39999999991</v>
      </c>
      <c r="O21" s="322">
        <f t="shared" si="18"/>
        <v>-2225663.13</v>
      </c>
      <c r="P21" s="159">
        <f t="shared" si="19"/>
        <v>1545584.73</v>
      </c>
      <c r="Q21" s="143">
        <f>'[2]Leaf-T'!H23</f>
        <v>0</v>
      </c>
      <c r="R21" s="121">
        <v>-150431.51</v>
      </c>
      <c r="S21" s="122">
        <f t="shared" si="20"/>
        <v>150431.51</v>
      </c>
      <c r="T21" s="121">
        <f>'[2]Leaf-T'!I23</f>
        <v>0</v>
      </c>
      <c r="U21" s="121"/>
      <c r="V21" s="122">
        <f t="shared" si="21"/>
        <v>0</v>
      </c>
      <c r="W21" s="483">
        <f>'[2]Leaf-T'!J23</f>
        <v>0</v>
      </c>
      <c r="X21" s="121"/>
      <c r="Y21" s="124">
        <f t="shared" si="22"/>
        <v>0</v>
      </c>
      <c r="Z21" s="157">
        <f t="shared" si="23"/>
        <v>0</v>
      </c>
      <c r="AA21" s="322">
        <f t="shared" si="23"/>
        <v>-150431.51</v>
      </c>
      <c r="AB21" s="159">
        <f t="shared" si="24"/>
        <v>150431.51</v>
      </c>
      <c r="AC21" s="439">
        <f t="shared" si="25"/>
        <v>-680078.39999999991</v>
      </c>
      <c r="AD21" s="327">
        <f t="shared" si="25"/>
        <v>-2376094.6399999997</v>
      </c>
      <c r="AE21" s="168">
        <f t="shared" si="26"/>
        <v>1696016.2399999998</v>
      </c>
      <c r="AF21" s="143">
        <f>'[2]Leaf-T'!K23</f>
        <v>0</v>
      </c>
      <c r="AG21" s="121"/>
      <c r="AH21" s="122">
        <f t="shared" si="27"/>
        <v>0</v>
      </c>
      <c r="AI21" s="121">
        <f>'[2]Leaf-T'!L23</f>
        <v>-983364.9</v>
      </c>
      <c r="AJ21" s="121"/>
      <c r="AK21" s="122">
        <f t="shared" si="28"/>
        <v>-983364.9</v>
      </c>
      <c r="AL21" s="121">
        <f>'[2]Leaf-T'!M23</f>
        <v>0</v>
      </c>
      <c r="AM21" s="121"/>
      <c r="AN21" s="124">
        <f t="shared" si="29"/>
        <v>0</v>
      </c>
      <c r="AO21" s="157">
        <f t="shared" si="9"/>
        <v>-983364.9</v>
      </c>
      <c r="AP21" s="322">
        <f t="shared" si="9"/>
        <v>0</v>
      </c>
      <c r="AQ21" s="159">
        <f t="shared" si="10"/>
        <v>-983364.9</v>
      </c>
      <c r="AR21" s="143">
        <f>'[2]Leaf-T'!N23</f>
        <v>0</v>
      </c>
      <c r="AS21" s="121"/>
      <c r="AT21" s="122">
        <f t="shared" si="30"/>
        <v>0</v>
      </c>
      <c r="AU21" s="121">
        <f>'[2]Leaf-T'!O23</f>
        <v>0</v>
      </c>
      <c r="AV21" s="121"/>
      <c r="AW21" s="123">
        <f t="shared" si="31"/>
        <v>0</v>
      </c>
      <c r="AX21" s="121">
        <f>'[2]Leaf-T'!P23</f>
        <v>0</v>
      </c>
      <c r="AY21" s="121"/>
      <c r="AZ21" s="122">
        <f t="shared" si="32"/>
        <v>0</v>
      </c>
      <c r="BA21" s="157">
        <f t="shared" si="33"/>
        <v>0</v>
      </c>
      <c r="BB21" s="158">
        <f t="shared" si="34"/>
        <v>0</v>
      </c>
      <c r="BC21" s="443">
        <f t="shared" si="35"/>
        <v>0</v>
      </c>
      <c r="BD21" s="166">
        <f t="shared" si="36"/>
        <v>-983364.9</v>
      </c>
      <c r="BE21" s="167">
        <f t="shared" si="37"/>
        <v>0</v>
      </c>
      <c r="BF21" s="444">
        <f t="shared" si="38"/>
        <v>-983364.9</v>
      </c>
      <c r="BG21" s="439">
        <f t="shared" si="39"/>
        <v>-1663443.2999999998</v>
      </c>
      <c r="BH21" s="444">
        <f t="shared" si="40"/>
        <v>-2376094.6399999997</v>
      </c>
      <c r="BI21" s="444">
        <f t="shared" si="41"/>
        <v>712651.33999999985</v>
      </c>
      <c r="BJ21" s="465"/>
      <c r="BL21" s="456">
        <f>VLOOKUP($B21,Test!$A$131:$J$184,3,0)</f>
        <v>0</v>
      </c>
    </row>
    <row r="22" spans="1:64" s="183" customFormat="1" ht="30" customHeight="1" x14ac:dyDescent="0.5">
      <c r="A22" s="184">
        <f t="shared" si="42"/>
        <v>16</v>
      </c>
      <c r="B22" s="222">
        <v>51315</v>
      </c>
      <c r="C22" s="236" t="s">
        <v>104</v>
      </c>
      <c r="D22" s="186" t="s">
        <v>105</v>
      </c>
      <c r="E22" s="143">
        <f>'[2]Leaf-T'!E24</f>
        <v>0</v>
      </c>
      <c r="F22" s="121"/>
      <c r="G22" s="122">
        <f t="shared" si="15"/>
        <v>0</v>
      </c>
      <c r="H22" s="121">
        <f>'[2]Leaf-T'!F24</f>
        <v>0</v>
      </c>
      <c r="I22" s="121"/>
      <c r="J22" s="122">
        <f t="shared" si="16"/>
        <v>0</v>
      </c>
      <c r="K22" s="121">
        <f>'[2]Leaf-T'!G24</f>
        <v>0</v>
      </c>
      <c r="L22" s="121"/>
      <c r="M22" s="124">
        <f t="shared" si="17"/>
        <v>0</v>
      </c>
      <c r="N22" s="157">
        <f t="shared" si="18"/>
        <v>0</v>
      </c>
      <c r="O22" s="322">
        <f t="shared" si="18"/>
        <v>0</v>
      </c>
      <c r="P22" s="159">
        <f t="shared" si="19"/>
        <v>0</v>
      </c>
      <c r="Q22" s="143">
        <f>'[2]Leaf-T'!H24</f>
        <v>0</v>
      </c>
      <c r="R22" s="121"/>
      <c r="S22" s="122">
        <f t="shared" si="20"/>
        <v>0</v>
      </c>
      <c r="T22" s="121">
        <f>'[2]Leaf-T'!I24</f>
        <v>0</v>
      </c>
      <c r="U22" s="121"/>
      <c r="V22" s="122">
        <f t="shared" si="21"/>
        <v>0</v>
      </c>
      <c r="W22" s="483">
        <f>'[2]Leaf-T'!J24</f>
        <v>0</v>
      </c>
      <c r="X22" s="121"/>
      <c r="Y22" s="124">
        <f t="shared" si="22"/>
        <v>0</v>
      </c>
      <c r="Z22" s="157">
        <f t="shared" si="23"/>
        <v>0</v>
      </c>
      <c r="AA22" s="322">
        <f t="shared" si="23"/>
        <v>0</v>
      </c>
      <c r="AB22" s="159">
        <f t="shared" si="24"/>
        <v>0</v>
      </c>
      <c r="AC22" s="439">
        <f t="shared" si="25"/>
        <v>0</v>
      </c>
      <c r="AD22" s="327">
        <f t="shared" si="25"/>
        <v>0</v>
      </c>
      <c r="AE22" s="168">
        <f t="shared" si="26"/>
        <v>0</v>
      </c>
      <c r="AF22" s="143">
        <f>'[2]Leaf-T'!K24</f>
        <v>0</v>
      </c>
      <c r="AG22" s="121"/>
      <c r="AH22" s="122">
        <f t="shared" si="27"/>
        <v>0</v>
      </c>
      <c r="AI22" s="121">
        <f>'[2]Leaf-T'!L24</f>
        <v>0</v>
      </c>
      <c r="AJ22" s="121"/>
      <c r="AK22" s="122">
        <f t="shared" si="28"/>
        <v>0</v>
      </c>
      <c r="AL22" s="121">
        <f>'[2]Leaf-T'!M24</f>
        <v>0</v>
      </c>
      <c r="AM22" s="121"/>
      <c r="AN22" s="124">
        <f t="shared" si="29"/>
        <v>0</v>
      </c>
      <c r="AO22" s="157">
        <f t="shared" si="9"/>
        <v>0</v>
      </c>
      <c r="AP22" s="322">
        <f t="shared" si="9"/>
        <v>0</v>
      </c>
      <c r="AQ22" s="478">
        <f t="shared" si="10"/>
        <v>0</v>
      </c>
      <c r="AR22" s="143">
        <f>'[2]Leaf-T'!N24</f>
        <v>0</v>
      </c>
      <c r="AS22" s="121"/>
      <c r="AT22" s="122">
        <f t="shared" si="30"/>
        <v>0</v>
      </c>
      <c r="AU22" s="121">
        <f>'[2]Leaf-T'!O24</f>
        <v>0</v>
      </c>
      <c r="AV22" s="121"/>
      <c r="AW22" s="123">
        <f t="shared" si="31"/>
        <v>0</v>
      </c>
      <c r="AX22" s="121">
        <f>'[2]Leaf-T'!P24</f>
        <v>0</v>
      </c>
      <c r="AY22" s="121"/>
      <c r="AZ22" s="122">
        <f t="shared" si="32"/>
        <v>0</v>
      </c>
      <c r="BA22" s="157">
        <f t="shared" si="33"/>
        <v>0</v>
      </c>
      <c r="BB22" s="158">
        <f t="shared" si="34"/>
        <v>0</v>
      </c>
      <c r="BC22" s="452">
        <f t="shared" si="35"/>
        <v>0</v>
      </c>
      <c r="BD22" s="166">
        <f t="shared" si="36"/>
        <v>0</v>
      </c>
      <c r="BE22" s="167">
        <f t="shared" si="37"/>
        <v>0</v>
      </c>
      <c r="BF22" s="447">
        <f t="shared" si="38"/>
        <v>0</v>
      </c>
      <c r="BG22" s="439">
        <f t="shared" si="39"/>
        <v>0</v>
      </c>
      <c r="BH22" s="447">
        <f t="shared" si="40"/>
        <v>0</v>
      </c>
      <c r="BI22" s="447">
        <f t="shared" si="41"/>
        <v>0</v>
      </c>
      <c r="BJ22" s="465"/>
      <c r="BL22" s="456">
        <f>VLOOKUP($B22,Test!$A$131:$J$184,3,0)</f>
        <v>0</v>
      </c>
    </row>
    <row r="23" spans="1:64" s="183" customFormat="1" ht="30" customHeight="1" x14ac:dyDescent="0.5">
      <c r="A23" s="184">
        <f t="shared" si="42"/>
        <v>17</v>
      </c>
      <c r="B23" s="222">
        <v>51316</v>
      </c>
      <c r="C23" s="236" t="s">
        <v>118</v>
      </c>
      <c r="D23" s="186" t="s">
        <v>251</v>
      </c>
      <c r="E23" s="143">
        <f>'[2]Leaf-T'!E25</f>
        <v>20033</v>
      </c>
      <c r="F23" s="121"/>
      <c r="G23" s="122">
        <f t="shared" si="15"/>
        <v>20033</v>
      </c>
      <c r="H23" s="121">
        <f>'[2]Leaf-T'!F25</f>
        <v>15202</v>
      </c>
      <c r="I23" s="121"/>
      <c r="J23" s="122">
        <f t="shared" si="16"/>
        <v>15202</v>
      </c>
      <c r="K23" s="121">
        <f>'[2]Leaf-T'!G25</f>
        <v>20871</v>
      </c>
      <c r="L23" s="121">
        <v>11880</v>
      </c>
      <c r="M23" s="124">
        <f t="shared" si="17"/>
        <v>8991</v>
      </c>
      <c r="N23" s="157">
        <f t="shared" si="18"/>
        <v>56106</v>
      </c>
      <c r="O23" s="322">
        <f t="shared" si="18"/>
        <v>11880</v>
      </c>
      <c r="P23" s="159">
        <f t="shared" si="19"/>
        <v>44226</v>
      </c>
      <c r="Q23" s="143">
        <f>'[2]Leaf-T'!H25</f>
        <v>14671.5</v>
      </c>
      <c r="R23" s="121"/>
      <c r="S23" s="122">
        <f t="shared" si="20"/>
        <v>14671.5</v>
      </c>
      <c r="T23" s="121">
        <f>'[2]Leaf-T'!I25</f>
        <v>15080.5</v>
      </c>
      <c r="U23" s="121"/>
      <c r="V23" s="122">
        <f t="shared" si="21"/>
        <v>15080.5</v>
      </c>
      <c r="W23" s="483">
        <f>'[2]Leaf-T'!J25</f>
        <v>20970.5</v>
      </c>
      <c r="X23" s="121"/>
      <c r="Y23" s="124">
        <f t="shared" si="22"/>
        <v>20970.5</v>
      </c>
      <c r="Z23" s="157">
        <f t="shared" si="23"/>
        <v>50722.5</v>
      </c>
      <c r="AA23" s="322">
        <f t="shared" si="23"/>
        <v>0</v>
      </c>
      <c r="AB23" s="159">
        <f t="shared" si="24"/>
        <v>50722.5</v>
      </c>
      <c r="AC23" s="439">
        <f t="shared" si="25"/>
        <v>106828.5</v>
      </c>
      <c r="AD23" s="327">
        <f t="shared" si="25"/>
        <v>11880</v>
      </c>
      <c r="AE23" s="168">
        <f t="shared" si="26"/>
        <v>94948.5</v>
      </c>
      <c r="AF23" s="143">
        <f>'[2]Leaf-T'!K25</f>
        <v>20395.5</v>
      </c>
      <c r="AG23" s="121"/>
      <c r="AH23" s="122">
        <f t="shared" si="27"/>
        <v>20395.5</v>
      </c>
      <c r="AI23" s="121">
        <f>'[2]Leaf-T'!L25</f>
        <v>15438</v>
      </c>
      <c r="AJ23" s="121"/>
      <c r="AK23" s="122">
        <f t="shared" si="28"/>
        <v>15438</v>
      </c>
      <c r="AL23" s="121">
        <f>'[2]Leaf-T'!M25</f>
        <v>20951</v>
      </c>
      <c r="AM23" s="121"/>
      <c r="AN23" s="124">
        <f t="shared" si="29"/>
        <v>20951</v>
      </c>
      <c r="AO23" s="157">
        <f t="shared" si="9"/>
        <v>56784.5</v>
      </c>
      <c r="AP23" s="322">
        <f t="shared" si="9"/>
        <v>0</v>
      </c>
      <c r="AQ23" s="478">
        <f t="shared" si="10"/>
        <v>56784.5</v>
      </c>
      <c r="AR23" s="143">
        <f>'[2]Leaf-T'!N25</f>
        <v>15579</v>
      </c>
      <c r="AS23" s="121"/>
      <c r="AT23" s="122">
        <f t="shared" si="30"/>
        <v>15579</v>
      </c>
      <c r="AU23" s="121">
        <f>'[2]Leaf-T'!O25</f>
        <v>20617</v>
      </c>
      <c r="AV23" s="121"/>
      <c r="AW23" s="123">
        <f t="shared" si="31"/>
        <v>20617</v>
      </c>
      <c r="AX23" s="121">
        <f>'[2]Leaf-T'!P25</f>
        <v>15748</v>
      </c>
      <c r="AY23" s="121"/>
      <c r="AZ23" s="122">
        <f t="shared" si="32"/>
        <v>15748</v>
      </c>
      <c r="BA23" s="157">
        <f t="shared" si="33"/>
        <v>51944</v>
      </c>
      <c r="BB23" s="158">
        <f t="shared" si="34"/>
        <v>0</v>
      </c>
      <c r="BC23" s="452">
        <f t="shared" si="35"/>
        <v>51944</v>
      </c>
      <c r="BD23" s="166">
        <f t="shared" si="36"/>
        <v>108728.5</v>
      </c>
      <c r="BE23" s="167">
        <f t="shared" si="37"/>
        <v>0</v>
      </c>
      <c r="BF23" s="447">
        <f t="shared" si="38"/>
        <v>108728.5</v>
      </c>
      <c r="BG23" s="439">
        <f t="shared" si="39"/>
        <v>215557</v>
      </c>
      <c r="BH23" s="447">
        <f t="shared" si="40"/>
        <v>11880</v>
      </c>
      <c r="BI23" s="447">
        <f t="shared" si="41"/>
        <v>203677</v>
      </c>
      <c r="BJ23" s="465"/>
      <c r="BL23" s="456">
        <f>VLOOKUP($B23,Test!$A$131:$J$184,3,0)</f>
        <v>20592</v>
      </c>
    </row>
    <row r="24" spans="1:64" s="183" customFormat="1" ht="30" customHeight="1" x14ac:dyDescent="0.5">
      <c r="A24" s="184">
        <f t="shared" si="42"/>
        <v>18</v>
      </c>
      <c r="B24" s="222">
        <v>51399</v>
      </c>
      <c r="C24" s="236" t="s">
        <v>13</v>
      </c>
      <c r="D24" s="186" t="s">
        <v>54</v>
      </c>
      <c r="E24" s="143">
        <f>'[2]Leaf-T'!E26</f>
        <v>111986.83486284458</v>
      </c>
      <c r="F24" s="121">
        <v>105293.96</v>
      </c>
      <c r="G24" s="122">
        <f t="shared" si="15"/>
        <v>6692.8748628445755</v>
      </c>
      <c r="H24" s="121">
        <f>'[2]Leaf-T'!F26</f>
        <v>150767.85084994105</v>
      </c>
      <c r="I24" s="121">
        <v>94382.399999999994</v>
      </c>
      <c r="J24" s="122">
        <f t="shared" si="16"/>
        <v>56385.450849941059</v>
      </c>
      <c r="K24" s="121">
        <f>'[2]Leaf-T'!G26</f>
        <v>152457.57819292985</v>
      </c>
      <c r="L24" s="121">
        <v>107737.88</v>
      </c>
      <c r="M24" s="124">
        <f t="shared" si="17"/>
        <v>44719.698192929849</v>
      </c>
      <c r="N24" s="157">
        <f t="shared" si="18"/>
        <v>415212.26390571549</v>
      </c>
      <c r="O24" s="322">
        <f t="shared" si="18"/>
        <v>307414.24</v>
      </c>
      <c r="P24" s="159">
        <f t="shared" si="19"/>
        <v>107798.0239057155</v>
      </c>
      <c r="Q24" s="143">
        <f>'[2]Leaf-T'!H26</f>
        <v>146253.21545408046</v>
      </c>
      <c r="R24" s="121">
        <v>120580.57</v>
      </c>
      <c r="S24" s="122">
        <f t="shared" si="20"/>
        <v>25672.645454080455</v>
      </c>
      <c r="T24" s="121">
        <f>'[2]Leaf-T'!I26</f>
        <v>124912.41945614824</v>
      </c>
      <c r="U24" s="121"/>
      <c r="V24" s="122">
        <f t="shared" si="21"/>
        <v>124912.41945614824</v>
      </c>
      <c r="W24" s="483">
        <f>'[2]Leaf-T'!J26</f>
        <v>143412.99158252982</v>
      </c>
      <c r="X24" s="121"/>
      <c r="Y24" s="124">
        <f t="shared" si="22"/>
        <v>143412.99158252982</v>
      </c>
      <c r="Z24" s="157">
        <f t="shared" si="23"/>
        <v>414578.62649275851</v>
      </c>
      <c r="AA24" s="322">
        <f t="shared" si="23"/>
        <v>120580.57</v>
      </c>
      <c r="AB24" s="159">
        <f t="shared" si="24"/>
        <v>293998.05649275851</v>
      </c>
      <c r="AC24" s="439">
        <f t="shared" si="25"/>
        <v>829790.89039847406</v>
      </c>
      <c r="AD24" s="327">
        <f t="shared" si="25"/>
        <v>427994.81</v>
      </c>
      <c r="AE24" s="168">
        <f t="shared" si="26"/>
        <v>401796.08039847406</v>
      </c>
      <c r="AF24" s="143">
        <f>'[2]Leaf-T'!K26</f>
        <v>136639.08422431647</v>
      </c>
      <c r="AG24" s="121"/>
      <c r="AH24" s="122">
        <f t="shared" si="27"/>
        <v>136639.08422431647</v>
      </c>
      <c r="AI24" s="121">
        <f>'[2]Leaf-T'!L26</f>
        <v>166626.07666652912</v>
      </c>
      <c r="AJ24" s="121"/>
      <c r="AK24" s="122">
        <f t="shared" si="28"/>
        <v>166626.07666652912</v>
      </c>
      <c r="AL24" s="121">
        <f>'[2]Leaf-T'!M26</f>
        <v>153301.63296359306</v>
      </c>
      <c r="AM24" s="121"/>
      <c r="AN24" s="124">
        <f t="shared" si="29"/>
        <v>153301.63296359306</v>
      </c>
      <c r="AO24" s="157">
        <f t="shared" si="9"/>
        <v>456566.79385443864</v>
      </c>
      <c r="AP24" s="322">
        <f t="shared" si="9"/>
        <v>0</v>
      </c>
      <c r="AQ24" s="478">
        <f t="shared" si="10"/>
        <v>456566.79385443864</v>
      </c>
      <c r="AR24" s="143">
        <f>'[2]Leaf-T'!N26</f>
        <v>156240.51155483033</v>
      </c>
      <c r="AS24" s="121"/>
      <c r="AT24" s="122">
        <f t="shared" si="30"/>
        <v>156240.51155483033</v>
      </c>
      <c r="AU24" s="121">
        <f>'[2]Leaf-T'!O26</f>
        <v>141392.240803995</v>
      </c>
      <c r="AV24" s="121"/>
      <c r="AW24" s="123">
        <f t="shared" si="31"/>
        <v>141392.240803995</v>
      </c>
      <c r="AX24" s="121">
        <f>'[2]Leaf-T'!P26</f>
        <v>128575.81658152193</v>
      </c>
      <c r="AY24" s="121"/>
      <c r="AZ24" s="122">
        <f t="shared" si="32"/>
        <v>128575.81658152193</v>
      </c>
      <c r="BA24" s="157">
        <f t="shared" si="33"/>
        <v>426208.56894034724</v>
      </c>
      <c r="BB24" s="158">
        <f t="shared" si="34"/>
        <v>0</v>
      </c>
      <c r="BC24" s="452">
        <f t="shared" si="35"/>
        <v>426208.56894034724</v>
      </c>
      <c r="BD24" s="166">
        <f t="shared" si="36"/>
        <v>882775.36279478576</v>
      </c>
      <c r="BE24" s="167">
        <f t="shared" si="37"/>
        <v>0</v>
      </c>
      <c r="BF24" s="447">
        <f t="shared" si="38"/>
        <v>882775.36279478576</v>
      </c>
      <c r="BG24" s="439">
        <f t="shared" si="39"/>
        <v>1712566.2531932597</v>
      </c>
      <c r="BH24" s="447">
        <f t="shared" si="40"/>
        <v>427994.81</v>
      </c>
      <c r="BI24" s="447">
        <f t="shared" si="41"/>
        <v>1284571.4431932596</v>
      </c>
      <c r="BJ24" s="465"/>
      <c r="BL24" s="456">
        <f>VLOOKUP($B24,Test!$A$131:$J$184,3,0)</f>
        <v>245921.46</v>
      </c>
    </row>
    <row r="25" spans="1:64" s="183" customFormat="1" ht="30" customHeight="1" x14ac:dyDescent="0.5">
      <c r="A25" s="184">
        <f t="shared" si="42"/>
        <v>19</v>
      </c>
      <c r="B25" s="222">
        <v>51401</v>
      </c>
      <c r="C25" s="236" t="s">
        <v>14</v>
      </c>
      <c r="D25" s="186" t="s">
        <v>55</v>
      </c>
      <c r="E25" s="143">
        <f>'[2]Leaf-T'!E27</f>
        <v>0</v>
      </c>
      <c r="F25" s="121"/>
      <c r="G25" s="122">
        <f t="shared" si="15"/>
        <v>0</v>
      </c>
      <c r="H25" s="121">
        <f>'[2]Leaf-T'!F27</f>
        <v>0</v>
      </c>
      <c r="I25" s="121"/>
      <c r="J25" s="122">
        <f t="shared" si="16"/>
        <v>0</v>
      </c>
      <c r="K25" s="121">
        <f>'[2]Leaf-T'!G27</f>
        <v>0</v>
      </c>
      <c r="L25" s="121"/>
      <c r="M25" s="124">
        <f t="shared" si="17"/>
        <v>0</v>
      </c>
      <c r="N25" s="157">
        <f t="shared" si="18"/>
        <v>0</v>
      </c>
      <c r="O25" s="322">
        <f t="shared" si="18"/>
        <v>0</v>
      </c>
      <c r="P25" s="159">
        <f t="shared" si="19"/>
        <v>0</v>
      </c>
      <c r="Q25" s="143">
        <f>'[2]Leaf-T'!H27</f>
        <v>0</v>
      </c>
      <c r="R25" s="121"/>
      <c r="S25" s="122">
        <f t="shared" si="20"/>
        <v>0</v>
      </c>
      <c r="T25" s="121">
        <f>'[2]Leaf-T'!I27</f>
        <v>0</v>
      </c>
      <c r="U25" s="121"/>
      <c r="V25" s="122">
        <f t="shared" si="21"/>
        <v>0</v>
      </c>
      <c r="W25" s="483">
        <f>'[2]Leaf-T'!J27</f>
        <v>0</v>
      </c>
      <c r="X25" s="121"/>
      <c r="Y25" s="124">
        <f t="shared" si="22"/>
        <v>0</v>
      </c>
      <c r="Z25" s="157">
        <f t="shared" si="23"/>
        <v>0</v>
      </c>
      <c r="AA25" s="322">
        <f t="shared" si="23"/>
        <v>0</v>
      </c>
      <c r="AB25" s="159">
        <f t="shared" si="24"/>
        <v>0</v>
      </c>
      <c r="AC25" s="439">
        <f t="shared" si="25"/>
        <v>0</v>
      </c>
      <c r="AD25" s="327">
        <f t="shared" si="25"/>
        <v>0</v>
      </c>
      <c r="AE25" s="168">
        <f t="shared" si="26"/>
        <v>0</v>
      </c>
      <c r="AF25" s="143">
        <f>'[2]Leaf-T'!K27</f>
        <v>0</v>
      </c>
      <c r="AG25" s="121"/>
      <c r="AH25" s="122">
        <f t="shared" si="27"/>
        <v>0</v>
      </c>
      <c r="AI25" s="121">
        <f>'[2]Leaf-T'!L27</f>
        <v>0</v>
      </c>
      <c r="AJ25" s="121"/>
      <c r="AK25" s="122">
        <f t="shared" si="28"/>
        <v>0</v>
      </c>
      <c r="AL25" s="121">
        <f>'[2]Leaf-T'!M27</f>
        <v>0</v>
      </c>
      <c r="AM25" s="121"/>
      <c r="AN25" s="124">
        <f t="shared" si="29"/>
        <v>0</v>
      </c>
      <c r="AO25" s="157">
        <f t="shared" si="9"/>
        <v>0</v>
      </c>
      <c r="AP25" s="322">
        <f t="shared" si="9"/>
        <v>0</v>
      </c>
      <c r="AQ25" s="478">
        <f t="shared" si="10"/>
        <v>0</v>
      </c>
      <c r="AR25" s="143">
        <f>'[2]Leaf-T'!N27</f>
        <v>0</v>
      </c>
      <c r="AS25" s="121"/>
      <c r="AT25" s="122">
        <f t="shared" si="30"/>
        <v>0</v>
      </c>
      <c r="AU25" s="121">
        <f>'[2]Leaf-T'!O27</f>
        <v>0</v>
      </c>
      <c r="AV25" s="121"/>
      <c r="AW25" s="123">
        <f t="shared" si="31"/>
        <v>0</v>
      </c>
      <c r="AX25" s="121">
        <f>'[2]Leaf-T'!P27</f>
        <v>0</v>
      </c>
      <c r="AY25" s="121"/>
      <c r="AZ25" s="122">
        <f t="shared" si="32"/>
        <v>0</v>
      </c>
      <c r="BA25" s="157">
        <f t="shared" si="33"/>
        <v>0</v>
      </c>
      <c r="BB25" s="158">
        <f t="shared" si="34"/>
        <v>0</v>
      </c>
      <c r="BC25" s="452">
        <f t="shared" si="35"/>
        <v>0</v>
      </c>
      <c r="BD25" s="166">
        <f t="shared" si="36"/>
        <v>0</v>
      </c>
      <c r="BE25" s="167">
        <f t="shared" si="37"/>
        <v>0</v>
      </c>
      <c r="BF25" s="447">
        <f t="shared" si="38"/>
        <v>0</v>
      </c>
      <c r="BG25" s="439">
        <f t="shared" si="39"/>
        <v>0</v>
      </c>
      <c r="BH25" s="447">
        <f t="shared" si="40"/>
        <v>0</v>
      </c>
      <c r="BI25" s="447">
        <f t="shared" si="41"/>
        <v>0</v>
      </c>
      <c r="BJ25" s="465"/>
      <c r="BL25" s="456">
        <f>VLOOKUP($B25,Test!$A$131:$J$184,3,0)</f>
        <v>0</v>
      </c>
    </row>
    <row r="26" spans="1:64" s="183" customFormat="1" ht="30" customHeight="1" x14ac:dyDescent="0.5">
      <c r="A26" s="184">
        <f t="shared" si="42"/>
        <v>20</v>
      </c>
      <c r="B26" s="222">
        <v>51402</v>
      </c>
      <c r="C26" s="236" t="s">
        <v>15</v>
      </c>
      <c r="D26" s="186" t="s">
        <v>56</v>
      </c>
      <c r="E26" s="143">
        <f>'[2]Leaf-T'!E28</f>
        <v>0</v>
      </c>
      <c r="F26" s="121"/>
      <c r="G26" s="122">
        <f t="shared" si="15"/>
        <v>0</v>
      </c>
      <c r="H26" s="121">
        <f>'[2]Leaf-T'!F28</f>
        <v>0</v>
      </c>
      <c r="I26" s="121"/>
      <c r="J26" s="122">
        <f t="shared" si="16"/>
        <v>0</v>
      </c>
      <c r="K26" s="121">
        <f>'[2]Leaf-T'!G28</f>
        <v>0</v>
      </c>
      <c r="L26" s="121"/>
      <c r="M26" s="124">
        <f t="shared" si="17"/>
        <v>0</v>
      </c>
      <c r="N26" s="157">
        <f t="shared" si="18"/>
        <v>0</v>
      </c>
      <c r="O26" s="322">
        <f t="shared" si="18"/>
        <v>0</v>
      </c>
      <c r="P26" s="159">
        <f t="shared" si="19"/>
        <v>0</v>
      </c>
      <c r="Q26" s="143">
        <f>'[2]Leaf-T'!H28</f>
        <v>0</v>
      </c>
      <c r="R26" s="121"/>
      <c r="S26" s="122">
        <f t="shared" si="20"/>
        <v>0</v>
      </c>
      <c r="T26" s="121">
        <f>'[2]Leaf-T'!I28</f>
        <v>0</v>
      </c>
      <c r="U26" s="121"/>
      <c r="V26" s="122">
        <f t="shared" si="21"/>
        <v>0</v>
      </c>
      <c r="W26" s="483">
        <f>'[2]Leaf-T'!J28</f>
        <v>0</v>
      </c>
      <c r="X26" s="121"/>
      <c r="Y26" s="124">
        <f t="shared" si="22"/>
        <v>0</v>
      </c>
      <c r="Z26" s="157">
        <f t="shared" si="23"/>
        <v>0</v>
      </c>
      <c r="AA26" s="322">
        <f t="shared" si="23"/>
        <v>0</v>
      </c>
      <c r="AB26" s="159">
        <f t="shared" si="24"/>
        <v>0</v>
      </c>
      <c r="AC26" s="439">
        <f t="shared" si="25"/>
        <v>0</v>
      </c>
      <c r="AD26" s="327">
        <f t="shared" si="25"/>
        <v>0</v>
      </c>
      <c r="AE26" s="168">
        <f t="shared" si="26"/>
        <v>0</v>
      </c>
      <c r="AF26" s="143">
        <f>'[2]Leaf-T'!K28</f>
        <v>0</v>
      </c>
      <c r="AG26" s="121"/>
      <c r="AH26" s="122">
        <f t="shared" si="27"/>
        <v>0</v>
      </c>
      <c r="AI26" s="121">
        <f>'[2]Leaf-T'!L28</f>
        <v>0</v>
      </c>
      <c r="AJ26" s="121"/>
      <c r="AK26" s="122">
        <f t="shared" si="28"/>
        <v>0</v>
      </c>
      <c r="AL26" s="121">
        <f>'[2]Leaf-T'!M28</f>
        <v>0</v>
      </c>
      <c r="AM26" s="121"/>
      <c r="AN26" s="124">
        <f t="shared" si="29"/>
        <v>0</v>
      </c>
      <c r="AO26" s="157">
        <f t="shared" si="9"/>
        <v>0</v>
      </c>
      <c r="AP26" s="322">
        <f t="shared" si="9"/>
        <v>0</v>
      </c>
      <c r="AQ26" s="478">
        <f t="shared" si="10"/>
        <v>0</v>
      </c>
      <c r="AR26" s="143">
        <f>'[2]Leaf-T'!N28</f>
        <v>0</v>
      </c>
      <c r="AS26" s="121"/>
      <c r="AT26" s="122">
        <f t="shared" si="30"/>
        <v>0</v>
      </c>
      <c r="AU26" s="121">
        <f>'[2]Leaf-T'!O28</f>
        <v>0</v>
      </c>
      <c r="AV26" s="121"/>
      <c r="AW26" s="123">
        <f t="shared" si="31"/>
        <v>0</v>
      </c>
      <c r="AX26" s="121">
        <f>'[2]Leaf-T'!P28</f>
        <v>0</v>
      </c>
      <c r="AY26" s="121"/>
      <c r="AZ26" s="122">
        <f t="shared" si="32"/>
        <v>0</v>
      </c>
      <c r="BA26" s="157">
        <f t="shared" si="33"/>
        <v>0</v>
      </c>
      <c r="BB26" s="158">
        <f t="shared" si="34"/>
        <v>0</v>
      </c>
      <c r="BC26" s="452">
        <f t="shared" si="35"/>
        <v>0</v>
      </c>
      <c r="BD26" s="166">
        <f t="shared" si="36"/>
        <v>0</v>
      </c>
      <c r="BE26" s="167">
        <f t="shared" si="37"/>
        <v>0</v>
      </c>
      <c r="BF26" s="447">
        <f t="shared" si="38"/>
        <v>0</v>
      </c>
      <c r="BG26" s="439">
        <f t="shared" si="39"/>
        <v>0</v>
      </c>
      <c r="BH26" s="447">
        <f t="shared" si="40"/>
        <v>0</v>
      </c>
      <c r="BI26" s="447">
        <f t="shared" si="41"/>
        <v>0</v>
      </c>
      <c r="BJ26" s="465"/>
      <c r="BL26" s="456">
        <f>VLOOKUP($B26,Test!$A$131:$J$184,3,0)</f>
        <v>0</v>
      </c>
    </row>
    <row r="27" spans="1:64" s="183" customFormat="1" ht="30" customHeight="1" x14ac:dyDescent="0.5">
      <c r="A27" s="184">
        <f t="shared" si="42"/>
        <v>21</v>
      </c>
      <c r="B27" s="222">
        <v>51403</v>
      </c>
      <c r="C27" s="236" t="s">
        <v>16</v>
      </c>
      <c r="D27" s="186" t="s">
        <v>57</v>
      </c>
      <c r="E27" s="143">
        <f>'[2]Leaf-T'!E29</f>
        <v>0</v>
      </c>
      <c r="F27" s="121"/>
      <c r="G27" s="122">
        <f t="shared" si="15"/>
        <v>0</v>
      </c>
      <c r="H27" s="121">
        <f>'[2]Leaf-T'!F29</f>
        <v>0</v>
      </c>
      <c r="I27" s="121"/>
      <c r="J27" s="122">
        <f t="shared" si="16"/>
        <v>0</v>
      </c>
      <c r="K27" s="121">
        <f>'[2]Leaf-T'!G29</f>
        <v>0</v>
      </c>
      <c r="L27" s="121"/>
      <c r="M27" s="124">
        <f t="shared" si="17"/>
        <v>0</v>
      </c>
      <c r="N27" s="157">
        <f t="shared" si="18"/>
        <v>0</v>
      </c>
      <c r="O27" s="322">
        <f t="shared" si="18"/>
        <v>0</v>
      </c>
      <c r="P27" s="159">
        <f t="shared" si="19"/>
        <v>0</v>
      </c>
      <c r="Q27" s="143">
        <f>'[2]Leaf-T'!H29</f>
        <v>0</v>
      </c>
      <c r="R27" s="121"/>
      <c r="S27" s="122">
        <f t="shared" si="20"/>
        <v>0</v>
      </c>
      <c r="T27" s="121">
        <f>'[2]Leaf-T'!I29</f>
        <v>0</v>
      </c>
      <c r="U27" s="121"/>
      <c r="V27" s="122">
        <f t="shared" si="21"/>
        <v>0</v>
      </c>
      <c r="W27" s="483">
        <f>'[2]Leaf-T'!J29</f>
        <v>0</v>
      </c>
      <c r="X27" s="121"/>
      <c r="Y27" s="124">
        <f t="shared" si="22"/>
        <v>0</v>
      </c>
      <c r="Z27" s="157">
        <f t="shared" si="23"/>
        <v>0</v>
      </c>
      <c r="AA27" s="322">
        <f t="shared" si="23"/>
        <v>0</v>
      </c>
      <c r="AB27" s="159">
        <f t="shared" si="24"/>
        <v>0</v>
      </c>
      <c r="AC27" s="439">
        <f t="shared" si="25"/>
        <v>0</v>
      </c>
      <c r="AD27" s="327">
        <f t="shared" si="25"/>
        <v>0</v>
      </c>
      <c r="AE27" s="168">
        <f t="shared" si="26"/>
        <v>0</v>
      </c>
      <c r="AF27" s="143">
        <f>'[2]Leaf-T'!K29</f>
        <v>0</v>
      </c>
      <c r="AG27" s="121"/>
      <c r="AH27" s="122">
        <f t="shared" si="27"/>
        <v>0</v>
      </c>
      <c r="AI27" s="121">
        <f>'[2]Leaf-T'!L29</f>
        <v>0</v>
      </c>
      <c r="AJ27" s="121"/>
      <c r="AK27" s="122">
        <f t="shared" si="28"/>
        <v>0</v>
      </c>
      <c r="AL27" s="121">
        <f>'[2]Leaf-T'!M29</f>
        <v>0</v>
      </c>
      <c r="AM27" s="121"/>
      <c r="AN27" s="124">
        <f t="shared" si="29"/>
        <v>0</v>
      </c>
      <c r="AO27" s="157">
        <f t="shared" si="9"/>
        <v>0</v>
      </c>
      <c r="AP27" s="322">
        <f t="shared" si="9"/>
        <v>0</v>
      </c>
      <c r="AQ27" s="478">
        <f t="shared" si="10"/>
        <v>0</v>
      </c>
      <c r="AR27" s="143">
        <f>'[2]Leaf-T'!N29</f>
        <v>0</v>
      </c>
      <c r="AS27" s="121"/>
      <c r="AT27" s="122">
        <f t="shared" si="30"/>
        <v>0</v>
      </c>
      <c r="AU27" s="121">
        <f>'[2]Leaf-T'!O29</f>
        <v>0</v>
      </c>
      <c r="AV27" s="121"/>
      <c r="AW27" s="123">
        <f t="shared" si="31"/>
        <v>0</v>
      </c>
      <c r="AX27" s="121">
        <f>'[2]Leaf-T'!P29</f>
        <v>0</v>
      </c>
      <c r="AY27" s="121"/>
      <c r="AZ27" s="122">
        <f t="shared" si="32"/>
        <v>0</v>
      </c>
      <c r="BA27" s="157">
        <f t="shared" si="33"/>
        <v>0</v>
      </c>
      <c r="BB27" s="158">
        <f t="shared" si="34"/>
        <v>0</v>
      </c>
      <c r="BC27" s="452">
        <f t="shared" si="35"/>
        <v>0</v>
      </c>
      <c r="BD27" s="166">
        <f t="shared" si="36"/>
        <v>0</v>
      </c>
      <c r="BE27" s="167">
        <f t="shared" si="37"/>
        <v>0</v>
      </c>
      <c r="BF27" s="447">
        <f t="shared" si="38"/>
        <v>0</v>
      </c>
      <c r="BG27" s="439">
        <f t="shared" si="39"/>
        <v>0</v>
      </c>
      <c r="BH27" s="447">
        <f t="shared" si="40"/>
        <v>0</v>
      </c>
      <c r="BI27" s="447">
        <f t="shared" si="41"/>
        <v>0</v>
      </c>
      <c r="BJ27" s="465"/>
      <c r="BL27" s="456">
        <f>VLOOKUP($B27,Test!$A$131:$J$184,3,0)</f>
        <v>0</v>
      </c>
    </row>
    <row r="28" spans="1:64" s="183" customFormat="1" ht="30" customHeight="1" x14ac:dyDescent="0.5">
      <c r="A28" s="184">
        <f t="shared" si="42"/>
        <v>22</v>
      </c>
      <c r="B28" s="222">
        <v>51404</v>
      </c>
      <c r="C28" s="236" t="s">
        <v>17</v>
      </c>
      <c r="D28" s="186" t="s">
        <v>58</v>
      </c>
      <c r="E28" s="143">
        <f>'[2]Leaf-T'!E30</f>
        <v>0</v>
      </c>
      <c r="F28" s="121"/>
      <c r="G28" s="122">
        <f t="shared" si="15"/>
        <v>0</v>
      </c>
      <c r="H28" s="121">
        <f>'[2]Leaf-T'!F30</f>
        <v>0</v>
      </c>
      <c r="I28" s="121"/>
      <c r="J28" s="122">
        <f t="shared" si="16"/>
        <v>0</v>
      </c>
      <c r="K28" s="121">
        <f>'[2]Leaf-T'!G30</f>
        <v>0</v>
      </c>
      <c r="L28" s="121"/>
      <c r="M28" s="124">
        <f t="shared" si="17"/>
        <v>0</v>
      </c>
      <c r="N28" s="157">
        <f t="shared" si="18"/>
        <v>0</v>
      </c>
      <c r="O28" s="322">
        <f t="shared" si="18"/>
        <v>0</v>
      </c>
      <c r="P28" s="159">
        <f t="shared" si="19"/>
        <v>0</v>
      </c>
      <c r="Q28" s="143">
        <f>'[2]Leaf-T'!H30</f>
        <v>0</v>
      </c>
      <c r="R28" s="121"/>
      <c r="S28" s="122">
        <f t="shared" si="20"/>
        <v>0</v>
      </c>
      <c r="T28" s="121">
        <f>'[2]Leaf-T'!I30</f>
        <v>0</v>
      </c>
      <c r="U28" s="121"/>
      <c r="V28" s="122">
        <f t="shared" si="21"/>
        <v>0</v>
      </c>
      <c r="W28" s="483">
        <f>'[2]Leaf-T'!J30</f>
        <v>0</v>
      </c>
      <c r="X28" s="121"/>
      <c r="Y28" s="124">
        <f t="shared" si="22"/>
        <v>0</v>
      </c>
      <c r="Z28" s="157">
        <f t="shared" si="23"/>
        <v>0</v>
      </c>
      <c r="AA28" s="322">
        <f t="shared" si="23"/>
        <v>0</v>
      </c>
      <c r="AB28" s="159">
        <f t="shared" si="24"/>
        <v>0</v>
      </c>
      <c r="AC28" s="439">
        <f t="shared" si="25"/>
        <v>0</v>
      </c>
      <c r="AD28" s="327">
        <f t="shared" si="25"/>
        <v>0</v>
      </c>
      <c r="AE28" s="168">
        <f t="shared" si="26"/>
        <v>0</v>
      </c>
      <c r="AF28" s="143">
        <f>'[2]Leaf-T'!K30</f>
        <v>0</v>
      </c>
      <c r="AG28" s="121"/>
      <c r="AH28" s="122">
        <f t="shared" si="27"/>
        <v>0</v>
      </c>
      <c r="AI28" s="121">
        <f>'[2]Leaf-T'!L30</f>
        <v>0</v>
      </c>
      <c r="AJ28" s="121"/>
      <c r="AK28" s="122">
        <f t="shared" si="28"/>
        <v>0</v>
      </c>
      <c r="AL28" s="121">
        <f>'[2]Leaf-T'!M30</f>
        <v>0</v>
      </c>
      <c r="AM28" s="121"/>
      <c r="AN28" s="124">
        <f t="shared" si="29"/>
        <v>0</v>
      </c>
      <c r="AO28" s="157">
        <f t="shared" si="9"/>
        <v>0</v>
      </c>
      <c r="AP28" s="322">
        <f t="shared" si="9"/>
        <v>0</v>
      </c>
      <c r="AQ28" s="478">
        <f t="shared" si="10"/>
        <v>0</v>
      </c>
      <c r="AR28" s="143">
        <f>'[2]Leaf-T'!N30</f>
        <v>0</v>
      </c>
      <c r="AS28" s="121"/>
      <c r="AT28" s="122">
        <f t="shared" si="30"/>
        <v>0</v>
      </c>
      <c r="AU28" s="121">
        <f>'[2]Leaf-T'!O30</f>
        <v>0</v>
      </c>
      <c r="AV28" s="121"/>
      <c r="AW28" s="123">
        <f t="shared" si="31"/>
        <v>0</v>
      </c>
      <c r="AX28" s="121">
        <f>'[2]Leaf-T'!P30</f>
        <v>0</v>
      </c>
      <c r="AY28" s="121"/>
      <c r="AZ28" s="122">
        <f t="shared" si="32"/>
        <v>0</v>
      </c>
      <c r="BA28" s="157">
        <f t="shared" si="33"/>
        <v>0</v>
      </c>
      <c r="BB28" s="158">
        <f t="shared" si="34"/>
        <v>0</v>
      </c>
      <c r="BC28" s="452">
        <f t="shared" si="35"/>
        <v>0</v>
      </c>
      <c r="BD28" s="166">
        <f t="shared" si="36"/>
        <v>0</v>
      </c>
      <c r="BE28" s="167">
        <f t="shared" si="37"/>
        <v>0</v>
      </c>
      <c r="BF28" s="447">
        <f t="shared" si="38"/>
        <v>0</v>
      </c>
      <c r="BG28" s="439">
        <f t="shared" si="39"/>
        <v>0</v>
      </c>
      <c r="BH28" s="447">
        <f t="shared" si="40"/>
        <v>0</v>
      </c>
      <c r="BI28" s="447">
        <f t="shared" si="41"/>
        <v>0</v>
      </c>
      <c r="BJ28" s="465"/>
      <c r="BL28" s="456">
        <f>VLOOKUP($B28,Test!$A$131:$J$184,3,0)</f>
        <v>0</v>
      </c>
    </row>
    <row r="29" spans="1:64" s="183" customFormat="1" ht="30" customHeight="1" x14ac:dyDescent="0.5">
      <c r="A29" s="184">
        <f t="shared" si="42"/>
        <v>23</v>
      </c>
      <c r="B29" s="222">
        <v>51405</v>
      </c>
      <c r="C29" s="236" t="s">
        <v>18</v>
      </c>
      <c r="D29" s="186" t="s">
        <v>59</v>
      </c>
      <c r="E29" s="143">
        <f>'[2]Leaf-T'!E31</f>
        <v>104770.67684683947</v>
      </c>
      <c r="F29" s="121">
        <v>135364.59</v>
      </c>
      <c r="G29" s="122">
        <f t="shared" si="15"/>
        <v>-30593.913153160524</v>
      </c>
      <c r="H29" s="121">
        <f>'[2]Leaf-T'!F31</f>
        <v>105009.38312905602</v>
      </c>
      <c r="I29" s="121">
        <v>142148.63</v>
      </c>
      <c r="J29" s="122">
        <f t="shared" si="16"/>
        <v>-37139.246870943985</v>
      </c>
      <c r="K29" s="121">
        <f>'[2]Leaf-T'!G31</f>
        <v>105451.91027884124</v>
      </c>
      <c r="L29" s="121">
        <v>148127.67999999999</v>
      </c>
      <c r="M29" s="124">
        <f t="shared" si="17"/>
        <v>-42675.769721158751</v>
      </c>
      <c r="N29" s="157">
        <f t="shared" si="18"/>
        <v>315231.97025473672</v>
      </c>
      <c r="O29" s="322">
        <f t="shared" si="18"/>
        <v>425640.89999999997</v>
      </c>
      <c r="P29" s="159">
        <f t="shared" si="19"/>
        <v>-110408.92974526325</v>
      </c>
      <c r="Q29" s="143">
        <f>'[2]Leaf-T'!H31</f>
        <v>105337.35937840132</v>
      </c>
      <c r="R29" s="121">
        <v>143469.65</v>
      </c>
      <c r="S29" s="122">
        <f t="shared" si="20"/>
        <v>-38132.290621598673</v>
      </c>
      <c r="T29" s="121">
        <f>'[2]Leaf-T'!I31</f>
        <v>105746.66366358055</v>
      </c>
      <c r="U29" s="121"/>
      <c r="V29" s="122">
        <f t="shared" si="21"/>
        <v>105746.66366358055</v>
      </c>
      <c r="W29" s="483">
        <f>'[2]Leaf-T'!J31</f>
        <v>104419.25390019723</v>
      </c>
      <c r="X29" s="121"/>
      <c r="Y29" s="124">
        <f t="shared" si="22"/>
        <v>104419.25390019723</v>
      </c>
      <c r="Z29" s="157">
        <f t="shared" si="23"/>
        <v>315503.27694217907</v>
      </c>
      <c r="AA29" s="322">
        <f t="shared" si="23"/>
        <v>143469.65</v>
      </c>
      <c r="AB29" s="159">
        <f t="shared" si="24"/>
        <v>172033.62694217908</v>
      </c>
      <c r="AC29" s="439">
        <f t="shared" si="25"/>
        <v>630735.24719691579</v>
      </c>
      <c r="AD29" s="327">
        <f t="shared" si="25"/>
        <v>569110.54999999993</v>
      </c>
      <c r="AE29" s="168">
        <f t="shared" si="26"/>
        <v>61624.697196915862</v>
      </c>
      <c r="AF29" s="143">
        <f>'[2]Leaf-T'!K31</f>
        <v>106313.92764925132</v>
      </c>
      <c r="AG29" s="121"/>
      <c r="AH29" s="122">
        <f t="shared" si="27"/>
        <v>106313.92764925132</v>
      </c>
      <c r="AI29" s="121">
        <f>'[2]Leaf-T'!L31</f>
        <v>108288.19441627502</v>
      </c>
      <c r="AJ29" s="121"/>
      <c r="AK29" s="122">
        <f t="shared" si="28"/>
        <v>108288.19441627502</v>
      </c>
      <c r="AL29" s="121">
        <f>'[2]Leaf-T'!M31</f>
        <v>108200.09735614453</v>
      </c>
      <c r="AM29" s="121"/>
      <c r="AN29" s="124">
        <f t="shared" si="29"/>
        <v>108200.09735614453</v>
      </c>
      <c r="AO29" s="157">
        <f t="shared" si="9"/>
        <v>322802.21942167083</v>
      </c>
      <c r="AP29" s="322">
        <f t="shared" si="9"/>
        <v>0</v>
      </c>
      <c r="AQ29" s="478">
        <f t="shared" si="10"/>
        <v>322802.21942167083</v>
      </c>
      <c r="AR29" s="143">
        <f>'[2]Leaf-T'!N31</f>
        <v>108535.56796319511</v>
      </c>
      <c r="AS29" s="121"/>
      <c r="AT29" s="122">
        <f t="shared" si="30"/>
        <v>108535.56796319511</v>
      </c>
      <c r="AU29" s="121">
        <f>'[2]Leaf-T'!O31</f>
        <v>109540.93326453332</v>
      </c>
      <c r="AV29" s="121"/>
      <c r="AW29" s="123">
        <f t="shared" si="31"/>
        <v>109540.93326453332</v>
      </c>
      <c r="AX29" s="121">
        <f>'[2]Leaf-T'!P31</f>
        <v>109918.99205705151</v>
      </c>
      <c r="AY29" s="121"/>
      <c r="AZ29" s="122">
        <f t="shared" si="32"/>
        <v>109918.99205705151</v>
      </c>
      <c r="BA29" s="157">
        <f t="shared" si="33"/>
        <v>327995.49328477995</v>
      </c>
      <c r="BB29" s="158">
        <f t="shared" si="34"/>
        <v>0</v>
      </c>
      <c r="BC29" s="452">
        <f t="shared" si="35"/>
        <v>327995.49328477995</v>
      </c>
      <c r="BD29" s="166">
        <f t="shared" si="36"/>
        <v>650797.71270645072</v>
      </c>
      <c r="BE29" s="167">
        <f t="shared" si="37"/>
        <v>0</v>
      </c>
      <c r="BF29" s="447">
        <f t="shared" si="38"/>
        <v>650797.71270645072</v>
      </c>
      <c r="BG29" s="439">
        <f t="shared" si="39"/>
        <v>1281532.9599033664</v>
      </c>
      <c r="BH29" s="447">
        <f t="shared" si="40"/>
        <v>569110.54999999993</v>
      </c>
      <c r="BI29" s="447">
        <f t="shared" si="41"/>
        <v>712422.40990336647</v>
      </c>
      <c r="BJ29" s="465"/>
      <c r="BL29" s="456">
        <f>VLOOKUP($B29,Test!$A$131:$J$184,3,0)</f>
        <v>108271.12</v>
      </c>
    </row>
    <row r="30" spans="1:64" s="183" customFormat="1" ht="30" customHeight="1" x14ac:dyDescent="0.5">
      <c r="A30" s="184">
        <f t="shared" si="42"/>
        <v>24</v>
      </c>
      <c r="B30" s="222">
        <v>51406</v>
      </c>
      <c r="C30" s="236" t="s">
        <v>19</v>
      </c>
      <c r="D30" s="186" t="s">
        <v>60</v>
      </c>
      <c r="E30" s="143">
        <f>'[2]Leaf-T'!E32</f>
        <v>0</v>
      </c>
      <c r="F30" s="121"/>
      <c r="G30" s="122">
        <f t="shared" si="15"/>
        <v>0</v>
      </c>
      <c r="H30" s="121">
        <f>'[2]Leaf-T'!F32</f>
        <v>0</v>
      </c>
      <c r="I30" s="121"/>
      <c r="J30" s="122">
        <f t="shared" si="16"/>
        <v>0</v>
      </c>
      <c r="K30" s="121">
        <f>'[2]Leaf-T'!G32</f>
        <v>0</v>
      </c>
      <c r="L30" s="121"/>
      <c r="M30" s="124">
        <f t="shared" si="17"/>
        <v>0</v>
      </c>
      <c r="N30" s="157">
        <f t="shared" si="18"/>
        <v>0</v>
      </c>
      <c r="O30" s="322">
        <f t="shared" si="18"/>
        <v>0</v>
      </c>
      <c r="P30" s="159">
        <f t="shared" si="19"/>
        <v>0</v>
      </c>
      <c r="Q30" s="143">
        <f>'[2]Leaf-T'!H32</f>
        <v>0</v>
      </c>
      <c r="R30" s="121"/>
      <c r="S30" s="122">
        <f t="shared" si="20"/>
        <v>0</v>
      </c>
      <c r="T30" s="121">
        <f>'[2]Leaf-T'!I32</f>
        <v>0</v>
      </c>
      <c r="U30" s="121"/>
      <c r="V30" s="122">
        <f t="shared" si="21"/>
        <v>0</v>
      </c>
      <c r="W30" s="483">
        <f>'[2]Leaf-T'!J32</f>
        <v>0</v>
      </c>
      <c r="X30" s="121"/>
      <c r="Y30" s="124">
        <f t="shared" si="22"/>
        <v>0</v>
      </c>
      <c r="Z30" s="157">
        <f t="shared" si="23"/>
        <v>0</v>
      </c>
      <c r="AA30" s="322">
        <f t="shared" si="23"/>
        <v>0</v>
      </c>
      <c r="AB30" s="159">
        <f t="shared" si="24"/>
        <v>0</v>
      </c>
      <c r="AC30" s="439">
        <f t="shared" si="25"/>
        <v>0</v>
      </c>
      <c r="AD30" s="327">
        <f t="shared" si="25"/>
        <v>0</v>
      </c>
      <c r="AE30" s="168">
        <f t="shared" si="26"/>
        <v>0</v>
      </c>
      <c r="AF30" s="143">
        <f>'[2]Leaf-T'!K32</f>
        <v>0</v>
      </c>
      <c r="AG30" s="121"/>
      <c r="AH30" s="122">
        <f t="shared" si="27"/>
        <v>0</v>
      </c>
      <c r="AI30" s="121">
        <f>'[2]Leaf-T'!L32</f>
        <v>0</v>
      </c>
      <c r="AJ30" s="121"/>
      <c r="AK30" s="122">
        <f t="shared" si="28"/>
        <v>0</v>
      </c>
      <c r="AL30" s="121">
        <f>'[2]Leaf-T'!M32</f>
        <v>0</v>
      </c>
      <c r="AM30" s="121"/>
      <c r="AN30" s="124">
        <f t="shared" si="29"/>
        <v>0</v>
      </c>
      <c r="AO30" s="157">
        <f t="shared" si="9"/>
        <v>0</v>
      </c>
      <c r="AP30" s="322">
        <f t="shared" si="9"/>
        <v>0</v>
      </c>
      <c r="AQ30" s="478">
        <f t="shared" si="10"/>
        <v>0</v>
      </c>
      <c r="AR30" s="143">
        <f>'[2]Leaf-T'!N32</f>
        <v>0</v>
      </c>
      <c r="AS30" s="121"/>
      <c r="AT30" s="122">
        <f t="shared" si="30"/>
        <v>0</v>
      </c>
      <c r="AU30" s="121">
        <f>'[2]Leaf-T'!O32</f>
        <v>0</v>
      </c>
      <c r="AV30" s="121"/>
      <c r="AW30" s="123">
        <f t="shared" si="31"/>
        <v>0</v>
      </c>
      <c r="AX30" s="121">
        <f>'[2]Leaf-T'!P32</f>
        <v>0</v>
      </c>
      <c r="AY30" s="121"/>
      <c r="AZ30" s="122">
        <f t="shared" si="32"/>
        <v>0</v>
      </c>
      <c r="BA30" s="157">
        <f t="shared" si="33"/>
        <v>0</v>
      </c>
      <c r="BB30" s="158">
        <f t="shared" si="34"/>
        <v>0</v>
      </c>
      <c r="BC30" s="452">
        <f t="shared" si="35"/>
        <v>0</v>
      </c>
      <c r="BD30" s="166">
        <f t="shared" si="36"/>
        <v>0</v>
      </c>
      <c r="BE30" s="167">
        <f t="shared" si="37"/>
        <v>0</v>
      </c>
      <c r="BF30" s="447">
        <f t="shared" si="38"/>
        <v>0</v>
      </c>
      <c r="BG30" s="439">
        <f t="shared" si="39"/>
        <v>0</v>
      </c>
      <c r="BH30" s="447">
        <f t="shared" si="40"/>
        <v>0</v>
      </c>
      <c r="BI30" s="447">
        <f t="shared" si="41"/>
        <v>0</v>
      </c>
      <c r="BJ30" s="465"/>
      <c r="BL30" s="456">
        <f>VLOOKUP($B30,Test!$A$131:$J$184,3,0)</f>
        <v>0</v>
      </c>
    </row>
    <row r="31" spans="1:64" s="183" customFormat="1" ht="30" customHeight="1" x14ac:dyDescent="0.5">
      <c r="A31" s="184">
        <f t="shared" si="42"/>
        <v>25</v>
      </c>
      <c r="B31" s="222">
        <v>51407</v>
      </c>
      <c r="C31" s="236" t="s">
        <v>20</v>
      </c>
      <c r="D31" s="186" t="s">
        <v>61</v>
      </c>
      <c r="E31" s="143">
        <f>'[2]Leaf-T'!E33</f>
        <v>0</v>
      </c>
      <c r="F31" s="121"/>
      <c r="G31" s="122">
        <f t="shared" si="15"/>
        <v>0</v>
      </c>
      <c r="H31" s="121">
        <f>'[2]Leaf-T'!F33</f>
        <v>0</v>
      </c>
      <c r="I31" s="121"/>
      <c r="J31" s="122">
        <f t="shared" si="16"/>
        <v>0</v>
      </c>
      <c r="K31" s="121">
        <f>'[2]Leaf-T'!G33</f>
        <v>0</v>
      </c>
      <c r="L31" s="121"/>
      <c r="M31" s="124">
        <f t="shared" si="17"/>
        <v>0</v>
      </c>
      <c r="N31" s="157">
        <f t="shared" si="18"/>
        <v>0</v>
      </c>
      <c r="O31" s="322">
        <f t="shared" si="18"/>
        <v>0</v>
      </c>
      <c r="P31" s="159">
        <f t="shared" si="19"/>
        <v>0</v>
      </c>
      <c r="Q31" s="143">
        <f>'[2]Leaf-T'!H33</f>
        <v>0</v>
      </c>
      <c r="R31" s="121"/>
      <c r="S31" s="122">
        <f t="shared" si="20"/>
        <v>0</v>
      </c>
      <c r="T31" s="121">
        <f>'[2]Leaf-T'!I33</f>
        <v>0</v>
      </c>
      <c r="U31" s="121"/>
      <c r="V31" s="122">
        <f t="shared" si="21"/>
        <v>0</v>
      </c>
      <c r="W31" s="483">
        <f>'[2]Leaf-T'!J33</f>
        <v>0</v>
      </c>
      <c r="X31" s="121"/>
      <c r="Y31" s="124">
        <f t="shared" si="22"/>
        <v>0</v>
      </c>
      <c r="Z31" s="157">
        <f t="shared" si="23"/>
        <v>0</v>
      </c>
      <c r="AA31" s="322">
        <f t="shared" si="23"/>
        <v>0</v>
      </c>
      <c r="AB31" s="159">
        <f t="shared" si="24"/>
        <v>0</v>
      </c>
      <c r="AC31" s="439">
        <f t="shared" si="25"/>
        <v>0</v>
      </c>
      <c r="AD31" s="327">
        <f t="shared" si="25"/>
        <v>0</v>
      </c>
      <c r="AE31" s="168">
        <f t="shared" si="26"/>
        <v>0</v>
      </c>
      <c r="AF31" s="143">
        <f>'[2]Leaf-T'!K33</f>
        <v>0</v>
      </c>
      <c r="AG31" s="121"/>
      <c r="AH31" s="122">
        <f t="shared" si="27"/>
        <v>0</v>
      </c>
      <c r="AI31" s="121">
        <f>'[2]Leaf-T'!L33</f>
        <v>0</v>
      </c>
      <c r="AJ31" s="121"/>
      <c r="AK31" s="122">
        <f t="shared" si="28"/>
        <v>0</v>
      </c>
      <c r="AL31" s="121">
        <f>'[2]Leaf-T'!M33</f>
        <v>0</v>
      </c>
      <c r="AM31" s="121"/>
      <c r="AN31" s="124">
        <f t="shared" si="29"/>
        <v>0</v>
      </c>
      <c r="AO31" s="157">
        <f t="shared" si="9"/>
        <v>0</v>
      </c>
      <c r="AP31" s="322">
        <f t="shared" si="9"/>
        <v>0</v>
      </c>
      <c r="AQ31" s="478">
        <f t="shared" si="10"/>
        <v>0</v>
      </c>
      <c r="AR31" s="143">
        <f>'[2]Leaf-T'!N33</f>
        <v>0</v>
      </c>
      <c r="AS31" s="121"/>
      <c r="AT31" s="122">
        <f t="shared" si="30"/>
        <v>0</v>
      </c>
      <c r="AU31" s="121">
        <f>'[2]Leaf-T'!O33</f>
        <v>0</v>
      </c>
      <c r="AV31" s="121"/>
      <c r="AW31" s="123">
        <f t="shared" si="31"/>
        <v>0</v>
      </c>
      <c r="AX31" s="121">
        <f>'[2]Leaf-T'!P33</f>
        <v>0</v>
      </c>
      <c r="AY31" s="121"/>
      <c r="AZ31" s="122">
        <f t="shared" si="32"/>
        <v>0</v>
      </c>
      <c r="BA31" s="157">
        <f t="shared" si="33"/>
        <v>0</v>
      </c>
      <c r="BB31" s="158">
        <f t="shared" si="34"/>
        <v>0</v>
      </c>
      <c r="BC31" s="452">
        <f t="shared" si="35"/>
        <v>0</v>
      </c>
      <c r="BD31" s="166">
        <f t="shared" si="36"/>
        <v>0</v>
      </c>
      <c r="BE31" s="167">
        <f t="shared" si="37"/>
        <v>0</v>
      </c>
      <c r="BF31" s="447">
        <f t="shared" si="38"/>
        <v>0</v>
      </c>
      <c r="BG31" s="439">
        <f t="shared" si="39"/>
        <v>0</v>
      </c>
      <c r="BH31" s="447">
        <f t="shared" si="40"/>
        <v>0</v>
      </c>
      <c r="BI31" s="447">
        <f t="shared" si="41"/>
        <v>0</v>
      </c>
      <c r="BJ31" s="465"/>
      <c r="BL31" s="456">
        <f>VLOOKUP($B31,Test!$A$131:$J$184,3,0)</f>
        <v>0</v>
      </c>
    </row>
    <row r="32" spans="1:64" s="183" customFormat="1" ht="30" customHeight="1" x14ac:dyDescent="0.5">
      <c r="A32" s="184">
        <f t="shared" si="42"/>
        <v>26</v>
      </c>
      <c r="B32" s="222">
        <v>51408</v>
      </c>
      <c r="C32" s="236" t="s">
        <v>21</v>
      </c>
      <c r="D32" s="186" t="s">
        <v>62</v>
      </c>
      <c r="E32" s="143">
        <f>'[2]Leaf-T'!E34</f>
        <v>240423.82768844921</v>
      </c>
      <c r="F32" s="121">
        <v>209416.48</v>
      </c>
      <c r="G32" s="122">
        <f t="shared" si="15"/>
        <v>31007.347688449197</v>
      </c>
      <c r="H32" s="121">
        <f>'[2]Leaf-T'!F34</f>
        <v>299385.8327487369</v>
      </c>
      <c r="I32" s="121">
        <v>284528.32</v>
      </c>
      <c r="J32" s="122">
        <f t="shared" si="16"/>
        <v>14857.512748736888</v>
      </c>
      <c r="K32" s="121">
        <f>'[2]Leaf-T'!G34</f>
        <v>298057.80761823407</v>
      </c>
      <c r="L32" s="121">
        <v>259265.62</v>
      </c>
      <c r="M32" s="124">
        <f t="shared" si="17"/>
        <v>38792.187618234078</v>
      </c>
      <c r="N32" s="157">
        <f t="shared" si="18"/>
        <v>837867.46805542021</v>
      </c>
      <c r="O32" s="322">
        <f t="shared" si="18"/>
        <v>753210.42</v>
      </c>
      <c r="P32" s="159">
        <f t="shared" si="19"/>
        <v>84657.048055420164</v>
      </c>
      <c r="Q32" s="143">
        <f>'[2]Leaf-T'!H34</f>
        <v>221074.08185490643</v>
      </c>
      <c r="R32" s="121">
        <v>149612.97</v>
      </c>
      <c r="S32" s="122">
        <f t="shared" si="20"/>
        <v>71461.111854906427</v>
      </c>
      <c r="T32" s="121">
        <f>'[2]Leaf-T'!I34</f>
        <v>282315.13757352985</v>
      </c>
      <c r="U32" s="121"/>
      <c r="V32" s="122">
        <f t="shared" si="21"/>
        <v>282315.13757352985</v>
      </c>
      <c r="W32" s="483">
        <f>'[2]Leaf-T'!J34</f>
        <v>288855.01191157172</v>
      </c>
      <c r="X32" s="121"/>
      <c r="Y32" s="124">
        <f t="shared" si="22"/>
        <v>288855.01191157172</v>
      </c>
      <c r="Z32" s="157">
        <f t="shared" si="23"/>
        <v>792244.23134000797</v>
      </c>
      <c r="AA32" s="322">
        <f t="shared" si="23"/>
        <v>149612.97</v>
      </c>
      <c r="AB32" s="159">
        <f t="shared" si="24"/>
        <v>642631.261340008</v>
      </c>
      <c r="AC32" s="439">
        <f t="shared" si="25"/>
        <v>1630111.6993954282</v>
      </c>
      <c r="AD32" s="327">
        <f t="shared" si="25"/>
        <v>902823.39</v>
      </c>
      <c r="AE32" s="168">
        <f t="shared" si="26"/>
        <v>727288.30939542816</v>
      </c>
      <c r="AF32" s="143">
        <f>'[2]Leaf-T'!K34</f>
        <v>278461.77456629736</v>
      </c>
      <c r="AG32" s="121"/>
      <c r="AH32" s="122">
        <f t="shared" si="27"/>
        <v>278461.77456629736</v>
      </c>
      <c r="AI32" s="121">
        <f>'[2]Leaf-T'!L34</f>
        <v>316027.68653745443</v>
      </c>
      <c r="AJ32" s="121"/>
      <c r="AK32" s="122">
        <f t="shared" si="28"/>
        <v>316027.68653745443</v>
      </c>
      <c r="AL32" s="121">
        <f>'[2]Leaf-T'!M34</f>
        <v>321731.66931947647</v>
      </c>
      <c r="AM32" s="121"/>
      <c r="AN32" s="124">
        <f t="shared" si="29"/>
        <v>321731.66931947647</v>
      </c>
      <c r="AO32" s="157">
        <f t="shared" si="9"/>
        <v>916221.13042322826</v>
      </c>
      <c r="AP32" s="322">
        <f t="shared" si="9"/>
        <v>0</v>
      </c>
      <c r="AQ32" s="478">
        <f t="shared" si="10"/>
        <v>916221.13042322826</v>
      </c>
      <c r="AR32" s="143">
        <f>'[2]Leaf-T'!N34</f>
        <v>321214.17447360378</v>
      </c>
      <c r="AS32" s="121"/>
      <c r="AT32" s="122">
        <f t="shared" si="30"/>
        <v>321214.17447360378</v>
      </c>
      <c r="AU32" s="121">
        <f>'[2]Leaf-T'!O34</f>
        <v>339766.59986819437</v>
      </c>
      <c r="AV32" s="121"/>
      <c r="AW32" s="123">
        <f t="shared" si="31"/>
        <v>339766.59986819437</v>
      </c>
      <c r="AX32" s="121">
        <f>'[2]Leaf-T'!P34</f>
        <v>289694.87160158961</v>
      </c>
      <c r="AY32" s="121"/>
      <c r="AZ32" s="122">
        <f t="shared" si="32"/>
        <v>289694.87160158961</v>
      </c>
      <c r="BA32" s="157">
        <f t="shared" si="33"/>
        <v>950675.64594338776</v>
      </c>
      <c r="BB32" s="158">
        <f t="shared" si="34"/>
        <v>0</v>
      </c>
      <c r="BC32" s="452">
        <f t="shared" si="35"/>
        <v>950675.64594338776</v>
      </c>
      <c r="BD32" s="166">
        <f t="shared" si="36"/>
        <v>1866896.7763666161</v>
      </c>
      <c r="BE32" s="167">
        <f t="shared" si="37"/>
        <v>0</v>
      </c>
      <c r="BF32" s="447">
        <f t="shared" si="38"/>
        <v>1866896.7763666161</v>
      </c>
      <c r="BG32" s="439">
        <f t="shared" si="39"/>
        <v>3497008.4757620441</v>
      </c>
      <c r="BH32" s="447">
        <f t="shared" si="40"/>
        <v>902823.39</v>
      </c>
      <c r="BI32" s="447">
        <f t="shared" si="41"/>
        <v>2594185.0857620439</v>
      </c>
      <c r="BJ32" s="465"/>
      <c r="BL32" s="456">
        <f>VLOOKUP($B32,Test!$A$131:$J$184,3,0)</f>
        <v>402197.28</v>
      </c>
    </row>
    <row r="33" spans="1:64" s="183" customFormat="1" ht="30" customHeight="1" x14ac:dyDescent="0.5">
      <c r="A33" s="184">
        <f t="shared" si="42"/>
        <v>27</v>
      </c>
      <c r="B33" s="222">
        <v>51409</v>
      </c>
      <c r="C33" s="236" t="s">
        <v>22</v>
      </c>
      <c r="D33" s="186" t="s">
        <v>63</v>
      </c>
      <c r="E33" s="143">
        <f>'[2]Leaf-T'!E35</f>
        <v>216527.77906696175</v>
      </c>
      <c r="F33" s="121">
        <v>204896.92</v>
      </c>
      <c r="G33" s="122">
        <f t="shared" si="15"/>
        <v>11630.859066961741</v>
      </c>
      <c r="H33" s="121">
        <f>'[2]Leaf-T'!F35</f>
        <v>216677.11965344014</v>
      </c>
      <c r="I33" s="121">
        <v>199305.68</v>
      </c>
      <c r="J33" s="122">
        <f t="shared" si="16"/>
        <v>17371.439653440146</v>
      </c>
      <c r="K33" s="121">
        <f>'[2]Leaf-T'!G35</f>
        <v>214980.55122298378</v>
      </c>
      <c r="L33" s="121">
        <v>207442.93</v>
      </c>
      <c r="M33" s="124">
        <f t="shared" si="17"/>
        <v>7537.6212229837838</v>
      </c>
      <c r="N33" s="157">
        <f t="shared" si="18"/>
        <v>648185.44994338567</v>
      </c>
      <c r="O33" s="322">
        <f t="shared" si="18"/>
        <v>611645.53</v>
      </c>
      <c r="P33" s="159">
        <f t="shared" si="19"/>
        <v>36539.919943385641</v>
      </c>
      <c r="Q33" s="143">
        <f>'[2]Leaf-T'!H35</f>
        <v>212874.14005702082</v>
      </c>
      <c r="R33" s="121">
        <v>163565.24</v>
      </c>
      <c r="S33" s="122">
        <f t="shared" si="20"/>
        <v>49308.90005702083</v>
      </c>
      <c r="T33" s="121">
        <f>'[2]Leaf-T'!I35</f>
        <v>213393.73796446127</v>
      </c>
      <c r="U33" s="121"/>
      <c r="V33" s="122">
        <f t="shared" si="21"/>
        <v>213393.73796446127</v>
      </c>
      <c r="W33" s="483">
        <f>'[2]Leaf-T'!J35</f>
        <v>210914.35266355419</v>
      </c>
      <c r="X33" s="121"/>
      <c r="Y33" s="124">
        <f t="shared" si="22"/>
        <v>210914.35266355419</v>
      </c>
      <c r="Z33" s="157">
        <f t="shared" si="23"/>
        <v>637182.23068503628</v>
      </c>
      <c r="AA33" s="322">
        <f t="shared" si="23"/>
        <v>163565.24</v>
      </c>
      <c r="AB33" s="159">
        <f t="shared" si="24"/>
        <v>473616.99068503629</v>
      </c>
      <c r="AC33" s="439">
        <f t="shared" si="25"/>
        <v>1285367.6806284219</v>
      </c>
      <c r="AD33" s="327">
        <f t="shared" si="25"/>
        <v>775210.77</v>
      </c>
      <c r="AE33" s="168">
        <f t="shared" si="26"/>
        <v>510156.91062842193</v>
      </c>
      <c r="AF33" s="143">
        <f>'[2]Leaf-T'!K35</f>
        <v>213833.45182598088</v>
      </c>
      <c r="AG33" s="121"/>
      <c r="AH33" s="122">
        <f t="shared" si="27"/>
        <v>213833.45182598088</v>
      </c>
      <c r="AI33" s="121">
        <f>'[2]Leaf-T'!L35</f>
        <v>216645.00345358078</v>
      </c>
      <c r="AJ33" s="121"/>
      <c r="AK33" s="122">
        <f t="shared" si="28"/>
        <v>216645.00345358078</v>
      </c>
      <c r="AL33" s="121">
        <f>'[2]Leaf-T'!M35</f>
        <v>216525.39264967781</v>
      </c>
      <c r="AM33" s="121"/>
      <c r="AN33" s="124">
        <f t="shared" si="29"/>
        <v>216525.39264967781</v>
      </c>
      <c r="AO33" s="157">
        <f t="shared" si="9"/>
        <v>647003.84792923951</v>
      </c>
      <c r="AP33" s="322">
        <f t="shared" si="9"/>
        <v>0</v>
      </c>
      <c r="AQ33" s="478">
        <f t="shared" si="10"/>
        <v>647003.84792923951</v>
      </c>
      <c r="AR33" s="143">
        <f>'[2]Leaf-T'!N35</f>
        <v>216779.49889639296</v>
      </c>
      <c r="AS33" s="121"/>
      <c r="AT33" s="122">
        <f t="shared" si="30"/>
        <v>216779.49889639296</v>
      </c>
      <c r="AU33" s="121">
        <f>'[2]Leaf-T'!O35</f>
        <v>218178.46645414206</v>
      </c>
      <c r="AV33" s="121"/>
      <c r="AW33" s="123">
        <f t="shared" si="31"/>
        <v>218178.46645414206</v>
      </c>
      <c r="AX33" s="121">
        <f>'[2]Leaf-T'!P35</f>
        <v>216760.12560967449</v>
      </c>
      <c r="AY33" s="121"/>
      <c r="AZ33" s="122">
        <f t="shared" si="32"/>
        <v>216760.12560967449</v>
      </c>
      <c r="BA33" s="157">
        <f t="shared" si="33"/>
        <v>651718.09096020949</v>
      </c>
      <c r="BB33" s="158">
        <f t="shared" si="34"/>
        <v>0</v>
      </c>
      <c r="BC33" s="452">
        <f t="shared" si="35"/>
        <v>651718.09096020949</v>
      </c>
      <c r="BD33" s="166">
        <f t="shared" si="36"/>
        <v>1298721.938889449</v>
      </c>
      <c r="BE33" s="167">
        <f t="shared" si="37"/>
        <v>0</v>
      </c>
      <c r="BF33" s="447">
        <f t="shared" si="38"/>
        <v>1298721.938889449</v>
      </c>
      <c r="BG33" s="439">
        <f t="shared" si="39"/>
        <v>2584089.6195178712</v>
      </c>
      <c r="BH33" s="447">
        <f t="shared" si="40"/>
        <v>775210.77</v>
      </c>
      <c r="BI33" s="447">
        <f t="shared" si="41"/>
        <v>1808878.8495178712</v>
      </c>
      <c r="BJ33" s="465"/>
      <c r="BL33" s="456">
        <f>VLOOKUP($B33,Test!$A$131:$J$184,3,0)</f>
        <v>248175.85</v>
      </c>
    </row>
    <row r="34" spans="1:64" s="183" customFormat="1" ht="30" customHeight="1" x14ac:dyDescent="0.5">
      <c r="A34" s="184">
        <f t="shared" si="42"/>
        <v>28</v>
      </c>
      <c r="B34" s="222">
        <v>51499</v>
      </c>
      <c r="C34" s="236" t="s">
        <v>23</v>
      </c>
      <c r="D34" s="186" t="s">
        <v>64</v>
      </c>
      <c r="E34" s="143">
        <f>'[2]Leaf-T'!E36</f>
        <v>0</v>
      </c>
      <c r="F34" s="121"/>
      <c r="G34" s="122">
        <f t="shared" si="15"/>
        <v>0</v>
      </c>
      <c r="H34" s="121">
        <f>'[2]Leaf-T'!F36</f>
        <v>0</v>
      </c>
      <c r="I34" s="121"/>
      <c r="J34" s="122">
        <f t="shared" si="16"/>
        <v>0</v>
      </c>
      <c r="K34" s="121">
        <f>'[2]Leaf-T'!G36</f>
        <v>0</v>
      </c>
      <c r="L34" s="121"/>
      <c r="M34" s="124">
        <f t="shared" si="17"/>
        <v>0</v>
      </c>
      <c r="N34" s="157">
        <f t="shared" si="18"/>
        <v>0</v>
      </c>
      <c r="O34" s="322">
        <f t="shared" si="18"/>
        <v>0</v>
      </c>
      <c r="P34" s="159">
        <f t="shared" si="19"/>
        <v>0</v>
      </c>
      <c r="Q34" s="143">
        <f>'[2]Leaf-T'!H36</f>
        <v>0</v>
      </c>
      <c r="R34" s="121"/>
      <c r="S34" s="122">
        <f t="shared" si="20"/>
        <v>0</v>
      </c>
      <c r="T34" s="121">
        <f>'[2]Leaf-T'!I36</f>
        <v>0</v>
      </c>
      <c r="U34" s="121"/>
      <c r="V34" s="122">
        <f t="shared" si="21"/>
        <v>0</v>
      </c>
      <c r="W34" s="483">
        <f>'[2]Leaf-T'!J36</f>
        <v>0</v>
      </c>
      <c r="X34" s="121"/>
      <c r="Y34" s="124">
        <f t="shared" si="22"/>
        <v>0</v>
      </c>
      <c r="Z34" s="157">
        <f t="shared" si="23"/>
        <v>0</v>
      </c>
      <c r="AA34" s="322">
        <f t="shared" si="23"/>
        <v>0</v>
      </c>
      <c r="AB34" s="159">
        <f t="shared" si="24"/>
        <v>0</v>
      </c>
      <c r="AC34" s="439">
        <f t="shared" si="25"/>
        <v>0</v>
      </c>
      <c r="AD34" s="327">
        <f t="shared" si="25"/>
        <v>0</v>
      </c>
      <c r="AE34" s="168">
        <f t="shared" si="26"/>
        <v>0</v>
      </c>
      <c r="AF34" s="143">
        <f>'[2]Leaf-T'!K36</f>
        <v>0</v>
      </c>
      <c r="AG34" s="121"/>
      <c r="AH34" s="122">
        <f t="shared" si="27"/>
        <v>0</v>
      </c>
      <c r="AI34" s="121">
        <f>'[2]Leaf-T'!L36</f>
        <v>0</v>
      </c>
      <c r="AJ34" s="121"/>
      <c r="AK34" s="122">
        <f t="shared" si="28"/>
        <v>0</v>
      </c>
      <c r="AL34" s="121">
        <f>'[2]Leaf-T'!M36</f>
        <v>0</v>
      </c>
      <c r="AM34" s="121"/>
      <c r="AN34" s="124">
        <f t="shared" si="29"/>
        <v>0</v>
      </c>
      <c r="AO34" s="157">
        <f t="shared" si="9"/>
        <v>0</v>
      </c>
      <c r="AP34" s="322">
        <f t="shared" si="9"/>
        <v>0</v>
      </c>
      <c r="AQ34" s="478">
        <f t="shared" si="10"/>
        <v>0</v>
      </c>
      <c r="AR34" s="143">
        <f>'[2]Leaf-T'!N36</f>
        <v>0</v>
      </c>
      <c r="AS34" s="121"/>
      <c r="AT34" s="122">
        <f t="shared" si="30"/>
        <v>0</v>
      </c>
      <c r="AU34" s="121">
        <f>'[2]Leaf-T'!O36</f>
        <v>0</v>
      </c>
      <c r="AV34" s="121"/>
      <c r="AW34" s="123">
        <f t="shared" si="31"/>
        <v>0</v>
      </c>
      <c r="AX34" s="121">
        <f>'[2]Leaf-T'!P36</f>
        <v>0</v>
      </c>
      <c r="AY34" s="121"/>
      <c r="AZ34" s="122">
        <f t="shared" si="32"/>
        <v>0</v>
      </c>
      <c r="BA34" s="157">
        <f t="shared" si="33"/>
        <v>0</v>
      </c>
      <c r="BB34" s="158">
        <f t="shared" si="34"/>
        <v>0</v>
      </c>
      <c r="BC34" s="452">
        <f t="shared" si="35"/>
        <v>0</v>
      </c>
      <c r="BD34" s="166">
        <f t="shared" si="36"/>
        <v>0</v>
      </c>
      <c r="BE34" s="167">
        <f t="shared" si="37"/>
        <v>0</v>
      </c>
      <c r="BF34" s="447">
        <f t="shared" si="38"/>
        <v>0</v>
      </c>
      <c r="BG34" s="439">
        <f t="shared" si="39"/>
        <v>0</v>
      </c>
      <c r="BH34" s="447">
        <f t="shared" si="40"/>
        <v>0</v>
      </c>
      <c r="BI34" s="447">
        <f t="shared" si="41"/>
        <v>0</v>
      </c>
      <c r="BJ34" s="465"/>
      <c r="BL34" s="456">
        <f>VLOOKUP($B34,Test!$A$131:$J$184,3,0)</f>
        <v>0</v>
      </c>
    </row>
    <row r="35" spans="1:64" s="183" customFormat="1" ht="30" customHeight="1" x14ac:dyDescent="0.5">
      <c r="A35" s="184">
        <f t="shared" si="42"/>
        <v>29</v>
      </c>
      <c r="B35" s="222">
        <v>51601</v>
      </c>
      <c r="C35" s="236" t="s">
        <v>24</v>
      </c>
      <c r="D35" s="186" t="s">
        <v>65</v>
      </c>
      <c r="E35" s="143">
        <f>'[2]Leaf-T'!E37</f>
        <v>0</v>
      </c>
      <c r="F35" s="121"/>
      <c r="G35" s="122">
        <f t="shared" si="15"/>
        <v>0</v>
      </c>
      <c r="H35" s="121">
        <f>'[2]Leaf-T'!F37</f>
        <v>0</v>
      </c>
      <c r="I35" s="121"/>
      <c r="J35" s="122">
        <f t="shared" si="16"/>
        <v>0</v>
      </c>
      <c r="K35" s="121">
        <f>'[2]Leaf-T'!G37</f>
        <v>0</v>
      </c>
      <c r="L35" s="121"/>
      <c r="M35" s="124">
        <f t="shared" si="17"/>
        <v>0</v>
      </c>
      <c r="N35" s="157">
        <f t="shared" si="18"/>
        <v>0</v>
      </c>
      <c r="O35" s="322">
        <f t="shared" si="18"/>
        <v>0</v>
      </c>
      <c r="P35" s="159">
        <f t="shared" si="19"/>
        <v>0</v>
      </c>
      <c r="Q35" s="143">
        <f>'[2]Leaf-T'!H37</f>
        <v>0</v>
      </c>
      <c r="R35" s="121"/>
      <c r="S35" s="122">
        <f t="shared" si="20"/>
        <v>0</v>
      </c>
      <c r="T35" s="121">
        <f>'[2]Leaf-T'!I37</f>
        <v>0</v>
      </c>
      <c r="U35" s="121"/>
      <c r="V35" s="122">
        <f t="shared" si="21"/>
        <v>0</v>
      </c>
      <c r="W35" s="483">
        <f>'[2]Leaf-T'!J37</f>
        <v>0</v>
      </c>
      <c r="X35" s="121"/>
      <c r="Y35" s="124">
        <f t="shared" si="22"/>
        <v>0</v>
      </c>
      <c r="Z35" s="157">
        <f t="shared" si="23"/>
        <v>0</v>
      </c>
      <c r="AA35" s="322">
        <f t="shared" si="23"/>
        <v>0</v>
      </c>
      <c r="AB35" s="159">
        <f t="shared" si="24"/>
        <v>0</v>
      </c>
      <c r="AC35" s="439">
        <f t="shared" si="25"/>
        <v>0</v>
      </c>
      <c r="AD35" s="327">
        <f t="shared" si="25"/>
        <v>0</v>
      </c>
      <c r="AE35" s="168">
        <f t="shared" si="26"/>
        <v>0</v>
      </c>
      <c r="AF35" s="143">
        <f>'[2]Leaf-T'!K37</f>
        <v>0</v>
      </c>
      <c r="AG35" s="121"/>
      <c r="AH35" s="122">
        <f t="shared" si="27"/>
        <v>0</v>
      </c>
      <c r="AI35" s="121">
        <f>'[2]Leaf-T'!L37</f>
        <v>0</v>
      </c>
      <c r="AJ35" s="121"/>
      <c r="AK35" s="122">
        <f t="shared" si="28"/>
        <v>0</v>
      </c>
      <c r="AL35" s="121">
        <f>'[2]Leaf-T'!M37</f>
        <v>0</v>
      </c>
      <c r="AM35" s="121"/>
      <c r="AN35" s="124">
        <f t="shared" si="29"/>
        <v>0</v>
      </c>
      <c r="AO35" s="157">
        <f t="shared" si="9"/>
        <v>0</v>
      </c>
      <c r="AP35" s="322">
        <f t="shared" si="9"/>
        <v>0</v>
      </c>
      <c r="AQ35" s="478">
        <f t="shared" si="10"/>
        <v>0</v>
      </c>
      <c r="AR35" s="143">
        <f>'[2]Leaf-T'!N37</f>
        <v>0</v>
      </c>
      <c r="AS35" s="121"/>
      <c r="AT35" s="122">
        <f t="shared" si="30"/>
        <v>0</v>
      </c>
      <c r="AU35" s="121">
        <f>'[2]Leaf-T'!O37</f>
        <v>0</v>
      </c>
      <c r="AV35" s="121"/>
      <c r="AW35" s="123">
        <f t="shared" si="31"/>
        <v>0</v>
      </c>
      <c r="AX35" s="121">
        <f>'[2]Leaf-T'!P37</f>
        <v>0</v>
      </c>
      <c r="AY35" s="121"/>
      <c r="AZ35" s="122">
        <f t="shared" si="32"/>
        <v>0</v>
      </c>
      <c r="BA35" s="157">
        <f t="shared" si="33"/>
        <v>0</v>
      </c>
      <c r="BB35" s="158">
        <f t="shared" si="34"/>
        <v>0</v>
      </c>
      <c r="BC35" s="452">
        <f t="shared" si="35"/>
        <v>0</v>
      </c>
      <c r="BD35" s="166">
        <f t="shared" si="36"/>
        <v>0</v>
      </c>
      <c r="BE35" s="167">
        <f t="shared" si="37"/>
        <v>0</v>
      </c>
      <c r="BF35" s="447">
        <f t="shared" si="38"/>
        <v>0</v>
      </c>
      <c r="BG35" s="439">
        <f t="shared" si="39"/>
        <v>0</v>
      </c>
      <c r="BH35" s="447">
        <f t="shared" si="40"/>
        <v>0</v>
      </c>
      <c r="BI35" s="447">
        <f t="shared" si="41"/>
        <v>0</v>
      </c>
      <c r="BJ35" s="465"/>
      <c r="BL35" s="456">
        <f>VLOOKUP($B35,Test!$A$131:$J$184,3,0)</f>
        <v>0</v>
      </c>
    </row>
    <row r="36" spans="1:64" s="183" customFormat="1" ht="30" customHeight="1" x14ac:dyDescent="0.5">
      <c r="A36" s="184">
        <f t="shared" si="42"/>
        <v>30</v>
      </c>
      <c r="B36" s="222">
        <v>51602</v>
      </c>
      <c r="C36" s="236" t="s">
        <v>25</v>
      </c>
      <c r="D36" s="186" t="s">
        <v>66</v>
      </c>
      <c r="E36" s="143">
        <f>'[2]Leaf-T'!E38</f>
        <v>0</v>
      </c>
      <c r="F36" s="121"/>
      <c r="G36" s="122">
        <f t="shared" si="15"/>
        <v>0</v>
      </c>
      <c r="H36" s="121">
        <f>'[2]Leaf-T'!F38</f>
        <v>0</v>
      </c>
      <c r="I36" s="121"/>
      <c r="J36" s="122">
        <f t="shared" si="16"/>
        <v>0</v>
      </c>
      <c r="K36" s="121">
        <f>'[2]Leaf-T'!G38</f>
        <v>0</v>
      </c>
      <c r="L36" s="121"/>
      <c r="M36" s="124">
        <f t="shared" si="17"/>
        <v>0</v>
      </c>
      <c r="N36" s="157">
        <f t="shared" si="18"/>
        <v>0</v>
      </c>
      <c r="O36" s="322">
        <f t="shared" si="18"/>
        <v>0</v>
      </c>
      <c r="P36" s="159">
        <f t="shared" si="19"/>
        <v>0</v>
      </c>
      <c r="Q36" s="143">
        <f>'[2]Leaf-T'!H38</f>
        <v>0</v>
      </c>
      <c r="R36" s="121"/>
      <c r="S36" s="122">
        <f t="shared" si="20"/>
        <v>0</v>
      </c>
      <c r="T36" s="121">
        <f>'[2]Leaf-T'!I38</f>
        <v>0</v>
      </c>
      <c r="U36" s="121"/>
      <c r="V36" s="122">
        <f t="shared" si="21"/>
        <v>0</v>
      </c>
      <c r="W36" s="483">
        <f>'[2]Leaf-T'!J38</f>
        <v>0</v>
      </c>
      <c r="X36" s="121"/>
      <c r="Y36" s="124">
        <f t="shared" si="22"/>
        <v>0</v>
      </c>
      <c r="Z36" s="157">
        <f t="shared" si="23"/>
        <v>0</v>
      </c>
      <c r="AA36" s="322">
        <f t="shared" si="23"/>
        <v>0</v>
      </c>
      <c r="AB36" s="159">
        <f t="shared" si="24"/>
        <v>0</v>
      </c>
      <c r="AC36" s="439">
        <f t="shared" si="25"/>
        <v>0</v>
      </c>
      <c r="AD36" s="327">
        <f t="shared" si="25"/>
        <v>0</v>
      </c>
      <c r="AE36" s="168">
        <f t="shared" si="26"/>
        <v>0</v>
      </c>
      <c r="AF36" s="143">
        <f>'[2]Leaf-T'!K38</f>
        <v>0</v>
      </c>
      <c r="AG36" s="121"/>
      <c r="AH36" s="122">
        <f t="shared" si="27"/>
        <v>0</v>
      </c>
      <c r="AI36" s="121">
        <f>'[2]Leaf-T'!L38</f>
        <v>0</v>
      </c>
      <c r="AJ36" s="121"/>
      <c r="AK36" s="122">
        <f t="shared" si="28"/>
        <v>0</v>
      </c>
      <c r="AL36" s="121">
        <f>'[2]Leaf-T'!M38</f>
        <v>0</v>
      </c>
      <c r="AM36" s="121"/>
      <c r="AN36" s="124">
        <f t="shared" si="29"/>
        <v>0</v>
      </c>
      <c r="AO36" s="157">
        <f t="shared" si="9"/>
        <v>0</v>
      </c>
      <c r="AP36" s="322">
        <f t="shared" si="9"/>
        <v>0</v>
      </c>
      <c r="AQ36" s="478">
        <f t="shared" si="10"/>
        <v>0</v>
      </c>
      <c r="AR36" s="143">
        <f>'[2]Leaf-T'!N38</f>
        <v>0</v>
      </c>
      <c r="AS36" s="121"/>
      <c r="AT36" s="122">
        <f t="shared" si="30"/>
        <v>0</v>
      </c>
      <c r="AU36" s="121">
        <f>'[2]Leaf-T'!O38</f>
        <v>0</v>
      </c>
      <c r="AV36" s="121"/>
      <c r="AW36" s="123">
        <f t="shared" si="31"/>
        <v>0</v>
      </c>
      <c r="AX36" s="121">
        <f>'[2]Leaf-T'!P38</f>
        <v>0</v>
      </c>
      <c r="AY36" s="121"/>
      <c r="AZ36" s="122">
        <f t="shared" si="32"/>
        <v>0</v>
      </c>
      <c r="BA36" s="157">
        <f t="shared" si="33"/>
        <v>0</v>
      </c>
      <c r="BB36" s="158">
        <f t="shared" si="34"/>
        <v>0</v>
      </c>
      <c r="BC36" s="452">
        <f t="shared" si="35"/>
        <v>0</v>
      </c>
      <c r="BD36" s="166">
        <f t="shared" si="36"/>
        <v>0</v>
      </c>
      <c r="BE36" s="167">
        <f t="shared" si="37"/>
        <v>0</v>
      </c>
      <c r="BF36" s="447">
        <f t="shared" si="38"/>
        <v>0</v>
      </c>
      <c r="BG36" s="439">
        <f t="shared" si="39"/>
        <v>0</v>
      </c>
      <c r="BH36" s="447">
        <f t="shared" si="40"/>
        <v>0</v>
      </c>
      <c r="BI36" s="447">
        <f t="shared" si="41"/>
        <v>0</v>
      </c>
      <c r="BJ36" s="465"/>
      <c r="BL36" s="456">
        <f>VLOOKUP($B36,Test!$A$131:$J$184,3,0)</f>
        <v>0</v>
      </c>
    </row>
    <row r="37" spans="1:64" s="183" customFormat="1" ht="30" customHeight="1" x14ac:dyDescent="0.5">
      <c r="A37" s="184">
        <f t="shared" si="42"/>
        <v>31</v>
      </c>
      <c r="B37" s="222">
        <v>51603</v>
      </c>
      <c r="C37" s="236" t="s">
        <v>26</v>
      </c>
      <c r="D37" s="186" t="s">
        <v>83</v>
      </c>
      <c r="E37" s="143">
        <f>'[2]Leaf-T'!E39</f>
        <v>0</v>
      </c>
      <c r="F37" s="121"/>
      <c r="G37" s="122">
        <f t="shared" si="15"/>
        <v>0</v>
      </c>
      <c r="H37" s="121">
        <f>'[2]Leaf-T'!F39</f>
        <v>0</v>
      </c>
      <c r="I37" s="121"/>
      <c r="J37" s="122">
        <f t="shared" si="16"/>
        <v>0</v>
      </c>
      <c r="K37" s="121">
        <f>'[2]Leaf-T'!G39</f>
        <v>0</v>
      </c>
      <c r="L37" s="121"/>
      <c r="M37" s="124">
        <f t="shared" si="17"/>
        <v>0</v>
      </c>
      <c r="N37" s="157">
        <f t="shared" si="18"/>
        <v>0</v>
      </c>
      <c r="O37" s="322">
        <f t="shared" si="18"/>
        <v>0</v>
      </c>
      <c r="P37" s="159">
        <f t="shared" si="19"/>
        <v>0</v>
      </c>
      <c r="Q37" s="143">
        <f>'[2]Leaf-T'!H39</f>
        <v>0</v>
      </c>
      <c r="R37" s="121"/>
      <c r="S37" s="122">
        <f t="shared" si="20"/>
        <v>0</v>
      </c>
      <c r="T37" s="121">
        <f>'[2]Leaf-T'!I39</f>
        <v>0</v>
      </c>
      <c r="U37" s="121"/>
      <c r="V37" s="122">
        <f t="shared" si="21"/>
        <v>0</v>
      </c>
      <c r="W37" s="483">
        <f>'[2]Leaf-T'!J39</f>
        <v>0</v>
      </c>
      <c r="X37" s="121"/>
      <c r="Y37" s="124">
        <f t="shared" si="22"/>
        <v>0</v>
      </c>
      <c r="Z37" s="157">
        <f t="shared" si="23"/>
        <v>0</v>
      </c>
      <c r="AA37" s="322">
        <f t="shared" si="23"/>
        <v>0</v>
      </c>
      <c r="AB37" s="159">
        <f t="shared" si="24"/>
        <v>0</v>
      </c>
      <c r="AC37" s="439">
        <f t="shared" si="25"/>
        <v>0</v>
      </c>
      <c r="AD37" s="327">
        <f t="shared" si="25"/>
        <v>0</v>
      </c>
      <c r="AE37" s="168">
        <f t="shared" si="26"/>
        <v>0</v>
      </c>
      <c r="AF37" s="143">
        <f>'[2]Leaf-T'!K39</f>
        <v>0</v>
      </c>
      <c r="AG37" s="121"/>
      <c r="AH37" s="122">
        <f t="shared" si="27"/>
        <v>0</v>
      </c>
      <c r="AI37" s="121">
        <f>'[2]Leaf-T'!L39</f>
        <v>0</v>
      </c>
      <c r="AJ37" s="121"/>
      <c r="AK37" s="122">
        <f t="shared" si="28"/>
        <v>0</v>
      </c>
      <c r="AL37" s="121">
        <f>'[2]Leaf-T'!M39</f>
        <v>0</v>
      </c>
      <c r="AM37" s="121"/>
      <c r="AN37" s="124">
        <f t="shared" si="29"/>
        <v>0</v>
      </c>
      <c r="AO37" s="157">
        <f t="shared" si="9"/>
        <v>0</v>
      </c>
      <c r="AP37" s="322">
        <f t="shared" si="9"/>
        <v>0</v>
      </c>
      <c r="AQ37" s="478">
        <f t="shared" si="10"/>
        <v>0</v>
      </c>
      <c r="AR37" s="143">
        <f>'[2]Leaf-T'!N39</f>
        <v>0</v>
      </c>
      <c r="AS37" s="121"/>
      <c r="AT37" s="122">
        <f t="shared" si="30"/>
        <v>0</v>
      </c>
      <c r="AU37" s="121">
        <f>'[2]Leaf-T'!O39</f>
        <v>0</v>
      </c>
      <c r="AV37" s="121"/>
      <c r="AW37" s="123">
        <f t="shared" si="31"/>
        <v>0</v>
      </c>
      <c r="AX37" s="121">
        <f>'[2]Leaf-T'!P39</f>
        <v>0</v>
      </c>
      <c r="AY37" s="121"/>
      <c r="AZ37" s="122">
        <f t="shared" si="32"/>
        <v>0</v>
      </c>
      <c r="BA37" s="157">
        <f t="shared" si="33"/>
        <v>0</v>
      </c>
      <c r="BB37" s="158">
        <f t="shared" si="34"/>
        <v>0</v>
      </c>
      <c r="BC37" s="452">
        <f t="shared" si="35"/>
        <v>0</v>
      </c>
      <c r="BD37" s="166">
        <f t="shared" si="36"/>
        <v>0</v>
      </c>
      <c r="BE37" s="167">
        <f t="shared" si="37"/>
        <v>0</v>
      </c>
      <c r="BF37" s="447">
        <f t="shared" si="38"/>
        <v>0</v>
      </c>
      <c r="BG37" s="439">
        <f t="shared" si="39"/>
        <v>0</v>
      </c>
      <c r="BH37" s="447">
        <f t="shared" si="40"/>
        <v>0</v>
      </c>
      <c r="BI37" s="447">
        <f t="shared" si="41"/>
        <v>0</v>
      </c>
      <c r="BJ37" s="465"/>
      <c r="BL37" s="456">
        <f>VLOOKUP($B37,Test!$A$131:$J$184,3,0)</f>
        <v>0</v>
      </c>
    </row>
    <row r="38" spans="1:64" s="183" customFormat="1" ht="30" customHeight="1" x14ac:dyDescent="0.5">
      <c r="A38" s="184">
        <f t="shared" si="42"/>
        <v>32</v>
      </c>
      <c r="B38" s="222">
        <v>51604</v>
      </c>
      <c r="C38" s="236" t="s">
        <v>27</v>
      </c>
      <c r="D38" s="186" t="s">
        <v>67</v>
      </c>
      <c r="E38" s="143">
        <f>'[2]Leaf-T'!E40</f>
        <v>0</v>
      </c>
      <c r="F38" s="121"/>
      <c r="G38" s="122">
        <f t="shared" si="15"/>
        <v>0</v>
      </c>
      <c r="H38" s="121">
        <f>'[2]Leaf-T'!F40</f>
        <v>0</v>
      </c>
      <c r="I38" s="121"/>
      <c r="J38" s="122">
        <f t="shared" si="16"/>
        <v>0</v>
      </c>
      <c r="K38" s="121">
        <f>'[2]Leaf-T'!G40</f>
        <v>0</v>
      </c>
      <c r="L38" s="121"/>
      <c r="M38" s="124">
        <f t="shared" si="17"/>
        <v>0</v>
      </c>
      <c r="N38" s="157">
        <f t="shared" si="18"/>
        <v>0</v>
      </c>
      <c r="O38" s="322">
        <f t="shared" si="18"/>
        <v>0</v>
      </c>
      <c r="P38" s="159">
        <f t="shared" si="19"/>
        <v>0</v>
      </c>
      <c r="Q38" s="143">
        <f>'[2]Leaf-T'!H40</f>
        <v>0</v>
      </c>
      <c r="R38" s="121"/>
      <c r="S38" s="122">
        <f t="shared" si="20"/>
        <v>0</v>
      </c>
      <c r="T38" s="121">
        <f>'[2]Leaf-T'!I40</f>
        <v>0</v>
      </c>
      <c r="U38" s="121"/>
      <c r="V38" s="122">
        <f t="shared" si="21"/>
        <v>0</v>
      </c>
      <c r="W38" s="483">
        <f>'[2]Leaf-T'!J40</f>
        <v>0</v>
      </c>
      <c r="X38" s="121"/>
      <c r="Y38" s="124">
        <f t="shared" si="22"/>
        <v>0</v>
      </c>
      <c r="Z38" s="157">
        <f t="shared" si="23"/>
        <v>0</v>
      </c>
      <c r="AA38" s="322">
        <f t="shared" si="23"/>
        <v>0</v>
      </c>
      <c r="AB38" s="159">
        <f t="shared" si="24"/>
        <v>0</v>
      </c>
      <c r="AC38" s="439">
        <f t="shared" si="25"/>
        <v>0</v>
      </c>
      <c r="AD38" s="327">
        <f t="shared" si="25"/>
        <v>0</v>
      </c>
      <c r="AE38" s="168">
        <f t="shared" si="26"/>
        <v>0</v>
      </c>
      <c r="AF38" s="143">
        <f>'[2]Leaf-T'!K40</f>
        <v>0</v>
      </c>
      <c r="AG38" s="121"/>
      <c r="AH38" s="122">
        <f t="shared" si="27"/>
        <v>0</v>
      </c>
      <c r="AI38" s="121">
        <f>'[2]Leaf-T'!L40</f>
        <v>0</v>
      </c>
      <c r="AJ38" s="121"/>
      <c r="AK38" s="122">
        <f t="shared" si="28"/>
        <v>0</v>
      </c>
      <c r="AL38" s="121">
        <f>'[2]Leaf-T'!M40</f>
        <v>0</v>
      </c>
      <c r="AM38" s="121"/>
      <c r="AN38" s="124">
        <f t="shared" si="29"/>
        <v>0</v>
      </c>
      <c r="AO38" s="157">
        <f t="shared" si="9"/>
        <v>0</v>
      </c>
      <c r="AP38" s="322">
        <f t="shared" si="9"/>
        <v>0</v>
      </c>
      <c r="AQ38" s="478">
        <f t="shared" si="10"/>
        <v>0</v>
      </c>
      <c r="AR38" s="143">
        <f>'[2]Leaf-T'!N40</f>
        <v>0</v>
      </c>
      <c r="AS38" s="121"/>
      <c r="AT38" s="122">
        <f t="shared" si="30"/>
        <v>0</v>
      </c>
      <c r="AU38" s="121">
        <f>'[2]Leaf-T'!O40</f>
        <v>0</v>
      </c>
      <c r="AV38" s="121"/>
      <c r="AW38" s="123">
        <f t="shared" si="31"/>
        <v>0</v>
      </c>
      <c r="AX38" s="121">
        <f>'[2]Leaf-T'!P40</f>
        <v>0</v>
      </c>
      <c r="AY38" s="121"/>
      <c r="AZ38" s="122">
        <f t="shared" si="32"/>
        <v>0</v>
      </c>
      <c r="BA38" s="157">
        <f t="shared" si="33"/>
        <v>0</v>
      </c>
      <c r="BB38" s="158">
        <f t="shared" si="34"/>
        <v>0</v>
      </c>
      <c r="BC38" s="452">
        <f t="shared" si="35"/>
        <v>0</v>
      </c>
      <c r="BD38" s="166">
        <f t="shared" si="36"/>
        <v>0</v>
      </c>
      <c r="BE38" s="167">
        <f t="shared" si="37"/>
        <v>0</v>
      </c>
      <c r="BF38" s="447">
        <f t="shared" si="38"/>
        <v>0</v>
      </c>
      <c r="BG38" s="439">
        <f t="shared" si="39"/>
        <v>0</v>
      </c>
      <c r="BH38" s="447">
        <f t="shared" si="40"/>
        <v>0</v>
      </c>
      <c r="BI38" s="447">
        <f t="shared" si="41"/>
        <v>0</v>
      </c>
      <c r="BJ38" s="465"/>
      <c r="BL38" s="456">
        <f>VLOOKUP($B38,Test!$A$131:$J$184,3,0)</f>
        <v>0</v>
      </c>
    </row>
    <row r="39" spans="1:64" s="183" customFormat="1" ht="30" customHeight="1" x14ac:dyDescent="0.5">
      <c r="A39" s="184">
        <f t="shared" si="42"/>
        <v>33</v>
      </c>
      <c r="B39" s="222">
        <v>51605</v>
      </c>
      <c r="C39" s="236" t="s">
        <v>28</v>
      </c>
      <c r="D39" s="186" t="s">
        <v>84</v>
      </c>
      <c r="E39" s="143">
        <f>'[2]Leaf-T'!E41</f>
        <v>0</v>
      </c>
      <c r="F39" s="121"/>
      <c r="G39" s="122">
        <f t="shared" si="15"/>
        <v>0</v>
      </c>
      <c r="H39" s="121">
        <f>'[2]Leaf-T'!F41</f>
        <v>0</v>
      </c>
      <c r="I39" s="121"/>
      <c r="J39" s="122">
        <f t="shared" si="16"/>
        <v>0</v>
      </c>
      <c r="K39" s="121">
        <f>'[2]Leaf-T'!G41</f>
        <v>0</v>
      </c>
      <c r="L39" s="121"/>
      <c r="M39" s="124">
        <f t="shared" si="17"/>
        <v>0</v>
      </c>
      <c r="N39" s="157">
        <f t="shared" si="18"/>
        <v>0</v>
      </c>
      <c r="O39" s="322">
        <f t="shared" si="18"/>
        <v>0</v>
      </c>
      <c r="P39" s="159">
        <f t="shared" si="19"/>
        <v>0</v>
      </c>
      <c r="Q39" s="143">
        <f>'[2]Leaf-T'!H41</f>
        <v>0</v>
      </c>
      <c r="R39" s="121"/>
      <c r="S39" s="122">
        <f t="shared" si="20"/>
        <v>0</v>
      </c>
      <c r="T39" s="121">
        <f>'[2]Leaf-T'!I41</f>
        <v>0</v>
      </c>
      <c r="U39" s="121"/>
      <c r="V39" s="122">
        <f t="shared" si="21"/>
        <v>0</v>
      </c>
      <c r="W39" s="483">
        <f>'[2]Leaf-T'!J41</f>
        <v>0</v>
      </c>
      <c r="X39" s="121"/>
      <c r="Y39" s="124">
        <f t="shared" si="22"/>
        <v>0</v>
      </c>
      <c r="Z39" s="157">
        <f t="shared" si="23"/>
        <v>0</v>
      </c>
      <c r="AA39" s="322">
        <f t="shared" si="23"/>
        <v>0</v>
      </c>
      <c r="AB39" s="159">
        <f t="shared" si="24"/>
        <v>0</v>
      </c>
      <c r="AC39" s="439">
        <f t="shared" si="25"/>
        <v>0</v>
      </c>
      <c r="AD39" s="327">
        <f t="shared" si="25"/>
        <v>0</v>
      </c>
      <c r="AE39" s="168">
        <f t="shared" si="26"/>
        <v>0</v>
      </c>
      <c r="AF39" s="143">
        <f>'[2]Leaf-T'!K41</f>
        <v>0</v>
      </c>
      <c r="AG39" s="121"/>
      <c r="AH39" s="122">
        <f t="shared" si="27"/>
        <v>0</v>
      </c>
      <c r="AI39" s="121">
        <f>'[2]Leaf-T'!L41</f>
        <v>0</v>
      </c>
      <c r="AJ39" s="121"/>
      <c r="AK39" s="122">
        <f t="shared" si="28"/>
        <v>0</v>
      </c>
      <c r="AL39" s="121">
        <f>'[2]Leaf-T'!M41</f>
        <v>0</v>
      </c>
      <c r="AM39" s="121"/>
      <c r="AN39" s="124">
        <f t="shared" si="29"/>
        <v>0</v>
      </c>
      <c r="AO39" s="157">
        <f t="shared" si="9"/>
        <v>0</v>
      </c>
      <c r="AP39" s="322">
        <f t="shared" si="9"/>
        <v>0</v>
      </c>
      <c r="AQ39" s="478">
        <f t="shared" si="10"/>
        <v>0</v>
      </c>
      <c r="AR39" s="143">
        <f>'[2]Leaf-T'!N41</f>
        <v>0</v>
      </c>
      <c r="AS39" s="121"/>
      <c r="AT39" s="122">
        <f t="shared" si="30"/>
        <v>0</v>
      </c>
      <c r="AU39" s="121">
        <f>'[2]Leaf-T'!O41</f>
        <v>0</v>
      </c>
      <c r="AV39" s="121"/>
      <c r="AW39" s="123">
        <f t="shared" si="31"/>
        <v>0</v>
      </c>
      <c r="AX39" s="121">
        <f>'[2]Leaf-T'!P41</f>
        <v>0</v>
      </c>
      <c r="AY39" s="121"/>
      <c r="AZ39" s="122">
        <f t="shared" si="32"/>
        <v>0</v>
      </c>
      <c r="BA39" s="157">
        <f t="shared" si="33"/>
        <v>0</v>
      </c>
      <c r="BB39" s="158">
        <f t="shared" si="34"/>
        <v>0</v>
      </c>
      <c r="BC39" s="452">
        <f t="shared" si="35"/>
        <v>0</v>
      </c>
      <c r="BD39" s="166">
        <f t="shared" si="36"/>
        <v>0</v>
      </c>
      <c r="BE39" s="167">
        <f t="shared" si="37"/>
        <v>0</v>
      </c>
      <c r="BF39" s="447">
        <f t="shared" si="38"/>
        <v>0</v>
      </c>
      <c r="BG39" s="439">
        <f t="shared" si="39"/>
        <v>0</v>
      </c>
      <c r="BH39" s="447">
        <f t="shared" si="40"/>
        <v>0</v>
      </c>
      <c r="BI39" s="447">
        <f t="shared" si="41"/>
        <v>0</v>
      </c>
      <c r="BJ39" s="465"/>
      <c r="BL39" s="456">
        <f>VLOOKUP($B39,Test!$A$131:$J$184,3,0)</f>
        <v>0</v>
      </c>
    </row>
    <row r="40" spans="1:64" s="183" customFormat="1" ht="30" customHeight="1" x14ac:dyDescent="0.5">
      <c r="A40" s="184">
        <f t="shared" si="42"/>
        <v>34</v>
      </c>
      <c r="B40" s="222">
        <v>51606</v>
      </c>
      <c r="C40" s="236" t="s">
        <v>29</v>
      </c>
      <c r="D40" s="186" t="s">
        <v>68</v>
      </c>
      <c r="E40" s="143">
        <f>'[2]Leaf-T'!E42</f>
        <v>2648.8387529560518</v>
      </c>
      <c r="F40" s="121">
        <v>2281.96</v>
      </c>
      <c r="G40" s="122">
        <f t="shared" si="15"/>
        <v>366.87875295605181</v>
      </c>
      <c r="H40" s="121">
        <f>'[2]Leaf-T'!F42</f>
        <v>1334.6936784385657</v>
      </c>
      <c r="I40" s="121">
        <v>1299.67</v>
      </c>
      <c r="J40" s="122">
        <f t="shared" si="16"/>
        <v>35.023678438565639</v>
      </c>
      <c r="K40" s="121">
        <f>'[2]Leaf-T'!G42</f>
        <v>1353.7407580562947</v>
      </c>
      <c r="L40" s="121">
        <v>1352.4</v>
      </c>
      <c r="M40" s="124">
        <f t="shared" si="17"/>
        <v>1.3407580562945896</v>
      </c>
      <c r="N40" s="157">
        <f t="shared" si="18"/>
        <v>5337.2731894509125</v>
      </c>
      <c r="O40" s="322">
        <f t="shared" si="18"/>
        <v>4934.0300000000007</v>
      </c>
      <c r="P40" s="159">
        <f t="shared" si="19"/>
        <v>403.24318945091181</v>
      </c>
      <c r="Q40" s="143">
        <f>'[2]Leaf-T'!H42</f>
        <v>1348.8103032310471</v>
      </c>
      <c r="R40" s="121">
        <v>1639.83</v>
      </c>
      <c r="S40" s="122">
        <f t="shared" si="20"/>
        <v>-291.01969676895283</v>
      </c>
      <c r="T40" s="121">
        <f>'[2]Leaf-T'!I42</f>
        <v>1366.4274173707556</v>
      </c>
      <c r="U40" s="121"/>
      <c r="V40" s="122">
        <f t="shared" si="21"/>
        <v>1366.4274173707556</v>
      </c>
      <c r="W40" s="483">
        <f>'[2]Leaf-T'!J42</f>
        <v>1309.2935681577001</v>
      </c>
      <c r="X40" s="121"/>
      <c r="Y40" s="124">
        <f t="shared" si="22"/>
        <v>1309.2935681577001</v>
      </c>
      <c r="Z40" s="157">
        <f t="shared" si="23"/>
        <v>4024.5312887595028</v>
      </c>
      <c r="AA40" s="322">
        <f t="shared" si="23"/>
        <v>1639.83</v>
      </c>
      <c r="AB40" s="159">
        <f t="shared" si="24"/>
        <v>2384.7012887595029</v>
      </c>
      <c r="AC40" s="439">
        <f t="shared" si="25"/>
        <v>9361.8044782104153</v>
      </c>
      <c r="AD40" s="327">
        <f t="shared" si="25"/>
        <v>6573.8600000000006</v>
      </c>
      <c r="AE40" s="168">
        <f t="shared" si="26"/>
        <v>2787.9444782104147</v>
      </c>
      <c r="AF40" s="143">
        <f>'[2]Leaf-T'!K42</f>
        <v>1390.8433708429545</v>
      </c>
      <c r="AG40" s="121"/>
      <c r="AH40" s="122">
        <f t="shared" si="27"/>
        <v>1390.8433708429545</v>
      </c>
      <c r="AI40" s="121">
        <f>'[2]Leaf-T'!L42</f>
        <v>1475.8189849185799</v>
      </c>
      <c r="AJ40" s="121"/>
      <c r="AK40" s="122">
        <f t="shared" si="28"/>
        <v>1475.8189849185799</v>
      </c>
      <c r="AL40" s="121">
        <f>'[2]Leaf-T'!M42</f>
        <v>1472.0271458885736</v>
      </c>
      <c r="AM40" s="121"/>
      <c r="AN40" s="124">
        <f t="shared" si="29"/>
        <v>1472.0271458885736</v>
      </c>
      <c r="AO40" s="157">
        <f t="shared" si="9"/>
        <v>4338.6895016501076</v>
      </c>
      <c r="AP40" s="322">
        <f t="shared" si="9"/>
        <v>0</v>
      </c>
      <c r="AQ40" s="478">
        <f t="shared" si="10"/>
        <v>4338.6895016501076</v>
      </c>
      <c r="AR40" s="143">
        <f>'[2]Leaf-T'!N42</f>
        <v>1486.4663398792729</v>
      </c>
      <c r="AS40" s="121"/>
      <c r="AT40" s="122">
        <f t="shared" si="30"/>
        <v>1486.4663398792729</v>
      </c>
      <c r="AU40" s="121">
        <f>'[2]Leaf-T'!O42</f>
        <v>1529.7388779569576</v>
      </c>
      <c r="AV40" s="121"/>
      <c r="AW40" s="123">
        <f t="shared" si="31"/>
        <v>1529.7388779569576</v>
      </c>
      <c r="AX40" s="121">
        <f>'[2]Leaf-T'!P42</f>
        <v>1546.0111358845704</v>
      </c>
      <c r="AY40" s="121"/>
      <c r="AZ40" s="122">
        <f t="shared" si="32"/>
        <v>1546.0111358845704</v>
      </c>
      <c r="BA40" s="157">
        <f t="shared" si="33"/>
        <v>4562.2163537208007</v>
      </c>
      <c r="BB40" s="158">
        <f t="shared" si="34"/>
        <v>0</v>
      </c>
      <c r="BC40" s="452">
        <f t="shared" si="35"/>
        <v>4562.2163537208007</v>
      </c>
      <c r="BD40" s="166">
        <f t="shared" si="36"/>
        <v>8900.9058553709074</v>
      </c>
      <c r="BE40" s="167">
        <f t="shared" si="37"/>
        <v>0</v>
      </c>
      <c r="BF40" s="447">
        <f t="shared" si="38"/>
        <v>8900.9058553709074</v>
      </c>
      <c r="BG40" s="439">
        <f t="shared" si="39"/>
        <v>18262.710333581323</v>
      </c>
      <c r="BH40" s="447">
        <f t="shared" si="40"/>
        <v>6573.8600000000006</v>
      </c>
      <c r="BI40" s="447">
        <f t="shared" si="41"/>
        <v>11688.850333581322</v>
      </c>
      <c r="BJ40" s="465"/>
      <c r="BL40" s="456">
        <f>VLOOKUP($B40,Test!$A$131:$J$184,3,0)</f>
        <v>1448.45</v>
      </c>
    </row>
    <row r="41" spans="1:64" s="183" customFormat="1" ht="30" customHeight="1" x14ac:dyDescent="0.5">
      <c r="A41" s="184">
        <f t="shared" si="42"/>
        <v>35</v>
      </c>
      <c r="B41" s="222">
        <v>51607</v>
      </c>
      <c r="C41" s="236" t="s">
        <v>255</v>
      </c>
      <c r="D41" s="186" t="s">
        <v>69</v>
      </c>
      <c r="E41" s="143">
        <f>'[2]Leaf-T'!E43</f>
        <v>0</v>
      </c>
      <c r="F41" s="121"/>
      <c r="G41" s="122">
        <f t="shared" si="15"/>
        <v>0</v>
      </c>
      <c r="H41" s="121">
        <f>'[2]Leaf-T'!F43</f>
        <v>0</v>
      </c>
      <c r="I41" s="121"/>
      <c r="J41" s="122">
        <f t="shared" si="16"/>
        <v>0</v>
      </c>
      <c r="K41" s="121">
        <f>'[2]Leaf-T'!G43</f>
        <v>0</v>
      </c>
      <c r="L41" s="121"/>
      <c r="M41" s="124">
        <f t="shared" si="17"/>
        <v>0</v>
      </c>
      <c r="N41" s="157">
        <f t="shared" si="18"/>
        <v>0</v>
      </c>
      <c r="O41" s="322">
        <f t="shared" si="18"/>
        <v>0</v>
      </c>
      <c r="P41" s="159">
        <f t="shared" si="19"/>
        <v>0</v>
      </c>
      <c r="Q41" s="143">
        <f>'[2]Leaf-T'!H43</f>
        <v>0</v>
      </c>
      <c r="R41" s="121"/>
      <c r="S41" s="122">
        <f t="shared" si="20"/>
        <v>0</v>
      </c>
      <c r="T41" s="121">
        <f>'[2]Leaf-T'!I43</f>
        <v>0</v>
      </c>
      <c r="U41" s="121"/>
      <c r="V41" s="122">
        <f t="shared" si="21"/>
        <v>0</v>
      </c>
      <c r="W41" s="483">
        <f>'[2]Leaf-T'!J43</f>
        <v>0</v>
      </c>
      <c r="X41" s="121"/>
      <c r="Y41" s="124">
        <f t="shared" si="22"/>
        <v>0</v>
      </c>
      <c r="Z41" s="157">
        <f t="shared" si="23"/>
        <v>0</v>
      </c>
      <c r="AA41" s="322">
        <f t="shared" si="23"/>
        <v>0</v>
      </c>
      <c r="AB41" s="159">
        <f t="shared" si="24"/>
        <v>0</v>
      </c>
      <c r="AC41" s="439">
        <f t="shared" si="25"/>
        <v>0</v>
      </c>
      <c r="AD41" s="327">
        <f t="shared" si="25"/>
        <v>0</v>
      </c>
      <c r="AE41" s="168">
        <f t="shared" si="26"/>
        <v>0</v>
      </c>
      <c r="AF41" s="143">
        <f>'[2]Leaf-T'!K43</f>
        <v>0</v>
      </c>
      <c r="AG41" s="121"/>
      <c r="AH41" s="122">
        <f t="shared" si="27"/>
        <v>0</v>
      </c>
      <c r="AI41" s="121">
        <f>'[2]Leaf-T'!L43</f>
        <v>0</v>
      </c>
      <c r="AJ41" s="121"/>
      <c r="AK41" s="122">
        <f t="shared" si="28"/>
        <v>0</v>
      </c>
      <c r="AL41" s="121">
        <f>'[2]Leaf-T'!M43</f>
        <v>0</v>
      </c>
      <c r="AM41" s="121"/>
      <c r="AN41" s="124">
        <f t="shared" si="29"/>
        <v>0</v>
      </c>
      <c r="AO41" s="157">
        <f t="shared" si="9"/>
        <v>0</v>
      </c>
      <c r="AP41" s="322">
        <f t="shared" si="9"/>
        <v>0</v>
      </c>
      <c r="AQ41" s="478">
        <f t="shared" si="10"/>
        <v>0</v>
      </c>
      <c r="AR41" s="143">
        <f>'[2]Leaf-T'!N43</f>
        <v>0</v>
      </c>
      <c r="AS41" s="121"/>
      <c r="AT41" s="122">
        <f t="shared" si="30"/>
        <v>0</v>
      </c>
      <c r="AU41" s="121">
        <f>'[2]Leaf-T'!O43</f>
        <v>0</v>
      </c>
      <c r="AV41" s="121"/>
      <c r="AW41" s="123">
        <f t="shared" si="31"/>
        <v>0</v>
      </c>
      <c r="AX41" s="121">
        <f>'[2]Leaf-T'!P43</f>
        <v>0</v>
      </c>
      <c r="AY41" s="121"/>
      <c r="AZ41" s="122">
        <f t="shared" si="32"/>
        <v>0</v>
      </c>
      <c r="BA41" s="157">
        <f t="shared" si="33"/>
        <v>0</v>
      </c>
      <c r="BB41" s="158">
        <f t="shared" si="34"/>
        <v>0</v>
      </c>
      <c r="BC41" s="452">
        <f t="shared" si="35"/>
        <v>0</v>
      </c>
      <c r="BD41" s="166">
        <f t="shared" si="36"/>
        <v>0</v>
      </c>
      <c r="BE41" s="167">
        <f t="shared" si="37"/>
        <v>0</v>
      </c>
      <c r="BF41" s="447">
        <f t="shared" si="38"/>
        <v>0</v>
      </c>
      <c r="BG41" s="439">
        <f t="shared" si="39"/>
        <v>0</v>
      </c>
      <c r="BH41" s="447">
        <f t="shared" si="40"/>
        <v>0</v>
      </c>
      <c r="BI41" s="447">
        <f t="shared" si="41"/>
        <v>0</v>
      </c>
      <c r="BJ41" s="465"/>
      <c r="BL41" s="456">
        <f>VLOOKUP($B41,Test!$A$131:$J$184,3,0)</f>
        <v>0</v>
      </c>
    </row>
    <row r="42" spans="1:64" s="183" customFormat="1" ht="30" customHeight="1" x14ac:dyDescent="0.5">
      <c r="A42" s="184">
        <f t="shared" si="42"/>
        <v>36</v>
      </c>
      <c r="B42" s="222">
        <v>51608</v>
      </c>
      <c r="C42" s="236" t="s">
        <v>30</v>
      </c>
      <c r="D42" s="186" t="s">
        <v>70</v>
      </c>
      <c r="E42" s="143">
        <f>'[2]Leaf-T'!E44</f>
        <v>0</v>
      </c>
      <c r="F42" s="121"/>
      <c r="G42" s="122">
        <f t="shared" si="15"/>
        <v>0</v>
      </c>
      <c r="H42" s="121">
        <f>'[2]Leaf-T'!F44</f>
        <v>0</v>
      </c>
      <c r="I42" s="121"/>
      <c r="J42" s="122">
        <f t="shared" si="16"/>
        <v>0</v>
      </c>
      <c r="K42" s="121">
        <f>'[2]Leaf-T'!G44</f>
        <v>0</v>
      </c>
      <c r="L42" s="121"/>
      <c r="M42" s="124">
        <f t="shared" si="17"/>
        <v>0</v>
      </c>
      <c r="N42" s="157">
        <f t="shared" si="18"/>
        <v>0</v>
      </c>
      <c r="O42" s="322">
        <f t="shared" si="18"/>
        <v>0</v>
      </c>
      <c r="P42" s="159">
        <f t="shared" si="19"/>
        <v>0</v>
      </c>
      <c r="Q42" s="143">
        <f>'[2]Leaf-T'!H44</f>
        <v>0</v>
      </c>
      <c r="R42" s="121"/>
      <c r="S42" s="122">
        <f t="shared" si="20"/>
        <v>0</v>
      </c>
      <c r="T42" s="121">
        <f>'[2]Leaf-T'!I44</f>
        <v>0</v>
      </c>
      <c r="U42" s="121"/>
      <c r="V42" s="122">
        <f t="shared" si="21"/>
        <v>0</v>
      </c>
      <c r="W42" s="483">
        <f>'[2]Leaf-T'!J44</f>
        <v>0</v>
      </c>
      <c r="X42" s="121"/>
      <c r="Y42" s="124">
        <f t="shared" si="22"/>
        <v>0</v>
      </c>
      <c r="Z42" s="157">
        <f t="shared" si="23"/>
        <v>0</v>
      </c>
      <c r="AA42" s="322">
        <f t="shared" si="23"/>
        <v>0</v>
      </c>
      <c r="AB42" s="159">
        <f t="shared" si="24"/>
        <v>0</v>
      </c>
      <c r="AC42" s="439">
        <f t="shared" si="25"/>
        <v>0</v>
      </c>
      <c r="AD42" s="327">
        <f t="shared" si="25"/>
        <v>0</v>
      </c>
      <c r="AE42" s="168">
        <f t="shared" si="26"/>
        <v>0</v>
      </c>
      <c r="AF42" s="143">
        <f>'[2]Leaf-T'!K44</f>
        <v>0</v>
      </c>
      <c r="AG42" s="121"/>
      <c r="AH42" s="122">
        <f t="shared" si="27"/>
        <v>0</v>
      </c>
      <c r="AI42" s="121">
        <f>'[2]Leaf-T'!L44</f>
        <v>0</v>
      </c>
      <c r="AJ42" s="121"/>
      <c r="AK42" s="122">
        <f t="shared" si="28"/>
        <v>0</v>
      </c>
      <c r="AL42" s="121">
        <f>'[2]Leaf-T'!M44</f>
        <v>0</v>
      </c>
      <c r="AM42" s="121"/>
      <c r="AN42" s="124">
        <f t="shared" si="29"/>
        <v>0</v>
      </c>
      <c r="AO42" s="157">
        <f t="shared" si="9"/>
        <v>0</v>
      </c>
      <c r="AP42" s="322">
        <f t="shared" si="9"/>
        <v>0</v>
      </c>
      <c r="AQ42" s="478">
        <f t="shared" si="10"/>
        <v>0</v>
      </c>
      <c r="AR42" s="143">
        <f>'[2]Leaf-T'!N44</f>
        <v>0</v>
      </c>
      <c r="AS42" s="121"/>
      <c r="AT42" s="122">
        <f t="shared" si="30"/>
        <v>0</v>
      </c>
      <c r="AU42" s="121">
        <f>'[2]Leaf-T'!O44</f>
        <v>0</v>
      </c>
      <c r="AV42" s="121"/>
      <c r="AW42" s="123">
        <f t="shared" si="31"/>
        <v>0</v>
      </c>
      <c r="AX42" s="121">
        <f>'[2]Leaf-T'!P44</f>
        <v>0</v>
      </c>
      <c r="AY42" s="121"/>
      <c r="AZ42" s="122">
        <f t="shared" si="32"/>
        <v>0</v>
      </c>
      <c r="BA42" s="157">
        <f t="shared" si="33"/>
        <v>0</v>
      </c>
      <c r="BB42" s="158">
        <f t="shared" si="34"/>
        <v>0</v>
      </c>
      <c r="BC42" s="452">
        <f t="shared" si="35"/>
        <v>0</v>
      </c>
      <c r="BD42" s="166">
        <f t="shared" si="36"/>
        <v>0</v>
      </c>
      <c r="BE42" s="167">
        <f t="shared" si="37"/>
        <v>0</v>
      </c>
      <c r="BF42" s="447">
        <f t="shared" si="38"/>
        <v>0</v>
      </c>
      <c r="BG42" s="439">
        <f t="shared" si="39"/>
        <v>0</v>
      </c>
      <c r="BH42" s="447">
        <f t="shared" si="40"/>
        <v>0</v>
      </c>
      <c r="BI42" s="447">
        <f t="shared" si="41"/>
        <v>0</v>
      </c>
      <c r="BJ42" s="465"/>
      <c r="BL42" s="456">
        <f>VLOOKUP($B42,Test!$A$131:$J$184,3,0)</f>
        <v>0</v>
      </c>
    </row>
    <row r="43" spans="1:64" s="183" customFormat="1" ht="30" customHeight="1" x14ac:dyDescent="0.5">
      <c r="A43" s="184">
        <f t="shared" si="42"/>
        <v>37</v>
      </c>
      <c r="B43" s="222">
        <v>51609</v>
      </c>
      <c r="C43" s="236" t="s">
        <v>31</v>
      </c>
      <c r="D43" s="186" t="s">
        <v>71</v>
      </c>
      <c r="E43" s="143">
        <f>'[2]Leaf-T'!E45</f>
        <v>0</v>
      </c>
      <c r="F43" s="121"/>
      <c r="G43" s="122">
        <f t="shared" si="15"/>
        <v>0</v>
      </c>
      <c r="H43" s="121">
        <f>'[2]Leaf-T'!F45</f>
        <v>0</v>
      </c>
      <c r="I43" s="121"/>
      <c r="J43" s="122">
        <f t="shared" si="16"/>
        <v>0</v>
      </c>
      <c r="K43" s="121">
        <f>'[2]Leaf-T'!G45</f>
        <v>0</v>
      </c>
      <c r="L43" s="121"/>
      <c r="M43" s="124">
        <f t="shared" si="17"/>
        <v>0</v>
      </c>
      <c r="N43" s="157">
        <f t="shared" si="18"/>
        <v>0</v>
      </c>
      <c r="O43" s="322">
        <f t="shared" si="18"/>
        <v>0</v>
      </c>
      <c r="P43" s="159">
        <f t="shared" si="19"/>
        <v>0</v>
      </c>
      <c r="Q43" s="143">
        <f>'[2]Leaf-T'!H45</f>
        <v>0</v>
      </c>
      <c r="R43" s="121"/>
      <c r="S43" s="122">
        <f t="shared" si="20"/>
        <v>0</v>
      </c>
      <c r="T43" s="121">
        <f>'[2]Leaf-T'!I45</f>
        <v>0</v>
      </c>
      <c r="U43" s="121"/>
      <c r="V43" s="122">
        <f t="shared" si="21"/>
        <v>0</v>
      </c>
      <c r="W43" s="483">
        <f>'[2]Leaf-T'!J45</f>
        <v>0</v>
      </c>
      <c r="X43" s="121"/>
      <c r="Y43" s="124">
        <f t="shared" si="22"/>
        <v>0</v>
      </c>
      <c r="Z43" s="157">
        <f t="shared" si="23"/>
        <v>0</v>
      </c>
      <c r="AA43" s="322">
        <f t="shared" si="23"/>
        <v>0</v>
      </c>
      <c r="AB43" s="159">
        <f t="shared" si="24"/>
        <v>0</v>
      </c>
      <c r="AC43" s="439">
        <f t="shared" si="25"/>
        <v>0</v>
      </c>
      <c r="AD43" s="327">
        <f t="shared" si="25"/>
        <v>0</v>
      </c>
      <c r="AE43" s="168">
        <f t="shared" si="26"/>
        <v>0</v>
      </c>
      <c r="AF43" s="143">
        <f>'[2]Leaf-T'!K45</f>
        <v>0</v>
      </c>
      <c r="AG43" s="121"/>
      <c r="AH43" s="122">
        <f t="shared" si="27"/>
        <v>0</v>
      </c>
      <c r="AI43" s="121">
        <f>'[2]Leaf-T'!L45</f>
        <v>0</v>
      </c>
      <c r="AJ43" s="121"/>
      <c r="AK43" s="122">
        <f t="shared" si="28"/>
        <v>0</v>
      </c>
      <c r="AL43" s="121">
        <f>'[2]Leaf-T'!M45</f>
        <v>0</v>
      </c>
      <c r="AM43" s="121"/>
      <c r="AN43" s="124">
        <f t="shared" si="29"/>
        <v>0</v>
      </c>
      <c r="AO43" s="157">
        <f t="shared" si="9"/>
        <v>0</v>
      </c>
      <c r="AP43" s="322">
        <f t="shared" si="9"/>
        <v>0</v>
      </c>
      <c r="AQ43" s="478">
        <f t="shared" si="10"/>
        <v>0</v>
      </c>
      <c r="AR43" s="143">
        <f>'[2]Leaf-T'!N45</f>
        <v>0</v>
      </c>
      <c r="AS43" s="121"/>
      <c r="AT43" s="122">
        <f t="shared" si="30"/>
        <v>0</v>
      </c>
      <c r="AU43" s="121">
        <f>'[2]Leaf-T'!O45</f>
        <v>0</v>
      </c>
      <c r="AV43" s="121"/>
      <c r="AW43" s="123">
        <f t="shared" si="31"/>
        <v>0</v>
      </c>
      <c r="AX43" s="121">
        <f>'[2]Leaf-T'!P45</f>
        <v>0</v>
      </c>
      <c r="AY43" s="121"/>
      <c r="AZ43" s="122">
        <f t="shared" si="32"/>
        <v>0</v>
      </c>
      <c r="BA43" s="157">
        <f t="shared" si="33"/>
        <v>0</v>
      </c>
      <c r="BB43" s="158">
        <f t="shared" si="34"/>
        <v>0</v>
      </c>
      <c r="BC43" s="452">
        <f t="shared" si="35"/>
        <v>0</v>
      </c>
      <c r="BD43" s="166">
        <f t="shared" si="36"/>
        <v>0</v>
      </c>
      <c r="BE43" s="167">
        <f t="shared" si="37"/>
        <v>0</v>
      </c>
      <c r="BF43" s="447">
        <f t="shared" si="38"/>
        <v>0</v>
      </c>
      <c r="BG43" s="439">
        <f t="shared" si="39"/>
        <v>0</v>
      </c>
      <c r="BH43" s="447">
        <f t="shared" si="40"/>
        <v>0</v>
      </c>
      <c r="BI43" s="447">
        <f t="shared" si="41"/>
        <v>0</v>
      </c>
      <c r="BJ43" s="465"/>
      <c r="BL43" s="456">
        <f>VLOOKUP($B43,Test!$A$131:$J$184,3,0)</f>
        <v>0</v>
      </c>
    </row>
    <row r="44" spans="1:64" s="183" customFormat="1" ht="30" customHeight="1" x14ac:dyDescent="0.5">
      <c r="A44" s="184">
        <f t="shared" si="42"/>
        <v>38</v>
      </c>
      <c r="B44" s="222">
        <v>51610</v>
      </c>
      <c r="C44" s="236" t="s">
        <v>32</v>
      </c>
      <c r="D44" s="186" t="s">
        <v>72</v>
      </c>
      <c r="E44" s="143">
        <f>'[2]Leaf-T'!E46</f>
        <v>0</v>
      </c>
      <c r="F44" s="121"/>
      <c r="G44" s="122">
        <f t="shared" si="15"/>
        <v>0</v>
      </c>
      <c r="H44" s="121">
        <f>'[2]Leaf-T'!F46</f>
        <v>0</v>
      </c>
      <c r="I44" s="121"/>
      <c r="J44" s="122">
        <f t="shared" si="16"/>
        <v>0</v>
      </c>
      <c r="K44" s="121">
        <f>'[2]Leaf-T'!G46</f>
        <v>0</v>
      </c>
      <c r="L44" s="121"/>
      <c r="M44" s="124">
        <f t="shared" si="17"/>
        <v>0</v>
      </c>
      <c r="N44" s="157">
        <f t="shared" si="18"/>
        <v>0</v>
      </c>
      <c r="O44" s="322">
        <f t="shared" si="18"/>
        <v>0</v>
      </c>
      <c r="P44" s="159">
        <f t="shared" si="19"/>
        <v>0</v>
      </c>
      <c r="Q44" s="143">
        <f>'[2]Leaf-T'!H46</f>
        <v>0</v>
      </c>
      <c r="R44" s="121"/>
      <c r="S44" s="122">
        <f t="shared" si="20"/>
        <v>0</v>
      </c>
      <c r="T44" s="121">
        <f>'[2]Leaf-T'!I46</f>
        <v>0</v>
      </c>
      <c r="U44" s="121"/>
      <c r="V44" s="122">
        <f t="shared" si="21"/>
        <v>0</v>
      </c>
      <c r="W44" s="483">
        <f>'[2]Leaf-T'!J46</f>
        <v>0</v>
      </c>
      <c r="X44" s="121"/>
      <c r="Y44" s="124">
        <f t="shared" si="22"/>
        <v>0</v>
      </c>
      <c r="Z44" s="157">
        <f t="shared" si="23"/>
        <v>0</v>
      </c>
      <c r="AA44" s="322">
        <f t="shared" si="23"/>
        <v>0</v>
      </c>
      <c r="AB44" s="159">
        <f t="shared" si="24"/>
        <v>0</v>
      </c>
      <c r="AC44" s="439">
        <f t="shared" si="25"/>
        <v>0</v>
      </c>
      <c r="AD44" s="327">
        <f t="shared" si="25"/>
        <v>0</v>
      </c>
      <c r="AE44" s="168">
        <f t="shared" si="26"/>
        <v>0</v>
      </c>
      <c r="AF44" s="143">
        <f>'[2]Leaf-T'!K46</f>
        <v>0</v>
      </c>
      <c r="AG44" s="121"/>
      <c r="AH44" s="122">
        <f t="shared" si="27"/>
        <v>0</v>
      </c>
      <c r="AI44" s="121">
        <f>'[2]Leaf-T'!L46</f>
        <v>0</v>
      </c>
      <c r="AJ44" s="121"/>
      <c r="AK44" s="122">
        <f t="shared" si="28"/>
        <v>0</v>
      </c>
      <c r="AL44" s="121">
        <f>'[2]Leaf-T'!M46</f>
        <v>0</v>
      </c>
      <c r="AM44" s="121"/>
      <c r="AN44" s="124">
        <f t="shared" si="29"/>
        <v>0</v>
      </c>
      <c r="AO44" s="157">
        <f t="shared" si="9"/>
        <v>0</v>
      </c>
      <c r="AP44" s="322">
        <f t="shared" si="9"/>
        <v>0</v>
      </c>
      <c r="AQ44" s="478">
        <f t="shared" si="10"/>
        <v>0</v>
      </c>
      <c r="AR44" s="143">
        <f>'[2]Leaf-T'!N46</f>
        <v>0</v>
      </c>
      <c r="AS44" s="121"/>
      <c r="AT44" s="122">
        <f t="shared" si="30"/>
        <v>0</v>
      </c>
      <c r="AU44" s="121">
        <f>'[2]Leaf-T'!O46</f>
        <v>0</v>
      </c>
      <c r="AV44" s="121"/>
      <c r="AW44" s="123">
        <f t="shared" si="31"/>
        <v>0</v>
      </c>
      <c r="AX44" s="121">
        <f>'[2]Leaf-T'!P46</f>
        <v>0</v>
      </c>
      <c r="AY44" s="121"/>
      <c r="AZ44" s="122">
        <f t="shared" si="32"/>
        <v>0</v>
      </c>
      <c r="BA44" s="157">
        <f t="shared" si="33"/>
        <v>0</v>
      </c>
      <c r="BB44" s="158">
        <f t="shared" si="34"/>
        <v>0</v>
      </c>
      <c r="BC44" s="452">
        <f t="shared" si="35"/>
        <v>0</v>
      </c>
      <c r="BD44" s="166">
        <f t="shared" si="36"/>
        <v>0</v>
      </c>
      <c r="BE44" s="167">
        <f t="shared" si="37"/>
        <v>0</v>
      </c>
      <c r="BF44" s="447">
        <f t="shared" si="38"/>
        <v>0</v>
      </c>
      <c r="BG44" s="439">
        <f t="shared" si="39"/>
        <v>0</v>
      </c>
      <c r="BH44" s="447">
        <f t="shared" si="40"/>
        <v>0</v>
      </c>
      <c r="BI44" s="447">
        <f t="shared" si="41"/>
        <v>0</v>
      </c>
      <c r="BJ44" s="465"/>
      <c r="BL44" s="456">
        <f>VLOOKUP($B44,Test!$A$131:$J$184,3,0)</f>
        <v>0</v>
      </c>
    </row>
    <row r="45" spans="1:64" s="183" customFormat="1" ht="30" customHeight="1" x14ac:dyDescent="0.5">
      <c r="A45" s="184">
        <f t="shared" si="42"/>
        <v>39</v>
      </c>
      <c r="B45" s="222">
        <v>51611</v>
      </c>
      <c r="C45" s="236" t="s">
        <v>33</v>
      </c>
      <c r="D45" s="186" t="s">
        <v>73</v>
      </c>
      <c r="E45" s="143">
        <f>'[2]Leaf-T'!E47</f>
        <v>0</v>
      </c>
      <c r="F45" s="121"/>
      <c r="G45" s="122">
        <f t="shared" si="15"/>
        <v>0</v>
      </c>
      <c r="H45" s="121">
        <f>'[2]Leaf-T'!F47</f>
        <v>0</v>
      </c>
      <c r="I45" s="121"/>
      <c r="J45" s="122">
        <f t="shared" si="16"/>
        <v>0</v>
      </c>
      <c r="K45" s="121">
        <f>'[2]Leaf-T'!G47</f>
        <v>0</v>
      </c>
      <c r="L45" s="121"/>
      <c r="M45" s="124">
        <f t="shared" si="17"/>
        <v>0</v>
      </c>
      <c r="N45" s="157">
        <f t="shared" si="18"/>
        <v>0</v>
      </c>
      <c r="O45" s="322">
        <f t="shared" si="18"/>
        <v>0</v>
      </c>
      <c r="P45" s="159">
        <f t="shared" si="19"/>
        <v>0</v>
      </c>
      <c r="Q45" s="143">
        <f>'[2]Leaf-T'!H47</f>
        <v>0</v>
      </c>
      <c r="R45" s="121"/>
      <c r="S45" s="122">
        <f t="shared" si="20"/>
        <v>0</v>
      </c>
      <c r="T45" s="121">
        <f>'[2]Leaf-T'!I47</f>
        <v>0</v>
      </c>
      <c r="U45" s="121"/>
      <c r="V45" s="122">
        <f t="shared" si="21"/>
        <v>0</v>
      </c>
      <c r="W45" s="483">
        <f>'[2]Leaf-T'!J47</f>
        <v>0</v>
      </c>
      <c r="X45" s="121"/>
      <c r="Y45" s="124">
        <f t="shared" si="22"/>
        <v>0</v>
      </c>
      <c r="Z45" s="157">
        <f t="shared" si="23"/>
        <v>0</v>
      </c>
      <c r="AA45" s="322">
        <f t="shared" si="23"/>
        <v>0</v>
      </c>
      <c r="AB45" s="159">
        <f t="shared" si="24"/>
        <v>0</v>
      </c>
      <c r="AC45" s="439">
        <f t="shared" si="25"/>
        <v>0</v>
      </c>
      <c r="AD45" s="327">
        <f t="shared" si="25"/>
        <v>0</v>
      </c>
      <c r="AE45" s="168">
        <f t="shared" si="26"/>
        <v>0</v>
      </c>
      <c r="AF45" s="143">
        <f>'[2]Leaf-T'!K47</f>
        <v>0</v>
      </c>
      <c r="AG45" s="121"/>
      <c r="AH45" s="122">
        <f t="shared" si="27"/>
        <v>0</v>
      </c>
      <c r="AI45" s="121">
        <f>'[2]Leaf-T'!L47</f>
        <v>0</v>
      </c>
      <c r="AJ45" s="121"/>
      <c r="AK45" s="122">
        <f t="shared" si="28"/>
        <v>0</v>
      </c>
      <c r="AL45" s="121">
        <f>'[2]Leaf-T'!M47</f>
        <v>0</v>
      </c>
      <c r="AM45" s="121"/>
      <c r="AN45" s="124">
        <f t="shared" si="29"/>
        <v>0</v>
      </c>
      <c r="AO45" s="157">
        <f t="shared" si="9"/>
        <v>0</v>
      </c>
      <c r="AP45" s="322">
        <f t="shared" si="9"/>
        <v>0</v>
      </c>
      <c r="AQ45" s="478">
        <f t="shared" si="10"/>
        <v>0</v>
      </c>
      <c r="AR45" s="143">
        <f>'[2]Leaf-T'!N47</f>
        <v>0</v>
      </c>
      <c r="AS45" s="121"/>
      <c r="AT45" s="122">
        <f t="shared" si="30"/>
        <v>0</v>
      </c>
      <c r="AU45" s="121">
        <f>'[2]Leaf-T'!O47</f>
        <v>0</v>
      </c>
      <c r="AV45" s="121"/>
      <c r="AW45" s="123">
        <f t="shared" si="31"/>
        <v>0</v>
      </c>
      <c r="AX45" s="121">
        <f>'[2]Leaf-T'!P47</f>
        <v>0</v>
      </c>
      <c r="AY45" s="121"/>
      <c r="AZ45" s="122">
        <f t="shared" si="32"/>
        <v>0</v>
      </c>
      <c r="BA45" s="157">
        <f t="shared" si="33"/>
        <v>0</v>
      </c>
      <c r="BB45" s="158">
        <f t="shared" si="34"/>
        <v>0</v>
      </c>
      <c r="BC45" s="452">
        <f t="shared" si="35"/>
        <v>0</v>
      </c>
      <c r="BD45" s="166">
        <f t="shared" si="36"/>
        <v>0</v>
      </c>
      <c r="BE45" s="167">
        <f t="shared" si="37"/>
        <v>0</v>
      </c>
      <c r="BF45" s="447">
        <f t="shared" si="38"/>
        <v>0</v>
      </c>
      <c r="BG45" s="439">
        <f t="shared" si="39"/>
        <v>0</v>
      </c>
      <c r="BH45" s="447">
        <f t="shared" si="40"/>
        <v>0</v>
      </c>
      <c r="BI45" s="447">
        <f t="shared" si="41"/>
        <v>0</v>
      </c>
      <c r="BJ45" s="465"/>
      <c r="BL45" s="456">
        <f>VLOOKUP($B45,Test!$A$131:$J$184,3,0)</f>
        <v>0</v>
      </c>
    </row>
    <row r="46" spans="1:64" s="183" customFormat="1" ht="30" customHeight="1" x14ac:dyDescent="0.5">
      <c r="A46" s="184">
        <f t="shared" si="42"/>
        <v>40</v>
      </c>
      <c r="B46" s="222">
        <v>51612</v>
      </c>
      <c r="C46" s="236" t="s">
        <v>34</v>
      </c>
      <c r="D46" s="186" t="s">
        <v>85</v>
      </c>
      <c r="E46" s="143">
        <f>'[2]Leaf-T'!E48</f>
        <v>0</v>
      </c>
      <c r="F46" s="121"/>
      <c r="G46" s="122">
        <f t="shared" si="15"/>
        <v>0</v>
      </c>
      <c r="H46" s="121">
        <f>'[2]Leaf-T'!F48</f>
        <v>0</v>
      </c>
      <c r="I46" s="121"/>
      <c r="J46" s="122">
        <f t="shared" si="16"/>
        <v>0</v>
      </c>
      <c r="K46" s="121">
        <f>'[2]Leaf-T'!G48</f>
        <v>0</v>
      </c>
      <c r="L46" s="121"/>
      <c r="M46" s="124">
        <f t="shared" si="17"/>
        <v>0</v>
      </c>
      <c r="N46" s="157">
        <f t="shared" si="18"/>
        <v>0</v>
      </c>
      <c r="O46" s="322">
        <f t="shared" si="18"/>
        <v>0</v>
      </c>
      <c r="P46" s="159">
        <f t="shared" si="19"/>
        <v>0</v>
      </c>
      <c r="Q46" s="143">
        <f>'[2]Leaf-T'!H48</f>
        <v>0</v>
      </c>
      <c r="R46" s="121"/>
      <c r="S46" s="122">
        <f t="shared" si="20"/>
        <v>0</v>
      </c>
      <c r="T46" s="121">
        <f>'[2]Leaf-T'!I48</f>
        <v>0</v>
      </c>
      <c r="U46" s="121"/>
      <c r="V46" s="122">
        <f t="shared" si="21"/>
        <v>0</v>
      </c>
      <c r="W46" s="483">
        <f>'[2]Leaf-T'!J48</f>
        <v>0</v>
      </c>
      <c r="X46" s="121"/>
      <c r="Y46" s="124">
        <f t="shared" si="22"/>
        <v>0</v>
      </c>
      <c r="Z46" s="157">
        <f t="shared" si="23"/>
        <v>0</v>
      </c>
      <c r="AA46" s="322">
        <f t="shared" si="23"/>
        <v>0</v>
      </c>
      <c r="AB46" s="159">
        <f t="shared" si="24"/>
        <v>0</v>
      </c>
      <c r="AC46" s="439">
        <f t="shared" si="25"/>
        <v>0</v>
      </c>
      <c r="AD46" s="327">
        <f t="shared" si="25"/>
        <v>0</v>
      </c>
      <c r="AE46" s="168">
        <f t="shared" si="26"/>
        <v>0</v>
      </c>
      <c r="AF46" s="143">
        <f>'[2]Leaf-T'!K48</f>
        <v>0</v>
      </c>
      <c r="AG46" s="121"/>
      <c r="AH46" s="122">
        <f t="shared" si="27"/>
        <v>0</v>
      </c>
      <c r="AI46" s="121">
        <f>'[2]Leaf-T'!L48</f>
        <v>0</v>
      </c>
      <c r="AJ46" s="121"/>
      <c r="AK46" s="122">
        <f t="shared" si="28"/>
        <v>0</v>
      </c>
      <c r="AL46" s="121">
        <f>'[2]Leaf-T'!M48</f>
        <v>0</v>
      </c>
      <c r="AM46" s="121"/>
      <c r="AN46" s="124">
        <f t="shared" si="29"/>
        <v>0</v>
      </c>
      <c r="AO46" s="157">
        <f t="shared" si="9"/>
        <v>0</v>
      </c>
      <c r="AP46" s="322">
        <f t="shared" si="9"/>
        <v>0</v>
      </c>
      <c r="AQ46" s="478">
        <f t="shared" si="10"/>
        <v>0</v>
      </c>
      <c r="AR46" s="143">
        <f>'[2]Leaf-T'!N48</f>
        <v>0</v>
      </c>
      <c r="AS46" s="121"/>
      <c r="AT46" s="122">
        <f t="shared" si="30"/>
        <v>0</v>
      </c>
      <c r="AU46" s="121">
        <f>'[2]Leaf-T'!O48</f>
        <v>0</v>
      </c>
      <c r="AV46" s="121"/>
      <c r="AW46" s="123">
        <f t="shared" si="31"/>
        <v>0</v>
      </c>
      <c r="AX46" s="121">
        <f>'[2]Leaf-T'!P48</f>
        <v>0</v>
      </c>
      <c r="AY46" s="121"/>
      <c r="AZ46" s="122">
        <f t="shared" si="32"/>
        <v>0</v>
      </c>
      <c r="BA46" s="157">
        <f t="shared" si="33"/>
        <v>0</v>
      </c>
      <c r="BB46" s="158">
        <f t="shared" si="34"/>
        <v>0</v>
      </c>
      <c r="BC46" s="452">
        <f t="shared" si="35"/>
        <v>0</v>
      </c>
      <c r="BD46" s="166">
        <f t="shared" si="36"/>
        <v>0</v>
      </c>
      <c r="BE46" s="167">
        <f t="shared" si="37"/>
        <v>0</v>
      </c>
      <c r="BF46" s="447">
        <f t="shared" si="38"/>
        <v>0</v>
      </c>
      <c r="BG46" s="439">
        <f t="shared" si="39"/>
        <v>0</v>
      </c>
      <c r="BH46" s="447">
        <f t="shared" si="40"/>
        <v>0</v>
      </c>
      <c r="BI46" s="447">
        <f t="shared" si="41"/>
        <v>0</v>
      </c>
      <c r="BJ46" s="465"/>
      <c r="BL46" s="456">
        <f>VLOOKUP($B46,Test!$A$131:$J$184,3,0)</f>
        <v>0</v>
      </c>
    </row>
    <row r="47" spans="1:64" s="183" customFormat="1" ht="30" customHeight="1" x14ac:dyDescent="0.5">
      <c r="A47" s="184">
        <f t="shared" si="42"/>
        <v>41</v>
      </c>
      <c r="B47" s="222">
        <v>51613</v>
      </c>
      <c r="C47" s="236" t="s">
        <v>35</v>
      </c>
      <c r="D47" s="186" t="s">
        <v>74</v>
      </c>
      <c r="E47" s="143">
        <f>'[2]Leaf-T'!E49</f>
        <v>0</v>
      </c>
      <c r="F47" s="121"/>
      <c r="G47" s="122">
        <f t="shared" si="15"/>
        <v>0</v>
      </c>
      <c r="H47" s="121">
        <f>'[2]Leaf-T'!F49</f>
        <v>0</v>
      </c>
      <c r="I47" s="121"/>
      <c r="J47" s="122">
        <f t="shared" si="16"/>
        <v>0</v>
      </c>
      <c r="K47" s="121">
        <f>'[2]Leaf-T'!G49</f>
        <v>0</v>
      </c>
      <c r="L47" s="121"/>
      <c r="M47" s="124">
        <f t="shared" si="17"/>
        <v>0</v>
      </c>
      <c r="N47" s="157">
        <f t="shared" si="18"/>
        <v>0</v>
      </c>
      <c r="O47" s="322">
        <f t="shared" si="18"/>
        <v>0</v>
      </c>
      <c r="P47" s="159">
        <f t="shared" si="19"/>
        <v>0</v>
      </c>
      <c r="Q47" s="143">
        <f>'[2]Leaf-T'!H49</f>
        <v>0</v>
      </c>
      <c r="R47" s="121"/>
      <c r="S47" s="122">
        <f t="shared" si="20"/>
        <v>0</v>
      </c>
      <c r="T47" s="121">
        <f>'[2]Leaf-T'!I49</f>
        <v>0</v>
      </c>
      <c r="U47" s="121"/>
      <c r="V47" s="122">
        <f t="shared" si="21"/>
        <v>0</v>
      </c>
      <c r="W47" s="483">
        <f>'[2]Leaf-T'!J49</f>
        <v>0</v>
      </c>
      <c r="X47" s="121"/>
      <c r="Y47" s="124">
        <f t="shared" si="22"/>
        <v>0</v>
      </c>
      <c r="Z47" s="157">
        <f t="shared" si="23"/>
        <v>0</v>
      </c>
      <c r="AA47" s="322">
        <f t="shared" si="23"/>
        <v>0</v>
      </c>
      <c r="AB47" s="159">
        <f t="shared" si="24"/>
        <v>0</v>
      </c>
      <c r="AC47" s="439">
        <f t="shared" si="25"/>
        <v>0</v>
      </c>
      <c r="AD47" s="327">
        <f t="shared" si="25"/>
        <v>0</v>
      </c>
      <c r="AE47" s="168">
        <f t="shared" si="26"/>
        <v>0</v>
      </c>
      <c r="AF47" s="143">
        <f>'[2]Leaf-T'!K49</f>
        <v>0</v>
      </c>
      <c r="AG47" s="121"/>
      <c r="AH47" s="122">
        <f t="shared" si="27"/>
        <v>0</v>
      </c>
      <c r="AI47" s="121">
        <f>'[2]Leaf-T'!L49</f>
        <v>0</v>
      </c>
      <c r="AJ47" s="121"/>
      <c r="AK47" s="122">
        <f t="shared" si="28"/>
        <v>0</v>
      </c>
      <c r="AL47" s="121">
        <f>'[2]Leaf-T'!M49</f>
        <v>0</v>
      </c>
      <c r="AM47" s="121"/>
      <c r="AN47" s="124">
        <f t="shared" si="29"/>
        <v>0</v>
      </c>
      <c r="AO47" s="157">
        <f t="shared" si="9"/>
        <v>0</v>
      </c>
      <c r="AP47" s="322">
        <f t="shared" si="9"/>
        <v>0</v>
      </c>
      <c r="AQ47" s="478">
        <f t="shared" si="10"/>
        <v>0</v>
      </c>
      <c r="AR47" s="143">
        <f>'[2]Leaf-T'!N49</f>
        <v>0</v>
      </c>
      <c r="AS47" s="121"/>
      <c r="AT47" s="122">
        <f t="shared" si="30"/>
        <v>0</v>
      </c>
      <c r="AU47" s="121">
        <f>'[2]Leaf-T'!O49</f>
        <v>0</v>
      </c>
      <c r="AV47" s="121"/>
      <c r="AW47" s="123">
        <f t="shared" si="31"/>
        <v>0</v>
      </c>
      <c r="AX47" s="121">
        <f>'[2]Leaf-T'!P49</f>
        <v>0</v>
      </c>
      <c r="AY47" s="121"/>
      <c r="AZ47" s="122">
        <f t="shared" si="32"/>
        <v>0</v>
      </c>
      <c r="BA47" s="157">
        <f t="shared" si="33"/>
        <v>0</v>
      </c>
      <c r="BB47" s="158">
        <f t="shared" si="34"/>
        <v>0</v>
      </c>
      <c r="BC47" s="452">
        <f t="shared" si="35"/>
        <v>0</v>
      </c>
      <c r="BD47" s="166">
        <f t="shared" si="36"/>
        <v>0</v>
      </c>
      <c r="BE47" s="167">
        <f t="shared" si="37"/>
        <v>0</v>
      </c>
      <c r="BF47" s="447">
        <f t="shared" si="38"/>
        <v>0</v>
      </c>
      <c r="BG47" s="439">
        <f t="shared" si="39"/>
        <v>0</v>
      </c>
      <c r="BH47" s="447">
        <f t="shared" si="40"/>
        <v>0</v>
      </c>
      <c r="BI47" s="447">
        <f t="shared" si="41"/>
        <v>0</v>
      </c>
      <c r="BJ47" s="465"/>
      <c r="BL47" s="456">
        <f>VLOOKUP($B47,Test!$A$131:$J$184,3,0)</f>
        <v>0</v>
      </c>
    </row>
    <row r="48" spans="1:64" s="183" customFormat="1" ht="30" customHeight="1" x14ac:dyDescent="0.5">
      <c r="A48" s="184">
        <f t="shared" si="42"/>
        <v>42</v>
      </c>
      <c r="B48" s="222">
        <v>51614</v>
      </c>
      <c r="C48" s="236" t="s">
        <v>80</v>
      </c>
      <c r="D48" s="186" t="s">
        <v>75</v>
      </c>
      <c r="E48" s="143">
        <f>'[2]Leaf-T'!E50</f>
        <v>0</v>
      </c>
      <c r="F48" s="121"/>
      <c r="G48" s="122">
        <f t="shared" si="15"/>
        <v>0</v>
      </c>
      <c r="H48" s="121">
        <f>'[2]Leaf-T'!F50</f>
        <v>0</v>
      </c>
      <c r="I48" s="121"/>
      <c r="J48" s="122">
        <f t="shared" si="16"/>
        <v>0</v>
      </c>
      <c r="K48" s="121">
        <f>'[2]Leaf-T'!G50</f>
        <v>0</v>
      </c>
      <c r="L48" s="121"/>
      <c r="M48" s="124">
        <f t="shared" si="17"/>
        <v>0</v>
      </c>
      <c r="N48" s="157">
        <f t="shared" si="18"/>
        <v>0</v>
      </c>
      <c r="O48" s="322">
        <f t="shared" si="18"/>
        <v>0</v>
      </c>
      <c r="P48" s="159">
        <f t="shared" si="19"/>
        <v>0</v>
      </c>
      <c r="Q48" s="143">
        <f>'[2]Leaf-T'!H50</f>
        <v>0</v>
      </c>
      <c r="R48" s="121"/>
      <c r="S48" s="122">
        <f t="shared" si="20"/>
        <v>0</v>
      </c>
      <c r="T48" s="121">
        <f>'[2]Leaf-T'!I50</f>
        <v>0</v>
      </c>
      <c r="U48" s="121"/>
      <c r="V48" s="122">
        <f t="shared" si="21"/>
        <v>0</v>
      </c>
      <c r="W48" s="483">
        <f>'[2]Leaf-T'!J50</f>
        <v>0</v>
      </c>
      <c r="X48" s="121"/>
      <c r="Y48" s="124">
        <f t="shared" si="22"/>
        <v>0</v>
      </c>
      <c r="Z48" s="157">
        <f t="shared" si="23"/>
        <v>0</v>
      </c>
      <c r="AA48" s="322">
        <f t="shared" si="23"/>
        <v>0</v>
      </c>
      <c r="AB48" s="159">
        <f t="shared" si="24"/>
        <v>0</v>
      </c>
      <c r="AC48" s="439">
        <f t="shared" si="25"/>
        <v>0</v>
      </c>
      <c r="AD48" s="327">
        <f t="shared" si="25"/>
        <v>0</v>
      </c>
      <c r="AE48" s="168">
        <f t="shared" si="26"/>
        <v>0</v>
      </c>
      <c r="AF48" s="143">
        <f>'[2]Leaf-T'!K50</f>
        <v>0</v>
      </c>
      <c r="AG48" s="121"/>
      <c r="AH48" s="122">
        <f t="shared" si="27"/>
        <v>0</v>
      </c>
      <c r="AI48" s="121">
        <f>'[2]Leaf-T'!L50</f>
        <v>0</v>
      </c>
      <c r="AJ48" s="121"/>
      <c r="AK48" s="122">
        <f t="shared" si="28"/>
        <v>0</v>
      </c>
      <c r="AL48" s="121">
        <f>'[2]Leaf-T'!M50</f>
        <v>0</v>
      </c>
      <c r="AM48" s="121"/>
      <c r="AN48" s="124">
        <f t="shared" si="29"/>
        <v>0</v>
      </c>
      <c r="AO48" s="157">
        <f t="shared" si="9"/>
        <v>0</v>
      </c>
      <c r="AP48" s="322">
        <f t="shared" si="9"/>
        <v>0</v>
      </c>
      <c r="AQ48" s="478">
        <f t="shared" si="10"/>
        <v>0</v>
      </c>
      <c r="AR48" s="143">
        <f>'[2]Leaf-T'!N50</f>
        <v>0</v>
      </c>
      <c r="AS48" s="121"/>
      <c r="AT48" s="122">
        <f t="shared" si="30"/>
        <v>0</v>
      </c>
      <c r="AU48" s="121">
        <f>'[2]Leaf-T'!O50</f>
        <v>0</v>
      </c>
      <c r="AV48" s="121"/>
      <c r="AW48" s="123">
        <f t="shared" si="31"/>
        <v>0</v>
      </c>
      <c r="AX48" s="121">
        <f>'[2]Leaf-T'!P50</f>
        <v>0</v>
      </c>
      <c r="AY48" s="121"/>
      <c r="AZ48" s="122">
        <f t="shared" si="32"/>
        <v>0</v>
      </c>
      <c r="BA48" s="157">
        <f t="shared" si="33"/>
        <v>0</v>
      </c>
      <c r="BB48" s="158">
        <f t="shared" si="34"/>
        <v>0</v>
      </c>
      <c r="BC48" s="452">
        <f t="shared" si="35"/>
        <v>0</v>
      </c>
      <c r="BD48" s="166">
        <f t="shared" si="36"/>
        <v>0</v>
      </c>
      <c r="BE48" s="167">
        <f t="shared" si="37"/>
        <v>0</v>
      </c>
      <c r="BF48" s="447">
        <f t="shared" si="38"/>
        <v>0</v>
      </c>
      <c r="BG48" s="439">
        <f t="shared" si="39"/>
        <v>0</v>
      </c>
      <c r="BH48" s="447">
        <f t="shared" si="40"/>
        <v>0</v>
      </c>
      <c r="BI48" s="447">
        <f t="shared" si="41"/>
        <v>0</v>
      </c>
      <c r="BJ48" s="465"/>
      <c r="BL48" s="456">
        <f>VLOOKUP($B48,Test!$A$131:$J$184,3,0)</f>
        <v>0</v>
      </c>
    </row>
    <row r="49" spans="1:64" s="183" customFormat="1" ht="30" customHeight="1" x14ac:dyDescent="0.5">
      <c r="A49" s="184">
        <f t="shared" si="42"/>
        <v>43</v>
      </c>
      <c r="B49" s="222">
        <v>51615</v>
      </c>
      <c r="C49" s="236" t="s">
        <v>81</v>
      </c>
      <c r="D49" s="186" t="s">
        <v>86</v>
      </c>
      <c r="E49" s="143">
        <f>'[2]Leaf-T'!E51</f>
        <v>0</v>
      </c>
      <c r="F49" s="121"/>
      <c r="G49" s="122">
        <f t="shared" si="15"/>
        <v>0</v>
      </c>
      <c r="H49" s="121">
        <f>'[2]Leaf-T'!F51</f>
        <v>0</v>
      </c>
      <c r="I49" s="121"/>
      <c r="J49" s="122">
        <f t="shared" si="16"/>
        <v>0</v>
      </c>
      <c r="K49" s="121">
        <f>'[2]Leaf-T'!G51</f>
        <v>0</v>
      </c>
      <c r="L49" s="121"/>
      <c r="M49" s="124">
        <f t="shared" si="17"/>
        <v>0</v>
      </c>
      <c r="N49" s="157">
        <f t="shared" si="18"/>
        <v>0</v>
      </c>
      <c r="O49" s="322">
        <f t="shared" si="18"/>
        <v>0</v>
      </c>
      <c r="P49" s="159">
        <f t="shared" si="19"/>
        <v>0</v>
      </c>
      <c r="Q49" s="143">
        <f>'[2]Leaf-T'!H51</f>
        <v>0</v>
      </c>
      <c r="R49" s="121"/>
      <c r="S49" s="122">
        <f t="shared" si="20"/>
        <v>0</v>
      </c>
      <c r="T49" s="121">
        <f>'[2]Leaf-T'!I51</f>
        <v>0</v>
      </c>
      <c r="U49" s="121"/>
      <c r="V49" s="122">
        <f t="shared" si="21"/>
        <v>0</v>
      </c>
      <c r="W49" s="483">
        <f>'[2]Leaf-T'!J51</f>
        <v>0</v>
      </c>
      <c r="X49" s="121"/>
      <c r="Y49" s="124">
        <f t="shared" si="22"/>
        <v>0</v>
      </c>
      <c r="Z49" s="157">
        <f t="shared" si="23"/>
        <v>0</v>
      </c>
      <c r="AA49" s="322">
        <f t="shared" si="23"/>
        <v>0</v>
      </c>
      <c r="AB49" s="159">
        <f t="shared" si="24"/>
        <v>0</v>
      </c>
      <c r="AC49" s="439">
        <f t="shared" si="25"/>
        <v>0</v>
      </c>
      <c r="AD49" s="327">
        <f t="shared" si="25"/>
        <v>0</v>
      </c>
      <c r="AE49" s="168">
        <f t="shared" si="26"/>
        <v>0</v>
      </c>
      <c r="AF49" s="143">
        <f>'[2]Leaf-T'!K51</f>
        <v>0</v>
      </c>
      <c r="AG49" s="121"/>
      <c r="AH49" s="122">
        <f t="shared" si="27"/>
        <v>0</v>
      </c>
      <c r="AI49" s="121">
        <f>'[2]Leaf-T'!L51</f>
        <v>0</v>
      </c>
      <c r="AJ49" s="121"/>
      <c r="AK49" s="122">
        <f t="shared" si="28"/>
        <v>0</v>
      </c>
      <c r="AL49" s="121">
        <f>'[2]Leaf-T'!M51</f>
        <v>0</v>
      </c>
      <c r="AM49" s="121"/>
      <c r="AN49" s="124">
        <f t="shared" si="29"/>
        <v>0</v>
      </c>
      <c r="AO49" s="157">
        <f t="shared" si="9"/>
        <v>0</v>
      </c>
      <c r="AP49" s="322">
        <f t="shared" si="9"/>
        <v>0</v>
      </c>
      <c r="AQ49" s="478">
        <f t="shared" si="10"/>
        <v>0</v>
      </c>
      <c r="AR49" s="143">
        <f>'[2]Leaf-T'!N51</f>
        <v>0</v>
      </c>
      <c r="AS49" s="121"/>
      <c r="AT49" s="122">
        <f t="shared" si="30"/>
        <v>0</v>
      </c>
      <c r="AU49" s="121">
        <f>'[2]Leaf-T'!O51</f>
        <v>0</v>
      </c>
      <c r="AV49" s="121"/>
      <c r="AW49" s="123">
        <f t="shared" si="31"/>
        <v>0</v>
      </c>
      <c r="AX49" s="121">
        <f>'[2]Leaf-T'!P51</f>
        <v>0</v>
      </c>
      <c r="AY49" s="121"/>
      <c r="AZ49" s="122">
        <f t="shared" si="32"/>
        <v>0</v>
      </c>
      <c r="BA49" s="157">
        <f t="shared" si="33"/>
        <v>0</v>
      </c>
      <c r="BB49" s="158">
        <f t="shared" si="34"/>
        <v>0</v>
      </c>
      <c r="BC49" s="452">
        <f t="shared" si="35"/>
        <v>0</v>
      </c>
      <c r="BD49" s="166">
        <f t="shared" si="36"/>
        <v>0</v>
      </c>
      <c r="BE49" s="167">
        <f t="shared" si="37"/>
        <v>0</v>
      </c>
      <c r="BF49" s="447">
        <f t="shared" si="38"/>
        <v>0</v>
      </c>
      <c r="BG49" s="439">
        <f t="shared" si="39"/>
        <v>0</v>
      </c>
      <c r="BH49" s="447">
        <f t="shared" si="40"/>
        <v>0</v>
      </c>
      <c r="BI49" s="447">
        <f t="shared" si="41"/>
        <v>0</v>
      </c>
      <c r="BJ49" s="465"/>
      <c r="BL49" s="456">
        <f>VLOOKUP($B49,Test!$A$131:$J$184,3,0)</f>
        <v>0</v>
      </c>
    </row>
    <row r="50" spans="1:64" s="183" customFormat="1" ht="30" customHeight="1" x14ac:dyDescent="0.5">
      <c r="A50" s="184">
        <f t="shared" si="42"/>
        <v>44</v>
      </c>
      <c r="B50" s="222">
        <v>51616</v>
      </c>
      <c r="C50" s="236" t="s">
        <v>36</v>
      </c>
      <c r="D50" s="186" t="s">
        <v>76</v>
      </c>
      <c r="E50" s="143">
        <f>'[2]Leaf-T'!E52</f>
        <v>0</v>
      </c>
      <c r="F50" s="121"/>
      <c r="G50" s="122">
        <f t="shared" si="15"/>
        <v>0</v>
      </c>
      <c r="H50" s="121">
        <f>'[2]Leaf-T'!F52</f>
        <v>0</v>
      </c>
      <c r="I50" s="121"/>
      <c r="J50" s="122">
        <f t="shared" si="16"/>
        <v>0</v>
      </c>
      <c r="K50" s="121">
        <f>'[2]Leaf-T'!G52</f>
        <v>0</v>
      </c>
      <c r="L50" s="121"/>
      <c r="M50" s="124">
        <f t="shared" si="17"/>
        <v>0</v>
      </c>
      <c r="N50" s="157">
        <f t="shared" si="18"/>
        <v>0</v>
      </c>
      <c r="O50" s="322">
        <f t="shared" si="18"/>
        <v>0</v>
      </c>
      <c r="P50" s="159">
        <f t="shared" si="19"/>
        <v>0</v>
      </c>
      <c r="Q50" s="143">
        <f>'[2]Leaf-T'!H52</f>
        <v>0</v>
      </c>
      <c r="R50" s="121"/>
      <c r="S50" s="122">
        <f t="shared" si="20"/>
        <v>0</v>
      </c>
      <c r="T50" s="121">
        <f>'[2]Leaf-T'!I52</f>
        <v>0</v>
      </c>
      <c r="U50" s="121"/>
      <c r="V50" s="122">
        <f t="shared" si="21"/>
        <v>0</v>
      </c>
      <c r="W50" s="483">
        <f>'[2]Leaf-T'!J52</f>
        <v>0</v>
      </c>
      <c r="X50" s="121"/>
      <c r="Y50" s="124">
        <f t="shared" si="22"/>
        <v>0</v>
      </c>
      <c r="Z50" s="157">
        <f t="shared" si="23"/>
        <v>0</v>
      </c>
      <c r="AA50" s="322">
        <f t="shared" si="23"/>
        <v>0</v>
      </c>
      <c r="AB50" s="159">
        <f t="shared" si="24"/>
        <v>0</v>
      </c>
      <c r="AC50" s="439">
        <f t="shared" si="25"/>
        <v>0</v>
      </c>
      <c r="AD50" s="327">
        <f t="shared" si="25"/>
        <v>0</v>
      </c>
      <c r="AE50" s="168">
        <f t="shared" si="26"/>
        <v>0</v>
      </c>
      <c r="AF50" s="143">
        <f>'[2]Leaf-T'!K52</f>
        <v>0</v>
      </c>
      <c r="AG50" s="121"/>
      <c r="AH50" s="122">
        <f t="shared" si="27"/>
        <v>0</v>
      </c>
      <c r="AI50" s="121">
        <f>'[2]Leaf-T'!L52</f>
        <v>0</v>
      </c>
      <c r="AJ50" s="121"/>
      <c r="AK50" s="122">
        <f t="shared" si="28"/>
        <v>0</v>
      </c>
      <c r="AL50" s="121">
        <f>'[2]Leaf-T'!M52</f>
        <v>0</v>
      </c>
      <c r="AM50" s="121"/>
      <c r="AN50" s="124">
        <f t="shared" si="29"/>
        <v>0</v>
      </c>
      <c r="AO50" s="157">
        <f t="shared" si="9"/>
        <v>0</v>
      </c>
      <c r="AP50" s="322">
        <f t="shared" si="9"/>
        <v>0</v>
      </c>
      <c r="AQ50" s="478">
        <f t="shared" si="10"/>
        <v>0</v>
      </c>
      <c r="AR50" s="143">
        <f>'[2]Leaf-T'!N52</f>
        <v>0</v>
      </c>
      <c r="AS50" s="121"/>
      <c r="AT50" s="122">
        <f t="shared" si="30"/>
        <v>0</v>
      </c>
      <c r="AU50" s="121">
        <f>'[2]Leaf-T'!O52</f>
        <v>0</v>
      </c>
      <c r="AV50" s="121"/>
      <c r="AW50" s="123">
        <f t="shared" si="31"/>
        <v>0</v>
      </c>
      <c r="AX50" s="121">
        <f>'[2]Leaf-T'!P52</f>
        <v>0</v>
      </c>
      <c r="AY50" s="121"/>
      <c r="AZ50" s="122">
        <f t="shared" si="32"/>
        <v>0</v>
      </c>
      <c r="BA50" s="157">
        <f t="shared" si="33"/>
        <v>0</v>
      </c>
      <c r="BB50" s="158">
        <f t="shared" si="34"/>
        <v>0</v>
      </c>
      <c r="BC50" s="452">
        <f t="shared" si="35"/>
        <v>0</v>
      </c>
      <c r="BD50" s="166">
        <f t="shared" si="36"/>
        <v>0</v>
      </c>
      <c r="BE50" s="167">
        <f t="shared" si="37"/>
        <v>0</v>
      </c>
      <c r="BF50" s="447">
        <f t="shared" si="38"/>
        <v>0</v>
      </c>
      <c r="BG50" s="439">
        <f t="shared" si="39"/>
        <v>0</v>
      </c>
      <c r="BH50" s="447">
        <f t="shared" si="40"/>
        <v>0</v>
      </c>
      <c r="BI50" s="447">
        <f t="shared" si="41"/>
        <v>0</v>
      </c>
      <c r="BJ50" s="465"/>
      <c r="BL50" s="456">
        <f>VLOOKUP($B50,Test!$A$131:$J$184,3,0)</f>
        <v>0</v>
      </c>
    </row>
    <row r="51" spans="1:64" s="183" customFormat="1" ht="30" customHeight="1" x14ac:dyDescent="0.5">
      <c r="A51" s="181">
        <f t="shared" si="42"/>
        <v>45</v>
      </c>
      <c r="B51" s="222">
        <v>51617</v>
      </c>
      <c r="C51" s="236" t="s">
        <v>37</v>
      </c>
      <c r="D51" s="186" t="s">
        <v>77</v>
      </c>
      <c r="E51" s="143">
        <f>'[2]Leaf-T'!E53</f>
        <v>0</v>
      </c>
      <c r="F51" s="121"/>
      <c r="G51" s="122">
        <f t="shared" si="15"/>
        <v>0</v>
      </c>
      <c r="H51" s="121">
        <f>'[2]Leaf-T'!F53</f>
        <v>0</v>
      </c>
      <c r="I51" s="121"/>
      <c r="J51" s="122">
        <f t="shared" si="16"/>
        <v>0</v>
      </c>
      <c r="K51" s="121">
        <f>'[2]Leaf-T'!G53</f>
        <v>0</v>
      </c>
      <c r="L51" s="121"/>
      <c r="M51" s="124">
        <f t="shared" si="17"/>
        <v>0</v>
      </c>
      <c r="N51" s="157">
        <f t="shared" ref="N51:O53" si="43">+E51+H51+K51</f>
        <v>0</v>
      </c>
      <c r="O51" s="322">
        <f t="shared" si="43"/>
        <v>0</v>
      </c>
      <c r="P51" s="159">
        <f t="shared" si="19"/>
        <v>0</v>
      </c>
      <c r="Q51" s="143">
        <f>'[2]Leaf-T'!H53</f>
        <v>0</v>
      </c>
      <c r="R51" s="121"/>
      <c r="S51" s="122">
        <f t="shared" si="20"/>
        <v>0</v>
      </c>
      <c r="T51" s="121">
        <f>'[2]Leaf-T'!I53</f>
        <v>0</v>
      </c>
      <c r="U51" s="121"/>
      <c r="V51" s="122">
        <f t="shared" si="21"/>
        <v>0</v>
      </c>
      <c r="W51" s="483">
        <f>'[2]Leaf-T'!J53</f>
        <v>0</v>
      </c>
      <c r="X51" s="121"/>
      <c r="Y51" s="124">
        <f t="shared" si="22"/>
        <v>0</v>
      </c>
      <c r="Z51" s="157">
        <f t="shared" ref="Z51:AA53" si="44">+Q51+T51+W51</f>
        <v>0</v>
      </c>
      <c r="AA51" s="322">
        <f t="shared" si="44"/>
        <v>0</v>
      </c>
      <c r="AB51" s="159">
        <f t="shared" si="24"/>
        <v>0</v>
      </c>
      <c r="AC51" s="439">
        <f t="shared" ref="AC51:AD53" si="45">+E51+H51+K51+Q51+T51+W51</f>
        <v>0</v>
      </c>
      <c r="AD51" s="327">
        <f t="shared" si="45"/>
        <v>0</v>
      </c>
      <c r="AE51" s="168">
        <f t="shared" si="26"/>
        <v>0</v>
      </c>
      <c r="AF51" s="143">
        <f>'[2]Leaf-T'!K53</f>
        <v>0</v>
      </c>
      <c r="AG51" s="121"/>
      <c r="AH51" s="122">
        <f t="shared" si="27"/>
        <v>0</v>
      </c>
      <c r="AI51" s="121">
        <f>'[2]Leaf-T'!L53</f>
        <v>0</v>
      </c>
      <c r="AJ51" s="121"/>
      <c r="AK51" s="122">
        <f t="shared" si="28"/>
        <v>0</v>
      </c>
      <c r="AL51" s="121">
        <f>'[2]Leaf-T'!M53</f>
        <v>0</v>
      </c>
      <c r="AM51" s="121"/>
      <c r="AN51" s="124">
        <f t="shared" si="29"/>
        <v>0</v>
      </c>
      <c r="AO51" s="157">
        <f t="shared" ref="AO51:AP53" si="46">+AF51+AI51+AL51</f>
        <v>0</v>
      </c>
      <c r="AP51" s="322">
        <f t="shared" si="46"/>
        <v>0</v>
      </c>
      <c r="AQ51" s="478">
        <f t="shared" si="10"/>
        <v>0</v>
      </c>
      <c r="AR51" s="143">
        <f>'[2]Leaf-T'!N53</f>
        <v>0</v>
      </c>
      <c r="AS51" s="121"/>
      <c r="AT51" s="122">
        <f t="shared" si="30"/>
        <v>0</v>
      </c>
      <c r="AU51" s="121">
        <f>'[2]Leaf-T'!O53</f>
        <v>0</v>
      </c>
      <c r="AV51" s="121"/>
      <c r="AW51" s="123">
        <f t="shared" si="31"/>
        <v>0</v>
      </c>
      <c r="AX51" s="121">
        <f>'[2]Leaf-T'!P53</f>
        <v>0</v>
      </c>
      <c r="AY51" s="121"/>
      <c r="AZ51" s="122">
        <f t="shared" si="32"/>
        <v>0</v>
      </c>
      <c r="BA51" s="157">
        <f t="shared" si="33"/>
        <v>0</v>
      </c>
      <c r="BB51" s="158">
        <f t="shared" si="34"/>
        <v>0</v>
      </c>
      <c r="BC51" s="452">
        <f t="shared" si="35"/>
        <v>0</v>
      </c>
      <c r="BD51" s="166">
        <f t="shared" si="36"/>
        <v>0</v>
      </c>
      <c r="BE51" s="167">
        <f t="shared" si="37"/>
        <v>0</v>
      </c>
      <c r="BF51" s="447">
        <f t="shared" si="38"/>
        <v>0</v>
      </c>
      <c r="BG51" s="439">
        <f t="shared" si="39"/>
        <v>0</v>
      </c>
      <c r="BH51" s="447">
        <f t="shared" si="40"/>
        <v>0</v>
      </c>
      <c r="BI51" s="486">
        <f t="shared" si="41"/>
        <v>0</v>
      </c>
      <c r="BJ51" s="465"/>
      <c r="BL51" s="456">
        <f>VLOOKUP($B51,Test!$A$131:$J$184,3,0)</f>
        <v>0</v>
      </c>
    </row>
    <row r="52" spans="1:64" s="183" customFormat="1" ht="30" customHeight="1" x14ac:dyDescent="0.5">
      <c r="A52" s="184">
        <f t="shared" si="42"/>
        <v>46</v>
      </c>
      <c r="B52" s="512">
        <v>51698</v>
      </c>
      <c r="C52" s="514" t="s">
        <v>266</v>
      </c>
      <c r="D52" s="233"/>
      <c r="E52" s="143"/>
      <c r="F52" s="121"/>
      <c r="G52" s="122">
        <f t="shared" ref="G52" si="47">E52-F52</f>
        <v>0</v>
      </c>
      <c r="H52" s="121"/>
      <c r="I52" s="121"/>
      <c r="J52" s="122">
        <f t="shared" ref="J52" si="48">H52-I52</f>
        <v>0</v>
      </c>
      <c r="K52" s="121"/>
      <c r="L52" s="121"/>
      <c r="M52" s="124">
        <f t="shared" ref="M52" si="49">K52-L52</f>
        <v>0</v>
      </c>
      <c r="N52" s="157">
        <f t="shared" ref="N52" si="50">+E52+H52+K52</f>
        <v>0</v>
      </c>
      <c r="O52" s="322">
        <f t="shared" ref="O52" si="51">+F52+I52+L52</f>
        <v>0</v>
      </c>
      <c r="P52" s="159">
        <f t="shared" ref="P52" si="52">+N52-O52</f>
        <v>0</v>
      </c>
      <c r="Q52" s="143"/>
      <c r="R52" s="121"/>
      <c r="S52" s="122">
        <f t="shared" ref="S52" si="53">Q52-R52</f>
        <v>0</v>
      </c>
      <c r="T52" s="121"/>
      <c r="U52" s="121"/>
      <c r="V52" s="122">
        <f t="shared" ref="V52" si="54">T52-U52</f>
        <v>0</v>
      </c>
      <c r="W52" s="483"/>
      <c r="X52" s="121"/>
      <c r="Y52" s="124">
        <f t="shared" ref="Y52" si="55">W52-X52</f>
        <v>0</v>
      </c>
      <c r="Z52" s="157">
        <f t="shared" ref="Z52" si="56">+Q52+T52+W52</f>
        <v>0</v>
      </c>
      <c r="AA52" s="322">
        <f t="shared" ref="AA52" si="57">+R52+U52+X52</f>
        <v>0</v>
      </c>
      <c r="AB52" s="159">
        <f t="shared" ref="AB52" si="58">+Z52-AA52</f>
        <v>0</v>
      </c>
      <c r="AC52" s="439">
        <f t="shared" ref="AC52" si="59">+E52+H52+K52+Q52+T52+W52</f>
        <v>0</v>
      </c>
      <c r="AD52" s="327">
        <f t="shared" ref="AD52" si="60">+F52+I52+L52+R52+U52+X52</f>
        <v>0</v>
      </c>
      <c r="AE52" s="168">
        <f t="shared" ref="AE52" si="61">+AC52-AD52</f>
        <v>0</v>
      </c>
      <c r="AF52" s="143"/>
      <c r="AG52" s="121"/>
      <c r="AH52" s="122">
        <f t="shared" ref="AH52" si="62">AF52-AG52</f>
        <v>0</v>
      </c>
      <c r="AI52" s="121"/>
      <c r="AJ52" s="121"/>
      <c r="AK52" s="122">
        <f t="shared" ref="AK52" si="63">AI52-AJ52</f>
        <v>0</v>
      </c>
      <c r="AL52" s="121"/>
      <c r="AM52" s="121"/>
      <c r="AN52" s="124">
        <f t="shared" ref="AN52" si="64">AL52-AM52</f>
        <v>0</v>
      </c>
      <c r="AO52" s="157">
        <f t="shared" ref="AO52" si="65">+AF52+AI52+AL52</f>
        <v>0</v>
      </c>
      <c r="AP52" s="322">
        <f t="shared" ref="AP52" si="66">+AG52+AJ52+AM52</f>
        <v>0</v>
      </c>
      <c r="AQ52" s="478">
        <f t="shared" ref="AQ52" si="67">AO52-AP52</f>
        <v>0</v>
      </c>
      <c r="AR52" s="143"/>
      <c r="AS52" s="121"/>
      <c r="AT52" s="122">
        <f t="shared" ref="AT52" si="68">AR52-AS52</f>
        <v>0</v>
      </c>
      <c r="AU52" s="121"/>
      <c r="AV52" s="121"/>
      <c r="AW52" s="123">
        <f t="shared" ref="AW52" si="69">AU52-AV52</f>
        <v>0</v>
      </c>
      <c r="AX52" s="121"/>
      <c r="AY52" s="121"/>
      <c r="AZ52" s="122">
        <f t="shared" ref="AZ52" si="70">AX52-AY52</f>
        <v>0</v>
      </c>
      <c r="BA52" s="157">
        <f t="shared" ref="BA52" si="71">AR52+AU52+AX52</f>
        <v>0</v>
      </c>
      <c r="BB52" s="158">
        <f t="shared" ref="BB52" si="72">AS52+AV52+AY52</f>
        <v>0</v>
      </c>
      <c r="BC52" s="452">
        <f t="shared" ref="BC52" si="73">BA52-BB52</f>
        <v>0</v>
      </c>
      <c r="BD52" s="166">
        <f t="shared" ref="BD52" si="74">AF52+AI52+AL52+AR52+AU52+AX52</f>
        <v>0</v>
      </c>
      <c r="BE52" s="167">
        <f t="shared" ref="BE52" si="75">AG52+AJ52+AM52+AS52+AV52+AY52</f>
        <v>0</v>
      </c>
      <c r="BF52" s="447">
        <f t="shared" ref="BF52" si="76">BD52-BE52</f>
        <v>0</v>
      </c>
      <c r="BG52" s="439">
        <f t="shared" ref="BG52" si="77">AC52+BD52</f>
        <v>0</v>
      </c>
      <c r="BH52" s="447">
        <f t="shared" ref="BH52" si="78">AD52+BE52</f>
        <v>0</v>
      </c>
      <c r="BI52" s="486">
        <f t="shared" ref="BI52" si="79">BG52-BH52</f>
        <v>0</v>
      </c>
      <c r="BJ52" s="465"/>
      <c r="BL52" s="456"/>
    </row>
    <row r="53" spans="1:64" s="183" customFormat="1" ht="30" customHeight="1" thickBot="1" x14ac:dyDescent="0.55000000000000004">
      <c r="A53" s="181">
        <f t="shared" si="42"/>
        <v>47</v>
      </c>
      <c r="B53" s="230">
        <v>51708</v>
      </c>
      <c r="C53" s="238" t="s">
        <v>247</v>
      </c>
      <c r="D53" s="233" t="s">
        <v>250</v>
      </c>
      <c r="E53" s="143">
        <f>'[2]Leaf-T'!E54</f>
        <v>0</v>
      </c>
      <c r="F53" s="126"/>
      <c r="G53" s="144">
        <f t="shared" si="15"/>
        <v>0</v>
      </c>
      <c r="H53" s="126">
        <f>'[2]Leaf-T'!F54</f>
        <v>0</v>
      </c>
      <c r="I53" s="126"/>
      <c r="J53" s="144">
        <f t="shared" si="16"/>
        <v>0</v>
      </c>
      <c r="K53" s="126">
        <f>'[2]Leaf-T'!G54</f>
        <v>0</v>
      </c>
      <c r="L53" s="126"/>
      <c r="M53" s="146">
        <f t="shared" si="17"/>
        <v>0</v>
      </c>
      <c r="N53" s="160">
        <f t="shared" si="43"/>
        <v>0</v>
      </c>
      <c r="O53" s="323">
        <f t="shared" si="43"/>
        <v>0</v>
      </c>
      <c r="P53" s="162">
        <f t="shared" si="19"/>
        <v>0</v>
      </c>
      <c r="Q53" s="461">
        <f>'[2]Leaf-T'!H54</f>
        <v>0</v>
      </c>
      <c r="R53" s="126"/>
      <c r="S53" s="144">
        <f t="shared" si="20"/>
        <v>0</v>
      </c>
      <c r="T53" s="126">
        <f>'[2]Leaf-T'!I54</f>
        <v>0</v>
      </c>
      <c r="U53" s="126"/>
      <c r="V53" s="144">
        <f t="shared" si="21"/>
        <v>0</v>
      </c>
      <c r="W53" s="483">
        <f>'[2]Leaf-T'!J54</f>
        <v>0</v>
      </c>
      <c r="X53" s="126"/>
      <c r="Y53" s="146">
        <f t="shared" si="22"/>
        <v>0</v>
      </c>
      <c r="Z53" s="160">
        <f t="shared" si="44"/>
        <v>0</v>
      </c>
      <c r="AA53" s="323">
        <f t="shared" si="44"/>
        <v>0</v>
      </c>
      <c r="AB53" s="162">
        <f t="shared" si="24"/>
        <v>0</v>
      </c>
      <c r="AC53" s="440">
        <f t="shared" si="45"/>
        <v>0</v>
      </c>
      <c r="AD53" s="328">
        <f t="shared" si="45"/>
        <v>0</v>
      </c>
      <c r="AE53" s="171">
        <f t="shared" si="26"/>
        <v>0</v>
      </c>
      <c r="AF53" s="461">
        <f>'[2]Leaf-T'!K54</f>
        <v>0</v>
      </c>
      <c r="AG53" s="126"/>
      <c r="AH53" s="144">
        <f t="shared" si="27"/>
        <v>0</v>
      </c>
      <c r="AI53" s="126">
        <f>'[2]Leaf-T'!L54</f>
        <v>0</v>
      </c>
      <c r="AJ53" s="126"/>
      <c r="AK53" s="144">
        <f t="shared" si="28"/>
        <v>0</v>
      </c>
      <c r="AL53" s="126">
        <f>'[2]Leaf-T'!M54</f>
        <v>0</v>
      </c>
      <c r="AM53" s="126"/>
      <c r="AN53" s="146">
        <f t="shared" si="29"/>
        <v>0</v>
      </c>
      <c r="AO53" s="160">
        <f t="shared" si="46"/>
        <v>0</v>
      </c>
      <c r="AP53" s="323">
        <f t="shared" si="46"/>
        <v>0</v>
      </c>
      <c r="AQ53" s="479">
        <f t="shared" si="10"/>
        <v>0</v>
      </c>
      <c r="AR53" s="461">
        <f>'[2]Leaf-T'!N54</f>
        <v>0</v>
      </c>
      <c r="AS53" s="126"/>
      <c r="AT53" s="122">
        <f t="shared" si="30"/>
        <v>0</v>
      </c>
      <c r="AU53" s="126">
        <f>'[2]Leaf-T'!O54</f>
        <v>0</v>
      </c>
      <c r="AV53" s="126"/>
      <c r="AW53" s="123">
        <f t="shared" si="31"/>
        <v>0</v>
      </c>
      <c r="AX53" s="126">
        <f>'[2]Leaf-T'!P54</f>
        <v>0</v>
      </c>
      <c r="AY53" s="126"/>
      <c r="AZ53" s="122">
        <f t="shared" si="32"/>
        <v>0</v>
      </c>
      <c r="BA53" s="160">
        <f t="shared" si="33"/>
        <v>0</v>
      </c>
      <c r="BB53" s="161">
        <f t="shared" si="34"/>
        <v>0</v>
      </c>
      <c r="BC53" s="453">
        <f t="shared" si="35"/>
        <v>0</v>
      </c>
      <c r="BD53" s="169">
        <f t="shared" si="36"/>
        <v>0</v>
      </c>
      <c r="BE53" s="170">
        <f t="shared" si="37"/>
        <v>0</v>
      </c>
      <c r="BF53" s="448">
        <f t="shared" si="38"/>
        <v>0</v>
      </c>
      <c r="BG53" s="440">
        <f t="shared" si="39"/>
        <v>0</v>
      </c>
      <c r="BH53" s="448">
        <f t="shared" si="40"/>
        <v>0</v>
      </c>
      <c r="BI53" s="448">
        <f t="shared" si="41"/>
        <v>0</v>
      </c>
      <c r="BJ53" s="465"/>
      <c r="BL53" s="456">
        <f>VLOOKUP($B53,Test!$A$131:$J$184,3,0)</f>
        <v>0</v>
      </c>
    </row>
    <row r="54" spans="1:64" s="114" customFormat="1" ht="33" customHeight="1" thickBot="1" x14ac:dyDescent="0.55000000000000004">
      <c r="A54" s="540" t="s">
        <v>97</v>
      </c>
      <c r="B54" s="541"/>
      <c r="C54" s="549"/>
      <c r="D54" s="113"/>
      <c r="E54" s="155">
        <f t="shared" ref="E54:AJ54" si="80">SUM(E7:E53)</f>
        <v>3109786.5981833185</v>
      </c>
      <c r="F54" s="459">
        <f t="shared" si="80"/>
        <v>2320310.9099999997</v>
      </c>
      <c r="G54" s="136">
        <f t="shared" si="80"/>
        <v>789475.68818331847</v>
      </c>
      <c r="H54" s="135">
        <f t="shared" si="80"/>
        <v>4142535.8541049236</v>
      </c>
      <c r="I54" s="135">
        <f t="shared" si="80"/>
        <v>3284205.0399999991</v>
      </c>
      <c r="J54" s="136">
        <f t="shared" si="80"/>
        <v>858330.81410492386</v>
      </c>
      <c r="K54" s="135">
        <f t="shared" si="80"/>
        <v>4761617.9411476795</v>
      </c>
      <c r="L54" s="135">
        <f t="shared" si="80"/>
        <v>4318376.2700000005</v>
      </c>
      <c r="M54" s="139">
        <f t="shared" si="80"/>
        <v>443241.6711476788</v>
      </c>
      <c r="N54" s="163">
        <f t="shared" si="80"/>
        <v>12013940.393435922</v>
      </c>
      <c r="O54" s="324">
        <f t="shared" si="80"/>
        <v>9922892.2199999988</v>
      </c>
      <c r="P54" s="165">
        <f t="shared" si="80"/>
        <v>2091048.1734359218</v>
      </c>
      <c r="Q54" s="155">
        <f t="shared" si="80"/>
        <v>3783939.174219829</v>
      </c>
      <c r="R54" s="135">
        <f t="shared" si="80"/>
        <v>2947426.0699999994</v>
      </c>
      <c r="S54" s="136">
        <f t="shared" si="80"/>
        <v>836513.10421982873</v>
      </c>
      <c r="T54" s="135">
        <f t="shared" si="80"/>
        <v>4056529.975789601</v>
      </c>
      <c r="U54" s="135">
        <f t="shared" si="80"/>
        <v>0</v>
      </c>
      <c r="V54" s="136">
        <f t="shared" si="80"/>
        <v>4056529.975789601</v>
      </c>
      <c r="W54" s="135">
        <f t="shared" si="80"/>
        <v>4814371.6199818859</v>
      </c>
      <c r="X54" s="135">
        <f t="shared" si="80"/>
        <v>0</v>
      </c>
      <c r="Y54" s="139">
        <f t="shared" si="80"/>
        <v>4814371.6199818859</v>
      </c>
      <c r="Z54" s="163">
        <f t="shared" si="80"/>
        <v>12654840.769991316</v>
      </c>
      <c r="AA54" s="324">
        <f t="shared" si="80"/>
        <v>2947426.0699999994</v>
      </c>
      <c r="AB54" s="165">
        <f t="shared" si="80"/>
        <v>9707414.6999913137</v>
      </c>
      <c r="AC54" s="441">
        <f t="shared" si="80"/>
        <v>24668781.163427241</v>
      </c>
      <c r="AD54" s="178">
        <f t="shared" si="80"/>
        <v>12870318.290000001</v>
      </c>
      <c r="AE54" s="174">
        <f t="shared" si="80"/>
        <v>11798462.873427238</v>
      </c>
      <c r="AF54" s="155">
        <f t="shared" si="80"/>
        <v>4571382.2728164913</v>
      </c>
      <c r="AG54" s="135">
        <f t="shared" si="80"/>
        <v>0</v>
      </c>
      <c r="AH54" s="136">
        <f t="shared" si="80"/>
        <v>4571382.2728164913</v>
      </c>
      <c r="AI54" s="135">
        <f t="shared" si="80"/>
        <v>3471522.1325432761</v>
      </c>
      <c r="AJ54" s="135">
        <f t="shared" si="80"/>
        <v>0</v>
      </c>
      <c r="AK54" s="136">
        <f t="shared" ref="AK54:BI54" si="81">SUM(AK7:AK53)</f>
        <v>3471522.1325432761</v>
      </c>
      <c r="AL54" s="135">
        <f t="shared" si="81"/>
        <v>4772018.2702305233</v>
      </c>
      <c r="AM54" s="131">
        <f t="shared" si="81"/>
        <v>0</v>
      </c>
      <c r="AN54" s="139">
        <f t="shared" si="81"/>
        <v>4772018.2702305233</v>
      </c>
      <c r="AO54" s="163">
        <f t="shared" si="81"/>
        <v>12814922.675590288</v>
      </c>
      <c r="AP54" s="324">
        <f t="shared" si="81"/>
        <v>0</v>
      </c>
      <c r="AQ54" s="476">
        <f t="shared" si="81"/>
        <v>12814922.675590288</v>
      </c>
      <c r="AR54" s="155">
        <f t="shared" si="81"/>
        <v>4778271.0820182301</v>
      </c>
      <c r="AS54" s="131">
        <f t="shared" si="81"/>
        <v>0</v>
      </c>
      <c r="AT54" s="136">
        <f t="shared" si="81"/>
        <v>4778271.0820182301</v>
      </c>
      <c r="AU54" s="135">
        <f t="shared" si="81"/>
        <v>4618164.4626707686</v>
      </c>
      <c r="AV54" s="131">
        <f t="shared" si="81"/>
        <v>0</v>
      </c>
      <c r="AW54" s="137">
        <f t="shared" si="81"/>
        <v>4618164.4626707686</v>
      </c>
      <c r="AX54" s="135">
        <f t="shared" si="81"/>
        <v>4352955.6816543639</v>
      </c>
      <c r="AY54" s="131">
        <f t="shared" si="81"/>
        <v>0</v>
      </c>
      <c r="AZ54" s="136">
        <f t="shared" si="81"/>
        <v>4352955.6816543639</v>
      </c>
      <c r="BA54" s="163">
        <f t="shared" si="81"/>
        <v>13749391.226343362</v>
      </c>
      <c r="BB54" s="164">
        <f t="shared" si="81"/>
        <v>0</v>
      </c>
      <c r="BC54" s="449">
        <f t="shared" si="81"/>
        <v>13749391.226343362</v>
      </c>
      <c r="BD54" s="172">
        <f t="shared" si="81"/>
        <v>26564313.901933651</v>
      </c>
      <c r="BE54" s="173">
        <f t="shared" si="81"/>
        <v>0</v>
      </c>
      <c r="BF54" s="445">
        <f t="shared" si="81"/>
        <v>26564313.901933651</v>
      </c>
      <c r="BG54" s="441">
        <f t="shared" si="81"/>
        <v>51233095.065360896</v>
      </c>
      <c r="BH54" s="445">
        <f t="shared" si="81"/>
        <v>12870318.290000001</v>
      </c>
      <c r="BI54" s="445">
        <f t="shared" si="81"/>
        <v>38362776.775360897</v>
      </c>
      <c r="BJ54" s="466"/>
      <c r="BL54" s="457">
        <f>SUM(BL7:BL53)</f>
        <v>5419146.3600000003</v>
      </c>
    </row>
    <row r="55" spans="1:64" s="40" customFormat="1" ht="33" hidden="1" customHeight="1" x14ac:dyDescent="0.25">
      <c r="A55" s="38"/>
      <c r="B55" s="39"/>
      <c r="C55" s="38"/>
      <c r="E55" s="40">
        <f t="shared" ref="E55:AF55" si="82">SUM(E7:E53)-E54</f>
        <v>0</v>
      </c>
      <c r="F55" s="41">
        <f t="shared" si="82"/>
        <v>0</v>
      </c>
      <c r="G55" s="40">
        <f t="shared" si="82"/>
        <v>0</v>
      </c>
      <c r="H55" s="40">
        <f t="shared" si="82"/>
        <v>0</v>
      </c>
      <c r="I55" s="40">
        <f t="shared" si="82"/>
        <v>0</v>
      </c>
      <c r="J55" s="40">
        <f t="shared" si="82"/>
        <v>0</v>
      </c>
      <c r="K55" s="40">
        <f t="shared" si="82"/>
        <v>0</v>
      </c>
      <c r="L55" s="40">
        <f t="shared" si="82"/>
        <v>0</v>
      </c>
      <c r="M55" s="40">
        <f t="shared" si="82"/>
        <v>0</v>
      </c>
      <c r="N55" s="40">
        <f t="shared" si="82"/>
        <v>0</v>
      </c>
      <c r="O55" s="40">
        <f t="shared" si="82"/>
        <v>0</v>
      </c>
      <c r="P55" s="40">
        <f t="shared" si="82"/>
        <v>0</v>
      </c>
      <c r="Q55" s="40">
        <f t="shared" si="82"/>
        <v>0</v>
      </c>
      <c r="R55" s="40">
        <f t="shared" si="82"/>
        <v>0</v>
      </c>
      <c r="S55" s="40">
        <f t="shared" si="82"/>
        <v>0</v>
      </c>
      <c r="T55" s="40">
        <f t="shared" si="82"/>
        <v>0</v>
      </c>
      <c r="U55" s="40">
        <f t="shared" si="82"/>
        <v>0</v>
      </c>
      <c r="V55" s="40">
        <f t="shared" si="82"/>
        <v>0</v>
      </c>
      <c r="W55" s="40">
        <f t="shared" si="82"/>
        <v>0</v>
      </c>
      <c r="X55" s="40">
        <f t="shared" si="82"/>
        <v>0</v>
      </c>
      <c r="Y55" s="40">
        <f t="shared" si="82"/>
        <v>0</v>
      </c>
      <c r="Z55" s="40">
        <f t="shared" si="82"/>
        <v>0</v>
      </c>
      <c r="AA55" s="40">
        <f t="shared" si="82"/>
        <v>0</v>
      </c>
      <c r="AB55" s="40">
        <f t="shared" si="82"/>
        <v>0</v>
      </c>
      <c r="AC55" s="40">
        <f t="shared" si="82"/>
        <v>0</v>
      </c>
      <c r="AD55" s="40">
        <f t="shared" si="82"/>
        <v>0</v>
      </c>
      <c r="AE55" s="40">
        <f t="shared" si="82"/>
        <v>0</v>
      </c>
      <c r="AF55" s="40">
        <f t="shared" si="82"/>
        <v>0</v>
      </c>
      <c r="AI55" s="40">
        <f>SUM(AI7:AI53)-AI54</f>
        <v>0</v>
      </c>
      <c r="AL55" s="40">
        <f>SUM(AL7:AL53)-AL54</f>
        <v>0</v>
      </c>
      <c r="AO55" s="40">
        <f>SUM(AO7:AO53)-AO54</f>
        <v>0</v>
      </c>
      <c r="AR55" s="40">
        <v>0</v>
      </c>
      <c r="AU55" s="40">
        <v>0</v>
      </c>
      <c r="AX55" s="40">
        <f>SUM(AX7:AX53)-AX54</f>
        <v>0</v>
      </c>
      <c r="BA55" s="40">
        <f>SUM(BA7:BA53)-BA54</f>
        <v>0</v>
      </c>
      <c r="BD55" s="40">
        <f>SUM(BD7:BD53)-BD54</f>
        <v>0</v>
      </c>
      <c r="BG55" s="40">
        <f>SUM(BG7:BG53)-BG54</f>
        <v>0</v>
      </c>
    </row>
    <row r="56" spans="1:64" s="40" customFormat="1" ht="33" hidden="1" customHeight="1" thickBot="1" x14ac:dyDescent="0.3">
      <c r="A56" s="38"/>
      <c r="B56" s="39"/>
      <c r="C56" s="38"/>
      <c r="F56" s="41"/>
      <c r="AR56" s="40">
        <v>0</v>
      </c>
      <c r="AU56" s="40">
        <v>0</v>
      </c>
      <c r="BL56" s="33"/>
    </row>
    <row r="57" spans="1:64" s="405" customFormat="1" ht="30" hidden="1" customHeight="1" thickBot="1" x14ac:dyDescent="0.3">
      <c r="A57" s="388">
        <v>46</v>
      </c>
      <c r="B57" s="389">
        <v>48104</v>
      </c>
      <c r="C57" s="390" t="s">
        <v>239</v>
      </c>
      <c r="D57" s="391"/>
      <c r="E57" s="408"/>
      <c r="F57" s="409" t="e">
        <f>+'43 92'!F60+'Total Factory'!#REF!</f>
        <v>#REF!</v>
      </c>
      <c r="G57" s="409" t="e">
        <f>+E57-F57</f>
        <v>#REF!</v>
      </c>
      <c r="H57" s="409"/>
      <c r="I57" s="409" t="e">
        <f>+'43 92'!I60+'Total Factory'!#REF!</f>
        <v>#REF!</v>
      </c>
      <c r="J57" s="409" t="e">
        <f>+H57-I57</f>
        <v>#REF!</v>
      </c>
      <c r="K57" s="409"/>
      <c r="L57" s="393"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408"/>
      <c r="R57" s="409" t="e">
        <f>+'43 92'!R60+'Total Factory'!#REF!</f>
        <v>#REF!</v>
      </c>
      <c r="S57" s="409" t="e">
        <f>+'43 92'!S60+'Total Factory'!#REF!</f>
        <v>#REF!</v>
      </c>
      <c r="T57" s="409"/>
      <c r="U57" s="409" t="e">
        <f>+'43 92'!U60+'Total Factory'!#REF!</f>
        <v>#REF!</v>
      </c>
      <c r="V57" s="409" t="e">
        <f>+'43 92'!V60+'Total Factory'!#REF!</f>
        <v>#REF!</v>
      </c>
      <c r="W57" s="410"/>
      <c r="X57" s="407" t="e">
        <f>+F57+I57+L57+O57+R57+U57</f>
        <v>#REF!</v>
      </c>
      <c r="Y57" s="399" t="e">
        <f>+W57-X57</f>
        <v>#REF!</v>
      </c>
      <c r="Z57" s="401">
        <f>+Q57+T57+W57</f>
        <v>0</v>
      </c>
      <c r="AA57" s="402">
        <v>0</v>
      </c>
      <c r="AB57" s="403">
        <f>+Z57-AA57</f>
        <v>0</v>
      </c>
      <c r="AC57" s="401">
        <f>+E57+H57+K57+Q57+T57+W57</f>
        <v>0</v>
      </c>
      <c r="AD57" s="406">
        <v>0</v>
      </c>
      <c r="AE57" s="396">
        <f>+AC57-AD57</f>
        <v>0</v>
      </c>
      <c r="AF57" s="408"/>
      <c r="AG57" s="409"/>
      <c r="AH57" s="409"/>
      <c r="AI57" s="411"/>
      <c r="AJ57" s="412"/>
      <c r="AK57" s="412"/>
      <c r="AL57" s="410"/>
      <c r="AM57" s="406"/>
      <c r="AN57" s="406"/>
      <c r="AO57" s="393">
        <f>+AF57+AI57+AL57</f>
        <v>0</v>
      </c>
      <c r="AP57" s="442"/>
      <c r="AQ57" s="442"/>
      <c r="AR57" s="408"/>
      <c r="AS57" s="409"/>
      <c r="AT57" s="409"/>
      <c r="AU57" s="409"/>
      <c r="AV57" s="409"/>
      <c r="AW57" s="409"/>
      <c r="AX57" s="410"/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  <c r="BL57" s="33"/>
    </row>
    <row r="58" spans="1:64" s="40" customFormat="1" ht="33" hidden="1" customHeight="1" x14ac:dyDescent="0.25">
      <c r="A58" s="38"/>
      <c r="B58" s="39"/>
      <c r="C58" s="38"/>
      <c r="F58" s="41"/>
      <c r="BL58" s="33"/>
    </row>
    <row r="59" spans="1:64" s="356" customFormat="1" ht="21" hidden="1" x14ac:dyDescent="0.45">
      <c r="A59" s="363" t="s">
        <v>227</v>
      </c>
      <c r="B59" s="364"/>
      <c r="C59" s="365"/>
      <c r="D59" s="352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4"/>
      <c r="BH59" s="355"/>
      <c r="BI59" s="355"/>
      <c r="BL59" s="33"/>
    </row>
    <row r="60" spans="1:64" s="356" customFormat="1" ht="21" hidden="1" x14ac:dyDescent="0.45">
      <c r="A60" s="366"/>
      <c r="B60" s="367" t="s">
        <v>228</v>
      </c>
      <c r="C60" s="368"/>
      <c r="D60" s="357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8"/>
      <c r="AB60" s="358"/>
      <c r="AC60" s="358"/>
      <c r="AD60" s="358"/>
      <c r="AE60" s="358"/>
      <c r="AF60" s="358"/>
      <c r="AG60" s="358"/>
      <c r="AH60" s="358"/>
      <c r="AI60" s="358"/>
      <c r="AJ60" s="358"/>
      <c r="AK60" s="358"/>
      <c r="AL60" s="358"/>
      <c r="AM60" s="358"/>
      <c r="AN60" s="358"/>
      <c r="AO60" s="358"/>
      <c r="AP60" s="358"/>
      <c r="AQ60" s="358"/>
      <c r="AR60" s="358"/>
      <c r="AS60" s="358"/>
      <c r="AT60" s="358"/>
      <c r="AU60" s="358"/>
      <c r="AV60" s="358"/>
      <c r="AW60" s="358"/>
      <c r="AX60" s="358"/>
      <c r="AY60" s="358"/>
      <c r="AZ60" s="358"/>
      <c r="BA60" s="358"/>
      <c r="BB60" s="358"/>
      <c r="BC60" s="358"/>
      <c r="BD60" s="358"/>
      <c r="BE60" s="358"/>
      <c r="BF60" s="358"/>
      <c r="BG60" s="359"/>
      <c r="BH60" s="355"/>
      <c r="BI60" s="355"/>
      <c r="BL60" s="33"/>
    </row>
    <row r="61" spans="1:64" s="356" customFormat="1" ht="21" hidden="1" x14ac:dyDescent="0.45">
      <c r="A61" s="366"/>
      <c r="B61" s="367" t="s">
        <v>229</v>
      </c>
      <c r="C61" s="368"/>
      <c r="D61" s="357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8"/>
      <c r="AI61" s="358"/>
      <c r="AJ61" s="358"/>
      <c r="AK61" s="358"/>
      <c r="AL61" s="358"/>
      <c r="AM61" s="358"/>
      <c r="AN61" s="358"/>
      <c r="AO61" s="358"/>
      <c r="AP61" s="358"/>
      <c r="AQ61" s="358"/>
      <c r="AR61" s="358"/>
      <c r="AS61" s="358"/>
      <c r="AT61" s="358"/>
      <c r="AU61" s="358"/>
      <c r="AV61" s="358"/>
      <c r="AW61" s="358"/>
      <c r="AX61" s="358"/>
      <c r="AY61" s="358"/>
      <c r="AZ61" s="358"/>
      <c r="BA61" s="358"/>
      <c r="BB61" s="358"/>
      <c r="BC61" s="358"/>
      <c r="BD61" s="358"/>
      <c r="BE61" s="358"/>
      <c r="BF61" s="358"/>
      <c r="BG61" s="359"/>
      <c r="BH61" s="355"/>
      <c r="BI61" s="355"/>
      <c r="BL61" s="33"/>
    </row>
    <row r="62" spans="1:64" s="356" customFormat="1" ht="21" hidden="1" x14ac:dyDescent="0.45">
      <c r="A62" s="366"/>
      <c r="B62" s="367" t="s">
        <v>230</v>
      </c>
      <c r="C62" s="368"/>
      <c r="D62" s="357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8"/>
      <c r="AG62" s="358"/>
      <c r="AH62" s="358"/>
      <c r="AI62" s="358"/>
      <c r="AJ62" s="358"/>
      <c r="AK62" s="358"/>
      <c r="AL62" s="358"/>
      <c r="AM62" s="358"/>
      <c r="AN62" s="358"/>
      <c r="AO62" s="358"/>
      <c r="AP62" s="358"/>
      <c r="AQ62" s="358"/>
      <c r="AR62" s="358"/>
      <c r="AS62" s="358"/>
      <c r="AT62" s="358"/>
      <c r="AU62" s="358"/>
      <c r="AV62" s="358"/>
      <c r="AW62" s="358"/>
      <c r="AX62" s="358"/>
      <c r="AY62" s="358"/>
      <c r="AZ62" s="358"/>
      <c r="BA62" s="358"/>
      <c r="BB62" s="358"/>
      <c r="BC62" s="358"/>
      <c r="BD62" s="358"/>
      <c r="BE62" s="358"/>
      <c r="BF62" s="358"/>
      <c r="BG62" s="359"/>
      <c r="BH62" s="355"/>
      <c r="BI62" s="355"/>
      <c r="BL62" s="33"/>
    </row>
    <row r="63" spans="1:64" s="356" customFormat="1" ht="21" hidden="1" x14ac:dyDescent="0.45">
      <c r="A63" s="366"/>
      <c r="B63" s="367" t="s">
        <v>231</v>
      </c>
      <c r="C63" s="368"/>
      <c r="D63" s="357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8"/>
      <c r="AK63" s="358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8"/>
      <c r="AX63" s="358"/>
      <c r="AY63" s="358"/>
      <c r="AZ63" s="358"/>
      <c r="BA63" s="358"/>
      <c r="BB63" s="358"/>
      <c r="BC63" s="358"/>
      <c r="BD63" s="358"/>
      <c r="BE63" s="358"/>
      <c r="BF63" s="358"/>
      <c r="BG63" s="359"/>
      <c r="BH63" s="355"/>
      <c r="BI63" s="355"/>
      <c r="BL63" s="33"/>
    </row>
    <row r="64" spans="1:64" s="356" customFormat="1" ht="21" hidden="1" x14ac:dyDescent="0.45">
      <c r="A64" s="366"/>
      <c r="B64" s="369" t="s">
        <v>232</v>
      </c>
      <c r="C64" s="368"/>
      <c r="D64" s="357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/>
      <c r="AG64" s="358"/>
      <c r="AH64" s="358"/>
      <c r="AI64" s="358"/>
      <c r="AJ64" s="358"/>
      <c r="AK64" s="358"/>
      <c r="AL64" s="358"/>
      <c r="AM64" s="358"/>
      <c r="AN64" s="358"/>
      <c r="AO64" s="358"/>
      <c r="AP64" s="358"/>
      <c r="AQ64" s="358"/>
      <c r="AR64" s="358"/>
      <c r="AS64" s="358"/>
      <c r="AT64" s="358"/>
      <c r="AU64" s="358"/>
      <c r="AV64" s="358"/>
      <c r="AW64" s="358"/>
      <c r="AX64" s="358"/>
      <c r="AY64" s="358"/>
      <c r="AZ64" s="358"/>
      <c r="BA64" s="358"/>
      <c r="BB64" s="358"/>
      <c r="BC64" s="358"/>
      <c r="BD64" s="358"/>
      <c r="BE64" s="358"/>
      <c r="BF64" s="358"/>
      <c r="BG64" s="359"/>
      <c r="BH64" s="355"/>
      <c r="BI64" s="355"/>
      <c r="BL64" s="33"/>
    </row>
    <row r="65" spans="1:64" s="356" customFormat="1" ht="21" hidden="1" x14ac:dyDescent="0.45">
      <c r="A65" s="366"/>
      <c r="B65" s="367" t="s">
        <v>233</v>
      </c>
      <c r="C65" s="367"/>
      <c r="D65" s="357"/>
      <c r="E65" s="358"/>
      <c r="F65" s="358" t="s">
        <v>234</v>
      </c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58"/>
      <c r="AB65" s="358"/>
      <c r="AC65" s="358"/>
      <c r="AD65" s="358"/>
      <c r="AE65" s="358"/>
      <c r="AF65" s="358"/>
      <c r="AG65" s="358"/>
      <c r="AH65" s="358"/>
      <c r="AI65" s="358"/>
      <c r="AJ65" s="358"/>
      <c r="AK65" s="358"/>
      <c r="AL65" s="358"/>
      <c r="AM65" s="358"/>
      <c r="AN65" s="358"/>
      <c r="AO65" s="358"/>
      <c r="AP65" s="358"/>
      <c r="AQ65" s="358"/>
      <c r="AR65" s="358"/>
      <c r="AS65" s="358"/>
      <c r="AT65" s="358"/>
      <c r="AU65" s="358"/>
      <c r="AV65" s="358"/>
      <c r="AW65" s="358"/>
      <c r="AX65" s="358"/>
      <c r="AY65" s="358"/>
      <c r="AZ65" s="358"/>
      <c r="BA65" s="358"/>
      <c r="BB65" s="358"/>
      <c r="BC65" s="358"/>
      <c r="BD65" s="358"/>
      <c r="BE65" s="358"/>
      <c r="BF65" s="358"/>
      <c r="BG65" s="359"/>
      <c r="BH65" s="355"/>
      <c r="BI65" s="355"/>
      <c r="BL65" s="33"/>
    </row>
    <row r="66" spans="1:64" s="356" customFormat="1" ht="21" hidden="1" x14ac:dyDescent="0.45">
      <c r="A66" s="366"/>
      <c r="B66" s="367" t="s">
        <v>235</v>
      </c>
      <c r="C66" s="367"/>
      <c r="D66" s="357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58"/>
      <c r="AH66" s="358"/>
      <c r="AI66" s="358"/>
      <c r="AJ66" s="358"/>
      <c r="AK66" s="358"/>
      <c r="AL66" s="358"/>
      <c r="AM66" s="358"/>
      <c r="AN66" s="358"/>
      <c r="AO66" s="358"/>
      <c r="AP66" s="358"/>
      <c r="AQ66" s="358"/>
      <c r="AR66" s="358"/>
      <c r="AS66" s="358"/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58"/>
      <c r="BF66" s="358"/>
      <c r="BG66" s="359"/>
      <c r="BH66" s="355"/>
      <c r="BI66" s="355"/>
      <c r="BL66" s="33"/>
    </row>
    <row r="67" spans="1:64" s="356" customFormat="1" ht="21" hidden="1" x14ac:dyDescent="0.45">
      <c r="A67" s="366"/>
      <c r="B67" s="367" t="s">
        <v>236</v>
      </c>
      <c r="C67" s="36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7"/>
      <c r="V67" s="357"/>
      <c r="W67" s="357"/>
      <c r="X67" s="357"/>
      <c r="Y67" s="357"/>
      <c r="Z67" s="357"/>
      <c r="AA67" s="357"/>
      <c r="AB67" s="357"/>
      <c r="AC67" s="357"/>
      <c r="AD67" s="357"/>
      <c r="AE67" s="357"/>
      <c r="AF67" s="357"/>
      <c r="AG67" s="357"/>
      <c r="AH67" s="357"/>
      <c r="AI67" s="357"/>
      <c r="AJ67" s="357"/>
      <c r="AK67" s="357"/>
      <c r="AL67" s="357"/>
      <c r="AM67" s="357"/>
      <c r="AN67" s="357"/>
      <c r="AO67" s="357"/>
      <c r="AP67" s="357"/>
      <c r="AQ67" s="357"/>
      <c r="AR67" s="357"/>
      <c r="AS67" s="357"/>
      <c r="AT67" s="357"/>
      <c r="AU67" s="357"/>
      <c r="AV67" s="357"/>
      <c r="AW67" s="357"/>
      <c r="AX67" s="357"/>
      <c r="AY67" s="357"/>
      <c r="AZ67" s="357"/>
      <c r="BA67" s="357"/>
      <c r="BB67" s="357"/>
      <c r="BC67" s="357"/>
      <c r="BD67" s="357"/>
      <c r="BE67" s="357"/>
      <c r="BF67" s="357"/>
      <c r="BG67" s="360"/>
      <c r="BL67" s="33"/>
    </row>
    <row r="68" spans="1:64" s="356" customFormat="1" ht="21" hidden="1" x14ac:dyDescent="0.45">
      <c r="A68" s="366"/>
      <c r="B68" s="367" t="s">
        <v>237</v>
      </c>
      <c r="C68" s="36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7"/>
      <c r="V68" s="357"/>
      <c r="W68" s="357"/>
      <c r="X68" s="357"/>
      <c r="Y68" s="357"/>
      <c r="Z68" s="357"/>
      <c r="AA68" s="357"/>
      <c r="AB68" s="357"/>
      <c r="AC68" s="357"/>
      <c r="AD68" s="357"/>
      <c r="AE68" s="357"/>
      <c r="AF68" s="357"/>
      <c r="AG68" s="357"/>
      <c r="AH68" s="357"/>
      <c r="AI68" s="357"/>
      <c r="AJ68" s="357"/>
      <c r="AK68" s="357"/>
      <c r="AL68" s="357"/>
      <c r="AM68" s="357"/>
      <c r="AN68" s="357"/>
      <c r="AO68" s="357"/>
      <c r="AP68" s="357"/>
      <c r="AQ68" s="357"/>
      <c r="AR68" s="357"/>
      <c r="AS68" s="357"/>
      <c r="AT68" s="357"/>
      <c r="AU68" s="357"/>
      <c r="AV68" s="357"/>
      <c r="AW68" s="357"/>
      <c r="AX68" s="357"/>
      <c r="AY68" s="357"/>
      <c r="AZ68" s="357"/>
      <c r="BA68" s="357"/>
      <c r="BB68" s="357"/>
      <c r="BC68" s="357"/>
      <c r="BD68" s="357"/>
      <c r="BE68" s="357"/>
      <c r="BF68" s="357"/>
      <c r="BG68" s="360"/>
      <c r="BL68" s="33"/>
    </row>
    <row r="69" spans="1:64" s="356" customFormat="1" ht="21" hidden="1" x14ac:dyDescent="0.45">
      <c r="A69" s="370"/>
      <c r="B69" s="371" t="s">
        <v>238</v>
      </c>
      <c r="C69" s="37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361"/>
      <c r="AD69" s="361"/>
      <c r="AE69" s="361"/>
      <c r="AF69" s="361"/>
      <c r="AG69" s="361"/>
      <c r="AH69" s="361"/>
      <c r="AI69" s="361"/>
      <c r="AJ69" s="361"/>
      <c r="AK69" s="361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1"/>
      <c r="AX69" s="361"/>
      <c r="AY69" s="361"/>
      <c r="AZ69" s="361"/>
      <c r="BA69" s="361"/>
      <c r="BB69" s="361"/>
      <c r="BC69" s="361"/>
      <c r="BD69" s="361"/>
      <c r="BE69" s="361"/>
      <c r="BF69" s="361"/>
      <c r="BG69" s="362"/>
      <c r="BL69" s="33"/>
    </row>
    <row r="70" spans="1:64" ht="33" customHeight="1" x14ac:dyDescent="0.25">
      <c r="E70" s="30"/>
      <c r="F70" s="30">
        <v>3252186.3100000005</v>
      </c>
      <c r="G70" s="30"/>
      <c r="H70" s="30"/>
      <c r="I70" s="30"/>
      <c r="J70" s="30"/>
      <c r="K70" s="30"/>
      <c r="L70" s="30"/>
      <c r="M70" s="30"/>
      <c r="Q70" s="30"/>
      <c r="R70" s="30"/>
      <c r="S70" s="30"/>
      <c r="T70" s="30"/>
      <c r="U70" s="30"/>
      <c r="V70" s="30"/>
      <c r="W70" s="30"/>
      <c r="X70" s="30"/>
      <c r="Y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R70" s="30"/>
      <c r="AS70" s="30"/>
      <c r="AT70" s="30"/>
      <c r="AU70" s="30"/>
      <c r="AV70" s="30"/>
      <c r="AW70" s="30"/>
      <c r="AX70" s="30"/>
      <c r="AY70" s="30"/>
      <c r="AZ70" s="30"/>
      <c r="BD70" s="30"/>
      <c r="BE70" s="30"/>
      <c r="BF70" s="30"/>
      <c r="BG70" s="30"/>
    </row>
    <row r="71" spans="1:64" ht="33" customHeight="1" x14ac:dyDescent="0.25">
      <c r="F71" s="488">
        <f>+F54-F70</f>
        <v>-931875.40000000084</v>
      </c>
      <c r="I71" s="488"/>
    </row>
    <row r="72" spans="1:64" x14ac:dyDescent="0.25">
      <c r="F72" s="36">
        <v>115610.09</v>
      </c>
    </row>
    <row r="73" spans="1:64" x14ac:dyDescent="0.25">
      <c r="F73" s="36">
        <f>+F9-F72</f>
        <v>45450.59</v>
      </c>
    </row>
    <row r="75" spans="1:64" ht="85.5" customHeight="1" x14ac:dyDescent="0.25">
      <c r="E75" s="140"/>
    </row>
  </sheetData>
  <protectedRanges>
    <protectedRange sqref="N70:P211" name="ช่วง1_1"/>
    <protectedRange sqref="Z70:AB211" name="ช่วง1_2"/>
    <protectedRange sqref="AO70:AQ211" name="ช่วง1_3"/>
    <protectedRange sqref="BA70:BC211" name="ช่วง1_4"/>
    <protectedRange sqref="BL55:BL188" name="ช่วง1_2_1"/>
  </protectedRanges>
  <mergeCells count="6">
    <mergeCell ref="A54:C54"/>
    <mergeCell ref="AF4:AN4"/>
    <mergeCell ref="AR4:AZ4"/>
    <mergeCell ref="E4:M4"/>
    <mergeCell ref="Q4:Y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BL75"/>
  <sheetViews>
    <sheetView showGridLines="0" zoomScale="70" zoomScaleNormal="70" workbookViewId="0">
      <pane xSplit="4" ySplit="6" topLeftCell="M50" activePane="bottomRight" state="frozen"/>
      <selection activeCell="I52" sqref="I52"/>
      <selection pane="topRight" activeCell="I52" sqref="I52"/>
      <selection pane="bottomLeft" activeCell="I52" sqref="I52"/>
      <selection pane="bottomRight" activeCell="R52" sqref="R52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5" width="16.7109375" style="33" customWidth="1"/>
    <col min="6" max="6" width="16.7109375" style="36" customWidth="1"/>
    <col min="7" max="7" width="17.140625" style="33" customWidth="1"/>
    <col min="8" max="13" width="16.7109375" style="33" customWidth="1"/>
    <col min="14" max="16" width="17.7109375" style="33" hidden="1" customWidth="1"/>
    <col min="17" max="25" width="16.7109375" style="33" customWidth="1"/>
    <col min="26" max="31" width="17.7109375" style="33" hidden="1" customWidth="1"/>
    <col min="32" max="40" width="16.7109375" style="33" customWidth="1"/>
    <col min="41" max="43" width="16.7109375" style="33" hidden="1" customWidth="1"/>
    <col min="44" max="47" width="16.7109375" style="33" customWidth="1"/>
    <col min="48" max="48" width="17.5703125" style="33" customWidth="1"/>
    <col min="49" max="50" width="16.7109375" style="33" customWidth="1"/>
    <col min="51" max="51" width="17.5703125" style="33" customWidth="1"/>
    <col min="52" max="52" width="18.5703125" style="33" customWidth="1"/>
    <col min="53" max="55" width="16.7109375" style="33" customWidth="1"/>
    <col min="56" max="61" width="17.7109375" style="33" customWidth="1"/>
    <col min="62" max="62" width="9.140625" style="33" customWidth="1"/>
    <col min="63" max="63" width="2.140625" style="33" customWidth="1"/>
    <col min="64" max="64" width="22" style="33" hidden="1" customWidth="1"/>
    <col min="65" max="16384" width="9.140625" style="33"/>
  </cols>
  <sheetData>
    <row r="1" spans="1:64" s="109" customFormat="1" ht="33" customHeight="1" x14ac:dyDescent="0.35">
      <c r="A1" s="106" t="s">
        <v>103</v>
      </c>
      <c r="B1" s="107"/>
      <c r="C1" s="108"/>
      <c r="E1" s="33"/>
      <c r="F1" s="36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4" s="109" customFormat="1" ht="33" customHeight="1" x14ac:dyDescent="0.35">
      <c r="A2" s="110" t="s">
        <v>262</v>
      </c>
      <c r="B2" s="111"/>
      <c r="C2" s="111"/>
      <c r="D2" s="111"/>
      <c r="E2" s="150"/>
      <c r="F2" s="149"/>
      <c r="G2" s="151"/>
      <c r="H2" s="152"/>
      <c r="I2" s="147"/>
      <c r="J2" s="147"/>
      <c r="K2" s="147"/>
      <c r="L2" s="147"/>
      <c r="M2" s="147"/>
      <c r="N2" s="33"/>
      <c r="O2" s="33"/>
      <c r="P2" s="33"/>
      <c r="Q2" s="148">
        <v>33820</v>
      </c>
      <c r="R2" s="148"/>
      <c r="S2" s="148"/>
      <c r="T2" s="148">
        <v>26820</v>
      </c>
      <c r="U2" s="148"/>
      <c r="V2" s="148"/>
      <c r="W2" s="148">
        <v>34820</v>
      </c>
      <c r="X2" s="148"/>
      <c r="Y2" s="148"/>
      <c r="Z2" s="33"/>
      <c r="AA2" s="33"/>
      <c r="AB2" s="33"/>
      <c r="AC2" s="147"/>
      <c r="AD2" s="147"/>
      <c r="AE2" s="147"/>
      <c r="AF2" s="150"/>
      <c r="AG2" s="152"/>
      <c r="AH2" s="152"/>
      <c r="AI2" s="152"/>
      <c r="AJ2" s="152"/>
      <c r="AK2" s="152"/>
      <c r="AL2" s="152"/>
      <c r="AM2" s="152"/>
      <c r="AN2" s="152"/>
      <c r="AO2" s="33"/>
      <c r="AP2" s="33"/>
      <c r="AQ2" s="33"/>
      <c r="AR2" s="152"/>
      <c r="AS2" s="152"/>
      <c r="AT2" s="152"/>
      <c r="AU2" s="152"/>
      <c r="AV2" s="152"/>
      <c r="AW2" s="152"/>
      <c r="AX2" s="152"/>
      <c r="AY2" s="147"/>
      <c r="AZ2" s="147"/>
      <c r="BA2" s="33"/>
      <c r="BB2" s="33"/>
      <c r="BC2" s="33"/>
      <c r="BD2" s="147"/>
      <c r="BE2" s="147"/>
      <c r="BF2" s="147"/>
      <c r="BG2" s="147"/>
      <c r="BH2" s="147"/>
      <c r="BI2" s="147"/>
    </row>
    <row r="3" spans="1:64" s="109" customFormat="1" ht="33" customHeight="1" thickBot="1" x14ac:dyDescent="0.4">
      <c r="A3" s="110" t="s">
        <v>115</v>
      </c>
      <c r="B3" s="107"/>
      <c r="E3" s="147"/>
      <c r="F3" s="36"/>
      <c r="G3" s="147"/>
      <c r="H3" s="147"/>
      <c r="I3" s="147"/>
      <c r="J3" s="147"/>
      <c r="K3" s="147"/>
      <c r="L3" s="147"/>
      <c r="M3" s="147"/>
      <c r="N3" s="33"/>
      <c r="O3" s="33"/>
      <c r="P3" s="33"/>
      <c r="Q3" s="148">
        <v>2676</v>
      </c>
      <c r="R3" s="148"/>
      <c r="S3" s="148"/>
      <c r="T3" s="148">
        <v>2722</v>
      </c>
      <c r="U3" s="148"/>
      <c r="V3" s="148"/>
      <c r="W3" s="148">
        <v>2640</v>
      </c>
      <c r="X3" s="148"/>
      <c r="Y3" s="148"/>
      <c r="Z3" s="33"/>
      <c r="AA3" s="33"/>
      <c r="AB3" s="33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33"/>
      <c r="AP3" s="33"/>
      <c r="AQ3" s="33"/>
      <c r="AR3" s="147"/>
      <c r="AS3" s="147"/>
      <c r="AT3" s="147"/>
      <c r="AU3" s="147"/>
      <c r="AV3" s="147"/>
      <c r="AW3" s="147"/>
      <c r="AX3" s="147"/>
      <c r="BA3" s="33"/>
      <c r="BB3" s="33"/>
      <c r="BC3" s="33"/>
      <c r="BD3" s="147"/>
      <c r="BE3" s="147"/>
      <c r="BF3" s="147"/>
      <c r="BG3" s="147"/>
      <c r="BH3" s="147"/>
      <c r="BI3" s="147"/>
    </row>
    <row r="4" spans="1:64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4" s="193" customFormat="1" ht="33" customHeight="1" x14ac:dyDescent="0.4">
      <c r="A5" s="194" t="s">
        <v>89</v>
      </c>
      <c r="B5" s="195" t="s">
        <v>40</v>
      </c>
      <c r="C5" s="234" t="s">
        <v>38</v>
      </c>
      <c r="D5" s="197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463"/>
      <c r="BL5" s="454" t="s">
        <v>243</v>
      </c>
    </row>
    <row r="6" spans="1:64" s="216" customFormat="1" ht="33" customHeight="1" x14ac:dyDescent="0.3">
      <c r="A6" s="198"/>
      <c r="B6" s="199"/>
      <c r="C6" s="235"/>
      <c r="D6" s="231"/>
      <c r="E6" s="229" t="s">
        <v>108</v>
      </c>
      <c r="F6" s="217" t="s">
        <v>106</v>
      </c>
      <c r="G6" s="210" t="s">
        <v>107</v>
      </c>
      <c r="H6" s="203" t="s">
        <v>108</v>
      </c>
      <c r="I6" s="217" t="s">
        <v>106</v>
      </c>
      <c r="J6" s="210" t="s">
        <v>107</v>
      </c>
      <c r="K6" s="203" t="s">
        <v>108</v>
      </c>
      <c r="L6" s="217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17" t="s">
        <v>106</v>
      </c>
      <c r="S6" s="210" t="s">
        <v>107</v>
      </c>
      <c r="T6" s="203" t="s">
        <v>108</v>
      </c>
      <c r="U6" s="217" t="s">
        <v>106</v>
      </c>
      <c r="V6" s="210" t="s">
        <v>107</v>
      </c>
      <c r="W6" s="203" t="s">
        <v>108</v>
      </c>
      <c r="X6" s="217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9" t="s">
        <v>107</v>
      </c>
      <c r="AF6" s="229" t="s">
        <v>108</v>
      </c>
      <c r="AG6" s="217" t="s">
        <v>106</v>
      </c>
      <c r="AH6" s="204" t="s">
        <v>242</v>
      </c>
      <c r="AI6" s="203" t="s">
        <v>108</v>
      </c>
      <c r="AJ6" s="217" t="s">
        <v>106</v>
      </c>
      <c r="AK6" s="204" t="s">
        <v>242</v>
      </c>
      <c r="AL6" s="203" t="s">
        <v>108</v>
      </c>
      <c r="AM6" s="217" t="s">
        <v>106</v>
      </c>
      <c r="AN6" s="206" t="s">
        <v>242</v>
      </c>
      <c r="AO6" s="207" t="s">
        <v>108</v>
      </c>
      <c r="AP6" s="451" t="s">
        <v>106</v>
      </c>
      <c r="AQ6" s="477" t="s">
        <v>242</v>
      </c>
      <c r="AR6" s="229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03" t="s">
        <v>108</v>
      </c>
      <c r="AY6" s="203" t="s">
        <v>106</v>
      </c>
      <c r="AZ6" s="205" t="s">
        <v>242</v>
      </c>
      <c r="BA6" s="207" t="s">
        <v>108</v>
      </c>
      <c r="BB6" s="451" t="s">
        <v>106</v>
      </c>
      <c r="BC6" s="451" t="s">
        <v>242</v>
      </c>
      <c r="BD6" s="212" t="s">
        <v>108</v>
      </c>
      <c r="BE6" s="218" t="s">
        <v>106</v>
      </c>
      <c r="BF6" s="218" t="s">
        <v>242</v>
      </c>
      <c r="BG6" s="438" t="s">
        <v>108</v>
      </c>
      <c r="BH6" s="218" t="s">
        <v>106</v>
      </c>
      <c r="BI6" s="218" t="s">
        <v>242</v>
      </c>
      <c r="BJ6" s="464"/>
      <c r="BL6" s="455"/>
    </row>
    <row r="7" spans="1:64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'[2]Leaf-P'!E9</f>
        <v>14700</v>
      </c>
      <c r="F7" s="121">
        <v>14700</v>
      </c>
      <c r="G7" s="122">
        <f>E7-F7</f>
        <v>0</v>
      </c>
      <c r="H7" s="121">
        <f>'[2]Leaf-P'!F9</f>
        <v>14600</v>
      </c>
      <c r="I7" s="121">
        <v>14600</v>
      </c>
      <c r="J7" s="122">
        <f>H7-I7</f>
        <v>0</v>
      </c>
      <c r="K7" s="121">
        <f>'[2]Leaf-P'!G9</f>
        <v>14700</v>
      </c>
      <c r="L7" s="121">
        <v>14700</v>
      </c>
      <c r="M7" s="124">
        <f>K7-L7</f>
        <v>0</v>
      </c>
      <c r="N7" s="157">
        <f>+E7+H7+K7</f>
        <v>44000</v>
      </c>
      <c r="O7" s="322">
        <f>+F7+I7+L7</f>
        <v>44000</v>
      </c>
      <c r="P7" s="159">
        <f>+N7-O7</f>
        <v>0</v>
      </c>
      <c r="Q7" s="143">
        <f>'[2]Leaf-P'!H9</f>
        <v>14500</v>
      </c>
      <c r="R7" s="121">
        <v>14500</v>
      </c>
      <c r="S7" s="122">
        <f>Q7-R7</f>
        <v>0</v>
      </c>
      <c r="T7" s="121">
        <f>'[2]Leaf-P'!I9</f>
        <v>14600</v>
      </c>
      <c r="U7" s="121"/>
      <c r="V7" s="122">
        <f>T7-U7</f>
        <v>14600</v>
      </c>
      <c r="W7" s="483">
        <f>'[2]Leaf-P'!J9</f>
        <v>14900</v>
      </c>
      <c r="X7" s="121"/>
      <c r="Y7" s="124">
        <f>W7-X7</f>
        <v>14900</v>
      </c>
      <c r="Z7" s="157">
        <f>+Q7+T7+W7</f>
        <v>44000</v>
      </c>
      <c r="AA7" s="322">
        <f>+R7+U7+X7</f>
        <v>14500</v>
      </c>
      <c r="AB7" s="159">
        <f>+Z7-AA7</f>
        <v>29500</v>
      </c>
      <c r="AC7" s="439">
        <f>+E7+H7+K7+Q7+T7+W7</f>
        <v>88000</v>
      </c>
      <c r="AD7" s="327">
        <f>+F7+I7+L7+R7+U7+X7</f>
        <v>58500</v>
      </c>
      <c r="AE7" s="175">
        <f>+AC7-AD7</f>
        <v>29500</v>
      </c>
      <c r="AF7" s="143">
        <f>'[2]Leaf-P'!K9</f>
        <v>14400</v>
      </c>
      <c r="AG7" s="121"/>
      <c r="AH7" s="122">
        <f>AF7-AG7</f>
        <v>14400</v>
      </c>
      <c r="AI7" s="121">
        <f>'[2]Leaf-P'!L9</f>
        <v>14400</v>
      </c>
      <c r="AJ7" s="121"/>
      <c r="AK7" s="122">
        <f>AI7-AJ7</f>
        <v>14400</v>
      </c>
      <c r="AL7" s="121">
        <f>'[2]Leaf-P'!M9</f>
        <v>14400</v>
      </c>
      <c r="AM7" s="121"/>
      <c r="AN7" s="124">
        <f>AL7-AM7</f>
        <v>14400</v>
      </c>
      <c r="AO7" s="157">
        <f t="shared" ref="AO7:AP50" si="9">+AF7+AI7+AL7</f>
        <v>43200</v>
      </c>
      <c r="AP7" s="322">
        <f t="shared" si="9"/>
        <v>0</v>
      </c>
      <c r="AQ7" s="478">
        <f t="shared" ref="AQ7:AQ53" si="10">AO7-AP7</f>
        <v>43200</v>
      </c>
      <c r="AR7" s="143">
        <f>'[2]Leaf-P'!N9</f>
        <v>14400</v>
      </c>
      <c r="AS7" s="121"/>
      <c r="AT7" s="122">
        <f>AR7-AS7</f>
        <v>14400</v>
      </c>
      <c r="AU7" s="121">
        <f>'[2]Leaf-P'!O9</f>
        <v>14400</v>
      </c>
      <c r="AV7" s="121"/>
      <c r="AW7" s="123">
        <f>AU7-AV7</f>
        <v>14400</v>
      </c>
      <c r="AX7" s="121">
        <f>'[2]Leaf-P'!P9</f>
        <v>14200</v>
      </c>
      <c r="AY7" s="121"/>
      <c r="AZ7" s="122">
        <f>AX7-AY7</f>
        <v>14200</v>
      </c>
      <c r="BA7" s="157">
        <f>AR7+AU7+AX7</f>
        <v>43000</v>
      </c>
      <c r="BB7" s="158">
        <f>AS7+AV7+AY7</f>
        <v>0</v>
      </c>
      <c r="BC7" s="452">
        <f t="shared" ref="BC7" si="11">BA7-BB7</f>
        <v>43000</v>
      </c>
      <c r="BD7" s="166">
        <f t="shared" ref="BD7" si="12">AF7+AI7+AL7+AR7+AU7+AX7</f>
        <v>86200</v>
      </c>
      <c r="BE7" s="167">
        <f>AG7+AJ7+AM7+AS7+AV7+AY7</f>
        <v>0</v>
      </c>
      <c r="BF7" s="447">
        <f t="shared" ref="BF7" si="13">BD7-BE7</f>
        <v>86200</v>
      </c>
      <c r="BG7" s="439">
        <f>AC7+BD7</f>
        <v>174200</v>
      </c>
      <c r="BH7" s="327">
        <f>AD7+BE7</f>
        <v>58500</v>
      </c>
      <c r="BI7" s="447">
        <f t="shared" ref="BI7" si="14">BG7-BH7</f>
        <v>115700</v>
      </c>
      <c r="BJ7" s="465"/>
      <c r="BL7" s="456">
        <f>VLOOKUP($B7,Test!$A$131:$J$184,4,0)</f>
        <v>15700</v>
      </c>
    </row>
    <row r="8" spans="1:64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'[2]Leaf-P'!E10</f>
        <v>464961.49645432422</v>
      </c>
      <c r="F8" s="121">
        <v>300956.64</v>
      </c>
      <c r="G8" s="122">
        <f t="shared" ref="G8:G53" si="15">E8-F8</f>
        <v>164004.85645432421</v>
      </c>
      <c r="H8" s="121">
        <f>'[2]Leaf-P'!F10</f>
        <v>476028.97862637101</v>
      </c>
      <c r="I8" s="121">
        <v>502046.59</v>
      </c>
      <c r="J8" s="122">
        <f t="shared" ref="J8:J53" si="16">H8-I8</f>
        <v>-26017.611373629014</v>
      </c>
      <c r="K8" s="121">
        <f>'[2]Leaf-P'!G10</f>
        <v>489141.52533533436</v>
      </c>
      <c r="L8" s="121">
        <v>449518.31</v>
      </c>
      <c r="M8" s="124">
        <f t="shared" ref="M8:M53" si="17">K8-L8</f>
        <v>39623.21533533436</v>
      </c>
      <c r="N8" s="157">
        <f t="shared" ref="N8:O50" si="18">+E8+H8+K8</f>
        <v>1430132.0004160297</v>
      </c>
      <c r="O8" s="322">
        <f t="shared" si="18"/>
        <v>1252521.54</v>
      </c>
      <c r="P8" s="159">
        <f t="shared" ref="P8:P53" si="19">+N8-O8</f>
        <v>177610.46041602967</v>
      </c>
      <c r="Q8" s="143">
        <f>'[2]Leaf-P'!H10</f>
        <v>480889.7508588155</v>
      </c>
      <c r="R8" s="121">
        <v>342923.36</v>
      </c>
      <c r="S8" s="122">
        <f t="shared" ref="S8:S53" si="20">Q8-R8</f>
        <v>137966.39085881552</v>
      </c>
      <c r="T8" s="121">
        <f>'[2]Leaf-P'!I10</f>
        <v>485587.07586680824</v>
      </c>
      <c r="U8" s="121"/>
      <c r="V8" s="122">
        <f t="shared" ref="V8:V53" si="21">T8-U8</f>
        <v>485587.07586680824</v>
      </c>
      <c r="W8" s="483">
        <f>'[2]Leaf-P'!J10</f>
        <v>472811.63802920812</v>
      </c>
      <c r="X8" s="121"/>
      <c r="Y8" s="124">
        <f t="shared" ref="Y8:Y53" si="22">W8-X8</f>
        <v>472811.63802920812</v>
      </c>
      <c r="Z8" s="157">
        <f t="shared" ref="Z8:AA50" si="23">+Q8+T8+W8</f>
        <v>1439288.464754832</v>
      </c>
      <c r="AA8" s="322">
        <f t="shared" si="23"/>
        <v>342923.36</v>
      </c>
      <c r="AB8" s="159">
        <f t="shared" ref="AB8:AB53" si="24">+Z8-AA8</f>
        <v>1096365.1047548321</v>
      </c>
      <c r="AC8" s="439">
        <f t="shared" ref="AC8:AD50" si="25">+E8+H8+K8+Q8+T8+W8</f>
        <v>2869420.4651708612</v>
      </c>
      <c r="AD8" s="327">
        <f t="shared" si="25"/>
        <v>1595444.9</v>
      </c>
      <c r="AE8" s="175">
        <f t="shared" ref="AE8:AE53" si="26">+AC8-AD8</f>
        <v>1273975.5651708613</v>
      </c>
      <c r="AF8" s="143">
        <f>'[2]Leaf-P'!K10</f>
        <v>458970.74466512923</v>
      </c>
      <c r="AG8" s="121"/>
      <c r="AH8" s="122">
        <f t="shared" ref="AH8:AH53" si="27">AF8-AG8</f>
        <v>458970.74466512923</v>
      </c>
      <c r="AI8" s="121">
        <f>'[2]Leaf-P'!L10</f>
        <v>449026.72697995428</v>
      </c>
      <c r="AJ8" s="121"/>
      <c r="AK8" s="122">
        <f t="shared" ref="AK8:AK53" si="28">AI8-AJ8</f>
        <v>449026.72697995428</v>
      </c>
      <c r="AL8" s="121">
        <f>'[2]Leaf-P'!M10</f>
        <v>452727.69409607176</v>
      </c>
      <c r="AM8" s="121"/>
      <c r="AN8" s="124">
        <f t="shared" ref="AN8:AN53" si="29">AL8-AM8</f>
        <v>452727.69409607176</v>
      </c>
      <c r="AO8" s="157">
        <f t="shared" si="9"/>
        <v>1360725.1657411554</v>
      </c>
      <c r="AP8" s="322">
        <f t="shared" si="9"/>
        <v>0</v>
      </c>
      <c r="AQ8" s="478">
        <f t="shared" si="10"/>
        <v>1360725.1657411554</v>
      </c>
      <c r="AR8" s="143">
        <f>'[2]Leaf-P'!N10</f>
        <v>460993.6138689958</v>
      </c>
      <c r="AS8" s="121"/>
      <c r="AT8" s="122">
        <f t="shared" ref="AT8:AT53" si="30">AR8-AS8</f>
        <v>460993.6138689958</v>
      </c>
      <c r="AU8" s="121">
        <f>'[2]Leaf-P'!O10</f>
        <v>458451.32465607999</v>
      </c>
      <c r="AV8" s="121"/>
      <c r="AW8" s="123">
        <f t="shared" ref="AW8:AW53" si="31">AU8-AV8</f>
        <v>458451.32465607999</v>
      </c>
      <c r="AX8" s="121">
        <f>'[2]Leaf-P'!P10</f>
        <v>436036.44161971763</v>
      </c>
      <c r="AY8" s="121"/>
      <c r="AZ8" s="122">
        <f t="shared" ref="AZ8:AZ53" si="32">AX8-AY8</f>
        <v>436036.44161971763</v>
      </c>
      <c r="BA8" s="157">
        <f t="shared" ref="BA8:BA53" si="33">AR8+AU8+AX8</f>
        <v>1355481.3801447935</v>
      </c>
      <c r="BB8" s="158">
        <f t="shared" ref="BB8:BB53" si="34">AS8+AV8+AY8</f>
        <v>0</v>
      </c>
      <c r="BC8" s="452">
        <f t="shared" ref="BC8:BC53" si="35">BA8-BB8</f>
        <v>1355481.3801447935</v>
      </c>
      <c r="BD8" s="166">
        <f t="shared" ref="BD8:BD53" si="36">AF8+AI8+AL8+AR8+AU8+AX8</f>
        <v>2716206.5458859485</v>
      </c>
      <c r="BE8" s="167">
        <f t="shared" ref="BE8:BE53" si="37">AG8+AJ8+AM8+AS8+AV8+AY8</f>
        <v>0</v>
      </c>
      <c r="BF8" s="447">
        <f t="shared" ref="BF8:BF53" si="38">BD8-BE8</f>
        <v>2716206.5458859485</v>
      </c>
      <c r="BG8" s="439">
        <f t="shared" ref="BG8:BG53" si="39">AC8+BD8</f>
        <v>5585627.0110568097</v>
      </c>
      <c r="BH8" s="447">
        <f t="shared" ref="BH8:BH53" si="40">AD8+BE8</f>
        <v>1595444.9</v>
      </c>
      <c r="BI8" s="447">
        <f t="shared" ref="BI8:BI53" si="41">BG8-BH8</f>
        <v>3990182.1110568098</v>
      </c>
      <c r="BJ8" s="465"/>
      <c r="BL8" s="456">
        <f>VLOOKUP($B8,Test!$A$131:$J$184,4,0)</f>
        <v>505685.63</v>
      </c>
    </row>
    <row r="9" spans="1:64" s="183" customFormat="1" ht="30" customHeight="1" x14ac:dyDescent="0.5">
      <c r="A9" s="184">
        <f t="shared" ref="A9:A53" si="42">A8+1</f>
        <v>3</v>
      </c>
      <c r="B9" s="222">
        <v>51203</v>
      </c>
      <c r="C9" s="236" t="s">
        <v>2</v>
      </c>
      <c r="D9" s="232" t="s">
        <v>43</v>
      </c>
      <c r="E9" s="143">
        <f>'[2]Leaf-P'!E11</f>
        <v>349150.72932665295</v>
      </c>
      <c r="F9" s="121">
        <v>421846.81</v>
      </c>
      <c r="G9" s="122">
        <f t="shared" si="15"/>
        <v>-72696.080673347053</v>
      </c>
      <c r="H9" s="121">
        <f>'[2]Leaf-P'!F11</f>
        <v>24776.122584319812</v>
      </c>
      <c r="I9" s="121">
        <v>17025.509999999998</v>
      </c>
      <c r="J9" s="122">
        <f t="shared" si="16"/>
        <v>7750.6125843198133</v>
      </c>
      <c r="K9" s="121">
        <f>'[2]Leaf-P'!G11</f>
        <v>18823.830412746305</v>
      </c>
      <c r="L9" s="121">
        <v>19795.39</v>
      </c>
      <c r="M9" s="124">
        <f t="shared" si="17"/>
        <v>-971.55958725369419</v>
      </c>
      <c r="N9" s="157">
        <f t="shared" si="18"/>
        <v>392750.68232371903</v>
      </c>
      <c r="O9" s="322">
        <f t="shared" si="18"/>
        <v>458667.71</v>
      </c>
      <c r="P9" s="159">
        <f t="shared" si="19"/>
        <v>-65917.027676280995</v>
      </c>
      <c r="Q9" s="143">
        <f>'[2]Leaf-P'!H11</f>
        <v>18062.308611641205</v>
      </c>
      <c r="R9" s="121">
        <v>189.98</v>
      </c>
      <c r="S9" s="122">
        <f t="shared" si="20"/>
        <v>17872.328611641205</v>
      </c>
      <c r="T9" s="121">
        <f>'[2]Leaf-P'!I11</f>
        <v>19310.690270705956</v>
      </c>
      <c r="U9" s="121"/>
      <c r="V9" s="122">
        <f t="shared" si="21"/>
        <v>19310.690270705956</v>
      </c>
      <c r="W9" s="483">
        <f>'[2]Leaf-P'!J11</f>
        <v>21832.988093894983</v>
      </c>
      <c r="X9" s="121"/>
      <c r="Y9" s="124">
        <f t="shared" si="22"/>
        <v>21832.988093894983</v>
      </c>
      <c r="Z9" s="157">
        <f t="shared" si="23"/>
        <v>59205.986976242144</v>
      </c>
      <c r="AA9" s="322">
        <f t="shared" si="23"/>
        <v>189.98</v>
      </c>
      <c r="AB9" s="159">
        <f t="shared" si="24"/>
        <v>59016.006976242141</v>
      </c>
      <c r="AC9" s="439">
        <f t="shared" si="25"/>
        <v>451956.66929996118</v>
      </c>
      <c r="AD9" s="327">
        <f t="shared" si="25"/>
        <v>458857.69</v>
      </c>
      <c r="AE9" s="175">
        <f t="shared" si="26"/>
        <v>-6901.0207000388182</v>
      </c>
      <c r="AF9" s="143">
        <f>'[2]Leaf-P'!K11</f>
        <v>20088.242614109</v>
      </c>
      <c r="AG9" s="121"/>
      <c r="AH9" s="122">
        <f t="shared" si="27"/>
        <v>20088.242614109</v>
      </c>
      <c r="AI9" s="121">
        <f>'[2]Leaf-P'!L11</f>
        <v>21026.526735104449</v>
      </c>
      <c r="AJ9" s="121"/>
      <c r="AK9" s="122">
        <f t="shared" si="28"/>
        <v>21026.526735104449</v>
      </c>
      <c r="AL9" s="121">
        <f>'[2]Leaf-P'!M11</f>
        <v>18965.343305158021</v>
      </c>
      <c r="AM9" s="121"/>
      <c r="AN9" s="124">
        <f t="shared" si="29"/>
        <v>18965.343305158021</v>
      </c>
      <c r="AO9" s="157">
        <f t="shared" si="9"/>
        <v>60080.112654371471</v>
      </c>
      <c r="AP9" s="322">
        <f t="shared" si="9"/>
        <v>0</v>
      </c>
      <c r="AQ9" s="478">
        <f t="shared" si="10"/>
        <v>60080.112654371471</v>
      </c>
      <c r="AR9" s="143">
        <f>'[2]Leaf-P'!N11</f>
        <v>17202.86983376462</v>
      </c>
      <c r="AS9" s="121"/>
      <c r="AT9" s="122">
        <f t="shared" si="30"/>
        <v>17202.86983376462</v>
      </c>
      <c r="AU9" s="121">
        <f>'[2]Leaf-P'!O11</f>
        <v>17160.717545875727</v>
      </c>
      <c r="AV9" s="121"/>
      <c r="AW9" s="123">
        <f t="shared" si="31"/>
        <v>17160.717545875727</v>
      </c>
      <c r="AX9" s="121">
        <f>'[2]Leaf-P'!P11</f>
        <v>13470.488781328339</v>
      </c>
      <c r="AY9" s="121"/>
      <c r="AZ9" s="122">
        <f t="shared" si="32"/>
        <v>13470.488781328339</v>
      </c>
      <c r="BA9" s="157">
        <f t="shared" si="33"/>
        <v>47834.076160968689</v>
      </c>
      <c r="BB9" s="158">
        <f t="shared" si="34"/>
        <v>0</v>
      </c>
      <c r="BC9" s="452">
        <f t="shared" si="35"/>
        <v>47834.076160968689</v>
      </c>
      <c r="BD9" s="166">
        <f t="shared" si="36"/>
        <v>107914.18881534017</v>
      </c>
      <c r="BE9" s="167">
        <f t="shared" si="37"/>
        <v>0</v>
      </c>
      <c r="BF9" s="447">
        <f t="shared" si="38"/>
        <v>107914.18881534017</v>
      </c>
      <c r="BG9" s="439">
        <f t="shared" si="39"/>
        <v>559870.85811530135</v>
      </c>
      <c r="BH9" s="447">
        <f t="shared" si="40"/>
        <v>458857.69</v>
      </c>
      <c r="BI9" s="447">
        <f t="shared" si="41"/>
        <v>101013.16811530135</v>
      </c>
      <c r="BJ9" s="465"/>
      <c r="BL9" s="456">
        <f>VLOOKUP($B9,Test!$A$131:$J$184,4,0)</f>
        <v>32673.64</v>
      </c>
    </row>
    <row r="10" spans="1:64" s="183" customFormat="1" ht="30" customHeight="1" x14ac:dyDescent="0.5">
      <c r="A10" s="184">
        <f t="shared" si="42"/>
        <v>4</v>
      </c>
      <c r="B10" s="222">
        <v>51299</v>
      </c>
      <c r="C10" s="236" t="s">
        <v>3</v>
      </c>
      <c r="D10" s="232" t="s">
        <v>44</v>
      </c>
      <c r="E10" s="143">
        <f>'[2]Leaf-P'!E12</f>
        <v>18437.657590032875</v>
      </c>
      <c r="F10" s="121">
        <v>95.94</v>
      </c>
      <c r="G10" s="122">
        <f t="shared" si="15"/>
        <v>18341.717590032877</v>
      </c>
      <c r="H10" s="121">
        <f>'[2]Leaf-P'!F12</f>
        <v>16902.660888428094</v>
      </c>
      <c r="I10" s="121">
        <v>33645.51</v>
      </c>
      <c r="J10" s="122">
        <f t="shared" si="16"/>
        <v>-16742.849111571908</v>
      </c>
      <c r="K10" s="121">
        <f>'[2]Leaf-P'!G12</f>
        <v>430483.58454293234</v>
      </c>
      <c r="L10" s="121">
        <v>12898.1</v>
      </c>
      <c r="M10" s="124">
        <f t="shared" si="17"/>
        <v>417585.48454293236</v>
      </c>
      <c r="N10" s="157">
        <f t="shared" si="18"/>
        <v>465823.90302139329</v>
      </c>
      <c r="O10" s="322">
        <f t="shared" si="18"/>
        <v>46639.55</v>
      </c>
      <c r="P10" s="159">
        <f t="shared" si="19"/>
        <v>419184.3530213933</v>
      </c>
      <c r="Q10" s="143">
        <f>'[2]Leaf-P'!H12</f>
        <v>12322.391297737717</v>
      </c>
      <c r="R10" s="121">
        <v>46533.75</v>
      </c>
      <c r="S10" s="122">
        <f t="shared" si="20"/>
        <v>-34211.358702262281</v>
      </c>
      <c r="T10" s="121">
        <f>'[2]Leaf-P'!I12</f>
        <v>13174.056919373688</v>
      </c>
      <c r="U10" s="121"/>
      <c r="V10" s="122">
        <f t="shared" si="21"/>
        <v>13174.056919373688</v>
      </c>
      <c r="W10" s="483">
        <f>'[2]Leaf-P'!J12</f>
        <v>14894.80820399836</v>
      </c>
      <c r="X10" s="121"/>
      <c r="Y10" s="124">
        <f t="shared" si="22"/>
        <v>14894.80820399836</v>
      </c>
      <c r="Z10" s="157">
        <f t="shared" si="23"/>
        <v>40391.256421109763</v>
      </c>
      <c r="AA10" s="322">
        <f t="shared" si="23"/>
        <v>46533.75</v>
      </c>
      <c r="AB10" s="159">
        <f t="shared" si="24"/>
        <v>-6142.4935788902367</v>
      </c>
      <c r="AC10" s="439">
        <f t="shared" si="25"/>
        <v>506215.15944250306</v>
      </c>
      <c r="AD10" s="327">
        <f t="shared" si="25"/>
        <v>93173.3</v>
      </c>
      <c r="AE10" s="175">
        <f t="shared" si="26"/>
        <v>413041.85944250308</v>
      </c>
      <c r="AF10" s="143">
        <f>'[2]Leaf-P'!K12</f>
        <v>13704.515369392186</v>
      </c>
      <c r="AG10" s="121"/>
      <c r="AH10" s="122">
        <f t="shared" si="27"/>
        <v>13704.515369392186</v>
      </c>
      <c r="AI10" s="121">
        <f>'[2]Leaf-P'!L12</f>
        <v>14344.627568555234</v>
      </c>
      <c r="AJ10" s="121"/>
      <c r="AK10" s="122">
        <f t="shared" si="28"/>
        <v>14344.627568555234</v>
      </c>
      <c r="AL10" s="121">
        <f>'[2]Leaf-P'!M12</f>
        <v>12938.455782527653</v>
      </c>
      <c r="AM10" s="121"/>
      <c r="AN10" s="124">
        <f t="shared" si="29"/>
        <v>12938.455782527653</v>
      </c>
      <c r="AO10" s="157">
        <f t="shared" si="9"/>
        <v>40987.598720475071</v>
      </c>
      <c r="AP10" s="322">
        <f t="shared" si="9"/>
        <v>0</v>
      </c>
      <c r="AQ10" s="478">
        <f t="shared" si="10"/>
        <v>40987.598720475071</v>
      </c>
      <c r="AR10" s="143">
        <f>'[2]Leaf-P'!N12</f>
        <v>58113.018576727874</v>
      </c>
      <c r="AS10" s="121"/>
      <c r="AT10" s="122">
        <f t="shared" si="30"/>
        <v>58113.018576727874</v>
      </c>
      <c r="AU10" s="121">
        <f>'[2]Leaf-P'!O12</f>
        <v>11707.31167852744</v>
      </c>
      <c r="AV10" s="121"/>
      <c r="AW10" s="123">
        <f t="shared" si="31"/>
        <v>11707.31167852744</v>
      </c>
      <c r="AX10" s="121">
        <f>'[2]Leaf-P'!P12</f>
        <v>924028.10292585765</v>
      </c>
      <c r="AY10" s="121"/>
      <c r="AZ10" s="122">
        <f t="shared" si="32"/>
        <v>924028.10292585765</v>
      </c>
      <c r="BA10" s="157">
        <f t="shared" si="33"/>
        <v>993848.43318111298</v>
      </c>
      <c r="BB10" s="158">
        <f t="shared" si="34"/>
        <v>0</v>
      </c>
      <c r="BC10" s="452">
        <f t="shared" si="35"/>
        <v>993848.43318111298</v>
      </c>
      <c r="BD10" s="166">
        <f t="shared" si="36"/>
        <v>1034836.031901588</v>
      </c>
      <c r="BE10" s="167">
        <f t="shared" si="37"/>
        <v>0</v>
      </c>
      <c r="BF10" s="447">
        <f t="shared" si="38"/>
        <v>1034836.031901588</v>
      </c>
      <c r="BG10" s="439">
        <f t="shared" si="39"/>
        <v>1541051.191344091</v>
      </c>
      <c r="BH10" s="447">
        <f t="shared" si="40"/>
        <v>93173.3</v>
      </c>
      <c r="BI10" s="447">
        <f t="shared" si="41"/>
        <v>1447877.8913440909</v>
      </c>
      <c r="BJ10" s="465"/>
      <c r="BL10" s="456">
        <f>VLOOKUP($B10,Test!$A$131:$J$184,4,0)</f>
        <v>17083.98</v>
      </c>
    </row>
    <row r="11" spans="1:64" s="183" customFormat="1" ht="30" customHeight="1" x14ac:dyDescent="0.5">
      <c r="A11" s="184">
        <f t="shared" si="42"/>
        <v>5</v>
      </c>
      <c r="B11" s="222">
        <v>51301</v>
      </c>
      <c r="C11" s="236" t="s">
        <v>4</v>
      </c>
      <c r="D11" s="232" t="s">
        <v>45</v>
      </c>
      <c r="E11" s="143">
        <f>'[2]Leaf-P'!E13</f>
        <v>282326</v>
      </c>
      <c r="F11" s="121">
        <v>959263.5</v>
      </c>
      <c r="G11" s="122">
        <f t="shared" si="15"/>
        <v>-676937.5</v>
      </c>
      <c r="H11" s="121">
        <f>'[2]Leaf-P'!F13</f>
        <v>282326</v>
      </c>
      <c r="I11" s="121">
        <v>296587.15000000002</v>
      </c>
      <c r="J11" s="122">
        <f t="shared" si="16"/>
        <v>-14261.150000000023</v>
      </c>
      <c r="K11" s="121">
        <f>'[2]Leaf-P'!G13</f>
        <v>257856</v>
      </c>
      <c r="L11" s="121">
        <v>210276.19</v>
      </c>
      <c r="M11" s="124">
        <f t="shared" si="17"/>
        <v>47579.81</v>
      </c>
      <c r="N11" s="157">
        <f t="shared" si="18"/>
        <v>822508</v>
      </c>
      <c r="O11" s="322">
        <f t="shared" si="18"/>
        <v>1466126.8399999999</v>
      </c>
      <c r="P11" s="159">
        <f t="shared" si="19"/>
        <v>-643618.83999999985</v>
      </c>
      <c r="Q11" s="143">
        <f>'[2]Leaf-P'!H13</f>
        <v>257856</v>
      </c>
      <c r="R11" s="121">
        <v>375065.86</v>
      </c>
      <c r="S11" s="122">
        <f t="shared" si="20"/>
        <v>-117209.85999999999</v>
      </c>
      <c r="T11" s="121">
        <f>'[2]Leaf-P'!I13</f>
        <v>257856</v>
      </c>
      <c r="U11" s="121"/>
      <c r="V11" s="122">
        <f t="shared" si="21"/>
        <v>257856</v>
      </c>
      <c r="W11" s="483">
        <f>'[2]Leaf-P'!J13</f>
        <v>257856</v>
      </c>
      <c r="X11" s="121"/>
      <c r="Y11" s="124">
        <f t="shared" si="22"/>
        <v>257856</v>
      </c>
      <c r="Z11" s="157">
        <f t="shared" si="23"/>
        <v>773568</v>
      </c>
      <c r="AA11" s="322">
        <f t="shared" si="23"/>
        <v>375065.86</v>
      </c>
      <c r="AB11" s="159">
        <f t="shared" si="24"/>
        <v>398502.14</v>
      </c>
      <c r="AC11" s="439">
        <f t="shared" si="25"/>
        <v>1596076</v>
      </c>
      <c r="AD11" s="327">
        <f t="shared" si="25"/>
        <v>1841192.6999999997</v>
      </c>
      <c r="AE11" s="175">
        <f t="shared" si="26"/>
        <v>-245116.69999999972</v>
      </c>
      <c r="AF11" s="143">
        <f>'[2]Leaf-P'!K13</f>
        <v>422856</v>
      </c>
      <c r="AG11" s="121"/>
      <c r="AH11" s="122">
        <f t="shared" si="27"/>
        <v>422856</v>
      </c>
      <c r="AI11" s="121">
        <f>'[2]Leaf-P'!L13</f>
        <v>257856</v>
      </c>
      <c r="AJ11" s="121"/>
      <c r="AK11" s="122">
        <f t="shared" si="28"/>
        <v>257856</v>
      </c>
      <c r="AL11" s="121">
        <f>'[2]Leaf-P'!M13</f>
        <v>257856</v>
      </c>
      <c r="AM11" s="121"/>
      <c r="AN11" s="124">
        <f t="shared" si="29"/>
        <v>257856</v>
      </c>
      <c r="AO11" s="157">
        <f t="shared" si="9"/>
        <v>938568</v>
      </c>
      <c r="AP11" s="322">
        <f t="shared" si="9"/>
        <v>0</v>
      </c>
      <c r="AQ11" s="478">
        <f t="shared" si="10"/>
        <v>938568</v>
      </c>
      <c r="AR11" s="143">
        <f>'[2]Leaf-P'!N13</f>
        <v>257856</v>
      </c>
      <c r="AS11" s="121"/>
      <c r="AT11" s="122">
        <f t="shared" si="30"/>
        <v>257856</v>
      </c>
      <c r="AU11" s="121">
        <f>'[2]Leaf-P'!O13</f>
        <v>257856</v>
      </c>
      <c r="AV11" s="121"/>
      <c r="AW11" s="123">
        <f t="shared" si="31"/>
        <v>257856</v>
      </c>
      <c r="AX11" s="121">
        <f>'[2]Leaf-P'!P13</f>
        <v>408168</v>
      </c>
      <c r="AY11" s="121"/>
      <c r="AZ11" s="122">
        <f t="shared" si="32"/>
        <v>408168</v>
      </c>
      <c r="BA11" s="157">
        <f t="shared" si="33"/>
        <v>923880</v>
      </c>
      <c r="BB11" s="158">
        <f t="shared" si="34"/>
        <v>0</v>
      </c>
      <c r="BC11" s="452">
        <f t="shared" si="35"/>
        <v>923880</v>
      </c>
      <c r="BD11" s="166">
        <f t="shared" si="36"/>
        <v>1862448</v>
      </c>
      <c r="BE11" s="167">
        <f t="shared" si="37"/>
        <v>0</v>
      </c>
      <c r="BF11" s="447">
        <f t="shared" si="38"/>
        <v>1862448</v>
      </c>
      <c r="BG11" s="439">
        <f t="shared" si="39"/>
        <v>3458524</v>
      </c>
      <c r="BH11" s="447">
        <f t="shared" si="40"/>
        <v>1841192.6999999997</v>
      </c>
      <c r="BI11" s="447">
        <f t="shared" si="41"/>
        <v>1617331.3000000003</v>
      </c>
      <c r="BJ11" s="465"/>
      <c r="BL11" s="456">
        <f>VLOOKUP($B11,Test!$A$131:$J$184,4,0)</f>
        <v>259112.07</v>
      </c>
    </row>
    <row r="12" spans="1:64" s="183" customFormat="1" ht="30" customHeight="1" x14ac:dyDescent="0.5">
      <c r="A12" s="184">
        <f t="shared" si="42"/>
        <v>6</v>
      </c>
      <c r="B12" s="222">
        <v>51302</v>
      </c>
      <c r="C12" s="236" t="s">
        <v>5</v>
      </c>
      <c r="D12" s="232" t="s">
        <v>46</v>
      </c>
      <c r="E12" s="143">
        <f>'[2]Leaf-P'!E14</f>
        <v>118564</v>
      </c>
      <c r="F12" s="121">
        <v>118564</v>
      </c>
      <c r="G12" s="122">
        <f t="shared" si="15"/>
        <v>0</v>
      </c>
      <c r="H12" s="121">
        <f>'[2]Leaf-P'!F14</f>
        <v>110914.39000000001</v>
      </c>
      <c r="I12" s="121">
        <v>110914.39</v>
      </c>
      <c r="J12" s="122">
        <f t="shared" si="16"/>
        <v>0</v>
      </c>
      <c r="K12" s="121">
        <f>'[2]Leaf-P'!G14</f>
        <v>118564</v>
      </c>
      <c r="L12" s="121">
        <v>97421.23</v>
      </c>
      <c r="M12" s="124">
        <f t="shared" si="17"/>
        <v>21142.770000000004</v>
      </c>
      <c r="N12" s="157">
        <f t="shared" si="18"/>
        <v>348042.39</v>
      </c>
      <c r="O12" s="322">
        <f t="shared" si="18"/>
        <v>326899.62</v>
      </c>
      <c r="P12" s="159">
        <f t="shared" si="19"/>
        <v>21142.770000000019</v>
      </c>
      <c r="Q12" s="143">
        <f>'[2]Leaf-P'!H14</f>
        <v>115275</v>
      </c>
      <c r="R12" s="121">
        <v>115275</v>
      </c>
      <c r="S12" s="122">
        <f t="shared" si="20"/>
        <v>0</v>
      </c>
      <c r="T12" s="121">
        <f>'[2]Leaf-P'!I14</f>
        <v>119118.21000000002</v>
      </c>
      <c r="U12" s="121"/>
      <c r="V12" s="122">
        <f t="shared" si="21"/>
        <v>119118.21000000002</v>
      </c>
      <c r="W12" s="483">
        <f>'[2]Leaf-P'!J14</f>
        <v>115275</v>
      </c>
      <c r="X12" s="121"/>
      <c r="Y12" s="124">
        <f t="shared" si="22"/>
        <v>115275</v>
      </c>
      <c r="Z12" s="157">
        <f t="shared" si="23"/>
        <v>349668.21</v>
      </c>
      <c r="AA12" s="322">
        <f t="shared" si="23"/>
        <v>115275</v>
      </c>
      <c r="AB12" s="159">
        <f t="shared" si="24"/>
        <v>234393.21000000002</v>
      </c>
      <c r="AC12" s="439">
        <f t="shared" si="25"/>
        <v>697710.60000000009</v>
      </c>
      <c r="AD12" s="327">
        <f t="shared" si="25"/>
        <v>442174.62</v>
      </c>
      <c r="AE12" s="175">
        <f t="shared" si="26"/>
        <v>255535.9800000001</v>
      </c>
      <c r="AF12" s="143">
        <f>'[2]Leaf-P'!K14</f>
        <v>79917</v>
      </c>
      <c r="AG12" s="121"/>
      <c r="AH12" s="122">
        <f t="shared" si="27"/>
        <v>79917</v>
      </c>
      <c r="AI12" s="121">
        <f>'[2]Leaf-P'!L14</f>
        <v>79917</v>
      </c>
      <c r="AJ12" s="121"/>
      <c r="AK12" s="122">
        <f t="shared" si="28"/>
        <v>79917</v>
      </c>
      <c r="AL12" s="121">
        <f>'[2]Leaf-P'!M14</f>
        <v>77337.599839045841</v>
      </c>
      <c r="AM12" s="121"/>
      <c r="AN12" s="124">
        <f t="shared" si="29"/>
        <v>77337.599839045841</v>
      </c>
      <c r="AO12" s="157">
        <f t="shared" si="9"/>
        <v>237171.59983904584</v>
      </c>
      <c r="AP12" s="322">
        <f t="shared" si="9"/>
        <v>0</v>
      </c>
      <c r="AQ12" s="478">
        <f t="shared" si="10"/>
        <v>237171.59983904584</v>
      </c>
      <c r="AR12" s="143">
        <f>'[2]Leaf-P'!N14</f>
        <v>50408</v>
      </c>
      <c r="AS12" s="121"/>
      <c r="AT12" s="122">
        <f t="shared" si="30"/>
        <v>50408</v>
      </c>
      <c r="AU12" s="121">
        <f>'[2]Leaf-P'!O14</f>
        <v>48780.84</v>
      </c>
      <c r="AV12" s="121"/>
      <c r="AW12" s="123">
        <f t="shared" si="31"/>
        <v>48780.84</v>
      </c>
      <c r="AX12" s="121">
        <f>'[2]Leaf-P'!P14</f>
        <v>50408</v>
      </c>
      <c r="AY12" s="121"/>
      <c r="AZ12" s="122">
        <f t="shared" si="32"/>
        <v>50408</v>
      </c>
      <c r="BA12" s="157">
        <f t="shared" si="33"/>
        <v>149596.84</v>
      </c>
      <c r="BB12" s="158">
        <f t="shared" si="34"/>
        <v>0</v>
      </c>
      <c r="BC12" s="452">
        <f t="shared" si="35"/>
        <v>149596.84</v>
      </c>
      <c r="BD12" s="166">
        <f t="shared" si="36"/>
        <v>386768.43983904587</v>
      </c>
      <c r="BE12" s="167">
        <f t="shared" si="37"/>
        <v>0</v>
      </c>
      <c r="BF12" s="447">
        <f t="shared" si="38"/>
        <v>386768.43983904587</v>
      </c>
      <c r="BG12" s="439">
        <f t="shared" si="39"/>
        <v>1084479.0398390461</v>
      </c>
      <c r="BH12" s="447">
        <f t="shared" si="40"/>
        <v>442174.62</v>
      </c>
      <c r="BI12" s="447">
        <f t="shared" si="41"/>
        <v>642304.41983904608</v>
      </c>
      <c r="BJ12" s="465"/>
      <c r="BL12" s="456">
        <f>VLOOKUP($B12,Test!$A$131:$J$184,4,0)</f>
        <v>291657</v>
      </c>
    </row>
    <row r="13" spans="1:64" s="183" customFormat="1" ht="30" customHeight="1" x14ac:dyDescent="0.5">
      <c r="A13" s="184">
        <f t="shared" si="42"/>
        <v>7</v>
      </c>
      <c r="B13" s="222">
        <v>51306</v>
      </c>
      <c r="C13" s="236" t="s">
        <v>6</v>
      </c>
      <c r="D13" s="232" t="s">
        <v>47</v>
      </c>
      <c r="E13" s="143">
        <f>'[2]Leaf-P'!E15</f>
        <v>1778521.408204464</v>
      </c>
      <c r="F13" s="121">
        <v>1766437.7</v>
      </c>
      <c r="G13" s="122">
        <f t="shared" si="15"/>
        <v>12083.708204464056</v>
      </c>
      <c r="H13" s="121">
        <f>'[2]Leaf-P'!F15</f>
        <v>1859957.7260410162</v>
      </c>
      <c r="I13" s="121">
        <v>2141310.3199999998</v>
      </c>
      <c r="J13" s="122">
        <f t="shared" si="16"/>
        <v>-281352.59395898366</v>
      </c>
      <c r="K13" s="121">
        <f>'[2]Leaf-P'!G15</f>
        <v>2001077.3582002267</v>
      </c>
      <c r="L13" s="121">
        <v>1817497.25</v>
      </c>
      <c r="M13" s="124">
        <f t="shared" si="17"/>
        <v>183580.10820022668</v>
      </c>
      <c r="N13" s="157">
        <f t="shared" si="18"/>
        <v>5639556.4924457073</v>
      </c>
      <c r="O13" s="322">
        <f t="shared" si="18"/>
        <v>5725245.2699999996</v>
      </c>
      <c r="P13" s="159">
        <f t="shared" si="19"/>
        <v>-85688.777554292232</v>
      </c>
      <c r="Q13" s="143">
        <f>'[2]Leaf-P'!H15</f>
        <v>1705646.4005480458</v>
      </c>
      <c r="R13" s="121">
        <v>1647194.83</v>
      </c>
      <c r="S13" s="122">
        <f t="shared" si="20"/>
        <v>58451.570548045682</v>
      </c>
      <c r="T13" s="121">
        <f>'[2]Leaf-P'!I15</f>
        <v>1770122.8325863264</v>
      </c>
      <c r="U13" s="121"/>
      <c r="V13" s="122">
        <f t="shared" si="21"/>
        <v>1770122.8325863264</v>
      </c>
      <c r="W13" s="483">
        <f>'[2]Leaf-P'!J15</f>
        <v>2117269.2961213221</v>
      </c>
      <c r="X13" s="121"/>
      <c r="Y13" s="124">
        <f t="shared" si="22"/>
        <v>2117269.2961213221</v>
      </c>
      <c r="Z13" s="157">
        <f t="shared" si="23"/>
        <v>5593038.5292556938</v>
      </c>
      <c r="AA13" s="322">
        <f t="shared" si="23"/>
        <v>1647194.83</v>
      </c>
      <c r="AB13" s="159">
        <f t="shared" si="24"/>
        <v>3945843.6992556937</v>
      </c>
      <c r="AC13" s="439">
        <f t="shared" si="25"/>
        <v>11232595.021701401</v>
      </c>
      <c r="AD13" s="327">
        <f t="shared" si="25"/>
        <v>7372440.0999999996</v>
      </c>
      <c r="AE13" s="175">
        <f t="shared" si="26"/>
        <v>3860154.9217014015</v>
      </c>
      <c r="AF13" s="143">
        <f>'[2]Leaf-P'!K15</f>
        <v>1663987.1925527728</v>
      </c>
      <c r="AG13" s="121"/>
      <c r="AH13" s="122">
        <f t="shared" si="27"/>
        <v>1663987.1925527728</v>
      </c>
      <c r="AI13" s="121">
        <f>'[2]Leaf-P'!L15</f>
        <v>1432585.5426839148</v>
      </c>
      <c r="AJ13" s="121"/>
      <c r="AK13" s="122">
        <f t="shared" si="28"/>
        <v>1432585.5426839148</v>
      </c>
      <c r="AL13" s="121">
        <f>'[2]Leaf-P'!M15</f>
        <v>1360539.8013865589</v>
      </c>
      <c r="AM13" s="121"/>
      <c r="AN13" s="124">
        <f t="shared" si="29"/>
        <v>1360539.8013865589</v>
      </c>
      <c r="AO13" s="157">
        <f t="shared" si="9"/>
        <v>4457112.536623247</v>
      </c>
      <c r="AP13" s="322">
        <f t="shared" si="9"/>
        <v>0</v>
      </c>
      <c r="AQ13" s="478">
        <f t="shared" si="10"/>
        <v>4457112.536623247</v>
      </c>
      <c r="AR13" s="143">
        <f>'[2]Leaf-P'!N15</f>
        <v>1305143.2082622675</v>
      </c>
      <c r="AS13" s="121"/>
      <c r="AT13" s="122">
        <f t="shared" si="30"/>
        <v>1305143.2082622675</v>
      </c>
      <c r="AU13" s="121">
        <f>'[2]Leaf-P'!O15</f>
        <v>1345991.6079189742</v>
      </c>
      <c r="AV13" s="121"/>
      <c r="AW13" s="123">
        <f t="shared" si="31"/>
        <v>1345991.6079189742</v>
      </c>
      <c r="AX13" s="121">
        <f>'[2]Leaf-P'!P15</f>
        <v>1233167.2890071424</v>
      </c>
      <c r="AY13" s="121"/>
      <c r="AZ13" s="122">
        <f t="shared" si="32"/>
        <v>1233167.2890071424</v>
      </c>
      <c r="BA13" s="157">
        <f t="shared" si="33"/>
        <v>3884302.1051883837</v>
      </c>
      <c r="BB13" s="158">
        <f t="shared" si="34"/>
        <v>0</v>
      </c>
      <c r="BC13" s="452">
        <f t="shared" si="35"/>
        <v>3884302.1051883837</v>
      </c>
      <c r="BD13" s="166">
        <f t="shared" si="36"/>
        <v>8341414.6418116307</v>
      </c>
      <c r="BE13" s="167">
        <f t="shared" si="37"/>
        <v>0</v>
      </c>
      <c r="BF13" s="447">
        <f t="shared" si="38"/>
        <v>8341414.6418116307</v>
      </c>
      <c r="BG13" s="439">
        <f t="shared" si="39"/>
        <v>19574009.663513031</v>
      </c>
      <c r="BH13" s="447">
        <f t="shared" si="40"/>
        <v>7372440.0999999996</v>
      </c>
      <c r="BI13" s="447">
        <f t="shared" si="41"/>
        <v>12201569.563513031</v>
      </c>
      <c r="BJ13" s="465"/>
      <c r="BL13" s="456">
        <f>VLOOKUP($B13,Test!$A$131:$J$184,4,0)</f>
        <v>1707127.79</v>
      </c>
    </row>
    <row r="14" spans="1:64" s="183" customFormat="1" ht="30" customHeight="1" x14ac:dyDescent="0.5">
      <c r="A14" s="184">
        <f t="shared" si="42"/>
        <v>8</v>
      </c>
      <c r="B14" s="222">
        <v>51307</v>
      </c>
      <c r="C14" s="236" t="s">
        <v>7</v>
      </c>
      <c r="D14" s="232" t="s">
        <v>48</v>
      </c>
      <c r="E14" s="143">
        <f>'[2]Leaf-P'!E16</f>
        <v>2218357.9876035135</v>
      </c>
      <c r="F14" s="121">
        <v>1796313.73</v>
      </c>
      <c r="G14" s="122">
        <f t="shared" si="15"/>
        <v>422044.25760351354</v>
      </c>
      <c r="H14" s="121">
        <f>'[2]Leaf-P'!F16</f>
        <v>3123996.5049069691</v>
      </c>
      <c r="I14" s="121">
        <v>3167859.07</v>
      </c>
      <c r="J14" s="122">
        <f t="shared" si="16"/>
        <v>-43862.565093030687</v>
      </c>
      <c r="K14" s="121">
        <f>'[2]Leaf-P'!G16</f>
        <v>3495417.0165150482</v>
      </c>
      <c r="L14" s="121">
        <v>3770003.6</v>
      </c>
      <c r="M14" s="124">
        <f t="shared" si="17"/>
        <v>-274586.58348495187</v>
      </c>
      <c r="N14" s="157">
        <f t="shared" si="18"/>
        <v>8837771.5090255309</v>
      </c>
      <c r="O14" s="322">
        <f t="shared" si="18"/>
        <v>8734176.4000000004</v>
      </c>
      <c r="P14" s="159">
        <f t="shared" si="19"/>
        <v>103595.10902553052</v>
      </c>
      <c r="Q14" s="143">
        <f>'[2]Leaf-P'!H16</f>
        <v>3494485.1699323538</v>
      </c>
      <c r="R14" s="121">
        <v>2840696.74</v>
      </c>
      <c r="S14" s="122">
        <f t="shared" si="20"/>
        <v>653788.42993235355</v>
      </c>
      <c r="T14" s="121">
        <f>'[2]Leaf-P'!I16</f>
        <v>3685751.8296913877</v>
      </c>
      <c r="U14" s="121"/>
      <c r="V14" s="122">
        <f t="shared" si="21"/>
        <v>3685751.8296913877</v>
      </c>
      <c r="W14" s="483">
        <f>'[2]Leaf-P'!J16</f>
        <v>3226753.4327028226</v>
      </c>
      <c r="X14" s="121"/>
      <c r="Y14" s="124">
        <f t="shared" si="22"/>
        <v>3226753.4327028226</v>
      </c>
      <c r="Z14" s="157">
        <f t="shared" si="23"/>
        <v>10406990.432326565</v>
      </c>
      <c r="AA14" s="322">
        <f t="shared" si="23"/>
        <v>2840696.74</v>
      </c>
      <c r="AB14" s="159">
        <f t="shared" si="24"/>
        <v>7566293.6923265643</v>
      </c>
      <c r="AC14" s="439">
        <f t="shared" si="25"/>
        <v>19244761.941352095</v>
      </c>
      <c r="AD14" s="327">
        <f t="shared" si="25"/>
        <v>11574873.140000001</v>
      </c>
      <c r="AE14" s="175">
        <f t="shared" si="26"/>
        <v>7669888.8013520949</v>
      </c>
      <c r="AF14" s="143">
        <f>'[2]Leaf-P'!K16</f>
        <v>3312654.0075453962</v>
      </c>
      <c r="AG14" s="121"/>
      <c r="AH14" s="122">
        <f t="shared" si="27"/>
        <v>3312654.0075453962</v>
      </c>
      <c r="AI14" s="121">
        <f>'[2]Leaf-P'!L16</f>
        <v>3064040.7718689018</v>
      </c>
      <c r="AJ14" s="121"/>
      <c r="AK14" s="122">
        <f t="shared" si="28"/>
        <v>3064040.7718689018</v>
      </c>
      <c r="AL14" s="121">
        <f>'[2]Leaf-P'!M16</f>
        <v>3170540.5912387655</v>
      </c>
      <c r="AM14" s="121"/>
      <c r="AN14" s="124">
        <f t="shared" si="29"/>
        <v>3170540.5912387655</v>
      </c>
      <c r="AO14" s="157">
        <f t="shared" si="9"/>
        <v>9547235.3706530631</v>
      </c>
      <c r="AP14" s="322">
        <f t="shared" si="9"/>
        <v>0</v>
      </c>
      <c r="AQ14" s="478">
        <f t="shared" si="10"/>
        <v>9547235.3706530631</v>
      </c>
      <c r="AR14" s="143">
        <f>'[2]Leaf-P'!N16</f>
        <v>2971721.1092439918</v>
      </c>
      <c r="AS14" s="121"/>
      <c r="AT14" s="122">
        <f t="shared" si="30"/>
        <v>2971721.1092439918</v>
      </c>
      <c r="AU14" s="121">
        <f>'[2]Leaf-P'!O16</f>
        <v>2984212.3882560669</v>
      </c>
      <c r="AV14" s="121"/>
      <c r="AW14" s="123">
        <f t="shared" si="31"/>
        <v>2984212.3882560669</v>
      </c>
      <c r="AX14" s="121">
        <f>'[2]Leaf-P'!P16</f>
        <v>2384376.1358631351</v>
      </c>
      <c r="AY14" s="121"/>
      <c r="AZ14" s="122">
        <f t="shared" si="32"/>
        <v>2384376.1358631351</v>
      </c>
      <c r="BA14" s="157">
        <f t="shared" si="33"/>
        <v>8340309.6333631929</v>
      </c>
      <c r="BB14" s="158">
        <f t="shared" si="34"/>
        <v>0</v>
      </c>
      <c r="BC14" s="452">
        <f t="shared" si="35"/>
        <v>8340309.6333631929</v>
      </c>
      <c r="BD14" s="166">
        <f t="shared" si="36"/>
        <v>17887545.004016258</v>
      </c>
      <c r="BE14" s="167">
        <f t="shared" si="37"/>
        <v>0</v>
      </c>
      <c r="BF14" s="447">
        <f t="shared" si="38"/>
        <v>17887545.004016258</v>
      </c>
      <c r="BG14" s="439">
        <f t="shared" si="39"/>
        <v>37132306.94536835</v>
      </c>
      <c r="BH14" s="447">
        <f t="shared" si="40"/>
        <v>11574873.140000001</v>
      </c>
      <c r="BI14" s="447">
        <f t="shared" si="41"/>
        <v>25557433.805368349</v>
      </c>
      <c r="BJ14" s="465"/>
      <c r="BL14" s="456">
        <f>VLOOKUP($B14,Test!$A$131:$J$184,4,0)</f>
        <v>4782588.45</v>
      </c>
    </row>
    <row r="15" spans="1:64" s="183" customFormat="1" ht="30" customHeight="1" x14ac:dyDescent="0.5">
      <c r="A15" s="184">
        <f t="shared" si="42"/>
        <v>9</v>
      </c>
      <c r="B15" s="222">
        <v>51308</v>
      </c>
      <c r="C15" s="236" t="s">
        <v>8</v>
      </c>
      <c r="D15" s="232" t="s">
        <v>49</v>
      </c>
      <c r="E15" s="143">
        <f>'[2]Leaf-P'!E17</f>
        <v>4089032.7334576817</v>
      </c>
      <c r="F15" s="121">
        <v>3741130.05</v>
      </c>
      <c r="G15" s="122">
        <f t="shared" si="15"/>
        <v>347902.68345768191</v>
      </c>
      <c r="H15" s="121">
        <f>'[2]Leaf-P'!F17</f>
        <v>3892791.9450064665</v>
      </c>
      <c r="I15" s="121">
        <v>4309211.84</v>
      </c>
      <c r="J15" s="122">
        <f t="shared" si="16"/>
        <v>-416419.89499353338</v>
      </c>
      <c r="K15" s="121">
        <f>'[2]Leaf-P'!G17</f>
        <v>4070985.9683425953</v>
      </c>
      <c r="L15" s="121">
        <v>4568014.37</v>
      </c>
      <c r="M15" s="124">
        <f t="shared" si="17"/>
        <v>-497028.40165740484</v>
      </c>
      <c r="N15" s="157">
        <f t="shared" si="18"/>
        <v>12052810.646806743</v>
      </c>
      <c r="O15" s="322">
        <f t="shared" si="18"/>
        <v>12618356.26</v>
      </c>
      <c r="P15" s="159">
        <f t="shared" si="19"/>
        <v>-565545.61319325678</v>
      </c>
      <c r="Q15" s="143">
        <f>'[2]Leaf-P'!H17</f>
        <v>3156193.9845657796</v>
      </c>
      <c r="R15" s="121">
        <v>2145004.5499999998</v>
      </c>
      <c r="S15" s="122">
        <f t="shared" si="20"/>
        <v>1011189.4345657798</v>
      </c>
      <c r="T15" s="121">
        <f>'[2]Leaf-P'!I17</f>
        <v>3670126.2648612214</v>
      </c>
      <c r="U15" s="121"/>
      <c r="V15" s="122">
        <f t="shared" si="21"/>
        <v>3670126.2648612214</v>
      </c>
      <c r="W15" s="483">
        <f>'[2]Leaf-P'!J17</f>
        <v>4326430.7123002997</v>
      </c>
      <c r="X15" s="121"/>
      <c r="Y15" s="124">
        <f t="shared" si="22"/>
        <v>4326430.7123002997</v>
      </c>
      <c r="Z15" s="157">
        <f t="shared" si="23"/>
        <v>11152750.961727301</v>
      </c>
      <c r="AA15" s="322">
        <f t="shared" si="23"/>
        <v>2145004.5499999998</v>
      </c>
      <c r="AB15" s="159">
        <f t="shared" si="24"/>
        <v>9007746.4117273018</v>
      </c>
      <c r="AC15" s="439">
        <f t="shared" si="25"/>
        <v>23205561.608534046</v>
      </c>
      <c r="AD15" s="327">
        <f t="shared" si="25"/>
        <v>14763360.809999999</v>
      </c>
      <c r="AE15" s="175">
        <f t="shared" si="26"/>
        <v>8442200.7985340469</v>
      </c>
      <c r="AF15" s="143">
        <f>'[2]Leaf-P'!K17</f>
        <v>3630196.8858677587</v>
      </c>
      <c r="AG15" s="121"/>
      <c r="AH15" s="122">
        <f t="shared" si="27"/>
        <v>3630196.8858677587</v>
      </c>
      <c r="AI15" s="121">
        <f>'[2]Leaf-P'!L17</f>
        <v>3496836.5810902561</v>
      </c>
      <c r="AJ15" s="121"/>
      <c r="AK15" s="122">
        <f t="shared" si="28"/>
        <v>3496836.5810902561</v>
      </c>
      <c r="AL15" s="121">
        <f>'[2]Leaf-P'!M17</f>
        <v>3828369.5623795977</v>
      </c>
      <c r="AM15" s="121"/>
      <c r="AN15" s="124">
        <f t="shared" si="29"/>
        <v>3828369.5623795977</v>
      </c>
      <c r="AO15" s="157">
        <f t="shared" si="9"/>
        <v>10955403.029337611</v>
      </c>
      <c r="AP15" s="322">
        <f t="shared" si="9"/>
        <v>0</v>
      </c>
      <c r="AQ15" s="478">
        <f t="shared" si="10"/>
        <v>10955403.029337611</v>
      </c>
      <c r="AR15" s="143">
        <f>'[2]Leaf-P'!N17</f>
        <v>3682705.8039192832</v>
      </c>
      <c r="AS15" s="121"/>
      <c r="AT15" s="122">
        <f t="shared" si="30"/>
        <v>3682705.8039192832</v>
      </c>
      <c r="AU15" s="121">
        <f>'[2]Leaf-P'!O17</f>
        <v>3893604.3495578053</v>
      </c>
      <c r="AV15" s="121"/>
      <c r="AW15" s="123">
        <f t="shared" si="31"/>
        <v>3893604.3495578053</v>
      </c>
      <c r="AX15" s="121">
        <f>'[2]Leaf-P'!P17</f>
        <v>3373275.4279395905</v>
      </c>
      <c r="AY15" s="121"/>
      <c r="AZ15" s="122">
        <f t="shared" si="32"/>
        <v>3373275.4279395905</v>
      </c>
      <c r="BA15" s="157">
        <f t="shared" si="33"/>
        <v>10949585.58141668</v>
      </c>
      <c r="BB15" s="158">
        <f t="shared" si="34"/>
        <v>0</v>
      </c>
      <c r="BC15" s="452">
        <f t="shared" si="35"/>
        <v>10949585.58141668</v>
      </c>
      <c r="BD15" s="166">
        <f t="shared" si="36"/>
        <v>21904988.610754289</v>
      </c>
      <c r="BE15" s="167">
        <f t="shared" si="37"/>
        <v>0</v>
      </c>
      <c r="BF15" s="447">
        <f t="shared" si="38"/>
        <v>21904988.610754289</v>
      </c>
      <c r="BG15" s="439">
        <f t="shared" si="39"/>
        <v>45110550.219288334</v>
      </c>
      <c r="BH15" s="447">
        <f t="shared" si="40"/>
        <v>14763360.809999999</v>
      </c>
      <c r="BI15" s="447">
        <f t="shared" si="41"/>
        <v>30347189.409288336</v>
      </c>
      <c r="BJ15" s="465"/>
      <c r="BL15" s="456">
        <f>VLOOKUP($B15,Test!$A$131:$J$184,4,0)</f>
        <v>5124451.2699999996</v>
      </c>
    </row>
    <row r="16" spans="1:64" s="183" customFormat="1" ht="30" customHeight="1" x14ac:dyDescent="0.5">
      <c r="A16" s="184">
        <f t="shared" si="42"/>
        <v>10</v>
      </c>
      <c r="B16" s="222">
        <v>51309</v>
      </c>
      <c r="C16" s="236" t="s">
        <v>9</v>
      </c>
      <c r="D16" s="232" t="s">
        <v>87</v>
      </c>
      <c r="E16" s="143">
        <f>'[2]Leaf-P'!E18</f>
        <v>199284.24189121687</v>
      </c>
      <c r="F16" s="121">
        <v>256113.26</v>
      </c>
      <c r="G16" s="122">
        <f t="shared" si="15"/>
        <v>-56829.018108783144</v>
      </c>
      <c r="H16" s="121">
        <f>'[2]Leaf-P'!F18</f>
        <v>240391.9779166294</v>
      </c>
      <c r="I16" s="121">
        <v>269951.17</v>
      </c>
      <c r="J16" s="122">
        <f t="shared" si="16"/>
        <v>-29559.192083370581</v>
      </c>
      <c r="K16" s="121">
        <f>'[2]Leaf-P'!G18</f>
        <v>228479.52682084028</v>
      </c>
      <c r="L16" s="121">
        <v>243620.72</v>
      </c>
      <c r="M16" s="124">
        <f t="shared" si="17"/>
        <v>-15141.193179159716</v>
      </c>
      <c r="N16" s="157">
        <f t="shared" si="18"/>
        <v>668155.74662868655</v>
      </c>
      <c r="O16" s="322">
        <f t="shared" si="18"/>
        <v>769685.14999999991</v>
      </c>
      <c r="P16" s="159">
        <f t="shared" si="19"/>
        <v>-101529.40337131335</v>
      </c>
      <c r="Q16" s="143">
        <f>'[2]Leaf-P'!H18</f>
        <v>223648.53507958338</v>
      </c>
      <c r="R16" s="121">
        <v>152435.72</v>
      </c>
      <c r="S16" s="122">
        <f t="shared" si="20"/>
        <v>71212.815079583379</v>
      </c>
      <c r="T16" s="121">
        <f>'[2]Leaf-P'!I18</f>
        <v>194086.50385510415</v>
      </c>
      <c r="U16" s="121"/>
      <c r="V16" s="122">
        <f t="shared" si="21"/>
        <v>194086.50385510415</v>
      </c>
      <c r="W16" s="483">
        <f>'[2]Leaf-P'!J18</f>
        <v>262976.51794079086</v>
      </c>
      <c r="X16" s="121"/>
      <c r="Y16" s="124">
        <f t="shared" si="22"/>
        <v>262976.51794079086</v>
      </c>
      <c r="Z16" s="157">
        <f t="shared" si="23"/>
        <v>680711.55687547836</v>
      </c>
      <c r="AA16" s="322">
        <f t="shared" si="23"/>
        <v>152435.72</v>
      </c>
      <c r="AB16" s="159">
        <f t="shared" si="24"/>
        <v>528275.83687547839</v>
      </c>
      <c r="AC16" s="439">
        <f t="shared" si="25"/>
        <v>1348867.303504165</v>
      </c>
      <c r="AD16" s="327">
        <f t="shared" si="25"/>
        <v>922120.86999999988</v>
      </c>
      <c r="AE16" s="175">
        <f t="shared" si="26"/>
        <v>426746.43350416515</v>
      </c>
      <c r="AF16" s="143">
        <f>'[2]Leaf-P'!K18</f>
        <v>214197.17329061346</v>
      </c>
      <c r="AG16" s="121"/>
      <c r="AH16" s="122">
        <f t="shared" si="27"/>
        <v>214197.17329061346</v>
      </c>
      <c r="AI16" s="121">
        <f>'[2]Leaf-P'!L18</f>
        <v>210041.5757980796</v>
      </c>
      <c r="AJ16" s="121"/>
      <c r="AK16" s="122">
        <f t="shared" si="28"/>
        <v>210041.5757980796</v>
      </c>
      <c r="AL16" s="121">
        <f>'[2]Leaf-P'!M18</f>
        <v>225600.30967656363</v>
      </c>
      <c r="AM16" s="121"/>
      <c r="AN16" s="124">
        <f t="shared" si="29"/>
        <v>225600.30967656363</v>
      </c>
      <c r="AO16" s="157">
        <f t="shared" si="9"/>
        <v>649839.05876525666</v>
      </c>
      <c r="AP16" s="322">
        <f t="shared" si="9"/>
        <v>0</v>
      </c>
      <c r="AQ16" s="478">
        <f t="shared" si="10"/>
        <v>649839.05876525666</v>
      </c>
      <c r="AR16" s="143">
        <f>'[2]Leaf-P'!N18</f>
        <v>211477.1498989028</v>
      </c>
      <c r="AS16" s="121"/>
      <c r="AT16" s="122">
        <f t="shared" si="30"/>
        <v>211477.1498989028</v>
      </c>
      <c r="AU16" s="121">
        <f>'[2]Leaf-P'!O18</f>
        <v>216670.70417847639</v>
      </c>
      <c r="AV16" s="121"/>
      <c r="AW16" s="123">
        <f t="shared" si="31"/>
        <v>216670.70417847639</v>
      </c>
      <c r="AX16" s="121">
        <f>'[2]Leaf-P'!P18</f>
        <v>206429.7477082712</v>
      </c>
      <c r="AY16" s="121"/>
      <c r="AZ16" s="122">
        <f t="shared" si="32"/>
        <v>206429.7477082712</v>
      </c>
      <c r="BA16" s="157">
        <f t="shared" si="33"/>
        <v>634577.60178565048</v>
      </c>
      <c r="BB16" s="158">
        <f t="shared" si="34"/>
        <v>0</v>
      </c>
      <c r="BC16" s="452">
        <f t="shared" si="35"/>
        <v>634577.60178565048</v>
      </c>
      <c r="BD16" s="166">
        <f t="shared" si="36"/>
        <v>1284416.6605509073</v>
      </c>
      <c r="BE16" s="167">
        <f t="shared" si="37"/>
        <v>0</v>
      </c>
      <c r="BF16" s="447">
        <f t="shared" si="38"/>
        <v>1284416.6605509073</v>
      </c>
      <c r="BG16" s="439">
        <f t="shared" si="39"/>
        <v>2633283.9640550725</v>
      </c>
      <c r="BH16" s="447">
        <f t="shared" si="40"/>
        <v>922120.86999999988</v>
      </c>
      <c r="BI16" s="447">
        <f t="shared" si="41"/>
        <v>1711163.0940550726</v>
      </c>
      <c r="BJ16" s="465"/>
      <c r="BL16" s="456">
        <f>VLOOKUP($B16,Test!$A$131:$J$184,4,0)</f>
        <v>286799.34000000003</v>
      </c>
    </row>
    <row r="17" spans="1:64" s="183" customFormat="1" ht="30" customHeight="1" x14ac:dyDescent="0.5">
      <c r="A17" s="184">
        <f t="shared" si="42"/>
        <v>11</v>
      </c>
      <c r="B17" s="222">
        <v>51310</v>
      </c>
      <c r="C17" s="236" t="s">
        <v>10</v>
      </c>
      <c r="D17" s="232" t="s">
        <v>88</v>
      </c>
      <c r="E17" s="143">
        <f>'[2]Leaf-P'!E19</f>
        <v>0</v>
      </c>
      <c r="F17" s="121"/>
      <c r="G17" s="122">
        <f t="shared" si="15"/>
        <v>0</v>
      </c>
      <c r="H17" s="121">
        <f>'[2]Leaf-P'!F19</f>
        <v>0</v>
      </c>
      <c r="I17" s="121"/>
      <c r="J17" s="122">
        <f t="shared" si="16"/>
        <v>0</v>
      </c>
      <c r="K17" s="121">
        <f>'[2]Leaf-P'!G19</f>
        <v>0</v>
      </c>
      <c r="L17" s="121"/>
      <c r="M17" s="124">
        <f t="shared" si="17"/>
        <v>0</v>
      </c>
      <c r="N17" s="157">
        <f t="shared" si="18"/>
        <v>0</v>
      </c>
      <c r="O17" s="322">
        <f t="shared" si="18"/>
        <v>0</v>
      </c>
      <c r="P17" s="159">
        <f t="shared" si="19"/>
        <v>0</v>
      </c>
      <c r="Q17" s="143">
        <f>'[2]Leaf-P'!H19</f>
        <v>0</v>
      </c>
      <c r="R17" s="121"/>
      <c r="S17" s="122">
        <f t="shared" si="20"/>
        <v>0</v>
      </c>
      <c r="T17" s="121">
        <f>'[2]Leaf-P'!I19</f>
        <v>0</v>
      </c>
      <c r="U17" s="121"/>
      <c r="V17" s="122">
        <f t="shared" si="21"/>
        <v>0</v>
      </c>
      <c r="W17" s="483">
        <f>'[2]Leaf-P'!J19</f>
        <v>0</v>
      </c>
      <c r="X17" s="121"/>
      <c r="Y17" s="124">
        <f t="shared" si="22"/>
        <v>0</v>
      </c>
      <c r="Z17" s="157">
        <f t="shared" si="23"/>
        <v>0</v>
      </c>
      <c r="AA17" s="322">
        <f t="shared" si="23"/>
        <v>0</v>
      </c>
      <c r="AB17" s="159">
        <f t="shared" si="24"/>
        <v>0</v>
      </c>
      <c r="AC17" s="439">
        <f t="shared" si="25"/>
        <v>0</v>
      </c>
      <c r="AD17" s="327">
        <f t="shared" si="25"/>
        <v>0</v>
      </c>
      <c r="AE17" s="175">
        <f t="shared" si="26"/>
        <v>0</v>
      </c>
      <c r="AF17" s="143">
        <f>'[2]Leaf-P'!K19</f>
        <v>0</v>
      </c>
      <c r="AG17" s="121"/>
      <c r="AH17" s="122">
        <f t="shared" si="27"/>
        <v>0</v>
      </c>
      <c r="AI17" s="121">
        <f>'[2]Leaf-P'!L19</f>
        <v>0</v>
      </c>
      <c r="AJ17" s="121"/>
      <c r="AK17" s="122">
        <f t="shared" si="28"/>
        <v>0</v>
      </c>
      <c r="AL17" s="121">
        <f>'[2]Leaf-P'!M19</f>
        <v>0</v>
      </c>
      <c r="AM17" s="121"/>
      <c r="AN17" s="124">
        <f t="shared" si="29"/>
        <v>0</v>
      </c>
      <c r="AO17" s="157">
        <f t="shared" si="9"/>
        <v>0</v>
      </c>
      <c r="AP17" s="322">
        <f t="shared" si="9"/>
        <v>0</v>
      </c>
      <c r="AQ17" s="478">
        <f t="shared" si="10"/>
        <v>0</v>
      </c>
      <c r="AR17" s="143">
        <f>'[2]Leaf-P'!N19</f>
        <v>0</v>
      </c>
      <c r="AS17" s="121"/>
      <c r="AT17" s="122">
        <f t="shared" si="30"/>
        <v>0</v>
      </c>
      <c r="AU17" s="121">
        <f>'[2]Leaf-P'!O19</f>
        <v>0</v>
      </c>
      <c r="AV17" s="121"/>
      <c r="AW17" s="123">
        <f t="shared" si="31"/>
        <v>0</v>
      </c>
      <c r="AX17" s="121">
        <f>'[2]Leaf-P'!P19</f>
        <v>0</v>
      </c>
      <c r="AY17" s="121"/>
      <c r="AZ17" s="122">
        <f t="shared" si="32"/>
        <v>0</v>
      </c>
      <c r="BA17" s="157">
        <f t="shared" si="33"/>
        <v>0</v>
      </c>
      <c r="BB17" s="158">
        <f t="shared" si="34"/>
        <v>0</v>
      </c>
      <c r="BC17" s="452">
        <f t="shared" si="35"/>
        <v>0</v>
      </c>
      <c r="BD17" s="166">
        <f t="shared" si="36"/>
        <v>0</v>
      </c>
      <c r="BE17" s="167">
        <f t="shared" si="37"/>
        <v>0</v>
      </c>
      <c r="BF17" s="447">
        <f t="shared" si="38"/>
        <v>0</v>
      </c>
      <c r="BG17" s="439">
        <f t="shared" si="39"/>
        <v>0</v>
      </c>
      <c r="BH17" s="447">
        <f t="shared" si="40"/>
        <v>0</v>
      </c>
      <c r="BI17" s="447">
        <f t="shared" si="41"/>
        <v>0</v>
      </c>
      <c r="BJ17" s="465"/>
      <c r="BL17" s="456">
        <f>VLOOKUP($B17,Test!$A$131:$J$184,4,0)</f>
        <v>0</v>
      </c>
    </row>
    <row r="18" spans="1:64" s="183" customFormat="1" ht="30" customHeight="1" x14ac:dyDescent="0.5">
      <c r="A18" s="184">
        <f t="shared" si="42"/>
        <v>12</v>
      </c>
      <c r="B18" s="222">
        <v>51311</v>
      </c>
      <c r="C18" s="236" t="s">
        <v>78</v>
      </c>
      <c r="D18" s="186" t="s">
        <v>50</v>
      </c>
      <c r="E18" s="143">
        <f>'[2]Leaf-P'!E20</f>
        <v>266000</v>
      </c>
      <c r="F18" s="121">
        <v>193800</v>
      </c>
      <c r="G18" s="122">
        <f t="shared" si="15"/>
        <v>72200</v>
      </c>
      <c r="H18" s="121">
        <f>'[2]Leaf-P'!F20</f>
        <v>266000</v>
      </c>
      <c r="I18" s="121">
        <v>193800</v>
      </c>
      <c r="J18" s="122">
        <f t="shared" si="16"/>
        <v>72200</v>
      </c>
      <c r="K18" s="121">
        <f>'[2]Leaf-P'!G20</f>
        <v>266000</v>
      </c>
      <c r="L18" s="121">
        <v>193800</v>
      </c>
      <c r="M18" s="124">
        <f t="shared" si="17"/>
        <v>72200</v>
      </c>
      <c r="N18" s="157">
        <f t="shared" si="18"/>
        <v>798000</v>
      </c>
      <c r="O18" s="322">
        <f t="shared" si="18"/>
        <v>581400</v>
      </c>
      <c r="P18" s="159">
        <f t="shared" si="19"/>
        <v>216600</v>
      </c>
      <c r="Q18" s="143">
        <f>'[2]Leaf-P'!H20</f>
        <v>266000</v>
      </c>
      <c r="R18" s="121"/>
      <c r="S18" s="122">
        <f t="shared" si="20"/>
        <v>266000</v>
      </c>
      <c r="T18" s="121">
        <f>'[2]Leaf-P'!I20</f>
        <v>266000</v>
      </c>
      <c r="U18" s="121"/>
      <c r="V18" s="122">
        <f t="shared" si="21"/>
        <v>266000</v>
      </c>
      <c r="W18" s="483">
        <f>'[2]Leaf-P'!J20</f>
        <v>266000</v>
      </c>
      <c r="X18" s="121"/>
      <c r="Y18" s="124">
        <f t="shared" si="22"/>
        <v>266000</v>
      </c>
      <c r="Z18" s="157">
        <f t="shared" si="23"/>
        <v>798000</v>
      </c>
      <c r="AA18" s="322">
        <f t="shared" si="23"/>
        <v>0</v>
      </c>
      <c r="AB18" s="159">
        <f t="shared" si="24"/>
        <v>798000</v>
      </c>
      <c r="AC18" s="439">
        <f t="shared" si="25"/>
        <v>1596000</v>
      </c>
      <c r="AD18" s="327">
        <f t="shared" si="25"/>
        <v>581400</v>
      </c>
      <c r="AE18" s="175">
        <f t="shared" si="26"/>
        <v>1014600</v>
      </c>
      <c r="AF18" s="143">
        <f>'[2]Leaf-P'!K20</f>
        <v>161500</v>
      </c>
      <c r="AG18" s="121"/>
      <c r="AH18" s="122">
        <f t="shared" si="27"/>
        <v>161500</v>
      </c>
      <c r="AI18" s="121">
        <f>'[2]Leaf-P'!L20</f>
        <v>161500</v>
      </c>
      <c r="AJ18" s="121"/>
      <c r="AK18" s="122">
        <f t="shared" si="28"/>
        <v>161500</v>
      </c>
      <c r="AL18" s="121">
        <f>'[2]Leaf-P'!M20</f>
        <v>161500</v>
      </c>
      <c r="AM18" s="121"/>
      <c r="AN18" s="124">
        <f t="shared" si="29"/>
        <v>161500</v>
      </c>
      <c r="AO18" s="157">
        <f t="shared" si="9"/>
        <v>484500</v>
      </c>
      <c r="AP18" s="322">
        <f t="shared" si="9"/>
        <v>0</v>
      </c>
      <c r="AQ18" s="478">
        <f t="shared" si="10"/>
        <v>484500</v>
      </c>
      <c r="AR18" s="143">
        <f>'[2]Leaf-P'!N20</f>
        <v>161500</v>
      </c>
      <c r="AS18" s="121"/>
      <c r="AT18" s="122">
        <f t="shared" si="30"/>
        <v>161500</v>
      </c>
      <c r="AU18" s="121">
        <f>'[2]Leaf-P'!O20</f>
        <v>161500</v>
      </c>
      <c r="AV18" s="121"/>
      <c r="AW18" s="123">
        <f t="shared" si="31"/>
        <v>161500</v>
      </c>
      <c r="AX18" s="121">
        <f>'[2]Leaf-P'!P20</f>
        <v>161500</v>
      </c>
      <c r="AY18" s="121"/>
      <c r="AZ18" s="122">
        <f t="shared" si="32"/>
        <v>161500</v>
      </c>
      <c r="BA18" s="157">
        <f t="shared" si="33"/>
        <v>484500</v>
      </c>
      <c r="BB18" s="158">
        <f t="shared" si="34"/>
        <v>0</v>
      </c>
      <c r="BC18" s="452">
        <f t="shared" si="35"/>
        <v>484500</v>
      </c>
      <c r="BD18" s="166">
        <f t="shared" si="36"/>
        <v>969000</v>
      </c>
      <c r="BE18" s="167">
        <f t="shared" si="37"/>
        <v>0</v>
      </c>
      <c r="BF18" s="447">
        <f t="shared" si="38"/>
        <v>969000</v>
      </c>
      <c r="BG18" s="439">
        <f t="shared" si="39"/>
        <v>2565000</v>
      </c>
      <c r="BH18" s="447">
        <f t="shared" si="40"/>
        <v>581400</v>
      </c>
      <c r="BI18" s="447">
        <f t="shared" si="41"/>
        <v>1983600</v>
      </c>
      <c r="BJ18" s="465"/>
      <c r="BL18" s="456">
        <f>VLOOKUP($B18,Test!$A$131:$J$184,4,0)</f>
        <v>440034.36</v>
      </c>
    </row>
    <row r="19" spans="1:64" s="183" customFormat="1" ht="30" customHeight="1" x14ac:dyDescent="0.5">
      <c r="A19" s="184">
        <f t="shared" si="42"/>
        <v>13</v>
      </c>
      <c r="B19" s="222">
        <v>51312</v>
      </c>
      <c r="C19" s="236" t="s">
        <v>79</v>
      </c>
      <c r="D19" s="186" t="s">
        <v>51</v>
      </c>
      <c r="E19" s="143">
        <f>'[2]Leaf-P'!E21</f>
        <v>282161.70999999996</v>
      </c>
      <c r="F19" s="121">
        <v>271715.07</v>
      </c>
      <c r="G19" s="122">
        <f t="shared" si="15"/>
        <v>10446.639999999956</v>
      </c>
      <c r="H19" s="121">
        <f>'[2]Leaf-P'!F21</f>
        <v>219614.92</v>
      </c>
      <c r="I19" s="121">
        <v>646531.68999999994</v>
      </c>
      <c r="J19" s="122">
        <f t="shared" si="16"/>
        <v>-426916.7699999999</v>
      </c>
      <c r="K19" s="121">
        <f>'[2]Leaf-P'!G21</f>
        <v>216373.9</v>
      </c>
      <c r="L19" s="121">
        <v>138557.21</v>
      </c>
      <c r="M19" s="124">
        <f t="shared" si="17"/>
        <v>77816.69</v>
      </c>
      <c r="N19" s="157">
        <f t="shared" si="18"/>
        <v>718150.53</v>
      </c>
      <c r="O19" s="322">
        <f t="shared" si="18"/>
        <v>1056803.97</v>
      </c>
      <c r="P19" s="159">
        <f t="shared" si="19"/>
        <v>-338653.43999999994</v>
      </c>
      <c r="Q19" s="143">
        <f>'[2]Leaf-P'!H21</f>
        <v>166421.95000000001</v>
      </c>
      <c r="R19" s="121">
        <v>183438.49</v>
      </c>
      <c r="S19" s="122">
        <f t="shared" si="20"/>
        <v>-17016.539999999979</v>
      </c>
      <c r="T19" s="121">
        <f>'[2]Leaf-P'!I21</f>
        <v>254551.59</v>
      </c>
      <c r="U19" s="121"/>
      <c r="V19" s="122">
        <f t="shared" si="21"/>
        <v>254551.59</v>
      </c>
      <c r="W19" s="483">
        <f>'[2]Leaf-P'!J21</f>
        <v>92383.85</v>
      </c>
      <c r="X19" s="121"/>
      <c r="Y19" s="124">
        <f t="shared" si="22"/>
        <v>92383.85</v>
      </c>
      <c r="Z19" s="157">
        <f t="shared" si="23"/>
        <v>513357.39</v>
      </c>
      <c r="AA19" s="322">
        <f t="shared" si="23"/>
        <v>183438.49</v>
      </c>
      <c r="AB19" s="159">
        <f t="shared" si="24"/>
        <v>329918.90000000002</v>
      </c>
      <c r="AC19" s="439">
        <f t="shared" si="25"/>
        <v>1231507.9200000002</v>
      </c>
      <c r="AD19" s="327">
        <f t="shared" si="25"/>
        <v>1240242.46</v>
      </c>
      <c r="AE19" s="175">
        <f t="shared" si="26"/>
        <v>-8734.5399999998044</v>
      </c>
      <c r="AF19" s="143">
        <f>'[2]Leaf-P'!K21</f>
        <v>192174.78</v>
      </c>
      <c r="AG19" s="121"/>
      <c r="AH19" s="122">
        <f t="shared" si="27"/>
        <v>192174.78</v>
      </c>
      <c r="AI19" s="121">
        <f>'[2]Leaf-P'!L21</f>
        <v>187117.61000000002</v>
      </c>
      <c r="AJ19" s="121"/>
      <c r="AK19" s="122">
        <f t="shared" si="28"/>
        <v>187117.61000000002</v>
      </c>
      <c r="AL19" s="121">
        <f>'[2]Leaf-P'!M21</f>
        <v>241830.41</v>
      </c>
      <c r="AM19" s="121"/>
      <c r="AN19" s="124">
        <f t="shared" si="29"/>
        <v>241830.41</v>
      </c>
      <c r="AO19" s="157">
        <f t="shared" si="9"/>
        <v>621122.80000000005</v>
      </c>
      <c r="AP19" s="322">
        <f t="shared" si="9"/>
        <v>0</v>
      </c>
      <c r="AQ19" s="478">
        <f t="shared" si="10"/>
        <v>621122.80000000005</v>
      </c>
      <c r="AR19" s="143">
        <f>'[2]Leaf-P'!N21</f>
        <v>29359.4</v>
      </c>
      <c r="AS19" s="121"/>
      <c r="AT19" s="122">
        <f t="shared" si="30"/>
        <v>29359.4</v>
      </c>
      <c r="AU19" s="121">
        <f>'[2]Leaf-P'!O21</f>
        <v>41859.4</v>
      </c>
      <c r="AV19" s="121"/>
      <c r="AW19" s="123">
        <f t="shared" si="31"/>
        <v>41859.4</v>
      </c>
      <c r="AX19" s="121">
        <f>'[2]Leaf-P'!P21</f>
        <v>29359.4</v>
      </c>
      <c r="AY19" s="121"/>
      <c r="AZ19" s="122">
        <f t="shared" si="32"/>
        <v>29359.4</v>
      </c>
      <c r="BA19" s="157">
        <f t="shared" si="33"/>
        <v>100578.20000000001</v>
      </c>
      <c r="BB19" s="158">
        <f t="shared" si="34"/>
        <v>0</v>
      </c>
      <c r="BC19" s="452">
        <f t="shared" si="35"/>
        <v>100578.20000000001</v>
      </c>
      <c r="BD19" s="166">
        <f t="shared" si="36"/>
        <v>721701.00000000012</v>
      </c>
      <c r="BE19" s="167">
        <f t="shared" si="37"/>
        <v>0</v>
      </c>
      <c r="BF19" s="447">
        <f t="shared" si="38"/>
        <v>721701.00000000012</v>
      </c>
      <c r="BG19" s="439">
        <f t="shared" si="39"/>
        <v>1953208.9200000004</v>
      </c>
      <c r="BH19" s="447">
        <f t="shared" si="40"/>
        <v>1240242.46</v>
      </c>
      <c r="BI19" s="447">
        <f t="shared" si="41"/>
        <v>712966.46000000043</v>
      </c>
      <c r="BJ19" s="465"/>
      <c r="BL19" s="456">
        <f>VLOOKUP($B19,Test!$A$131:$J$184,4,0)</f>
        <v>451932.71</v>
      </c>
    </row>
    <row r="20" spans="1:64" s="183" customFormat="1" ht="30" customHeight="1" x14ac:dyDescent="0.5">
      <c r="A20" s="184">
        <f t="shared" si="42"/>
        <v>14</v>
      </c>
      <c r="B20" s="222">
        <v>51313</v>
      </c>
      <c r="C20" s="236" t="s">
        <v>11</v>
      </c>
      <c r="D20" s="186" t="s">
        <v>52</v>
      </c>
      <c r="E20" s="143">
        <f>'[2]Leaf-P'!E22</f>
        <v>0</v>
      </c>
      <c r="F20" s="121">
        <v>0</v>
      </c>
      <c r="G20" s="122">
        <f t="shared" si="15"/>
        <v>0</v>
      </c>
      <c r="H20" s="121">
        <f>'[2]Leaf-P'!F22</f>
        <v>0</v>
      </c>
      <c r="I20" s="121">
        <v>0</v>
      </c>
      <c r="J20" s="122">
        <f t="shared" si="16"/>
        <v>0</v>
      </c>
      <c r="K20" s="121">
        <f>'[2]Leaf-P'!G22</f>
        <v>0</v>
      </c>
      <c r="L20" s="121">
        <v>0</v>
      </c>
      <c r="M20" s="124">
        <f t="shared" si="17"/>
        <v>0</v>
      </c>
      <c r="N20" s="157">
        <f t="shared" si="18"/>
        <v>0</v>
      </c>
      <c r="O20" s="322">
        <f t="shared" si="18"/>
        <v>0</v>
      </c>
      <c r="P20" s="159">
        <f t="shared" si="19"/>
        <v>0</v>
      </c>
      <c r="Q20" s="143">
        <f>'[2]Leaf-P'!H22</f>
        <v>0</v>
      </c>
      <c r="R20" s="121">
        <v>0</v>
      </c>
      <c r="S20" s="122">
        <f t="shared" si="20"/>
        <v>0</v>
      </c>
      <c r="T20" s="121">
        <f>'[2]Leaf-P'!I22</f>
        <v>0</v>
      </c>
      <c r="U20" s="121"/>
      <c r="V20" s="122">
        <f t="shared" si="21"/>
        <v>0</v>
      </c>
      <c r="W20" s="483">
        <f>'[2]Leaf-P'!J22</f>
        <v>0</v>
      </c>
      <c r="X20" s="121"/>
      <c r="Y20" s="124">
        <f t="shared" si="22"/>
        <v>0</v>
      </c>
      <c r="Z20" s="157">
        <f t="shared" si="23"/>
        <v>0</v>
      </c>
      <c r="AA20" s="322">
        <f t="shared" si="23"/>
        <v>0</v>
      </c>
      <c r="AB20" s="159">
        <f t="shared" si="24"/>
        <v>0</v>
      </c>
      <c r="AC20" s="439">
        <f t="shared" si="25"/>
        <v>0</v>
      </c>
      <c r="AD20" s="327">
        <f t="shared" si="25"/>
        <v>0</v>
      </c>
      <c r="AE20" s="175">
        <f t="shared" si="26"/>
        <v>0</v>
      </c>
      <c r="AF20" s="143">
        <f>'[2]Leaf-P'!K22</f>
        <v>0</v>
      </c>
      <c r="AG20" s="121"/>
      <c r="AH20" s="122">
        <f t="shared" si="27"/>
        <v>0</v>
      </c>
      <c r="AI20" s="121">
        <f>'[2]Leaf-P'!L22</f>
        <v>0</v>
      </c>
      <c r="AJ20" s="121"/>
      <c r="AK20" s="122">
        <f t="shared" si="28"/>
        <v>0</v>
      </c>
      <c r="AL20" s="121">
        <f>'[2]Leaf-P'!M22</f>
        <v>0</v>
      </c>
      <c r="AM20" s="121"/>
      <c r="AN20" s="124">
        <f t="shared" si="29"/>
        <v>0</v>
      </c>
      <c r="AO20" s="157">
        <f t="shared" si="9"/>
        <v>0</v>
      </c>
      <c r="AP20" s="322">
        <f t="shared" si="9"/>
        <v>0</v>
      </c>
      <c r="AQ20" s="478">
        <f t="shared" si="10"/>
        <v>0</v>
      </c>
      <c r="AR20" s="143">
        <f>'[2]Leaf-P'!N22</f>
        <v>0</v>
      </c>
      <c r="AS20" s="121"/>
      <c r="AT20" s="122">
        <f t="shared" si="30"/>
        <v>0</v>
      </c>
      <c r="AU20" s="121">
        <f>'[2]Leaf-P'!O22</f>
        <v>0</v>
      </c>
      <c r="AV20" s="121"/>
      <c r="AW20" s="123">
        <f t="shared" si="31"/>
        <v>0</v>
      </c>
      <c r="AX20" s="121">
        <f>'[2]Leaf-P'!P22</f>
        <v>0</v>
      </c>
      <c r="AY20" s="121"/>
      <c r="AZ20" s="122">
        <f t="shared" si="32"/>
        <v>0</v>
      </c>
      <c r="BA20" s="157">
        <f t="shared" si="33"/>
        <v>0</v>
      </c>
      <c r="BB20" s="158">
        <f t="shared" si="34"/>
        <v>0</v>
      </c>
      <c r="BC20" s="452">
        <f t="shared" si="35"/>
        <v>0</v>
      </c>
      <c r="BD20" s="166">
        <f t="shared" si="36"/>
        <v>0</v>
      </c>
      <c r="BE20" s="167">
        <f t="shared" si="37"/>
        <v>0</v>
      </c>
      <c r="BF20" s="447">
        <f t="shared" si="38"/>
        <v>0</v>
      </c>
      <c r="BG20" s="439">
        <f t="shared" si="39"/>
        <v>0</v>
      </c>
      <c r="BH20" s="447">
        <f t="shared" si="40"/>
        <v>0</v>
      </c>
      <c r="BI20" s="447">
        <f t="shared" si="41"/>
        <v>0</v>
      </c>
      <c r="BJ20" s="465"/>
      <c r="BL20" s="456">
        <f>VLOOKUP($B20,Test!$A$131:$J$184,4,0)</f>
        <v>0</v>
      </c>
    </row>
    <row r="21" spans="1:64" s="183" customFormat="1" ht="30" customHeight="1" x14ac:dyDescent="0.5">
      <c r="A21" s="184">
        <f t="shared" si="42"/>
        <v>15</v>
      </c>
      <c r="B21" s="222">
        <v>51314</v>
      </c>
      <c r="C21" s="236" t="s">
        <v>12</v>
      </c>
      <c r="D21" s="186" t="s">
        <v>53</v>
      </c>
      <c r="E21" s="143">
        <f>'[2]Leaf-P'!E23</f>
        <v>0</v>
      </c>
      <c r="F21" s="121">
        <v>-186522.72</v>
      </c>
      <c r="G21" s="122">
        <f t="shared" si="15"/>
        <v>186522.72</v>
      </c>
      <c r="H21" s="121">
        <f>'[2]Leaf-P'!F23</f>
        <v>-305045.2</v>
      </c>
      <c r="I21" s="121">
        <v>-767475.14</v>
      </c>
      <c r="J21" s="122">
        <f t="shared" si="16"/>
        <v>462429.94</v>
      </c>
      <c r="K21" s="121">
        <f>'[2]Leaf-P'!G23</f>
        <v>-1012849.1000000001</v>
      </c>
      <c r="L21" s="121">
        <v>-116581.69</v>
      </c>
      <c r="M21" s="124">
        <f t="shared" si="17"/>
        <v>-896267.41000000015</v>
      </c>
      <c r="N21" s="157">
        <f t="shared" si="18"/>
        <v>-1317894.3</v>
      </c>
      <c r="O21" s="322">
        <f t="shared" si="18"/>
        <v>-1070579.55</v>
      </c>
      <c r="P21" s="159">
        <f t="shared" si="19"/>
        <v>-247314.75</v>
      </c>
      <c r="Q21" s="143">
        <f>'[2]Leaf-P'!H23</f>
        <v>-783740</v>
      </c>
      <c r="R21" s="121">
        <v>-31045.8</v>
      </c>
      <c r="S21" s="122">
        <f t="shared" si="20"/>
        <v>-752694.2</v>
      </c>
      <c r="T21" s="121">
        <f>'[2]Leaf-P'!I23</f>
        <v>0</v>
      </c>
      <c r="U21" s="121"/>
      <c r="V21" s="122">
        <f t="shared" si="21"/>
        <v>0</v>
      </c>
      <c r="W21" s="483">
        <f>'[2]Leaf-P'!J23</f>
        <v>-510090.4</v>
      </c>
      <c r="X21" s="121"/>
      <c r="Y21" s="124">
        <f t="shared" si="22"/>
        <v>-510090.4</v>
      </c>
      <c r="Z21" s="157">
        <f t="shared" si="23"/>
        <v>-1293830.3999999999</v>
      </c>
      <c r="AA21" s="322">
        <f t="shared" si="23"/>
        <v>-31045.8</v>
      </c>
      <c r="AB21" s="159">
        <f t="shared" si="24"/>
        <v>-1262784.5999999999</v>
      </c>
      <c r="AC21" s="439">
        <f t="shared" si="25"/>
        <v>-2611724.6999999997</v>
      </c>
      <c r="AD21" s="327">
        <f t="shared" si="25"/>
        <v>-1101625.3500000001</v>
      </c>
      <c r="AE21" s="175">
        <f t="shared" si="26"/>
        <v>-1510099.3499999996</v>
      </c>
      <c r="AF21" s="143">
        <f>'[2]Leaf-P'!K23</f>
        <v>-561351.69999999995</v>
      </c>
      <c r="AG21" s="121"/>
      <c r="AH21" s="122">
        <f t="shared" si="27"/>
        <v>-561351.69999999995</v>
      </c>
      <c r="AI21" s="121">
        <f>'[2]Leaf-P'!L23</f>
        <v>-360083.80000000005</v>
      </c>
      <c r="AJ21" s="121"/>
      <c r="AK21" s="122">
        <f t="shared" si="28"/>
        <v>-360083.80000000005</v>
      </c>
      <c r="AL21" s="121">
        <f>'[2]Leaf-P'!M23</f>
        <v>-561351.69999999995</v>
      </c>
      <c r="AM21" s="121"/>
      <c r="AN21" s="124">
        <f t="shared" si="29"/>
        <v>-561351.69999999995</v>
      </c>
      <c r="AO21" s="157">
        <f t="shared" si="9"/>
        <v>-1482787.2</v>
      </c>
      <c r="AP21" s="322">
        <f t="shared" si="9"/>
        <v>0</v>
      </c>
      <c r="AQ21" s="159">
        <f t="shared" si="10"/>
        <v>-1482787.2</v>
      </c>
      <c r="AR21" s="143">
        <f>'[2]Leaf-P'!N23</f>
        <v>0</v>
      </c>
      <c r="AS21" s="121"/>
      <c r="AT21" s="122">
        <f t="shared" si="30"/>
        <v>0</v>
      </c>
      <c r="AU21" s="121">
        <f>'[2]Leaf-P'!O23</f>
        <v>-407567.8</v>
      </c>
      <c r="AV21" s="121"/>
      <c r="AW21" s="123">
        <f t="shared" si="31"/>
        <v>-407567.8</v>
      </c>
      <c r="AX21" s="121">
        <f>'[2]Leaf-P'!P23</f>
        <v>0</v>
      </c>
      <c r="AY21" s="121"/>
      <c r="AZ21" s="122">
        <f t="shared" si="32"/>
        <v>0</v>
      </c>
      <c r="BA21" s="157">
        <f t="shared" si="33"/>
        <v>-407567.8</v>
      </c>
      <c r="BB21" s="158">
        <f t="shared" si="34"/>
        <v>0</v>
      </c>
      <c r="BC21" s="443">
        <f t="shared" si="35"/>
        <v>-407567.8</v>
      </c>
      <c r="BD21" s="166">
        <f t="shared" si="36"/>
        <v>-1890355</v>
      </c>
      <c r="BE21" s="167">
        <f t="shared" si="37"/>
        <v>0</v>
      </c>
      <c r="BF21" s="444">
        <f t="shared" si="38"/>
        <v>-1890355</v>
      </c>
      <c r="BG21" s="439">
        <f t="shared" si="39"/>
        <v>-4502079.6999999993</v>
      </c>
      <c r="BH21" s="444">
        <f t="shared" si="40"/>
        <v>-1101625.3500000001</v>
      </c>
      <c r="BI21" s="444">
        <f t="shared" si="41"/>
        <v>-3400454.3499999992</v>
      </c>
      <c r="BJ21" s="465"/>
      <c r="BL21" s="456">
        <f>VLOOKUP($B21,Test!$A$131:$J$184,4,0)</f>
        <v>-1404632.39</v>
      </c>
    </row>
    <row r="22" spans="1:64" s="183" customFormat="1" ht="30" customHeight="1" x14ac:dyDescent="0.5">
      <c r="A22" s="184">
        <f t="shared" si="42"/>
        <v>16</v>
      </c>
      <c r="B22" s="222">
        <v>51315</v>
      </c>
      <c r="C22" s="236" t="s">
        <v>104</v>
      </c>
      <c r="D22" s="186" t="s">
        <v>105</v>
      </c>
      <c r="E22" s="143">
        <f>'[2]Leaf-P'!E24</f>
        <v>0</v>
      </c>
      <c r="F22" s="121"/>
      <c r="G22" s="122">
        <f t="shared" si="15"/>
        <v>0</v>
      </c>
      <c r="H22" s="121">
        <f>'[2]Leaf-P'!F24</f>
        <v>0</v>
      </c>
      <c r="I22" s="121"/>
      <c r="J22" s="122">
        <f t="shared" si="16"/>
        <v>0</v>
      </c>
      <c r="K22" s="121">
        <f>'[2]Leaf-P'!G24</f>
        <v>0</v>
      </c>
      <c r="L22" s="121"/>
      <c r="M22" s="124">
        <f t="shared" si="17"/>
        <v>0</v>
      </c>
      <c r="N22" s="157">
        <f t="shared" si="18"/>
        <v>0</v>
      </c>
      <c r="O22" s="322">
        <f t="shared" si="18"/>
        <v>0</v>
      </c>
      <c r="P22" s="159">
        <f t="shared" si="19"/>
        <v>0</v>
      </c>
      <c r="Q22" s="143">
        <f>'[2]Leaf-P'!H24</f>
        <v>0</v>
      </c>
      <c r="R22" s="121"/>
      <c r="S22" s="122">
        <f t="shared" si="20"/>
        <v>0</v>
      </c>
      <c r="T22" s="121">
        <f>'[2]Leaf-P'!I24</f>
        <v>0</v>
      </c>
      <c r="U22" s="121"/>
      <c r="V22" s="122">
        <f t="shared" si="21"/>
        <v>0</v>
      </c>
      <c r="W22" s="483">
        <f>'[2]Leaf-P'!J24</f>
        <v>0</v>
      </c>
      <c r="X22" s="121"/>
      <c r="Y22" s="124">
        <f t="shared" si="22"/>
        <v>0</v>
      </c>
      <c r="Z22" s="157">
        <f t="shared" si="23"/>
        <v>0</v>
      </c>
      <c r="AA22" s="322">
        <f t="shared" si="23"/>
        <v>0</v>
      </c>
      <c r="AB22" s="159">
        <f t="shared" si="24"/>
        <v>0</v>
      </c>
      <c r="AC22" s="439">
        <f t="shared" si="25"/>
        <v>0</v>
      </c>
      <c r="AD22" s="327">
        <f t="shared" si="25"/>
        <v>0</v>
      </c>
      <c r="AE22" s="175">
        <f t="shared" si="26"/>
        <v>0</v>
      </c>
      <c r="AF22" s="143">
        <f>'[2]Leaf-P'!K24</f>
        <v>0</v>
      </c>
      <c r="AG22" s="121"/>
      <c r="AH22" s="122">
        <f t="shared" si="27"/>
        <v>0</v>
      </c>
      <c r="AI22" s="121">
        <f>'[2]Leaf-P'!L24</f>
        <v>0</v>
      </c>
      <c r="AJ22" s="121"/>
      <c r="AK22" s="122">
        <f t="shared" si="28"/>
        <v>0</v>
      </c>
      <c r="AL22" s="121">
        <f>'[2]Leaf-P'!M24</f>
        <v>0</v>
      </c>
      <c r="AM22" s="121"/>
      <c r="AN22" s="124">
        <f t="shared" si="29"/>
        <v>0</v>
      </c>
      <c r="AO22" s="157">
        <f t="shared" si="9"/>
        <v>0</v>
      </c>
      <c r="AP22" s="322">
        <f t="shared" si="9"/>
        <v>0</v>
      </c>
      <c r="AQ22" s="478">
        <f t="shared" si="10"/>
        <v>0</v>
      </c>
      <c r="AR22" s="143">
        <f>'[2]Leaf-P'!N24</f>
        <v>0</v>
      </c>
      <c r="AS22" s="121"/>
      <c r="AT22" s="122">
        <f t="shared" si="30"/>
        <v>0</v>
      </c>
      <c r="AU22" s="121">
        <f>'[2]Leaf-P'!O24</f>
        <v>0</v>
      </c>
      <c r="AV22" s="121"/>
      <c r="AW22" s="123">
        <f t="shared" si="31"/>
        <v>0</v>
      </c>
      <c r="AX22" s="121">
        <f>'[2]Leaf-P'!P24</f>
        <v>0</v>
      </c>
      <c r="AY22" s="121"/>
      <c r="AZ22" s="122">
        <f t="shared" si="32"/>
        <v>0</v>
      </c>
      <c r="BA22" s="157">
        <f t="shared" si="33"/>
        <v>0</v>
      </c>
      <c r="BB22" s="158">
        <f t="shared" si="34"/>
        <v>0</v>
      </c>
      <c r="BC22" s="452">
        <f t="shared" si="35"/>
        <v>0</v>
      </c>
      <c r="BD22" s="166">
        <f t="shared" si="36"/>
        <v>0</v>
      </c>
      <c r="BE22" s="167">
        <f t="shared" si="37"/>
        <v>0</v>
      </c>
      <c r="BF22" s="447">
        <f t="shared" si="38"/>
        <v>0</v>
      </c>
      <c r="BG22" s="439">
        <f t="shared" si="39"/>
        <v>0</v>
      </c>
      <c r="BH22" s="447">
        <f t="shared" si="40"/>
        <v>0</v>
      </c>
      <c r="BI22" s="447">
        <f t="shared" si="41"/>
        <v>0</v>
      </c>
      <c r="BJ22" s="465"/>
      <c r="BL22" s="456">
        <f>VLOOKUP($B22,Test!$A$131:$J$184,4,0)</f>
        <v>0</v>
      </c>
    </row>
    <row r="23" spans="1:64" s="183" customFormat="1" ht="30" customHeight="1" x14ac:dyDescent="0.5">
      <c r="A23" s="184">
        <f t="shared" si="42"/>
        <v>17</v>
      </c>
      <c r="B23" s="222">
        <v>51316</v>
      </c>
      <c r="C23" s="236" t="s">
        <v>118</v>
      </c>
      <c r="D23" s="186" t="s">
        <v>251</v>
      </c>
      <c r="E23" s="143">
        <f>'[2]Leaf-P'!E25</f>
        <v>143617.9</v>
      </c>
      <c r="F23" s="121">
        <v>72380</v>
      </c>
      <c r="G23" s="122">
        <f t="shared" si="15"/>
        <v>71237.899999999994</v>
      </c>
      <c r="H23" s="121">
        <f>'[2]Leaf-P'!F25</f>
        <v>174987.92</v>
      </c>
      <c r="I23" s="121">
        <v>54120</v>
      </c>
      <c r="J23" s="122">
        <f t="shared" si="16"/>
        <v>120867.92000000001</v>
      </c>
      <c r="K23" s="121">
        <f>'[2]Leaf-P'!G25</f>
        <v>168450.40000000002</v>
      </c>
      <c r="L23" s="121">
        <v>86880</v>
      </c>
      <c r="M23" s="124">
        <f t="shared" si="17"/>
        <v>81570.400000000023</v>
      </c>
      <c r="N23" s="157">
        <f t="shared" si="18"/>
        <v>487056.22000000003</v>
      </c>
      <c r="O23" s="322">
        <f t="shared" si="18"/>
        <v>213380</v>
      </c>
      <c r="P23" s="159">
        <f t="shared" si="19"/>
        <v>273676.22000000003</v>
      </c>
      <c r="Q23" s="143">
        <f>'[2]Leaf-P'!H25</f>
        <v>119735.94</v>
      </c>
      <c r="R23" s="121">
        <v>49380</v>
      </c>
      <c r="S23" s="122">
        <f t="shared" si="20"/>
        <v>70355.94</v>
      </c>
      <c r="T23" s="121">
        <f>'[2]Leaf-P'!I25</f>
        <v>155854.72</v>
      </c>
      <c r="U23" s="121"/>
      <c r="V23" s="122">
        <f t="shared" si="21"/>
        <v>155854.72</v>
      </c>
      <c r="W23" s="483">
        <f>'[2]Leaf-P'!J25</f>
        <v>175334.02000000002</v>
      </c>
      <c r="X23" s="121"/>
      <c r="Y23" s="124">
        <f t="shared" si="22"/>
        <v>175334.02000000002</v>
      </c>
      <c r="Z23" s="157">
        <f t="shared" si="23"/>
        <v>450924.68000000005</v>
      </c>
      <c r="AA23" s="322">
        <f t="shared" si="23"/>
        <v>49380</v>
      </c>
      <c r="AB23" s="159">
        <f t="shared" si="24"/>
        <v>401544.68000000005</v>
      </c>
      <c r="AC23" s="439">
        <f t="shared" si="25"/>
        <v>937980.9</v>
      </c>
      <c r="AD23" s="327">
        <f t="shared" si="25"/>
        <v>262760</v>
      </c>
      <c r="AE23" s="175">
        <f t="shared" si="26"/>
        <v>675220.9</v>
      </c>
      <c r="AF23" s="143">
        <f>'[2]Leaf-P'!K25</f>
        <v>162577.97999999998</v>
      </c>
      <c r="AG23" s="121"/>
      <c r="AH23" s="122">
        <f t="shared" si="27"/>
        <v>162577.97999999998</v>
      </c>
      <c r="AI23" s="121">
        <f>'[2]Leaf-P'!L25</f>
        <v>151283.62</v>
      </c>
      <c r="AJ23" s="121"/>
      <c r="AK23" s="122">
        <f t="shared" si="28"/>
        <v>151283.62</v>
      </c>
      <c r="AL23" s="121">
        <f>'[2]Leaf-P'!M25</f>
        <v>156101.68</v>
      </c>
      <c r="AM23" s="121"/>
      <c r="AN23" s="124">
        <f t="shared" si="29"/>
        <v>156101.68</v>
      </c>
      <c r="AO23" s="157">
        <f t="shared" si="9"/>
        <v>469963.27999999997</v>
      </c>
      <c r="AP23" s="322">
        <f t="shared" si="9"/>
        <v>0</v>
      </c>
      <c r="AQ23" s="478">
        <f t="shared" si="10"/>
        <v>469963.27999999997</v>
      </c>
      <c r="AR23" s="143">
        <f>'[2]Leaf-P'!N25</f>
        <v>149371.18</v>
      </c>
      <c r="AS23" s="121"/>
      <c r="AT23" s="122">
        <f t="shared" si="30"/>
        <v>149371.18</v>
      </c>
      <c r="AU23" s="121">
        <f>'[2]Leaf-P'!O25</f>
        <v>153785.4</v>
      </c>
      <c r="AV23" s="121"/>
      <c r="AW23" s="123">
        <f t="shared" si="31"/>
        <v>153785.4</v>
      </c>
      <c r="AX23" s="121">
        <f>'[2]Leaf-P'!P25</f>
        <v>141184.76</v>
      </c>
      <c r="AY23" s="121"/>
      <c r="AZ23" s="122">
        <f t="shared" si="32"/>
        <v>141184.76</v>
      </c>
      <c r="BA23" s="157">
        <f t="shared" si="33"/>
        <v>444341.33999999997</v>
      </c>
      <c r="BB23" s="158">
        <f t="shared" si="34"/>
        <v>0</v>
      </c>
      <c r="BC23" s="452">
        <f t="shared" si="35"/>
        <v>444341.33999999997</v>
      </c>
      <c r="BD23" s="166">
        <f t="shared" si="36"/>
        <v>914304.62</v>
      </c>
      <c r="BE23" s="167">
        <f t="shared" si="37"/>
        <v>0</v>
      </c>
      <c r="BF23" s="447">
        <f t="shared" si="38"/>
        <v>914304.62</v>
      </c>
      <c r="BG23" s="439">
        <f t="shared" si="39"/>
        <v>1852285.52</v>
      </c>
      <c r="BH23" s="447">
        <f t="shared" si="40"/>
        <v>262760</v>
      </c>
      <c r="BI23" s="447">
        <f t="shared" si="41"/>
        <v>1589525.52</v>
      </c>
      <c r="BJ23" s="465"/>
      <c r="BL23" s="456">
        <f>VLOOKUP($B23,Test!$A$131:$J$184,4,0)</f>
        <v>309250</v>
      </c>
    </row>
    <row r="24" spans="1:64" s="183" customFormat="1" ht="30" customHeight="1" x14ac:dyDescent="0.5">
      <c r="A24" s="184">
        <f t="shared" si="42"/>
        <v>18</v>
      </c>
      <c r="B24" s="222">
        <v>51399</v>
      </c>
      <c r="C24" s="236" t="s">
        <v>13</v>
      </c>
      <c r="D24" s="186" t="s">
        <v>54</v>
      </c>
      <c r="E24" s="143">
        <f>'[2]Leaf-P'!E26</f>
        <v>759388.41564789927</v>
      </c>
      <c r="F24" s="121">
        <v>813468.45</v>
      </c>
      <c r="G24" s="122">
        <f t="shared" si="15"/>
        <v>-54080.034352100687</v>
      </c>
      <c r="H24" s="121">
        <f>'[2]Leaf-P'!F26</f>
        <v>718494.33836005407</v>
      </c>
      <c r="I24" s="121">
        <v>869825.55</v>
      </c>
      <c r="J24" s="122">
        <f t="shared" si="16"/>
        <v>-151331.21163994598</v>
      </c>
      <c r="K24" s="121">
        <f>'[2]Leaf-P'!G26</f>
        <v>683298.98468566325</v>
      </c>
      <c r="L24" s="121">
        <v>959140.47</v>
      </c>
      <c r="M24" s="124">
        <f t="shared" si="17"/>
        <v>-275841.48531433672</v>
      </c>
      <c r="N24" s="157">
        <f t="shared" si="18"/>
        <v>2161181.7386936164</v>
      </c>
      <c r="O24" s="322">
        <f t="shared" si="18"/>
        <v>2642434.4699999997</v>
      </c>
      <c r="P24" s="159">
        <f t="shared" si="19"/>
        <v>-481252.73130638339</v>
      </c>
      <c r="Q24" s="143">
        <f>'[2]Leaf-P'!H26</f>
        <v>654288.04028566205</v>
      </c>
      <c r="R24" s="121">
        <v>1377587</v>
      </c>
      <c r="S24" s="122">
        <f t="shared" si="20"/>
        <v>-723298.95971433795</v>
      </c>
      <c r="T24" s="121">
        <f>'[2]Leaf-P'!I26</f>
        <v>595763.13764083711</v>
      </c>
      <c r="U24" s="121"/>
      <c r="V24" s="122">
        <f t="shared" si="21"/>
        <v>595763.13764083711</v>
      </c>
      <c r="W24" s="483">
        <f>'[2]Leaf-P'!J26</f>
        <v>660689.44546963705</v>
      </c>
      <c r="X24" s="121"/>
      <c r="Y24" s="124">
        <f t="shared" si="22"/>
        <v>660689.44546963705</v>
      </c>
      <c r="Z24" s="157">
        <f t="shared" si="23"/>
        <v>1910740.6233961363</v>
      </c>
      <c r="AA24" s="322">
        <f t="shared" si="23"/>
        <v>1377587</v>
      </c>
      <c r="AB24" s="159">
        <f t="shared" si="24"/>
        <v>533153.62339613633</v>
      </c>
      <c r="AC24" s="439">
        <f t="shared" si="25"/>
        <v>4071922.3620897522</v>
      </c>
      <c r="AD24" s="327">
        <f t="shared" si="25"/>
        <v>4020021.4699999997</v>
      </c>
      <c r="AE24" s="175">
        <f t="shared" si="26"/>
        <v>51900.89208975248</v>
      </c>
      <c r="AF24" s="143">
        <f>'[2]Leaf-P'!K26</f>
        <v>631818.02552272857</v>
      </c>
      <c r="AG24" s="121"/>
      <c r="AH24" s="122">
        <f t="shared" si="27"/>
        <v>631818.02552272857</v>
      </c>
      <c r="AI24" s="121">
        <f>'[2]Leaf-P'!L26</f>
        <v>603769.64663176704</v>
      </c>
      <c r="AJ24" s="121"/>
      <c r="AK24" s="122">
        <f t="shared" si="28"/>
        <v>603769.64663176704</v>
      </c>
      <c r="AL24" s="121">
        <f>'[2]Leaf-P'!M26</f>
        <v>757558.38300618681</v>
      </c>
      <c r="AM24" s="121"/>
      <c r="AN24" s="124">
        <f t="shared" si="29"/>
        <v>757558.38300618681</v>
      </c>
      <c r="AO24" s="157">
        <f t="shared" si="9"/>
        <v>1993146.0551606822</v>
      </c>
      <c r="AP24" s="322">
        <f t="shared" si="9"/>
        <v>0</v>
      </c>
      <c r="AQ24" s="478">
        <f t="shared" si="10"/>
        <v>1993146.0551606822</v>
      </c>
      <c r="AR24" s="143">
        <f>'[2]Leaf-P'!N26</f>
        <v>887809.58396173851</v>
      </c>
      <c r="AS24" s="121"/>
      <c r="AT24" s="122">
        <f t="shared" si="30"/>
        <v>887809.58396173851</v>
      </c>
      <c r="AU24" s="121">
        <f>'[2]Leaf-P'!O26</f>
        <v>610816.75873418269</v>
      </c>
      <c r="AV24" s="121"/>
      <c r="AW24" s="123">
        <f t="shared" si="31"/>
        <v>610816.75873418269</v>
      </c>
      <c r="AX24" s="121">
        <f>'[2]Leaf-P'!P26</f>
        <v>590236.13711713138</v>
      </c>
      <c r="AY24" s="121"/>
      <c r="AZ24" s="122">
        <f t="shared" si="32"/>
        <v>590236.13711713138</v>
      </c>
      <c r="BA24" s="157">
        <f t="shared" si="33"/>
        <v>2088862.4798130526</v>
      </c>
      <c r="BB24" s="158">
        <f t="shared" si="34"/>
        <v>0</v>
      </c>
      <c r="BC24" s="452">
        <f t="shared" si="35"/>
        <v>2088862.4798130526</v>
      </c>
      <c r="BD24" s="166">
        <f t="shared" si="36"/>
        <v>4082008.534973735</v>
      </c>
      <c r="BE24" s="167">
        <f t="shared" si="37"/>
        <v>0</v>
      </c>
      <c r="BF24" s="447">
        <f t="shared" si="38"/>
        <v>4082008.534973735</v>
      </c>
      <c r="BG24" s="439">
        <f t="shared" si="39"/>
        <v>8153930.8970634872</v>
      </c>
      <c r="BH24" s="447">
        <f t="shared" si="40"/>
        <v>4020021.4699999997</v>
      </c>
      <c r="BI24" s="447">
        <f t="shared" si="41"/>
        <v>4133909.4270634875</v>
      </c>
      <c r="BJ24" s="465"/>
      <c r="BL24" s="456">
        <f>VLOOKUP($B24,Test!$A$131:$J$184,4,0)</f>
        <v>1749495.02</v>
      </c>
    </row>
    <row r="25" spans="1:64" s="183" customFormat="1" ht="30" customHeight="1" x14ac:dyDescent="0.5">
      <c r="A25" s="184">
        <f t="shared" si="42"/>
        <v>19</v>
      </c>
      <c r="B25" s="222">
        <v>51401</v>
      </c>
      <c r="C25" s="236" t="s">
        <v>14</v>
      </c>
      <c r="D25" s="186" t="s">
        <v>55</v>
      </c>
      <c r="E25" s="143">
        <f>'[2]Leaf-P'!E27</f>
        <v>0</v>
      </c>
      <c r="F25" s="121"/>
      <c r="G25" s="122">
        <f t="shared" si="15"/>
        <v>0</v>
      </c>
      <c r="H25" s="121">
        <f>'[2]Leaf-P'!F27</f>
        <v>0</v>
      </c>
      <c r="I25" s="121"/>
      <c r="J25" s="122">
        <f t="shared" si="16"/>
        <v>0</v>
      </c>
      <c r="K25" s="121">
        <f>'[2]Leaf-P'!G27</f>
        <v>0</v>
      </c>
      <c r="L25" s="121"/>
      <c r="M25" s="124">
        <f t="shared" si="17"/>
        <v>0</v>
      </c>
      <c r="N25" s="157">
        <f t="shared" si="18"/>
        <v>0</v>
      </c>
      <c r="O25" s="322">
        <f t="shared" si="18"/>
        <v>0</v>
      </c>
      <c r="P25" s="159">
        <f t="shared" si="19"/>
        <v>0</v>
      </c>
      <c r="Q25" s="143">
        <f>'[2]Leaf-P'!H27</f>
        <v>0</v>
      </c>
      <c r="R25" s="121"/>
      <c r="S25" s="122">
        <f t="shared" si="20"/>
        <v>0</v>
      </c>
      <c r="T25" s="121">
        <f>'[2]Leaf-P'!I27</f>
        <v>0</v>
      </c>
      <c r="U25" s="121"/>
      <c r="V25" s="122">
        <f t="shared" si="21"/>
        <v>0</v>
      </c>
      <c r="W25" s="483">
        <f>'[2]Leaf-P'!J27</f>
        <v>0</v>
      </c>
      <c r="X25" s="121"/>
      <c r="Y25" s="124">
        <f t="shared" si="22"/>
        <v>0</v>
      </c>
      <c r="Z25" s="157">
        <f t="shared" si="23"/>
        <v>0</v>
      </c>
      <c r="AA25" s="322">
        <f t="shared" si="23"/>
        <v>0</v>
      </c>
      <c r="AB25" s="159">
        <f t="shared" si="24"/>
        <v>0</v>
      </c>
      <c r="AC25" s="439">
        <f t="shared" si="25"/>
        <v>0</v>
      </c>
      <c r="AD25" s="327">
        <f t="shared" si="25"/>
        <v>0</v>
      </c>
      <c r="AE25" s="175">
        <f t="shared" si="26"/>
        <v>0</v>
      </c>
      <c r="AF25" s="143">
        <f>'[2]Leaf-P'!K27</f>
        <v>0</v>
      </c>
      <c r="AG25" s="121"/>
      <c r="AH25" s="122">
        <f t="shared" si="27"/>
        <v>0</v>
      </c>
      <c r="AI25" s="121">
        <f>'[2]Leaf-P'!L27</f>
        <v>0</v>
      </c>
      <c r="AJ25" s="121"/>
      <c r="AK25" s="122">
        <f t="shared" si="28"/>
        <v>0</v>
      </c>
      <c r="AL25" s="121">
        <f>'[2]Leaf-P'!M27</f>
        <v>0</v>
      </c>
      <c r="AM25" s="121"/>
      <c r="AN25" s="124">
        <f t="shared" si="29"/>
        <v>0</v>
      </c>
      <c r="AO25" s="157">
        <f t="shared" si="9"/>
        <v>0</v>
      </c>
      <c r="AP25" s="322">
        <f t="shared" si="9"/>
        <v>0</v>
      </c>
      <c r="AQ25" s="478">
        <f t="shared" si="10"/>
        <v>0</v>
      </c>
      <c r="AR25" s="143">
        <f>'[2]Leaf-P'!N27</f>
        <v>0</v>
      </c>
      <c r="AS25" s="121"/>
      <c r="AT25" s="122">
        <f t="shared" si="30"/>
        <v>0</v>
      </c>
      <c r="AU25" s="121">
        <f>'[2]Leaf-P'!O27</f>
        <v>0</v>
      </c>
      <c r="AV25" s="121"/>
      <c r="AW25" s="123">
        <f t="shared" si="31"/>
        <v>0</v>
      </c>
      <c r="AX25" s="121">
        <f>'[2]Leaf-P'!P27</f>
        <v>0</v>
      </c>
      <c r="AY25" s="121"/>
      <c r="AZ25" s="122">
        <f t="shared" si="32"/>
        <v>0</v>
      </c>
      <c r="BA25" s="157">
        <f t="shared" si="33"/>
        <v>0</v>
      </c>
      <c r="BB25" s="158">
        <f t="shared" si="34"/>
        <v>0</v>
      </c>
      <c r="BC25" s="452">
        <f t="shared" si="35"/>
        <v>0</v>
      </c>
      <c r="BD25" s="166">
        <f t="shared" si="36"/>
        <v>0</v>
      </c>
      <c r="BE25" s="167">
        <f t="shared" si="37"/>
        <v>0</v>
      </c>
      <c r="BF25" s="447">
        <f t="shared" si="38"/>
        <v>0</v>
      </c>
      <c r="BG25" s="439">
        <f t="shared" si="39"/>
        <v>0</v>
      </c>
      <c r="BH25" s="447">
        <f t="shared" si="40"/>
        <v>0</v>
      </c>
      <c r="BI25" s="447">
        <f t="shared" si="41"/>
        <v>0</v>
      </c>
      <c r="BJ25" s="465"/>
      <c r="BL25" s="456">
        <f>VLOOKUP($B25,Test!$A$131:$J$184,4,0)</f>
        <v>0</v>
      </c>
    </row>
    <row r="26" spans="1:64" s="183" customFormat="1" ht="30" customHeight="1" x14ac:dyDescent="0.5">
      <c r="A26" s="184">
        <f t="shared" si="42"/>
        <v>20</v>
      </c>
      <c r="B26" s="222">
        <v>51402</v>
      </c>
      <c r="C26" s="236" t="s">
        <v>15</v>
      </c>
      <c r="D26" s="186" t="s">
        <v>56</v>
      </c>
      <c r="E26" s="143">
        <f>'[2]Leaf-P'!E28</f>
        <v>0</v>
      </c>
      <c r="F26" s="121"/>
      <c r="G26" s="122">
        <f t="shared" si="15"/>
        <v>0</v>
      </c>
      <c r="H26" s="121">
        <f>'[2]Leaf-P'!F28</f>
        <v>0</v>
      </c>
      <c r="I26" s="121"/>
      <c r="J26" s="122">
        <f t="shared" si="16"/>
        <v>0</v>
      </c>
      <c r="K26" s="121">
        <f>'[2]Leaf-P'!G28</f>
        <v>0</v>
      </c>
      <c r="L26" s="121"/>
      <c r="M26" s="124">
        <f t="shared" si="17"/>
        <v>0</v>
      </c>
      <c r="N26" s="157">
        <f t="shared" si="18"/>
        <v>0</v>
      </c>
      <c r="O26" s="322">
        <f t="shared" si="18"/>
        <v>0</v>
      </c>
      <c r="P26" s="159">
        <f t="shared" si="19"/>
        <v>0</v>
      </c>
      <c r="Q26" s="143">
        <f>'[2]Leaf-P'!H28</f>
        <v>0</v>
      </c>
      <c r="R26" s="121"/>
      <c r="S26" s="122">
        <f t="shared" si="20"/>
        <v>0</v>
      </c>
      <c r="T26" s="121">
        <f>'[2]Leaf-P'!I28</f>
        <v>0</v>
      </c>
      <c r="U26" s="121"/>
      <c r="V26" s="122">
        <f t="shared" si="21"/>
        <v>0</v>
      </c>
      <c r="W26" s="483">
        <f>'[2]Leaf-P'!J28</f>
        <v>0</v>
      </c>
      <c r="X26" s="121"/>
      <c r="Y26" s="124">
        <f t="shared" si="22"/>
        <v>0</v>
      </c>
      <c r="Z26" s="157">
        <f t="shared" si="23"/>
        <v>0</v>
      </c>
      <c r="AA26" s="322">
        <f t="shared" si="23"/>
        <v>0</v>
      </c>
      <c r="AB26" s="159">
        <f t="shared" si="24"/>
        <v>0</v>
      </c>
      <c r="AC26" s="439">
        <f t="shared" si="25"/>
        <v>0</v>
      </c>
      <c r="AD26" s="327">
        <f t="shared" si="25"/>
        <v>0</v>
      </c>
      <c r="AE26" s="175">
        <f t="shared" si="26"/>
        <v>0</v>
      </c>
      <c r="AF26" s="143">
        <f>'[2]Leaf-P'!K28</f>
        <v>0</v>
      </c>
      <c r="AG26" s="121"/>
      <c r="AH26" s="122">
        <f t="shared" si="27"/>
        <v>0</v>
      </c>
      <c r="AI26" s="121">
        <f>'[2]Leaf-P'!L28</f>
        <v>0</v>
      </c>
      <c r="AJ26" s="121"/>
      <c r="AK26" s="122">
        <f t="shared" si="28"/>
        <v>0</v>
      </c>
      <c r="AL26" s="121">
        <f>'[2]Leaf-P'!M28</f>
        <v>0</v>
      </c>
      <c r="AM26" s="121"/>
      <c r="AN26" s="124">
        <f t="shared" si="29"/>
        <v>0</v>
      </c>
      <c r="AO26" s="157">
        <f t="shared" si="9"/>
        <v>0</v>
      </c>
      <c r="AP26" s="322">
        <f t="shared" si="9"/>
        <v>0</v>
      </c>
      <c r="AQ26" s="478">
        <f t="shared" si="10"/>
        <v>0</v>
      </c>
      <c r="AR26" s="143">
        <f>'[2]Leaf-P'!N28</f>
        <v>0</v>
      </c>
      <c r="AS26" s="121"/>
      <c r="AT26" s="122">
        <f t="shared" si="30"/>
        <v>0</v>
      </c>
      <c r="AU26" s="121">
        <f>'[2]Leaf-P'!O28</f>
        <v>0</v>
      </c>
      <c r="AV26" s="121"/>
      <c r="AW26" s="123">
        <f t="shared" si="31"/>
        <v>0</v>
      </c>
      <c r="AX26" s="121">
        <f>'[2]Leaf-P'!P28</f>
        <v>0</v>
      </c>
      <c r="AY26" s="121"/>
      <c r="AZ26" s="122">
        <f t="shared" si="32"/>
        <v>0</v>
      </c>
      <c r="BA26" s="157">
        <f t="shared" si="33"/>
        <v>0</v>
      </c>
      <c r="BB26" s="158">
        <f t="shared" si="34"/>
        <v>0</v>
      </c>
      <c r="BC26" s="452">
        <f t="shared" si="35"/>
        <v>0</v>
      </c>
      <c r="BD26" s="166">
        <f t="shared" si="36"/>
        <v>0</v>
      </c>
      <c r="BE26" s="167">
        <f t="shared" si="37"/>
        <v>0</v>
      </c>
      <c r="BF26" s="447">
        <f t="shared" si="38"/>
        <v>0</v>
      </c>
      <c r="BG26" s="439">
        <f t="shared" si="39"/>
        <v>0</v>
      </c>
      <c r="BH26" s="447">
        <f t="shared" si="40"/>
        <v>0</v>
      </c>
      <c r="BI26" s="447">
        <f t="shared" si="41"/>
        <v>0</v>
      </c>
      <c r="BJ26" s="465"/>
      <c r="BL26" s="456">
        <f>VLOOKUP($B26,Test!$A$131:$J$184,4,0)</f>
        <v>0</v>
      </c>
    </row>
    <row r="27" spans="1:64" s="183" customFormat="1" ht="30" customHeight="1" x14ac:dyDescent="0.5">
      <c r="A27" s="184">
        <f t="shared" si="42"/>
        <v>21</v>
      </c>
      <c r="B27" s="222">
        <v>51403</v>
      </c>
      <c r="C27" s="236" t="s">
        <v>16</v>
      </c>
      <c r="D27" s="186" t="s">
        <v>57</v>
      </c>
      <c r="E27" s="143">
        <f>'[2]Leaf-P'!E29</f>
        <v>0</v>
      </c>
      <c r="F27" s="121"/>
      <c r="G27" s="122">
        <f t="shared" si="15"/>
        <v>0</v>
      </c>
      <c r="H27" s="121">
        <f>'[2]Leaf-P'!F29</f>
        <v>0</v>
      </c>
      <c r="I27" s="121"/>
      <c r="J27" s="122">
        <f t="shared" si="16"/>
        <v>0</v>
      </c>
      <c r="K27" s="121">
        <f>'[2]Leaf-P'!G29</f>
        <v>0</v>
      </c>
      <c r="L27" s="121"/>
      <c r="M27" s="124">
        <f t="shared" si="17"/>
        <v>0</v>
      </c>
      <c r="N27" s="157">
        <f t="shared" si="18"/>
        <v>0</v>
      </c>
      <c r="O27" s="322">
        <f t="shared" si="18"/>
        <v>0</v>
      </c>
      <c r="P27" s="159">
        <f t="shared" si="19"/>
        <v>0</v>
      </c>
      <c r="Q27" s="143">
        <f>'[2]Leaf-P'!H29</f>
        <v>0</v>
      </c>
      <c r="R27" s="121"/>
      <c r="S27" s="122">
        <f t="shared" si="20"/>
        <v>0</v>
      </c>
      <c r="T27" s="121">
        <f>'[2]Leaf-P'!I29</f>
        <v>0</v>
      </c>
      <c r="U27" s="121"/>
      <c r="V27" s="122">
        <f t="shared" si="21"/>
        <v>0</v>
      </c>
      <c r="W27" s="483">
        <f>'[2]Leaf-P'!J29</f>
        <v>0</v>
      </c>
      <c r="X27" s="121"/>
      <c r="Y27" s="124">
        <f t="shared" si="22"/>
        <v>0</v>
      </c>
      <c r="Z27" s="157">
        <f t="shared" si="23"/>
        <v>0</v>
      </c>
      <c r="AA27" s="322">
        <f t="shared" si="23"/>
        <v>0</v>
      </c>
      <c r="AB27" s="159">
        <f t="shared" si="24"/>
        <v>0</v>
      </c>
      <c r="AC27" s="439">
        <f t="shared" si="25"/>
        <v>0</v>
      </c>
      <c r="AD27" s="327">
        <f t="shared" si="25"/>
        <v>0</v>
      </c>
      <c r="AE27" s="175">
        <f t="shared" si="26"/>
        <v>0</v>
      </c>
      <c r="AF27" s="143">
        <f>'[2]Leaf-P'!K29</f>
        <v>0</v>
      </c>
      <c r="AG27" s="121"/>
      <c r="AH27" s="122">
        <f t="shared" si="27"/>
        <v>0</v>
      </c>
      <c r="AI27" s="121">
        <f>'[2]Leaf-P'!L29</f>
        <v>0</v>
      </c>
      <c r="AJ27" s="121"/>
      <c r="AK27" s="122">
        <f t="shared" si="28"/>
        <v>0</v>
      </c>
      <c r="AL27" s="121">
        <f>'[2]Leaf-P'!M29</f>
        <v>0</v>
      </c>
      <c r="AM27" s="121"/>
      <c r="AN27" s="124">
        <f t="shared" si="29"/>
        <v>0</v>
      </c>
      <c r="AO27" s="157">
        <f t="shared" si="9"/>
        <v>0</v>
      </c>
      <c r="AP27" s="322">
        <f t="shared" si="9"/>
        <v>0</v>
      </c>
      <c r="AQ27" s="478">
        <f t="shared" si="10"/>
        <v>0</v>
      </c>
      <c r="AR27" s="143">
        <f>'[2]Leaf-P'!N29</f>
        <v>0</v>
      </c>
      <c r="AS27" s="121"/>
      <c r="AT27" s="122">
        <f t="shared" si="30"/>
        <v>0</v>
      </c>
      <c r="AU27" s="121">
        <f>'[2]Leaf-P'!O29</f>
        <v>0</v>
      </c>
      <c r="AV27" s="121"/>
      <c r="AW27" s="123">
        <f t="shared" si="31"/>
        <v>0</v>
      </c>
      <c r="AX27" s="121">
        <f>'[2]Leaf-P'!P29</f>
        <v>0</v>
      </c>
      <c r="AY27" s="121"/>
      <c r="AZ27" s="122">
        <f t="shared" si="32"/>
        <v>0</v>
      </c>
      <c r="BA27" s="157">
        <f t="shared" si="33"/>
        <v>0</v>
      </c>
      <c r="BB27" s="158">
        <f t="shared" si="34"/>
        <v>0</v>
      </c>
      <c r="BC27" s="452">
        <f t="shared" si="35"/>
        <v>0</v>
      </c>
      <c r="BD27" s="166">
        <f t="shared" si="36"/>
        <v>0</v>
      </c>
      <c r="BE27" s="167">
        <f t="shared" si="37"/>
        <v>0</v>
      </c>
      <c r="BF27" s="447">
        <f t="shared" si="38"/>
        <v>0</v>
      </c>
      <c r="BG27" s="439">
        <f t="shared" si="39"/>
        <v>0</v>
      </c>
      <c r="BH27" s="447">
        <f t="shared" si="40"/>
        <v>0</v>
      </c>
      <c r="BI27" s="447">
        <f t="shared" si="41"/>
        <v>0</v>
      </c>
      <c r="BJ27" s="465"/>
      <c r="BL27" s="456">
        <f>VLOOKUP($B27,Test!$A$131:$J$184,4,0)</f>
        <v>0</v>
      </c>
    </row>
    <row r="28" spans="1:64" s="183" customFormat="1" ht="30" customHeight="1" x14ac:dyDescent="0.5">
      <c r="A28" s="184">
        <f t="shared" si="42"/>
        <v>22</v>
      </c>
      <c r="B28" s="222">
        <v>51404</v>
      </c>
      <c r="C28" s="236" t="s">
        <v>17</v>
      </c>
      <c r="D28" s="186" t="s">
        <v>58</v>
      </c>
      <c r="E28" s="143">
        <f>'[2]Leaf-P'!E30</f>
        <v>0</v>
      </c>
      <c r="F28" s="121"/>
      <c r="G28" s="122">
        <f t="shared" si="15"/>
        <v>0</v>
      </c>
      <c r="H28" s="121">
        <f>'[2]Leaf-P'!F30</f>
        <v>0</v>
      </c>
      <c r="I28" s="121"/>
      <c r="J28" s="122">
        <f t="shared" si="16"/>
        <v>0</v>
      </c>
      <c r="K28" s="121">
        <f>'[2]Leaf-P'!G30</f>
        <v>0</v>
      </c>
      <c r="L28" s="121"/>
      <c r="M28" s="124">
        <f t="shared" si="17"/>
        <v>0</v>
      </c>
      <c r="N28" s="157">
        <f t="shared" si="18"/>
        <v>0</v>
      </c>
      <c r="O28" s="322">
        <f t="shared" si="18"/>
        <v>0</v>
      </c>
      <c r="P28" s="159">
        <f t="shared" si="19"/>
        <v>0</v>
      </c>
      <c r="Q28" s="143">
        <f>'[2]Leaf-P'!H30</f>
        <v>0</v>
      </c>
      <c r="R28" s="121"/>
      <c r="S28" s="122">
        <f t="shared" si="20"/>
        <v>0</v>
      </c>
      <c r="T28" s="121">
        <f>'[2]Leaf-P'!I30</f>
        <v>0</v>
      </c>
      <c r="U28" s="121"/>
      <c r="V28" s="122">
        <f t="shared" si="21"/>
        <v>0</v>
      </c>
      <c r="W28" s="483">
        <f>'[2]Leaf-P'!J30</f>
        <v>0</v>
      </c>
      <c r="X28" s="121"/>
      <c r="Y28" s="124">
        <f t="shared" si="22"/>
        <v>0</v>
      </c>
      <c r="Z28" s="157">
        <f t="shared" si="23"/>
        <v>0</v>
      </c>
      <c r="AA28" s="322">
        <f t="shared" si="23"/>
        <v>0</v>
      </c>
      <c r="AB28" s="159">
        <f t="shared" si="24"/>
        <v>0</v>
      </c>
      <c r="AC28" s="439">
        <f t="shared" si="25"/>
        <v>0</v>
      </c>
      <c r="AD28" s="327">
        <f t="shared" si="25"/>
        <v>0</v>
      </c>
      <c r="AE28" s="175">
        <f t="shared" si="26"/>
        <v>0</v>
      </c>
      <c r="AF28" s="143">
        <f>'[2]Leaf-P'!K30</f>
        <v>0</v>
      </c>
      <c r="AG28" s="121"/>
      <c r="AH28" s="122">
        <f t="shared" si="27"/>
        <v>0</v>
      </c>
      <c r="AI28" s="121">
        <f>'[2]Leaf-P'!L30</f>
        <v>0</v>
      </c>
      <c r="AJ28" s="121"/>
      <c r="AK28" s="122">
        <f t="shared" si="28"/>
        <v>0</v>
      </c>
      <c r="AL28" s="121">
        <f>'[2]Leaf-P'!M30</f>
        <v>0</v>
      </c>
      <c r="AM28" s="121"/>
      <c r="AN28" s="124">
        <f t="shared" si="29"/>
        <v>0</v>
      </c>
      <c r="AO28" s="157">
        <f t="shared" si="9"/>
        <v>0</v>
      </c>
      <c r="AP28" s="322">
        <f t="shared" si="9"/>
        <v>0</v>
      </c>
      <c r="AQ28" s="478">
        <f t="shared" si="10"/>
        <v>0</v>
      </c>
      <c r="AR28" s="143">
        <f>'[2]Leaf-P'!N30</f>
        <v>0</v>
      </c>
      <c r="AS28" s="121"/>
      <c r="AT28" s="122">
        <f t="shared" si="30"/>
        <v>0</v>
      </c>
      <c r="AU28" s="121">
        <f>'[2]Leaf-P'!O30</f>
        <v>0</v>
      </c>
      <c r="AV28" s="121"/>
      <c r="AW28" s="123">
        <f t="shared" si="31"/>
        <v>0</v>
      </c>
      <c r="AX28" s="121">
        <f>'[2]Leaf-P'!P30</f>
        <v>0</v>
      </c>
      <c r="AY28" s="121"/>
      <c r="AZ28" s="122">
        <f t="shared" si="32"/>
        <v>0</v>
      </c>
      <c r="BA28" s="157">
        <f t="shared" si="33"/>
        <v>0</v>
      </c>
      <c r="BB28" s="158">
        <f t="shared" si="34"/>
        <v>0</v>
      </c>
      <c r="BC28" s="452">
        <f t="shared" si="35"/>
        <v>0</v>
      </c>
      <c r="BD28" s="166">
        <f t="shared" si="36"/>
        <v>0</v>
      </c>
      <c r="BE28" s="167">
        <f t="shared" si="37"/>
        <v>0</v>
      </c>
      <c r="BF28" s="447">
        <f t="shared" si="38"/>
        <v>0</v>
      </c>
      <c r="BG28" s="439">
        <f t="shared" si="39"/>
        <v>0</v>
      </c>
      <c r="BH28" s="447">
        <f t="shared" si="40"/>
        <v>0</v>
      </c>
      <c r="BI28" s="447">
        <f t="shared" si="41"/>
        <v>0</v>
      </c>
      <c r="BJ28" s="465"/>
      <c r="BL28" s="456">
        <f>VLOOKUP($B28,Test!$A$131:$J$184,4,0)</f>
        <v>0</v>
      </c>
    </row>
    <row r="29" spans="1:64" s="183" customFormat="1" ht="30" customHeight="1" x14ac:dyDescent="0.5">
      <c r="A29" s="184">
        <f t="shared" si="42"/>
        <v>23</v>
      </c>
      <c r="B29" s="222">
        <v>51405</v>
      </c>
      <c r="C29" s="236" t="s">
        <v>18</v>
      </c>
      <c r="D29" s="186" t="s">
        <v>59</v>
      </c>
      <c r="E29" s="143">
        <f>'[2]Leaf-P'!E31</f>
        <v>221149.33128031</v>
      </c>
      <c r="F29" s="121">
        <v>233303.84</v>
      </c>
      <c r="G29" s="122">
        <f t="shared" si="15"/>
        <v>-12154.508719689999</v>
      </c>
      <c r="H29" s="121">
        <f>'[2]Leaf-P'!F31</f>
        <v>219397.48588854744</v>
      </c>
      <c r="I29" s="121">
        <v>228688.82</v>
      </c>
      <c r="J29" s="122">
        <f t="shared" si="16"/>
        <v>-9291.3341114525683</v>
      </c>
      <c r="K29" s="121">
        <f>'[2]Leaf-P'!G31</f>
        <v>221798.96200864829</v>
      </c>
      <c r="L29" s="121">
        <v>247972.6</v>
      </c>
      <c r="M29" s="124">
        <f t="shared" si="17"/>
        <v>-26173.637991351716</v>
      </c>
      <c r="N29" s="157">
        <f t="shared" si="18"/>
        <v>662345.77917750576</v>
      </c>
      <c r="O29" s="322">
        <f t="shared" si="18"/>
        <v>709965.26</v>
      </c>
      <c r="P29" s="159">
        <f t="shared" si="19"/>
        <v>-47619.480822494254</v>
      </c>
      <c r="Q29" s="143">
        <f>'[2]Leaf-P'!H31</f>
        <v>215181.8004549176</v>
      </c>
      <c r="R29" s="121">
        <v>220593.52</v>
      </c>
      <c r="S29" s="122">
        <f t="shared" si="20"/>
        <v>-5411.7195450823929</v>
      </c>
      <c r="T29" s="121">
        <f>'[2]Leaf-P'!I31</f>
        <v>218967.52320823868</v>
      </c>
      <c r="U29" s="121"/>
      <c r="V29" s="122">
        <f t="shared" si="21"/>
        <v>218967.52320823868</v>
      </c>
      <c r="W29" s="483">
        <f>'[2]Leaf-P'!J31</f>
        <v>225698.19685909548</v>
      </c>
      <c r="X29" s="121"/>
      <c r="Y29" s="124">
        <f t="shared" si="22"/>
        <v>225698.19685909548</v>
      </c>
      <c r="Z29" s="157">
        <f t="shared" si="23"/>
        <v>659847.52052225173</v>
      </c>
      <c r="AA29" s="322">
        <f t="shared" si="23"/>
        <v>220593.52</v>
      </c>
      <c r="AB29" s="159">
        <f t="shared" si="24"/>
        <v>439254.00052225171</v>
      </c>
      <c r="AC29" s="439">
        <f t="shared" si="25"/>
        <v>1322193.2996997575</v>
      </c>
      <c r="AD29" s="327">
        <f t="shared" si="25"/>
        <v>930558.78</v>
      </c>
      <c r="AE29" s="175">
        <f t="shared" si="26"/>
        <v>391634.51969975745</v>
      </c>
      <c r="AF29" s="143">
        <f>'[2]Leaf-P'!K31</f>
        <v>213728.01898902911</v>
      </c>
      <c r="AG29" s="121"/>
      <c r="AH29" s="122">
        <f t="shared" si="27"/>
        <v>213728.01898902911</v>
      </c>
      <c r="AI29" s="121">
        <f>'[2]Leaf-P'!L31</f>
        <v>214008.18501009926</v>
      </c>
      <c r="AJ29" s="121"/>
      <c r="AK29" s="122">
        <f t="shared" si="28"/>
        <v>214008.18501009926</v>
      </c>
      <c r="AL29" s="121">
        <f>'[2]Leaf-P'!M31</f>
        <v>213713.27710772282</v>
      </c>
      <c r="AM29" s="121"/>
      <c r="AN29" s="124">
        <f t="shared" si="29"/>
        <v>213713.27710772282</v>
      </c>
      <c r="AO29" s="157">
        <f t="shared" si="9"/>
        <v>641449.48110685125</v>
      </c>
      <c r="AP29" s="322">
        <f t="shared" si="9"/>
        <v>0</v>
      </c>
      <c r="AQ29" s="478">
        <f t="shared" si="10"/>
        <v>641449.48110685125</v>
      </c>
      <c r="AR29" s="143">
        <f>'[2]Leaf-P'!N31</f>
        <v>212210.1442325681</v>
      </c>
      <c r="AS29" s="121"/>
      <c r="AT29" s="122">
        <f t="shared" si="30"/>
        <v>212210.1442325681</v>
      </c>
      <c r="AU29" s="121">
        <f>'[2]Leaf-P'!O31</f>
        <v>213494.6386659698</v>
      </c>
      <c r="AV29" s="121"/>
      <c r="AW29" s="123">
        <f t="shared" si="31"/>
        <v>213494.6386659698</v>
      </c>
      <c r="AX29" s="121">
        <f>'[2]Leaf-P'!P31</f>
        <v>208521.85721329961</v>
      </c>
      <c r="AY29" s="121"/>
      <c r="AZ29" s="122">
        <f t="shared" si="32"/>
        <v>208521.85721329961</v>
      </c>
      <c r="BA29" s="157">
        <f t="shared" si="33"/>
        <v>634226.64011183754</v>
      </c>
      <c r="BB29" s="158">
        <f t="shared" si="34"/>
        <v>0</v>
      </c>
      <c r="BC29" s="452">
        <f t="shared" si="35"/>
        <v>634226.64011183754</v>
      </c>
      <c r="BD29" s="166">
        <f t="shared" si="36"/>
        <v>1275676.1212186888</v>
      </c>
      <c r="BE29" s="167">
        <f t="shared" si="37"/>
        <v>0</v>
      </c>
      <c r="BF29" s="447">
        <f t="shared" si="38"/>
        <v>1275676.1212186888</v>
      </c>
      <c r="BG29" s="439">
        <f t="shared" si="39"/>
        <v>2597869.420918446</v>
      </c>
      <c r="BH29" s="447">
        <f t="shared" si="40"/>
        <v>930558.78</v>
      </c>
      <c r="BI29" s="447">
        <f t="shared" si="41"/>
        <v>1667310.640918446</v>
      </c>
      <c r="BJ29" s="465"/>
      <c r="BL29" s="456">
        <f>VLOOKUP($B29,Test!$A$131:$J$184,4,0)</f>
        <v>244566.71</v>
      </c>
    </row>
    <row r="30" spans="1:64" s="183" customFormat="1" ht="30" customHeight="1" x14ac:dyDescent="0.5">
      <c r="A30" s="184">
        <f t="shared" si="42"/>
        <v>24</v>
      </c>
      <c r="B30" s="222">
        <v>51406</v>
      </c>
      <c r="C30" s="236" t="s">
        <v>19</v>
      </c>
      <c r="D30" s="186" t="s">
        <v>60</v>
      </c>
      <c r="E30" s="143">
        <f>'[2]Leaf-P'!E32</f>
        <v>0</v>
      </c>
      <c r="F30" s="121"/>
      <c r="G30" s="122">
        <f t="shared" si="15"/>
        <v>0</v>
      </c>
      <c r="H30" s="121">
        <f>'[2]Leaf-P'!F32</f>
        <v>0</v>
      </c>
      <c r="I30" s="121"/>
      <c r="J30" s="122">
        <f t="shared" si="16"/>
        <v>0</v>
      </c>
      <c r="K30" s="121">
        <f>'[2]Leaf-P'!G32</f>
        <v>0</v>
      </c>
      <c r="L30" s="121"/>
      <c r="M30" s="124">
        <f t="shared" si="17"/>
        <v>0</v>
      </c>
      <c r="N30" s="157">
        <f t="shared" si="18"/>
        <v>0</v>
      </c>
      <c r="O30" s="322">
        <f t="shared" si="18"/>
        <v>0</v>
      </c>
      <c r="P30" s="159">
        <f t="shared" si="19"/>
        <v>0</v>
      </c>
      <c r="Q30" s="143">
        <f>'[2]Leaf-P'!H32</f>
        <v>0</v>
      </c>
      <c r="R30" s="121"/>
      <c r="S30" s="122">
        <f t="shared" si="20"/>
        <v>0</v>
      </c>
      <c r="T30" s="121">
        <f>'[2]Leaf-P'!I32</f>
        <v>0</v>
      </c>
      <c r="U30" s="121"/>
      <c r="V30" s="122">
        <f t="shared" si="21"/>
        <v>0</v>
      </c>
      <c r="W30" s="483">
        <f>'[2]Leaf-P'!J32</f>
        <v>0</v>
      </c>
      <c r="X30" s="121"/>
      <c r="Y30" s="124">
        <f t="shared" si="22"/>
        <v>0</v>
      </c>
      <c r="Z30" s="157">
        <f t="shared" si="23"/>
        <v>0</v>
      </c>
      <c r="AA30" s="322">
        <f t="shared" si="23"/>
        <v>0</v>
      </c>
      <c r="AB30" s="159">
        <f t="shared" si="24"/>
        <v>0</v>
      </c>
      <c r="AC30" s="439">
        <f t="shared" si="25"/>
        <v>0</v>
      </c>
      <c r="AD30" s="327">
        <f t="shared" si="25"/>
        <v>0</v>
      </c>
      <c r="AE30" s="175">
        <f t="shared" si="26"/>
        <v>0</v>
      </c>
      <c r="AF30" s="143">
        <f>'[2]Leaf-P'!K32</f>
        <v>0</v>
      </c>
      <c r="AG30" s="121"/>
      <c r="AH30" s="122">
        <f t="shared" si="27"/>
        <v>0</v>
      </c>
      <c r="AI30" s="121">
        <f>'[2]Leaf-P'!L32</f>
        <v>0</v>
      </c>
      <c r="AJ30" s="121"/>
      <c r="AK30" s="122">
        <f t="shared" si="28"/>
        <v>0</v>
      </c>
      <c r="AL30" s="121">
        <f>'[2]Leaf-P'!M32</f>
        <v>0</v>
      </c>
      <c r="AM30" s="121"/>
      <c r="AN30" s="124">
        <f t="shared" si="29"/>
        <v>0</v>
      </c>
      <c r="AO30" s="157">
        <f t="shared" si="9"/>
        <v>0</v>
      </c>
      <c r="AP30" s="322">
        <f t="shared" si="9"/>
        <v>0</v>
      </c>
      <c r="AQ30" s="478">
        <f t="shared" si="10"/>
        <v>0</v>
      </c>
      <c r="AR30" s="143">
        <f>'[2]Leaf-P'!N32</f>
        <v>0</v>
      </c>
      <c r="AS30" s="121"/>
      <c r="AT30" s="122">
        <f t="shared" si="30"/>
        <v>0</v>
      </c>
      <c r="AU30" s="121">
        <f>'[2]Leaf-P'!O32</f>
        <v>0</v>
      </c>
      <c r="AV30" s="121"/>
      <c r="AW30" s="123">
        <f t="shared" si="31"/>
        <v>0</v>
      </c>
      <c r="AX30" s="121">
        <f>'[2]Leaf-P'!P32</f>
        <v>0</v>
      </c>
      <c r="AY30" s="121"/>
      <c r="AZ30" s="122">
        <f t="shared" si="32"/>
        <v>0</v>
      </c>
      <c r="BA30" s="157">
        <f t="shared" si="33"/>
        <v>0</v>
      </c>
      <c r="BB30" s="158">
        <f t="shared" si="34"/>
        <v>0</v>
      </c>
      <c r="BC30" s="452">
        <f t="shared" si="35"/>
        <v>0</v>
      </c>
      <c r="BD30" s="166">
        <f t="shared" si="36"/>
        <v>0</v>
      </c>
      <c r="BE30" s="167">
        <f t="shared" si="37"/>
        <v>0</v>
      </c>
      <c r="BF30" s="447">
        <f t="shared" si="38"/>
        <v>0</v>
      </c>
      <c r="BG30" s="439">
        <f t="shared" si="39"/>
        <v>0</v>
      </c>
      <c r="BH30" s="447">
        <f t="shared" si="40"/>
        <v>0</v>
      </c>
      <c r="BI30" s="447">
        <f t="shared" si="41"/>
        <v>0</v>
      </c>
      <c r="BJ30" s="465"/>
      <c r="BL30" s="456">
        <f>VLOOKUP($B30,Test!$A$131:$J$184,4,0)</f>
        <v>0</v>
      </c>
    </row>
    <row r="31" spans="1:64" s="183" customFormat="1" ht="30" customHeight="1" x14ac:dyDescent="0.5">
      <c r="A31" s="184">
        <f t="shared" si="42"/>
        <v>25</v>
      </c>
      <c r="B31" s="222">
        <v>51407</v>
      </c>
      <c r="C31" s="236" t="s">
        <v>20</v>
      </c>
      <c r="D31" s="186" t="s">
        <v>61</v>
      </c>
      <c r="E31" s="143">
        <f>'[2]Leaf-P'!E33</f>
        <v>0</v>
      </c>
      <c r="F31" s="121"/>
      <c r="G31" s="122">
        <f t="shared" si="15"/>
        <v>0</v>
      </c>
      <c r="H31" s="121">
        <f>'[2]Leaf-P'!F33</f>
        <v>0</v>
      </c>
      <c r="I31" s="121"/>
      <c r="J31" s="122">
        <f t="shared" si="16"/>
        <v>0</v>
      </c>
      <c r="K31" s="121">
        <f>'[2]Leaf-P'!G33</f>
        <v>0</v>
      </c>
      <c r="L31" s="121"/>
      <c r="M31" s="124">
        <f t="shared" si="17"/>
        <v>0</v>
      </c>
      <c r="N31" s="157">
        <f t="shared" si="18"/>
        <v>0</v>
      </c>
      <c r="O31" s="322">
        <f t="shared" si="18"/>
        <v>0</v>
      </c>
      <c r="P31" s="159">
        <f t="shared" si="19"/>
        <v>0</v>
      </c>
      <c r="Q31" s="143">
        <f>'[2]Leaf-P'!H33</f>
        <v>0</v>
      </c>
      <c r="R31" s="121"/>
      <c r="S31" s="122">
        <f t="shared" si="20"/>
        <v>0</v>
      </c>
      <c r="T31" s="121">
        <f>'[2]Leaf-P'!I33</f>
        <v>0</v>
      </c>
      <c r="U31" s="121"/>
      <c r="V31" s="122">
        <f t="shared" si="21"/>
        <v>0</v>
      </c>
      <c r="W31" s="483">
        <f>'[2]Leaf-P'!J33</f>
        <v>0</v>
      </c>
      <c r="X31" s="121"/>
      <c r="Y31" s="124">
        <f t="shared" si="22"/>
        <v>0</v>
      </c>
      <c r="Z31" s="157">
        <f t="shared" si="23"/>
        <v>0</v>
      </c>
      <c r="AA31" s="322">
        <f t="shared" si="23"/>
        <v>0</v>
      </c>
      <c r="AB31" s="159">
        <f t="shared" si="24"/>
        <v>0</v>
      </c>
      <c r="AC31" s="439">
        <f t="shared" si="25"/>
        <v>0</v>
      </c>
      <c r="AD31" s="327">
        <f t="shared" si="25"/>
        <v>0</v>
      </c>
      <c r="AE31" s="175">
        <f t="shared" si="26"/>
        <v>0</v>
      </c>
      <c r="AF31" s="143">
        <f>'[2]Leaf-P'!K33</f>
        <v>0</v>
      </c>
      <c r="AG31" s="121"/>
      <c r="AH31" s="122">
        <f t="shared" si="27"/>
        <v>0</v>
      </c>
      <c r="AI31" s="121">
        <f>'[2]Leaf-P'!L33</f>
        <v>0</v>
      </c>
      <c r="AJ31" s="121"/>
      <c r="AK31" s="122">
        <f t="shared" si="28"/>
        <v>0</v>
      </c>
      <c r="AL31" s="121">
        <f>'[2]Leaf-P'!M33</f>
        <v>0</v>
      </c>
      <c r="AM31" s="121"/>
      <c r="AN31" s="124">
        <f t="shared" si="29"/>
        <v>0</v>
      </c>
      <c r="AO31" s="157">
        <f t="shared" si="9"/>
        <v>0</v>
      </c>
      <c r="AP31" s="322">
        <f t="shared" si="9"/>
        <v>0</v>
      </c>
      <c r="AQ31" s="478">
        <f t="shared" si="10"/>
        <v>0</v>
      </c>
      <c r="AR31" s="143">
        <f>'[2]Leaf-P'!N33</f>
        <v>0</v>
      </c>
      <c r="AS31" s="121"/>
      <c r="AT31" s="122">
        <f t="shared" si="30"/>
        <v>0</v>
      </c>
      <c r="AU31" s="121">
        <f>'[2]Leaf-P'!O33</f>
        <v>0</v>
      </c>
      <c r="AV31" s="121"/>
      <c r="AW31" s="123">
        <f t="shared" si="31"/>
        <v>0</v>
      </c>
      <c r="AX31" s="121">
        <f>'[2]Leaf-P'!P33</f>
        <v>0</v>
      </c>
      <c r="AY31" s="121"/>
      <c r="AZ31" s="122">
        <f t="shared" si="32"/>
        <v>0</v>
      </c>
      <c r="BA31" s="157">
        <f t="shared" si="33"/>
        <v>0</v>
      </c>
      <c r="BB31" s="158">
        <f t="shared" si="34"/>
        <v>0</v>
      </c>
      <c r="BC31" s="452">
        <f t="shared" si="35"/>
        <v>0</v>
      </c>
      <c r="BD31" s="166">
        <f t="shared" si="36"/>
        <v>0</v>
      </c>
      <c r="BE31" s="167">
        <f t="shared" si="37"/>
        <v>0</v>
      </c>
      <c r="BF31" s="447">
        <f t="shared" si="38"/>
        <v>0</v>
      </c>
      <c r="BG31" s="439">
        <f t="shared" si="39"/>
        <v>0</v>
      </c>
      <c r="BH31" s="447">
        <f t="shared" si="40"/>
        <v>0</v>
      </c>
      <c r="BI31" s="447">
        <f t="shared" si="41"/>
        <v>0</v>
      </c>
      <c r="BJ31" s="465"/>
      <c r="BL31" s="456">
        <f>VLOOKUP($B31,Test!$A$131:$J$184,4,0)</f>
        <v>0</v>
      </c>
    </row>
    <row r="32" spans="1:64" s="183" customFormat="1" ht="30" customHeight="1" x14ac:dyDescent="0.5">
      <c r="A32" s="184">
        <f t="shared" si="42"/>
        <v>26</v>
      </c>
      <c r="B32" s="222">
        <v>51408</v>
      </c>
      <c r="C32" s="236" t="s">
        <v>21</v>
      </c>
      <c r="D32" s="186" t="s">
        <v>62</v>
      </c>
      <c r="E32" s="143">
        <f>'[2]Leaf-P'!E34</f>
        <v>1050789.6098979833</v>
      </c>
      <c r="F32" s="121">
        <v>899897.66</v>
      </c>
      <c r="G32" s="122">
        <f t="shared" si="15"/>
        <v>150891.94989798323</v>
      </c>
      <c r="H32" s="121">
        <f>'[2]Leaf-P'!F34</f>
        <v>1272655.280527517</v>
      </c>
      <c r="I32" s="121">
        <v>1288737.77</v>
      </c>
      <c r="J32" s="122">
        <f t="shared" si="16"/>
        <v>-16082.489472483052</v>
      </c>
      <c r="K32" s="121">
        <f>'[2]Leaf-P'!G34</f>
        <v>1274717.1525017747</v>
      </c>
      <c r="L32" s="121">
        <v>1094634.94</v>
      </c>
      <c r="M32" s="124">
        <f t="shared" si="17"/>
        <v>180082.21250177477</v>
      </c>
      <c r="N32" s="157">
        <f t="shared" si="18"/>
        <v>3598162.0429272754</v>
      </c>
      <c r="O32" s="322">
        <f t="shared" si="18"/>
        <v>3283270.37</v>
      </c>
      <c r="P32" s="159">
        <f t="shared" si="19"/>
        <v>314891.6729272753</v>
      </c>
      <c r="Q32" s="143">
        <f>'[2]Leaf-P'!H34</f>
        <v>915637.08338727814</v>
      </c>
      <c r="R32" s="121">
        <v>480969.42</v>
      </c>
      <c r="S32" s="122">
        <f t="shared" si="20"/>
        <v>434667.66338727815</v>
      </c>
      <c r="T32" s="121">
        <f>'[2]Leaf-P'!I34</f>
        <v>1175944.0442205078</v>
      </c>
      <c r="U32" s="121"/>
      <c r="V32" s="122">
        <f t="shared" si="21"/>
        <v>1175944.0442205078</v>
      </c>
      <c r="W32" s="483">
        <f>'[2]Leaf-P'!J34</f>
        <v>1316502.8278894257</v>
      </c>
      <c r="X32" s="121"/>
      <c r="Y32" s="124">
        <f t="shared" si="22"/>
        <v>1316502.8278894257</v>
      </c>
      <c r="Z32" s="157">
        <f t="shared" si="23"/>
        <v>3408083.9554972118</v>
      </c>
      <c r="AA32" s="322">
        <f t="shared" si="23"/>
        <v>480969.42</v>
      </c>
      <c r="AB32" s="159">
        <f t="shared" si="24"/>
        <v>2927114.5354972119</v>
      </c>
      <c r="AC32" s="439">
        <f t="shared" si="25"/>
        <v>7006245.9984244872</v>
      </c>
      <c r="AD32" s="327">
        <f t="shared" si="25"/>
        <v>3764239.79</v>
      </c>
      <c r="AE32" s="175">
        <f t="shared" si="26"/>
        <v>3242006.2084244872</v>
      </c>
      <c r="AF32" s="143">
        <f>'[2]Leaf-P'!K34</f>
        <v>1096729.3345748074</v>
      </c>
      <c r="AG32" s="121"/>
      <c r="AH32" s="122">
        <f t="shared" si="27"/>
        <v>1096729.3345748074</v>
      </c>
      <c r="AI32" s="121">
        <f>'[2]Leaf-P'!L34</f>
        <v>1171217.5476524949</v>
      </c>
      <c r="AJ32" s="121"/>
      <c r="AK32" s="122">
        <f t="shared" si="28"/>
        <v>1171217.5476524949</v>
      </c>
      <c r="AL32" s="121">
        <f>'[2]Leaf-P'!M34</f>
        <v>1192353.5372213311</v>
      </c>
      <c r="AM32" s="121"/>
      <c r="AN32" s="124">
        <f t="shared" si="29"/>
        <v>1192353.5372213311</v>
      </c>
      <c r="AO32" s="157">
        <f t="shared" si="9"/>
        <v>3460300.4194486337</v>
      </c>
      <c r="AP32" s="322">
        <f t="shared" si="9"/>
        <v>0</v>
      </c>
      <c r="AQ32" s="478">
        <f t="shared" si="10"/>
        <v>3460300.4194486337</v>
      </c>
      <c r="AR32" s="143">
        <f>'[2]Leaf-P'!N34</f>
        <v>1166620.0890154669</v>
      </c>
      <c r="AS32" s="121"/>
      <c r="AT32" s="122">
        <f t="shared" si="30"/>
        <v>1166620.0890154669</v>
      </c>
      <c r="AU32" s="121">
        <f>'[2]Leaf-P'!O34</f>
        <v>1210652.6697122324</v>
      </c>
      <c r="AV32" s="121"/>
      <c r="AW32" s="123">
        <f t="shared" si="31"/>
        <v>1210652.6697122324</v>
      </c>
      <c r="AX32" s="121">
        <f>'[2]Leaf-P'!P34</f>
        <v>990842.76736382931</v>
      </c>
      <c r="AY32" s="121"/>
      <c r="AZ32" s="122">
        <f t="shared" si="32"/>
        <v>990842.76736382931</v>
      </c>
      <c r="BA32" s="157">
        <f t="shared" si="33"/>
        <v>3368115.5260915291</v>
      </c>
      <c r="BB32" s="158">
        <f t="shared" si="34"/>
        <v>0</v>
      </c>
      <c r="BC32" s="452">
        <f t="shared" si="35"/>
        <v>3368115.5260915291</v>
      </c>
      <c r="BD32" s="166">
        <f t="shared" si="36"/>
        <v>6828415.9455401627</v>
      </c>
      <c r="BE32" s="167">
        <f t="shared" si="37"/>
        <v>0</v>
      </c>
      <c r="BF32" s="447">
        <f t="shared" si="38"/>
        <v>6828415.9455401627</v>
      </c>
      <c r="BG32" s="439">
        <f t="shared" si="39"/>
        <v>13834661.943964649</v>
      </c>
      <c r="BH32" s="447">
        <f t="shared" si="40"/>
        <v>3764239.79</v>
      </c>
      <c r="BI32" s="447">
        <f t="shared" si="41"/>
        <v>10070422.15396465</v>
      </c>
      <c r="BJ32" s="465"/>
      <c r="BL32" s="456">
        <f>VLOOKUP($B32,Test!$A$131:$J$184,4,0)</f>
        <v>1614707.5</v>
      </c>
    </row>
    <row r="33" spans="1:64" s="183" customFormat="1" ht="30" customHeight="1" x14ac:dyDescent="0.5">
      <c r="A33" s="184">
        <f t="shared" si="42"/>
        <v>27</v>
      </c>
      <c r="B33" s="222">
        <v>51409</v>
      </c>
      <c r="C33" s="236" t="s">
        <v>22</v>
      </c>
      <c r="D33" s="186" t="s">
        <v>63</v>
      </c>
      <c r="E33" s="143">
        <f>'[2]Leaf-P'!E35</f>
        <v>587646.60788963351</v>
      </c>
      <c r="F33" s="121">
        <v>551902.56000000006</v>
      </c>
      <c r="G33" s="122">
        <f t="shared" si="15"/>
        <v>35744.047889633453</v>
      </c>
      <c r="H33" s="121">
        <f>'[2]Leaf-P'!F35</f>
        <v>584236.0667626569</v>
      </c>
      <c r="I33" s="121">
        <v>549994.49</v>
      </c>
      <c r="J33" s="122">
        <f t="shared" si="16"/>
        <v>34241.576762656914</v>
      </c>
      <c r="K33" s="121">
        <f>'[2]Leaf-P'!G35</f>
        <v>574220.0065991364</v>
      </c>
      <c r="L33" s="121">
        <v>566208.97</v>
      </c>
      <c r="M33" s="124">
        <f t="shared" si="17"/>
        <v>8011.0365991364233</v>
      </c>
      <c r="N33" s="157">
        <f t="shared" si="18"/>
        <v>1746102.6812514269</v>
      </c>
      <c r="O33" s="322">
        <f t="shared" si="18"/>
        <v>1668106.02</v>
      </c>
      <c r="P33" s="159">
        <f t="shared" si="19"/>
        <v>77996.661251426907</v>
      </c>
      <c r="Q33" s="143">
        <f>'[2]Leaf-P'!H35</f>
        <v>565051.70508764568</v>
      </c>
      <c r="R33" s="121">
        <v>445757.74</v>
      </c>
      <c r="S33" s="122">
        <f t="shared" si="20"/>
        <v>119293.96508764569</v>
      </c>
      <c r="T33" s="121">
        <f>'[2]Leaf-P'!I35</f>
        <v>480273.00050996552</v>
      </c>
      <c r="U33" s="121"/>
      <c r="V33" s="122">
        <f t="shared" si="21"/>
        <v>480273.00050996552</v>
      </c>
      <c r="W33" s="483">
        <f>'[2]Leaf-P'!J35</f>
        <v>465040.07085422106</v>
      </c>
      <c r="X33" s="121"/>
      <c r="Y33" s="124">
        <f t="shared" si="22"/>
        <v>465040.07085422106</v>
      </c>
      <c r="Z33" s="157">
        <f t="shared" si="23"/>
        <v>1510364.7764518321</v>
      </c>
      <c r="AA33" s="322">
        <f t="shared" si="23"/>
        <v>445757.74</v>
      </c>
      <c r="AB33" s="159">
        <f t="shared" si="24"/>
        <v>1064607.0364518322</v>
      </c>
      <c r="AC33" s="439">
        <f t="shared" si="25"/>
        <v>3256467.4577032593</v>
      </c>
      <c r="AD33" s="327">
        <f t="shared" si="25"/>
        <v>2113863.7599999998</v>
      </c>
      <c r="AE33" s="175">
        <f t="shared" si="26"/>
        <v>1142603.6977032595</v>
      </c>
      <c r="AF33" s="143">
        <f>'[2]Leaf-P'!K35</f>
        <v>468481.71008645825</v>
      </c>
      <c r="AG33" s="121"/>
      <c r="AH33" s="122">
        <f t="shared" si="27"/>
        <v>468481.71008645825</v>
      </c>
      <c r="AI33" s="121">
        <f>'[2]Leaf-P'!L35</f>
        <v>468721.99568696617</v>
      </c>
      <c r="AJ33" s="121"/>
      <c r="AK33" s="122">
        <f t="shared" si="28"/>
        <v>468721.99568696617</v>
      </c>
      <c r="AL33" s="121">
        <f>'[2]Leaf-P'!M35</f>
        <v>468323.13070871151</v>
      </c>
      <c r="AM33" s="121"/>
      <c r="AN33" s="124">
        <f t="shared" si="29"/>
        <v>468323.13070871151</v>
      </c>
      <c r="AO33" s="157">
        <f t="shared" si="9"/>
        <v>1405526.8364821358</v>
      </c>
      <c r="AP33" s="322">
        <f t="shared" si="9"/>
        <v>0</v>
      </c>
      <c r="AQ33" s="478">
        <f t="shared" si="10"/>
        <v>1405526.8364821358</v>
      </c>
      <c r="AR33" s="143">
        <f>'[2]Leaf-P'!N35</f>
        <v>465347.35290386074</v>
      </c>
      <c r="AS33" s="121"/>
      <c r="AT33" s="122">
        <f t="shared" si="30"/>
        <v>465347.35290386074</v>
      </c>
      <c r="AU33" s="121">
        <f>'[2]Leaf-P'!O35</f>
        <v>467031.24144382955</v>
      </c>
      <c r="AV33" s="121"/>
      <c r="AW33" s="123">
        <f t="shared" si="31"/>
        <v>467031.24144382955</v>
      </c>
      <c r="AX33" s="121">
        <f>'[2]Leaf-P'!P35</f>
        <v>421016.34987369424</v>
      </c>
      <c r="AY33" s="121"/>
      <c r="AZ33" s="122">
        <f t="shared" si="32"/>
        <v>421016.34987369424</v>
      </c>
      <c r="BA33" s="157">
        <f t="shared" si="33"/>
        <v>1353394.9442213844</v>
      </c>
      <c r="BB33" s="158">
        <f t="shared" si="34"/>
        <v>0</v>
      </c>
      <c r="BC33" s="452">
        <f t="shared" si="35"/>
        <v>1353394.9442213844</v>
      </c>
      <c r="BD33" s="166">
        <f t="shared" si="36"/>
        <v>2758921.7807035204</v>
      </c>
      <c r="BE33" s="167">
        <f t="shared" si="37"/>
        <v>0</v>
      </c>
      <c r="BF33" s="447">
        <f t="shared" si="38"/>
        <v>2758921.7807035204</v>
      </c>
      <c r="BG33" s="439">
        <f t="shared" si="39"/>
        <v>6015389.2384067792</v>
      </c>
      <c r="BH33" s="447">
        <f t="shared" si="40"/>
        <v>2113863.7599999998</v>
      </c>
      <c r="BI33" s="447">
        <f t="shared" si="41"/>
        <v>3901525.4784067795</v>
      </c>
      <c r="BJ33" s="465"/>
      <c r="BL33" s="456">
        <f>VLOOKUP($B33,Test!$A$131:$J$184,4,0)</f>
        <v>656315.23</v>
      </c>
    </row>
    <row r="34" spans="1:64" s="183" customFormat="1" ht="30" customHeight="1" x14ac:dyDescent="0.5">
      <c r="A34" s="184">
        <f t="shared" si="42"/>
        <v>28</v>
      </c>
      <c r="B34" s="222">
        <v>51499</v>
      </c>
      <c r="C34" s="236" t="s">
        <v>23</v>
      </c>
      <c r="D34" s="186" t="s">
        <v>64</v>
      </c>
      <c r="E34" s="143">
        <f>'[2]Leaf-P'!E36</f>
        <v>0</v>
      </c>
      <c r="F34" s="121"/>
      <c r="G34" s="122">
        <f t="shared" si="15"/>
        <v>0</v>
      </c>
      <c r="H34" s="121">
        <f>'[2]Leaf-P'!F36</f>
        <v>0</v>
      </c>
      <c r="I34" s="121"/>
      <c r="J34" s="122">
        <f t="shared" si="16"/>
        <v>0</v>
      </c>
      <c r="K34" s="121">
        <f>'[2]Leaf-P'!G36</f>
        <v>0</v>
      </c>
      <c r="L34" s="121"/>
      <c r="M34" s="124">
        <f t="shared" si="17"/>
        <v>0</v>
      </c>
      <c r="N34" s="157">
        <f t="shared" si="18"/>
        <v>0</v>
      </c>
      <c r="O34" s="322">
        <f t="shared" si="18"/>
        <v>0</v>
      </c>
      <c r="P34" s="159">
        <f t="shared" si="19"/>
        <v>0</v>
      </c>
      <c r="Q34" s="143">
        <f>'[2]Leaf-P'!H36</f>
        <v>0</v>
      </c>
      <c r="R34" s="121"/>
      <c r="S34" s="122">
        <f t="shared" si="20"/>
        <v>0</v>
      </c>
      <c r="T34" s="121">
        <f>'[2]Leaf-P'!I36</f>
        <v>0</v>
      </c>
      <c r="U34" s="121"/>
      <c r="V34" s="122">
        <f t="shared" si="21"/>
        <v>0</v>
      </c>
      <c r="W34" s="483">
        <f>'[2]Leaf-P'!J36</f>
        <v>0</v>
      </c>
      <c r="X34" s="121"/>
      <c r="Y34" s="124">
        <f t="shared" si="22"/>
        <v>0</v>
      </c>
      <c r="Z34" s="157">
        <f t="shared" si="23"/>
        <v>0</v>
      </c>
      <c r="AA34" s="322">
        <f t="shared" si="23"/>
        <v>0</v>
      </c>
      <c r="AB34" s="159">
        <f t="shared" si="24"/>
        <v>0</v>
      </c>
      <c r="AC34" s="439">
        <f t="shared" si="25"/>
        <v>0</v>
      </c>
      <c r="AD34" s="327">
        <f t="shared" si="25"/>
        <v>0</v>
      </c>
      <c r="AE34" s="175">
        <f t="shared" si="26"/>
        <v>0</v>
      </c>
      <c r="AF34" s="143">
        <f>'[2]Leaf-P'!K36</f>
        <v>0</v>
      </c>
      <c r="AG34" s="121"/>
      <c r="AH34" s="122">
        <f t="shared" si="27"/>
        <v>0</v>
      </c>
      <c r="AI34" s="121">
        <f>'[2]Leaf-P'!L36</f>
        <v>0</v>
      </c>
      <c r="AJ34" s="121"/>
      <c r="AK34" s="122">
        <f t="shared" si="28"/>
        <v>0</v>
      </c>
      <c r="AL34" s="121">
        <f>'[2]Leaf-P'!M36</f>
        <v>0</v>
      </c>
      <c r="AM34" s="121"/>
      <c r="AN34" s="124">
        <f t="shared" si="29"/>
        <v>0</v>
      </c>
      <c r="AO34" s="157">
        <f t="shared" si="9"/>
        <v>0</v>
      </c>
      <c r="AP34" s="322">
        <f t="shared" si="9"/>
        <v>0</v>
      </c>
      <c r="AQ34" s="478">
        <f t="shared" si="10"/>
        <v>0</v>
      </c>
      <c r="AR34" s="143">
        <f>'[2]Leaf-P'!N36</f>
        <v>0</v>
      </c>
      <c r="AS34" s="121"/>
      <c r="AT34" s="122">
        <f t="shared" si="30"/>
        <v>0</v>
      </c>
      <c r="AU34" s="121">
        <f>'[2]Leaf-P'!O36</f>
        <v>0</v>
      </c>
      <c r="AV34" s="121"/>
      <c r="AW34" s="123">
        <f t="shared" si="31"/>
        <v>0</v>
      </c>
      <c r="AX34" s="121">
        <f>'[2]Leaf-P'!P36</f>
        <v>0</v>
      </c>
      <c r="AY34" s="121"/>
      <c r="AZ34" s="122">
        <f t="shared" si="32"/>
        <v>0</v>
      </c>
      <c r="BA34" s="157">
        <f t="shared" si="33"/>
        <v>0</v>
      </c>
      <c r="BB34" s="158">
        <f t="shared" si="34"/>
        <v>0</v>
      </c>
      <c r="BC34" s="452">
        <f t="shared" si="35"/>
        <v>0</v>
      </c>
      <c r="BD34" s="166">
        <f t="shared" si="36"/>
        <v>0</v>
      </c>
      <c r="BE34" s="167">
        <f t="shared" si="37"/>
        <v>0</v>
      </c>
      <c r="BF34" s="447">
        <f t="shared" si="38"/>
        <v>0</v>
      </c>
      <c r="BG34" s="439">
        <f t="shared" si="39"/>
        <v>0</v>
      </c>
      <c r="BH34" s="447">
        <f t="shared" si="40"/>
        <v>0</v>
      </c>
      <c r="BI34" s="447">
        <f t="shared" si="41"/>
        <v>0</v>
      </c>
      <c r="BJ34" s="465"/>
      <c r="BL34" s="456">
        <f>VLOOKUP($B34,Test!$A$131:$J$184,4,0)</f>
        <v>0</v>
      </c>
    </row>
    <row r="35" spans="1:64" s="183" customFormat="1" ht="30" customHeight="1" x14ac:dyDescent="0.5">
      <c r="A35" s="184">
        <f t="shared" si="42"/>
        <v>29</v>
      </c>
      <c r="B35" s="222">
        <v>51601</v>
      </c>
      <c r="C35" s="236" t="s">
        <v>24</v>
      </c>
      <c r="D35" s="186" t="s">
        <v>65</v>
      </c>
      <c r="E35" s="143">
        <f>'[2]Leaf-P'!E37</f>
        <v>0</v>
      </c>
      <c r="F35" s="121"/>
      <c r="G35" s="122">
        <f t="shared" si="15"/>
        <v>0</v>
      </c>
      <c r="H35" s="121">
        <f>'[2]Leaf-P'!F37</f>
        <v>0</v>
      </c>
      <c r="I35" s="121"/>
      <c r="J35" s="122">
        <f t="shared" si="16"/>
        <v>0</v>
      </c>
      <c r="K35" s="121">
        <f>'[2]Leaf-P'!G37</f>
        <v>0</v>
      </c>
      <c r="L35" s="121"/>
      <c r="M35" s="124">
        <f t="shared" si="17"/>
        <v>0</v>
      </c>
      <c r="N35" s="157">
        <f t="shared" si="18"/>
        <v>0</v>
      </c>
      <c r="O35" s="322">
        <f t="shared" si="18"/>
        <v>0</v>
      </c>
      <c r="P35" s="159">
        <f t="shared" si="19"/>
        <v>0</v>
      </c>
      <c r="Q35" s="143">
        <f>'[2]Leaf-P'!H37</f>
        <v>0</v>
      </c>
      <c r="R35" s="121"/>
      <c r="S35" s="122">
        <f t="shared" si="20"/>
        <v>0</v>
      </c>
      <c r="T35" s="121">
        <f>'[2]Leaf-P'!I37</f>
        <v>0</v>
      </c>
      <c r="U35" s="121"/>
      <c r="V35" s="122">
        <f t="shared" si="21"/>
        <v>0</v>
      </c>
      <c r="W35" s="483">
        <f>'[2]Leaf-P'!J37</f>
        <v>0</v>
      </c>
      <c r="X35" s="121"/>
      <c r="Y35" s="124">
        <f t="shared" si="22"/>
        <v>0</v>
      </c>
      <c r="Z35" s="157">
        <f t="shared" si="23"/>
        <v>0</v>
      </c>
      <c r="AA35" s="322">
        <f t="shared" si="23"/>
        <v>0</v>
      </c>
      <c r="AB35" s="159">
        <f t="shared" si="24"/>
        <v>0</v>
      </c>
      <c r="AC35" s="439">
        <f t="shared" si="25"/>
        <v>0</v>
      </c>
      <c r="AD35" s="327">
        <f t="shared" si="25"/>
        <v>0</v>
      </c>
      <c r="AE35" s="175">
        <f t="shared" si="26"/>
        <v>0</v>
      </c>
      <c r="AF35" s="143">
        <f>'[2]Leaf-P'!K37</f>
        <v>0</v>
      </c>
      <c r="AG35" s="121"/>
      <c r="AH35" s="122">
        <f t="shared" si="27"/>
        <v>0</v>
      </c>
      <c r="AI35" s="121">
        <f>'[2]Leaf-P'!L37</f>
        <v>0</v>
      </c>
      <c r="AJ35" s="121"/>
      <c r="AK35" s="122">
        <f t="shared" si="28"/>
        <v>0</v>
      </c>
      <c r="AL35" s="121">
        <f>'[2]Leaf-P'!M37</f>
        <v>0</v>
      </c>
      <c r="AM35" s="121"/>
      <c r="AN35" s="124">
        <f t="shared" si="29"/>
        <v>0</v>
      </c>
      <c r="AO35" s="157">
        <f t="shared" si="9"/>
        <v>0</v>
      </c>
      <c r="AP35" s="322">
        <f t="shared" si="9"/>
        <v>0</v>
      </c>
      <c r="AQ35" s="478">
        <f t="shared" si="10"/>
        <v>0</v>
      </c>
      <c r="AR35" s="143">
        <f>'[2]Leaf-P'!N37</f>
        <v>0</v>
      </c>
      <c r="AS35" s="121"/>
      <c r="AT35" s="122">
        <f t="shared" si="30"/>
        <v>0</v>
      </c>
      <c r="AU35" s="121">
        <f>'[2]Leaf-P'!O37</f>
        <v>0</v>
      </c>
      <c r="AV35" s="121"/>
      <c r="AW35" s="123">
        <f t="shared" si="31"/>
        <v>0</v>
      </c>
      <c r="AX35" s="121">
        <f>'[2]Leaf-P'!P37</f>
        <v>0</v>
      </c>
      <c r="AY35" s="121"/>
      <c r="AZ35" s="122">
        <f t="shared" si="32"/>
        <v>0</v>
      </c>
      <c r="BA35" s="157">
        <f t="shared" si="33"/>
        <v>0</v>
      </c>
      <c r="BB35" s="158">
        <f t="shared" si="34"/>
        <v>0</v>
      </c>
      <c r="BC35" s="452">
        <f t="shared" si="35"/>
        <v>0</v>
      </c>
      <c r="BD35" s="166">
        <f t="shared" si="36"/>
        <v>0</v>
      </c>
      <c r="BE35" s="167">
        <f t="shared" si="37"/>
        <v>0</v>
      </c>
      <c r="BF35" s="447">
        <f t="shared" si="38"/>
        <v>0</v>
      </c>
      <c r="BG35" s="439">
        <f t="shared" si="39"/>
        <v>0</v>
      </c>
      <c r="BH35" s="447">
        <f t="shared" si="40"/>
        <v>0</v>
      </c>
      <c r="BI35" s="447">
        <f t="shared" si="41"/>
        <v>0</v>
      </c>
      <c r="BJ35" s="465"/>
      <c r="BL35" s="456">
        <f>VLOOKUP($B35,Test!$A$131:$J$184,4,0)</f>
        <v>0</v>
      </c>
    </row>
    <row r="36" spans="1:64" s="183" customFormat="1" ht="30" customHeight="1" x14ac:dyDescent="0.5">
      <c r="A36" s="184">
        <f t="shared" si="42"/>
        <v>30</v>
      </c>
      <c r="B36" s="222">
        <v>51602</v>
      </c>
      <c r="C36" s="236" t="s">
        <v>25</v>
      </c>
      <c r="D36" s="186" t="s">
        <v>66</v>
      </c>
      <c r="E36" s="143">
        <f>'[2]Leaf-P'!E38</f>
        <v>0</v>
      </c>
      <c r="F36" s="121"/>
      <c r="G36" s="122">
        <f t="shared" si="15"/>
        <v>0</v>
      </c>
      <c r="H36" s="121">
        <f>'[2]Leaf-P'!F38</f>
        <v>0</v>
      </c>
      <c r="I36" s="121"/>
      <c r="J36" s="122">
        <f t="shared" si="16"/>
        <v>0</v>
      </c>
      <c r="K36" s="121">
        <f>'[2]Leaf-P'!G38</f>
        <v>0</v>
      </c>
      <c r="L36" s="121"/>
      <c r="M36" s="124">
        <f t="shared" si="17"/>
        <v>0</v>
      </c>
      <c r="N36" s="157">
        <f t="shared" si="18"/>
        <v>0</v>
      </c>
      <c r="O36" s="322">
        <f t="shared" si="18"/>
        <v>0</v>
      </c>
      <c r="P36" s="159">
        <f t="shared" si="19"/>
        <v>0</v>
      </c>
      <c r="Q36" s="143">
        <f>'[2]Leaf-P'!H38</f>
        <v>0</v>
      </c>
      <c r="R36" s="121"/>
      <c r="S36" s="122">
        <f t="shared" si="20"/>
        <v>0</v>
      </c>
      <c r="T36" s="121">
        <f>'[2]Leaf-P'!I38</f>
        <v>0</v>
      </c>
      <c r="U36" s="121"/>
      <c r="V36" s="122">
        <f t="shared" si="21"/>
        <v>0</v>
      </c>
      <c r="W36" s="483">
        <f>'[2]Leaf-P'!J38</f>
        <v>0</v>
      </c>
      <c r="X36" s="121"/>
      <c r="Y36" s="124">
        <f t="shared" si="22"/>
        <v>0</v>
      </c>
      <c r="Z36" s="157">
        <f t="shared" si="23"/>
        <v>0</v>
      </c>
      <c r="AA36" s="322">
        <f t="shared" si="23"/>
        <v>0</v>
      </c>
      <c r="AB36" s="159">
        <f t="shared" si="24"/>
        <v>0</v>
      </c>
      <c r="AC36" s="439">
        <f t="shared" si="25"/>
        <v>0</v>
      </c>
      <c r="AD36" s="327">
        <f t="shared" si="25"/>
        <v>0</v>
      </c>
      <c r="AE36" s="175">
        <f t="shared" si="26"/>
        <v>0</v>
      </c>
      <c r="AF36" s="143">
        <f>'[2]Leaf-P'!K38</f>
        <v>0</v>
      </c>
      <c r="AG36" s="121"/>
      <c r="AH36" s="122">
        <f t="shared" si="27"/>
        <v>0</v>
      </c>
      <c r="AI36" s="121">
        <f>'[2]Leaf-P'!L38</f>
        <v>0</v>
      </c>
      <c r="AJ36" s="121"/>
      <c r="AK36" s="122">
        <f t="shared" si="28"/>
        <v>0</v>
      </c>
      <c r="AL36" s="121">
        <f>'[2]Leaf-P'!M38</f>
        <v>0</v>
      </c>
      <c r="AM36" s="121"/>
      <c r="AN36" s="124">
        <f t="shared" si="29"/>
        <v>0</v>
      </c>
      <c r="AO36" s="157">
        <f t="shared" si="9"/>
        <v>0</v>
      </c>
      <c r="AP36" s="322">
        <f t="shared" si="9"/>
        <v>0</v>
      </c>
      <c r="AQ36" s="478">
        <f t="shared" si="10"/>
        <v>0</v>
      </c>
      <c r="AR36" s="143">
        <f>'[2]Leaf-P'!N38</f>
        <v>0</v>
      </c>
      <c r="AS36" s="121"/>
      <c r="AT36" s="122">
        <f t="shared" si="30"/>
        <v>0</v>
      </c>
      <c r="AU36" s="121">
        <f>'[2]Leaf-P'!O38</f>
        <v>0</v>
      </c>
      <c r="AV36" s="121"/>
      <c r="AW36" s="123">
        <f t="shared" si="31"/>
        <v>0</v>
      </c>
      <c r="AX36" s="121">
        <f>'[2]Leaf-P'!P38</f>
        <v>0</v>
      </c>
      <c r="AY36" s="121"/>
      <c r="AZ36" s="122">
        <f t="shared" si="32"/>
        <v>0</v>
      </c>
      <c r="BA36" s="157">
        <f t="shared" si="33"/>
        <v>0</v>
      </c>
      <c r="BB36" s="158">
        <f t="shared" si="34"/>
        <v>0</v>
      </c>
      <c r="BC36" s="452">
        <f t="shared" si="35"/>
        <v>0</v>
      </c>
      <c r="BD36" s="166">
        <f t="shared" si="36"/>
        <v>0</v>
      </c>
      <c r="BE36" s="167">
        <f t="shared" si="37"/>
        <v>0</v>
      </c>
      <c r="BF36" s="447">
        <f t="shared" si="38"/>
        <v>0</v>
      </c>
      <c r="BG36" s="439">
        <f t="shared" si="39"/>
        <v>0</v>
      </c>
      <c r="BH36" s="447">
        <f t="shared" si="40"/>
        <v>0</v>
      </c>
      <c r="BI36" s="447">
        <f t="shared" si="41"/>
        <v>0</v>
      </c>
      <c r="BJ36" s="465"/>
      <c r="BL36" s="456">
        <f>VLOOKUP($B36,Test!$A$131:$J$184,4,0)</f>
        <v>0</v>
      </c>
    </row>
    <row r="37" spans="1:64" s="183" customFormat="1" ht="30" customHeight="1" x14ac:dyDescent="0.5">
      <c r="A37" s="184">
        <f t="shared" si="42"/>
        <v>31</v>
      </c>
      <c r="B37" s="222">
        <v>51603</v>
      </c>
      <c r="C37" s="236" t="s">
        <v>26</v>
      </c>
      <c r="D37" s="186" t="s">
        <v>83</v>
      </c>
      <c r="E37" s="143">
        <f>'[2]Leaf-P'!E39</f>
        <v>0</v>
      </c>
      <c r="F37" s="121"/>
      <c r="G37" s="122">
        <f t="shared" si="15"/>
        <v>0</v>
      </c>
      <c r="H37" s="121">
        <f>'[2]Leaf-P'!F39</f>
        <v>0</v>
      </c>
      <c r="I37" s="121"/>
      <c r="J37" s="122">
        <f t="shared" si="16"/>
        <v>0</v>
      </c>
      <c r="K37" s="121">
        <f>'[2]Leaf-P'!G39</f>
        <v>0</v>
      </c>
      <c r="L37" s="121"/>
      <c r="M37" s="124">
        <f t="shared" si="17"/>
        <v>0</v>
      </c>
      <c r="N37" s="157">
        <f t="shared" si="18"/>
        <v>0</v>
      </c>
      <c r="O37" s="322">
        <f t="shared" si="18"/>
        <v>0</v>
      </c>
      <c r="P37" s="159">
        <f t="shared" si="19"/>
        <v>0</v>
      </c>
      <c r="Q37" s="143">
        <f>'[2]Leaf-P'!H39</f>
        <v>0</v>
      </c>
      <c r="R37" s="121"/>
      <c r="S37" s="122">
        <f t="shared" si="20"/>
        <v>0</v>
      </c>
      <c r="T37" s="121">
        <f>'[2]Leaf-P'!I39</f>
        <v>0</v>
      </c>
      <c r="U37" s="121"/>
      <c r="V37" s="122">
        <f t="shared" si="21"/>
        <v>0</v>
      </c>
      <c r="W37" s="483">
        <f>'[2]Leaf-P'!J39</f>
        <v>0</v>
      </c>
      <c r="X37" s="121"/>
      <c r="Y37" s="124">
        <f t="shared" si="22"/>
        <v>0</v>
      </c>
      <c r="Z37" s="157">
        <f t="shared" si="23"/>
        <v>0</v>
      </c>
      <c r="AA37" s="322">
        <f t="shared" si="23"/>
        <v>0</v>
      </c>
      <c r="AB37" s="159">
        <f t="shared" si="24"/>
        <v>0</v>
      </c>
      <c r="AC37" s="439">
        <f t="shared" si="25"/>
        <v>0</v>
      </c>
      <c r="AD37" s="327">
        <f t="shared" si="25"/>
        <v>0</v>
      </c>
      <c r="AE37" s="175">
        <f t="shared" si="26"/>
        <v>0</v>
      </c>
      <c r="AF37" s="143">
        <f>'[2]Leaf-P'!K39</f>
        <v>0</v>
      </c>
      <c r="AG37" s="121"/>
      <c r="AH37" s="122">
        <f t="shared" si="27"/>
        <v>0</v>
      </c>
      <c r="AI37" s="121">
        <f>'[2]Leaf-P'!L39</f>
        <v>0</v>
      </c>
      <c r="AJ37" s="121"/>
      <c r="AK37" s="122">
        <f t="shared" si="28"/>
        <v>0</v>
      </c>
      <c r="AL37" s="121">
        <f>'[2]Leaf-P'!M39</f>
        <v>0</v>
      </c>
      <c r="AM37" s="121"/>
      <c r="AN37" s="124">
        <f t="shared" si="29"/>
        <v>0</v>
      </c>
      <c r="AO37" s="157">
        <f t="shared" si="9"/>
        <v>0</v>
      </c>
      <c r="AP37" s="322">
        <f t="shared" si="9"/>
        <v>0</v>
      </c>
      <c r="AQ37" s="478">
        <f t="shared" si="10"/>
        <v>0</v>
      </c>
      <c r="AR37" s="143">
        <f>'[2]Leaf-P'!N39</f>
        <v>0</v>
      </c>
      <c r="AS37" s="121"/>
      <c r="AT37" s="122">
        <f t="shared" si="30"/>
        <v>0</v>
      </c>
      <c r="AU37" s="121">
        <f>'[2]Leaf-P'!O39</f>
        <v>0</v>
      </c>
      <c r="AV37" s="121"/>
      <c r="AW37" s="123">
        <f t="shared" si="31"/>
        <v>0</v>
      </c>
      <c r="AX37" s="121">
        <f>'[2]Leaf-P'!P39</f>
        <v>0</v>
      </c>
      <c r="AY37" s="121"/>
      <c r="AZ37" s="122">
        <f t="shared" si="32"/>
        <v>0</v>
      </c>
      <c r="BA37" s="157">
        <f t="shared" si="33"/>
        <v>0</v>
      </c>
      <c r="BB37" s="158">
        <f t="shared" si="34"/>
        <v>0</v>
      </c>
      <c r="BC37" s="452">
        <f t="shared" si="35"/>
        <v>0</v>
      </c>
      <c r="BD37" s="166">
        <f t="shared" si="36"/>
        <v>0</v>
      </c>
      <c r="BE37" s="167">
        <f t="shared" si="37"/>
        <v>0</v>
      </c>
      <c r="BF37" s="447">
        <f t="shared" si="38"/>
        <v>0</v>
      </c>
      <c r="BG37" s="439">
        <f t="shared" si="39"/>
        <v>0</v>
      </c>
      <c r="BH37" s="447">
        <f t="shared" si="40"/>
        <v>0</v>
      </c>
      <c r="BI37" s="447">
        <f t="shared" si="41"/>
        <v>0</v>
      </c>
      <c r="BJ37" s="465"/>
      <c r="BL37" s="456">
        <f>VLOOKUP($B37,Test!$A$131:$J$184,4,0)</f>
        <v>0</v>
      </c>
    </row>
    <row r="38" spans="1:64" s="183" customFormat="1" ht="30" customHeight="1" x14ac:dyDescent="0.5">
      <c r="A38" s="184">
        <f t="shared" si="42"/>
        <v>32</v>
      </c>
      <c r="B38" s="222">
        <v>51604</v>
      </c>
      <c r="C38" s="236" t="s">
        <v>27</v>
      </c>
      <c r="D38" s="186" t="s">
        <v>67</v>
      </c>
      <c r="E38" s="143">
        <f>'[2]Leaf-P'!E40</f>
        <v>0</v>
      </c>
      <c r="F38" s="121"/>
      <c r="G38" s="122">
        <f t="shared" si="15"/>
        <v>0</v>
      </c>
      <c r="H38" s="121">
        <f>'[2]Leaf-P'!F40</f>
        <v>0</v>
      </c>
      <c r="I38" s="121"/>
      <c r="J38" s="122">
        <f t="shared" si="16"/>
        <v>0</v>
      </c>
      <c r="K38" s="121">
        <f>'[2]Leaf-P'!G40</f>
        <v>0</v>
      </c>
      <c r="L38" s="121"/>
      <c r="M38" s="124">
        <f t="shared" si="17"/>
        <v>0</v>
      </c>
      <c r="N38" s="157">
        <f t="shared" si="18"/>
        <v>0</v>
      </c>
      <c r="O38" s="322">
        <f t="shared" si="18"/>
        <v>0</v>
      </c>
      <c r="P38" s="159">
        <f t="shared" si="19"/>
        <v>0</v>
      </c>
      <c r="Q38" s="143">
        <f>'[2]Leaf-P'!H40</f>
        <v>0</v>
      </c>
      <c r="R38" s="121"/>
      <c r="S38" s="122">
        <f t="shared" si="20"/>
        <v>0</v>
      </c>
      <c r="T38" s="121">
        <f>'[2]Leaf-P'!I40</f>
        <v>0</v>
      </c>
      <c r="U38" s="121"/>
      <c r="V38" s="122">
        <f t="shared" si="21"/>
        <v>0</v>
      </c>
      <c r="W38" s="483">
        <f>'[2]Leaf-P'!J40</f>
        <v>0</v>
      </c>
      <c r="X38" s="121"/>
      <c r="Y38" s="124">
        <f t="shared" si="22"/>
        <v>0</v>
      </c>
      <c r="Z38" s="157">
        <f t="shared" si="23"/>
        <v>0</v>
      </c>
      <c r="AA38" s="322">
        <f t="shared" si="23"/>
        <v>0</v>
      </c>
      <c r="AB38" s="159">
        <f t="shared" si="24"/>
        <v>0</v>
      </c>
      <c r="AC38" s="439">
        <f t="shared" si="25"/>
        <v>0</v>
      </c>
      <c r="AD38" s="327">
        <f t="shared" si="25"/>
        <v>0</v>
      </c>
      <c r="AE38" s="175">
        <f t="shared" si="26"/>
        <v>0</v>
      </c>
      <c r="AF38" s="143">
        <f>'[2]Leaf-P'!K40</f>
        <v>0</v>
      </c>
      <c r="AG38" s="121"/>
      <c r="AH38" s="122">
        <f t="shared" si="27"/>
        <v>0</v>
      </c>
      <c r="AI38" s="121">
        <f>'[2]Leaf-P'!L40</f>
        <v>0</v>
      </c>
      <c r="AJ38" s="121"/>
      <c r="AK38" s="122">
        <f t="shared" si="28"/>
        <v>0</v>
      </c>
      <c r="AL38" s="121">
        <f>'[2]Leaf-P'!M40</f>
        <v>0</v>
      </c>
      <c r="AM38" s="121"/>
      <c r="AN38" s="124">
        <f t="shared" si="29"/>
        <v>0</v>
      </c>
      <c r="AO38" s="157">
        <f t="shared" si="9"/>
        <v>0</v>
      </c>
      <c r="AP38" s="322">
        <f t="shared" si="9"/>
        <v>0</v>
      </c>
      <c r="AQ38" s="478">
        <f t="shared" si="10"/>
        <v>0</v>
      </c>
      <c r="AR38" s="143">
        <f>'[2]Leaf-P'!N40</f>
        <v>0</v>
      </c>
      <c r="AS38" s="121"/>
      <c r="AT38" s="122">
        <f t="shared" si="30"/>
        <v>0</v>
      </c>
      <c r="AU38" s="121">
        <f>'[2]Leaf-P'!O40</f>
        <v>0</v>
      </c>
      <c r="AV38" s="121"/>
      <c r="AW38" s="123">
        <f t="shared" si="31"/>
        <v>0</v>
      </c>
      <c r="AX38" s="121">
        <f>'[2]Leaf-P'!P40</f>
        <v>0</v>
      </c>
      <c r="AY38" s="121"/>
      <c r="AZ38" s="122">
        <f t="shared" si="32"/>
        <v>0</v>
      </c>
      <c r="BA38" s="157">
        <f t="shared" si="33"/>
        <v>0</v>
      </c>
      <c r="BB38" s="158">
        <f t="shared" si="34"/>
        <v>0</v>
      </c>
      <c r="BC38" s="452">
        <f t="shared" si="35"/>
        <v>0</v>
      </c>
      <c r="BD38" s="166">
        <f t="shared" si="36"/>
        <v>0</v>
      </c>
      <c r="BE38" s="167">
        <f t="shared" si="37"/>
        <v>0</v>
      </c>
      <c r="BF38" s="447">
        <f t="shared" si="38"/>
        <v>0</v>
      </c>
      <c r="BG38" s="439">
        <f t="shared" si="39"/>
        <v>0</v>
      </c>
      <c r="BH38" s="447">
        <f t="shared" si="40"/>
        <v>0</v>
      </c>
      <c r="BI38" s="447">
        <f t="shared" si="41"/>
        <v>0</v>
      </c>
      <c r="BJ38" s="465"/>
      <c r="BL38" s="456">
        <f>VLOOKUP($B38,Test!$A$131:$J$184,4,0)</f>
        <v>0</v>
      </c>
    </row>
    <row r="39" spans="1:64" s="183" customFormat="1" ht="30" customHeight="1" x14ac:dyDescent="0.5">
      <c r="A39" s="184">
        <f t="shared" si="42"/>
        <v>33</v>
      </c>
      <c r="B39" s="222">
        <v>51605</v>
      </c>
      <c r="C39" s="236" t="s">
        <v>28</v>
      </c>
      <c r="D39" s="186" t="s">
        <v>84</v>
      </c>
      <c r="E39" s="143">
        <f>'[2]Leaf-P'!E41</f>
        <v>0</v>
      </c>
      <c r="F39" s="121"/>
      <c r="G39" s="122">
        <f t="shared" si="15"/>
        <v>0</v>
      </c>
      <c r="H39" s="121">
        <f>'[2]Leaf-P'!F41</f>
        <v>0</v>
      </c>
      <c r="I39" s="121"/>
      <c r="J39" s="122">
        <f t="shared" si="16"/>
        <v>0</v>
      </c>
      <c r="K39" s="121">
        <f>'[2]Leaf-P'!G41</f>
        <v>0</v>
      </c>
      <c r="L39" s="121"/>
      <c r="M39" s="124">
        <f t="shared" si="17"/>
        <v>0</v>
      </c>
      <c r="N39" s="157">
        <f t="shared" si="18"/>
        <v>0</v>
      </c>
      <c r="O39" s="322">
        <f t="shared" si="18"/>
        <v>0</v>
      </c>
      <c r="P39" s="159">
        <f t="shared" si="19"/>
        <v>0</v>
      </c>
      <c r="Q39" s="143">
        <f>'[2]Leaf-P'!H41</f>
        <v>0</v>
      </c>
      <c r="R39" s="121"/>
      <c r="S39" s="122">
        <f t="shared" si="20"/>
        <v>0</v>
      </c>
      <c r="T39" s="121">
        <f>'[2]Leaf-P'!I41</f>
        <v>0</v>
      </c>
      <c r="U39" s="121"/>
      <c r="V39" s="122">
        <f t="shared" si="21"/>
        <v>0</v>
      </c>
      <c r="W39" s="483">
        <f>'[2]Leaf-P'!J41</f>
        <v>0</v>
      </c>
      <c r="X39" s="121"/>
      <c r="Y39" s="124">
        <f t="shared" si="22"/>
        <v>0</v>
      </c>
      <c r="Z39" s="157">
        <f t="shared" si="23"/>
        <v>0</v>
      </c>
      <c r="AA39" s="322">
        <f t="shared" si="23"/>
        <v>0</v>
      </c>
      <c r="AB39" s="159">
        <f t="shared" si="24"/>
        <v>0</v>
      </c>
      <c r="AC39" s="439">
        <f t="shared" si="25"/>
        <v>0</v>
      </c>
      <c r="AD39" s="327">
        <f t="shared" si="25"/>
        <v>0</v>
      </c>
      <c r="AE39" s="175">
        <f t="shared" si="26"/>
        <v>0</v>
      </c>
      <c r="AF39" s="143">
        <f>'[2]Leaf-P'!K41</f>
        <v>0</v>
      </c>
      <c r="AG39" s="121"/>
      <c r="AH39" s="122">
        <f t="shared" si="27"/>
        <v>0</v>
      </c>
      <c r="AI39" s="121">
        <f>'[2]Leaf-P'!L41</f>
        <v>0</v>
      </c>
      <c r="AJ39" s="121"/>
      <c r="AK39" s="122">
        <f t="shared" si="28"/>
        <v>0</v>
      </c>
      <c r="AL39" s="121">
        <f>'[2]Leaf-P'!M41</f>
        <v>0</v>
      </c>
      <c r="AM39" s="121"/>
      <c r="AN39" s="124">
        <f t="shared" si="29"/>
        <v>0</v>
      </c>
      <c r="AO39" s="157">
        <f t="shared" si="9"/>
        <v>0</v>
      </c>
      <c r="AP39" s="322">
        <f t="shared" si="9"/>
        <v>0</v>
      </c>
      <c r="AQ39" s="478">
        <f t="shared" si="10"/>
        <v>0</v>
      </c>
      <c r="AR39" s="143">
        <f>'[2]Leaf-P'!N41</f>
        <v>0</v>
      </c>
      <c r="AS39" s="121"/>
      <c r="AT39" s="122">
        <f t="shared" si="30"/>
        <v>0</v>
      </c>
      <c r="AU39" s="121">
        <f>'[2]Leaf-P'!O41</f>
        <v>0</v>
      </c>
      <c r="AV39" s="121"/>
      <c r="AW39" s="123">
        <f t="shared" si="31"/>
        <v>0</v>
      </c>
      <c r="AX39" s="121">
        <f>'[2]Leaf-P'!P41</f>
        <v>0</v>
      </c>
      <c r="AY39" s="121"/>
      <c r="AZ39" s="122">
        <f t="shared" si="32"/>
        <v>0</v>
      </c>
      <c r="BA39" s="157">
        <f t="shared" si="33"/>
        <v>0</v>
      </c>
      <c r="BB39" s="158">
        <f t="shared" si="34"/>
        <v>0</v>
      </c>
      <c r="BC39" s="452">
        <f t="shared" si="35"/>
        <v>0</v>
      </c>
      <c r="BD39" s="166">
        <f t="shared" si="36"/>
        <v>0</v>
      </c>
      <c r="BE39" s="167">
        <f t="shared" si="37"/>
        <v>0</v>
      </c>
      <c r="BF39" s="447">
        <f t="shared" si="38"/>
        <v>0</v>
      </c>
      <c r="BG39" s="439">
        <f t="shared" si="39"/>
        <v>0</v>
      </c>
      <c r="BH39" s="447">
        <f t="shared" si="40"/>
        <v>0</v>
      </c>
      <c r="BI39" s="447">
        <f t="shared" si="41"/>
        <v>0</v>
      </c>
      <c r="BJ39" s="465"/>
      <c r="BL39" s="456">
        <f>VLOOKUP($B39,Test!$A$131:$J$184,4,0)</f>
        <v>0</v>
      </c>
    </row>
    <row r="40" spans="1:64" s="183" customFormat="1" ht="30" customHeight="1" x14ac:dyDescent="0.5">
      <c r="A40" s="184">
        <f t="shared" si="42"/>
        <v>34</v>
      </c>
      <c r="B40" s="222">
        <v>51606</v>
      </c>
      <c r="C40" s="236" t="s">
        <v>29</v>
      </c>
      <c r="D40" s="186" t="s">
        <v>68</v>
      </c>
      <c r="E40" s="143">
        <f>'[2]Leaf-P'!E42</f>
        <v>11074.547886396844</v>
      </c>
      <c r="F40" s="121">
        <v>9593.31</v>
      </c>
      <c r="G40" s="122">
        <f t="shared" si="15"/>
        <v>1481.2378863968443</v>
      </c>
      <c r="H40" s="121">
        <f>'[2]Leaf-P'!F42</f>
        <v>5461.8717025199758</v>
      </c>
      <c r="I40" s="121">
        <v>5772.04</v>
      </c>
      <c r="J40" s="122">
        <f t="shared" si="16"/>
        <v>-310.16829748002419</v>
      </c>
      <c r="K40" s="121">
        <f>'[2]Leaf-P'!G42</f>
        <v>5565.2350936290513</v>
      </c>
      <c r="L40" s="121">
        <v>5690.33</v>
      </c>
      <c r="M40" s="124">
        <f t="shared" si="17"/>
        <v>-125.09490637094859</v>
      </c>
      <c r="N40" s="157">
        <f t="shared" si="18"/>
        <v>22101.654682545872</v>
      </c>
      <c r="O40" s="322">
        <f t="shared" si="18"/>
        <v>21055.68</v>
      </c>
      <c r="P40" s="159">
        <f t="shared" si="19"/>
        <v>1045.9746825458715</v>
      </c>
      <c r="Q40" s="143">
        <f>'[2]Leaf-P'!H42</f>
        <v>5280.421827327873</v>
      </c>
      <c r="R40" s="121">
        <v>5271.67</v>
      </c>
      <c r="S40" s="122">
        <f t="shared" si="20"/>
        <v>8.7518273278728884</v>
      </c>
      <c r="T40" s="121">
        <f>'[2]Leaf-P'!I42</f>
        <v>5443.3654178581928</v>
      </c>
      <c r="U40" s="121"/>
      <c r="V40" s="122">
        <f t="shared" si="21"/>
        <v>5443.3654178581928</v>
      </c>
      <c r="W40" s="483">
        <f>'[2]Leaf-P'!J42</f>
        <v>5733.0644272207528</v>
      </c>
      <c r="X40" s="121"/>
      <c r="Y40" s="124">
        <f t="shared" si="22"/>
        <v>5733.0644272207528</v>
      </c>
      <c r="Z40" s="157">
        <f t="shared" si="23"/>
        <v>16456.851672406818</v>
      </c>
      <c r="AA40" s="322">
        <f t="shared" si="23"/>
        <v>5271.67</v>
      </c>
      <c r="AB40" s="159">
        <f t="shared" si="24"/>
        <v>11185.181672406818</v>
      </c>
      <c r="AC40" s="439">
        <f t="shared" si="25"/>
        <v>38558.506354952689</v>
      </c>
      <c r="AD40" s="327">
        <f t="shared" si="25"/>
        <v>26327.35</v>
      </c>
      <c r="AE40" s="175">
        <f t="shared" si="26"/>
        <v>12231.156354952691</v>
      </c>
      <c r="AF40" s="143">
        <f>'[2]Leaf-P'!K42</f>
        <v>5217.8487369739933</v>
      </c>
      <c r="AG40" s="121"/>
      <c r="AH40" s="122">
        <f t="shared" si="27"/>
        <v>5217.8487369739933</v>
      </c>
      <c r="AI40" s="121">
        <f>'[2]Leaf-P'!L42</f>
        <v>5229.9075327158935</v>
      </c>
      <c r="AJ40" s="121"/>
      <c r="AK40" s="122">
        <f t="shared" si="28"/>
        <v>5229.9075327158935</v>
      </c>
      <c r="AL40" s="121">
        <f>'[2]Leaf-P'!M42</f>
        <v>5217.2142227140375</v>
      </c>
      <c r="AM40" s="121"/>
      <c r="AN40" s="124">
        <f t="shared" si="29"/>
        <v>5217.2142227140375</v>
      </c>
      <c r="AO40" s="157">
        <f t="shared" si="9"/>
        <v>15664.970492403923</v>
      </c>
      <c r="AP40" s="322">
        <f t="shared" si="9"/>
        <v>0</v>
      </c>
      <c r="AQ40" s="478">
        <f t="shared" si="10"/>
        <v>15664.970492403923</v>
      </c>
      <c r="AR40" s="143">
        <f>'[2]Leaf-P'!N42</f>
        <v>5152.516968403218</v>
      </c>
      <c r="AS40" s="121"/>
      <c r="AT40" s="122">
        <f t="shared" si="30"/>
        <v>5152.516968403218</v>
      </c>
      <c r="AU40" s="121">
        <f>'[2]Leaf-P'!O42</f>
        <v>5207.8036728537936</v>
      </c>
      <c r="AV40" s="121"/>
      <c r="AW40" s="123">
        <f t="shared" si="31"/>
        <v>5207.8036728537936</v>
      </c>
      <c r="AX40" s="121">
        <f>'[2]Leaf-P'!P42</f>
        <v>4993.7671684347033</v>
      </c>
      <c r="AY40" s="121"/>
      <c r="AZ40" s="122">
        <f t="shared" si="32"/>
        <v>4993.7671684347033</v>
      </c>
      <c r="BA40" s="157">
        <f t="shared" si="33"/>
        <v>15354.087809691715</v>
      </c>
      <c r="BB40" s="158">
        <f t="shared" si="34"/>
        <v>0</v>
      </c>
      <c r="BC40" s="452">
        <f t="shared" si="35"/>
        <v>15354.087809691715</v>
      </c>
      <c r="BD40" s="166">
        <f t="shared" si="36"/>
        <v>31019.058302095636</v>
      </c>
      <c r="BE40" s="167">
        <f t="shared" si="37"/>
        <v>0</v>
      </c>
      <c r="BF40" s="447">
        <f t="shared" si="38"/>
        <v>31019.058302095636</v>
      </c>
      <c r="BG40" s="439">
        <f t="shared" si="39"/>
        <v>69577.564657048322</v>
      </c>
      <c r="BH40" s="447">
        <f t="shared" si="40"/>
        <v>26327.35</v>
      </c>
      <c r="BI40" s="447">
        <f t="shared" si="41"/>
        <v>43250.214657048324</v>
      </c>
      <c r="BJ40" s="465"/>
      <c r="BL40" s="456">
        <f>VLOOKUP($B40,Test!$A$131:$J$184,4,0)</f>
        <v>5815.11</v>
      </c>
    </row>
    <row r="41" spans="1:64" s="183" customFormat="1" ht="30" customHeight="1" x14ac:dyDescent="0.5">
      <c r="A41" s="184">
        <f t="shared" si="42"/>
        <v>35</v>
      </c>
      <c r="B41" s="222">
        <v>51607</v>
      </c>
      <c r="C41" s="236" t="s">
        <v>255</v>
      </c>
      <c r="D41" s="186" t="s">
        <v>69</v>
      </c>
      <c r="E41" s="143">
        <f>'[2]Leaf-P'!E43</f>
        <v>0</v>
      </c>
      <c r="F41" s="121"/>
      <c r="G41" s="122">
        <f t="shared" si="15"/>
        <v>0</v>
      </c>
      <c r="H41" s="121">
        <f>'[2]Leaf-P'!F43</f>
        <v>0</v>
      </c>
      <c r="I41" s="121"/>
      <c r="J41" s="122">
        <f t="shared" si="16"/>
        <v>0</v>
      </c>
      <c r="K41" s="121">
        <f>'[2]Leaf-P'!G43</f>
        <v>0</v>
      </c>
      <c r="L41" s="121"/>
      <c r="M41" s="124">
        <f t="shared" si="17"/>
        <v>0</v>
      </c>
      <c r="N41" s="157">
        <f t="shared" si="18"/>
        <v>0</v>
      </c>
      <c r="O41" s="322">
        <f t="shared" si="18"/>
        <v>0</v>
      </c>
      <c r="P41" s="159">
        <f t="shared" si="19"/>
        <v>0</v>
      </c>
      <c r="Q41" s="143">
        <f>'[2]Leaf-P'!H43</f>
        <v>0</v>
      </c>
      <c r="R41" s="121"/>
      <c r="S41" s="122">
        <f t="shared" si="20"/>
        <v>0</v>
      </c>
      <c r="T41" s="121">
        <f>'[2]Leaf-P'!I43</f>
        <v>0</v>
      </c>
      <c r="U41" s="121"/>
      <c r="V41" s="122">
        <f t="shared" si="21"/>
        <v>0</v>
      </c>
      <c r="W41" s="483">
        <f>'[2]Leaf-P'!J43</f>
        <v>0</v>
      </c>
      <c r="X41" s="121"/>
      <c r="Y41" s="124">
        <f t="shared" si="22"/>
        <v>0</v>
      </c>
      <c r="Z41" s="157">
        <f t="shared" si="23"/>
        <v>0</v>
      </c>
      <c r="AA41" s="322">
        <f t="shared" si="23"/>
        <v>0</v>
      </c>
      <c r="AB41" s="159">
        <f t="shared" si="24"/>
        <v>0</v>
      </c>
      <c r="AC41" s="439">
        <f t="shared" si="25"/>
        <v>0</v>
      </c>
      <c r="AD41" s="327">
        <f t="shared" si="25"/>
        <v>0</v>
      </c>
      <c r="AE41" s="175">
        <f t="shared" si="26"/>
        <v>0</v>
      </c>
      <c r="AF41" s="143">
        <f>'[2]Leaf-P'!K43</f>
        <v>0</v>
      </c>
      <c r="AG41" s="121"/>
      <c r="AH41" s="122">
        <f t="shared" si="27"/>
        <v>0</v>
      </c>
      <c r="AI41" s="121">
        <f>'[2]Leaf-P'!L43</f>
        <v>0</v>
      </c>
      <c r="AJ41" s="121"/>
      <c r="AK41" s="122">
        <f t="shared" si="28"/>
        <v>0</v>
      </c>
      <c r="AL41" s="121">
        <f>'[2]Leaf-P'!M43</f>
        <v>0</v>
      </c>
      <c r="AM41" s="121"/>
      <c r="AN41" s="124">
        <f t="shared" si="29"/>
        <v>0</v>
      </c>
      <c r="AO41" s="157">
        <f t="shared" si="9"/>
        <v>0</v>
      </c>
      <c r="AP41" s="322">
        <f t="shared" si="9"/>
        <v>0</v>
      </c>
      <c r="AQ41" s="478">
        <f t="shared" si="10"/>
        <v>0</v>
      </c>
      <c r="AR41" s="143">
        <f>'[2]Leaf-P'!N43</f>
        <v>0</v>
      </c>
      <c r="AS41" s="121"/>
      <c r="AT41" s="122">
        <f t="shared" si="30"/>
        <v>0</v>
      </c>
      <c r="AU41" s="121">
        <f>'[2]Leaf-P'!O43</f>
        <v>0</v>
      </c>
      <c r="AV41" s="121"/>
      <c r="AW41" s="123">
        <f t="shared" si="31"/>
        <v>0</v>
      </c>
      <c r="AX41" s="121">
        <f>'[2]Leaf-P'!P43</f>
        <v>0</v>
      </c>
      <c r="AY41" s="121"/>
      <c r="AZ41" s="122">
        <f t="shared" si="32"/>
        <v>0</v>
      </c>
      <c r="BA41" s="157">
        <f t="shared" si="33"/>
        <v>0</v>
      </c>
      <c r="BB41" s="158">
        <f t="shared" si="34"/>
        <v>0</v>
      </c>
      <c r="BC41" s="452">
        <f t="shared" si="35"/>
        <v>0</v>
      </c>
      <c r="BD41" s="166">
        <f t="shared" si="36"/>
        <v>0</v>
      </c>
      <c r="BE41" s="167">
        <f t="shared" si="37"/>
        <v>0</v>
      </c>
      <c r="BF41" s="447">
        <f t="shared" si="38"/>
        <v>0</v>
      </c>
      <c r="BG41" s="439">
        <f t="shared" si="39"/>
        <v>0</v>
      </c>
      <c r="BH41" s="447">
        <f t="shared" si="40"/>
        <v>0</v>
      </c>
      <c r="BI41" s="447">
        <f t="shared" si="41"/>
        <v>0</v>
      </c>
      <c r="BJ41" s="465"/>
      <c r="BL41" s="456">
        <f>VLOOKUP($B41,Test!$A$131:$J$184,4,0)</f>
        <v>0</v>
      </c>
    </row>
    <row r="42" spans="1:64" s="183" customFormat="1" ht="30" customHeight="1" x14ac:dyDescent="0.5">
      <c r="A42" s="184">
        <f t="shared" si="42"/>
        <v>36</v>
      </c>
      <c r="B42" s="222">
        <v>51608</v>
      </c>
      <c r="C42" s="236" t="s">
        <v>30</v>
      </c>
      <c r="D42" s="186" t="s">
        <v>70</v>
      </c>
      <c r="E42" s="143">
        <f>'[2]Leaf-P'!E44</f>
        <v>0</v>
      </c>
      <c r="F42" s="121"/>
      <c r="G42" s="122">
        <f t="shared" si="15"/>
        <v>0</v>
      </c>
      <c r="H42" s="121">
        <f>'[2]Leaf-P'!F44</f>
        <v>0</v>
      </c>
      <c r="I42" s="121"/>
      <c r="J42" s="122">
        <f t="shared" si="16"/>
        <v>0</v>
      </c>
      <c r="K42" s="121">
        <f>'[2]Leaf-P'!G44</f>
        <v>0</v>
      </c>
      <c r="L42" s="121"/>
      <c r="M42" s="124">
        <f t="shared" si="17"/>
        <v>0</v>
      </c>
      <c r="N42" s="157">
        <f t="shared" si="18"/>
        <v>0</v>
      </c>
      <c r="O42" s="322">
        <f t="shared" si="18"/>
        <v>0</v>
      </c>
      <c r="P42" s="159">
        <f t="shared" si="19"/>
        <v>0</v>
      </c>
      <c r="Q42" s="143">
        <f>'[2]Leaf-P'!H44</f>
        <v>0</v>
      </c>
      <c r="R42" s="121"/>
      <c r="S42" s="122">
        <f t="shared" si="20"/>
        <v>0</v>
      </c>
      <c r="T42" s="121">
        <f>'[2]Leaf-P'!I44</f>
        <v>0</v>
      </c>
      <c r="U42" s="121"/>
      <c r="V42" s="122">
        <f t="shared" si="21"/>
        <v>0</v>
      </c>
      <c r="W42" s="483">
        <f>'[2]Leaf-P'!J44</f>
        <v>0</v>
      </c>
      <c r="X42" s="121"/>
      <c r="Y42" s="124">
        <f t="shared" si="22"/>
        <v>0</v>
      </c>
      <c r="Z42" s="157">
        <f t="shared" si="23"/>
        <v>0</v>
      </c>
      <c r="AA42" s="322">
        <f t="shared" si="23"/>
        <v>0</v>
      </c>
      <c r="AB42" s="159">
        <f t="shared" si="24"/>
        <v>0</v>
      </c>
      <c r="AC42" s="439">
        <f t="shared" si="25"/>
        <v>0</v>
      </c>
      <c r="AD42" s="327">
        <f t="shared" si="25"/>
        <v>0</v>
      </c>
      <c r="AE42" s="175">
        <f t="shared" si="26"/>
        <v>0</v>
      </c>
      <c r="AF42" s="143">
        <f>'[2]Leaf-P'!K44</f>
        <v>0</v>
      </c>
      <c r="AG42" s="121"/>
      <c r="AH42" s="122">
        <f t="shared" si="27"/>
        <v>0</v>
      </c>
      <c r="AI42" s="121">
        <f>'[2]Leaf-P'!L44</f>
        <v>0</v>
      </c>
      <c r="AJ42" s="121"/>
      <c r="AK42" s="122">
        <f t="shared" si="28"/>
        <v>0</v>
      </c>
      <c r="AL42" s="121">
        <f>'[2]Leaf-P'!M44</f>
        <v>0</v>
      </c>
      <c r="AM42" s="121"/>
      <c r="AN42" s="124">
        <f t="shared" si="29"/>
        <v>0</v>
      </c>
      <c r="AO42" s="157">
        <f t="shared" si="9"/>
        <v>0</v>
      </c>
      <c r="AP42" s="322">
        <f t="shared" si="9"/>
        <v>0</v>
      </c>
      <c r="AQ42" s="478">
        <f t="shared" si="10"/>
        <v>0</v>
      </c>
      <c r="AR42" s="143">
        <f>'[2]Leaf-P'!N44</f>
        <v>0</v>
      </c>
      <c r="AS42" s="121"/>
      <c r="AT42" s="122">
        <f t="shared" si="30"/>
        <v>0</v>
      </c>
      <c r="AU42" s="121">
        <f>'[2]Leaf-P'!O44</f>
        <v>0</v>
      </c>
      <c r="AV42" s="121"/>
      <c r="AW42" s="123">
        <f t="shared" si="31"/>
        <v>0</v>
      </c>
      <c r="AX42" s="121">
        <f>'[2]Leaf-P'!P44</f>
        <v>0</v>
      </c>
      <c r="AY42" s="121"/>
      <c r="AZ42" s="122">
        <f t="shared" si="32"/>
        <v>0</v>
      </c>
      <c r="BA42" s="157">
        <f t="shared" si="33"/>
        <v>0</v>
      </c>
      <c r="BB42" s="158">
        <f t="shared" si="34"/>
        <v>0</v>
      </c>
      <c r="BC42" s="452">
        <f t="shared" si="35"/>
        <v>0</v>
      </c>
      <c r="BD42" s="166">
        <f t="shared" si="36"/>
        <v>0</v>
      </c>
      <c r="BE42" s="167">
        <f t="shared" si="37"/>
        <v>0</v>
      </c>
      <c r="BF42" s="447">
        <f t="shared" si="38"/>
        <v>0</v>
      </c>
      <c r="BG42" s="439">
        <f t="shared" si="39"/>
        <v>0</v>
      </c>
      <c r="BH42" s="447">
        <f t="shared" si="40"/>
        <v>0</v>
      </c>
      <c r="BI42" s="447">
        <f t="shared" si="41"/>
        <v>0</v>
      </c>
      <c r="BJ42" s="465"/>
      <c r="BL42" s="456">
        <f>VLOOKUP($B42,Test!$A$131:$J$184,4,0)</f>
        <v>0</v>
      </c>
    </row>
    <row r="43" spans="1:64" s="183" customFormat="1" ht="30" customHeight="1" x14ac:dyDescent="0.5">
      <c r="A43" s="184">
        <f t="shared" si="42"/>
        <v>37</v>
      </c>
      <c r="B43" s="222">
        <v>51609</v>
      </c>
      <c r="C43" s="236" t="s">
        <v>31</v>
      </c>
      <c r="D43" s="186" t="s">
        <v>71</v>
      </c>
      <c r="E43" s="143">
        <f>'[2]Leaf-P'!E45</f>
        <v>0</v>
      </c>
      <c r="F43" s="121"/>
      <c r="G43" s="122">
        <f t="shared" si="15"/>
        <v>0</v>
      </c>
      <c r="H43" s="121">
        <f>'[2]Leaf-P'!F45</f>
        <v>0</v>
      </c>
      <c r="I43" s="121"/>
      <c r="J43" s="122">
        <f t="shared" si="16"/>
        <v>0</v>
      </c>
      <c r="K43" s="121">
        <f>'[2]Leaf-P'!G45</f>
        <v>0</v>
      </c>
      <c r="L43" s="121"/>
      <c r="M43" s="124">
        <f t="shared" si="17"/>
        <v>0</v>
      </c>
      <c r="N43" s="157">
        <f t="shared" si="18"/>
        <v>0</v>
      </c>
      <c r="O43" s="322">
        <f t="shared" si="18"/>
        <v>0</v>
      </c>
      <c r="P43" s="159">
        <f t="shared" si="19"/>
        <v>0</v>
      </c>
      <c r="Q43" s="143">
        <f>'[2]Leaf-P'!H45</f>
        <v>0</v>
      </c>
      <c r="R43" s="121"/>
      <c r="S43" s="122">
        <f t="shared" si="20"/>
        <v>0</v>
      </c>
      <c r="T43" s="121">
        <f>'[2]Leaf-P'!I45</f>
        <v>0</v>
      </c>
      <c r="U43" s="121"/>
      <c r="V43" s="122">
        <f t="shared" si="21"/>
        <v>0</v>
      </c>
      <c r="W43" s="483">
        <f>'[2]Leaf-P'!J45</f>
        <v>0</v>
      </c>
      <c r="X43" s="121"/>
      <c r="Y43" s="124">
        <f t="shared" si="22"/>
        <v>0</v>
      </c>
      <c r="Z43" s="157">
        <f t="shared" si="23"/>
        <v>0</v>
      </c>
      <c r="AA43" s="322">
        <f t="shared" si="23"/>
        <v>0</v>
      </c>
      <c r="AB43" s="159">
        <f t="shared" si="24"/>
        <v>0</v>
      </c>
      <c r="AC43" s="439">
        <f t="shared" si="25"/>
        <v>0</v>
      </c>
      <c r="AD43" s="327">
        <f t="shared" si="25"/>
        <v>0</v>
      </c>
      <c r="AE43" s="175">
        <f t="shared" si="26"/>
        <v>0</v>
      </c>
      <c r="AF43" s="143">
        <f>'[2]Leaf-P'!K45</f>
        <v>0</v>
      </c>
      <c r="AG43" s="121"/>
      <c r="AH43" s="122">
        <f t="shared" si="27"/>
        <v>0</v>
      </c>
      <c r="AI43" s="121">
        <f>'[2]Leaf-P'!L45</f>
        <v>0</v>
      </c>
      <c r="AJ43" s="121"/>
      <c r="AK43" s="122">
        <f t="shared" si="28"/>
        <v>0</v>
      </c>
      <c r="AL43" s="121">
        <f>'[2]Leaf-P'!M45</f>
        <v>0</v>
      </c>
      <c r="AM43" s="121"/>
      <c r="AN43" s="124">
        <f t="shared" si="29"/>
        <v>0</v>
      </c>
      <c r="AO43" s="157">
        <f t="shared" si="9"/>
        <v>0</v>
      </c>
      <c r="AP43" s="322">
        <f t="shared" si="9"/>
        <v>0</v>
      </c>
      <c r="AQ43" s="478">
        <f t="shared" si="10"/>
        <v>0</v>
      </c>
      <c r="AR43" s="143">
        <f>'[2]Leaf-P'!N45</f>
        <v>0</v>
      </c>
      <c r="AS43" s="121"/>
      <c r="AT43" s="122">
        <f t="shared" si="30"/>
        <v>0</v>
      </c>
      <c r="AU43" s="121">
        <f>'[2]Leaf-P'!O45</f>
        <v>0</v>
      </c>
      <c r="AV43" s="121"/>
      <c r="AW43" s="123">
        <f t="shared" si="31"/>
        <v>0</v>
      </c>
      <c r="AX43" s="121">
        <f>'[2]Leaf-P'!P45</f>
        <v>0</v>
      </c>
      <c r="AY43" s="121"/>
      <c r="AZ43" s="122">
        <f t="shared" si="32"/>
        <v>0</v>
      </c>
      <c r="BA43" s="157">
        <f t="shared" si="33"/>
        <v>0</v>
      </c>
      <c r="BB43" s="158">
        <f t="shared" si="34"/>
        <v>0</v>
      </c>
      <c r="BC43" s="452">
        <f t="shared" si="35"/>
        <v>0</v>
      </c>
      <c r="BD43" s="166">
        <f t="shared" si="36"/>
        <v>0</v>
      </c>
      <c r="BE43" s="167">
        <f t="shared" si="37"/>
        <v>0</v>
      </c>
      <c r="BF43" s="447">
        <f t="shared" si="38"/>
        <v>0</v>
      </c>
      <c r="BG43" s="439">
        <f t="shared" si="39"/>
        <v>0</v>
      </c>
      <c r="BH43" s="447">
        <f t="shared" si="40"/>
        <v>0</v>
      </c>
      <c r="BI43" s="447">
        <f t="shared" si="41"/>
        <v>0</v>
      </c>
      <c r="BJ43" s="465"/>
      <c r="BL43" s="456">
        <f>VLOOKUP($B43,Test!$A$131:$J$184,4,0)</f>
        <v>0</v>
      </c>
    </row>
    <row r="44" spans="1:64" s="183" customFormat="1" ht="30" customHeight="1" x14ac:dyDescent="0.5">
      <c r="A44" s="184">
        <f t="shared" si="42"/>
        <v>38</v>
      </c>
      <c r="B44" s="222">
        <v>51610</v>
      </c>
      <c r="C44" s="236" t="s">
        <v>32</v>
      </c>
      <c r="D44" s="186" t="s">
        <v>72</v>
      </c>
      <c r="E44" s="143">
        <f>'[2]Leaf-P'!E46</f>
        <v>0</v>
      </c>
      <c r="F44" s="121"/>
      <c r="G44" s="122">
        <f t="shared" si="15"/>
        <v>0</v>
      </c>
      <c r="H44" s="121">
        <f>'[2]Leaf-P'!F46</f>
        <v>0</v>
      </c>
      <c r="I44" s="121"/>
      <c r="J44" s="122">
        <f t="shared" si="16"/>
        <v>0</v>
      </c>
      <c r="K44" s="121">
        <f>'[2]Leaf-P'!G46</f>
        <v>0</v>
      </c>
      <c r="L44" s="121"/>
      <c r="M44" s="124">
        <f t="shared" si="17"/>
        <v>0</v>
      </c>
      <c r="N44" s="157">
        <f t="shared" si="18"/>
        <v>0</v>
      </c>
      <c r="O44" s="322">
        <f t="shared" si="18"/>
        <v>0</v>
      </c>
      <c r="P44" s="159">
        <f t="shared" si="19"/>
        <v>0</v>
      </c>
      <c r="Q44" s="143">
        <f>'[2]Leaf-P'!H46</f>
        <v>0</v>
      </c>
      <c r="R44" s="121"/>
      <c r="S44" s="122">
        <f t="shared" si="20"/>
        <v>0</v>
      </c>
      <c r="T44" s="121">
        <f>'[2]Leaf-P'!I46</f>
        <v>0</v>
      </c>
      <c r="U44" s="121"/>
      <c r="V44" s="122">
        <f t="shared" si="21"/>
        <v>0</v>
      </c>
      <c r="W44" s="483">
        <f>'[2]Leaf-P'!J46</f>
        <v>0</v>
      </c>
      <c r="X44" s="121"/>
      <c r="Y44" s="124">
        <f t="shared" si="22"/>
        <v>0</v>
      </c>
      <c r="Z44" s="157">
        <f t="shared" si="23"/>
        <v>0</v>
      </c>
      <c r="AA44" s="322">
        <f t="shared" si="23"/>
        <v>0</v>
      </c>
      <c r="AB44" s="159">
        <f t="shared" si="24"/>
        <v>0</v>
      </c>
      <c r="AC44" s="439">
        <f t="shared" si="25"/>
        <v>0</v>
      </c>
      <c r="AD44" s="327">
        <f t="shared" si="25"/>
        <v>0</v>
      </c>
      <c r="AE44" s="175">
        <f t="shared" si="26"/>
        <v>0</v>
      </c>
      <c r="AF44" s="143">
        <f>'[2]Leaf-P'!K46</f>
        <v>0</v>
      </c>
      <c r="AG44" s="121"/>
      <c r="AH44" s="122">
        <f t="shared" si="27"/>
        <v>0</v>
      </c>
      <c r="AI44" s="121">
        <f>'[2]Leaf-P'!L46</f>
        <v>0</v>
      </c>
      <c r="AJ44" s="121"/>
      <c r="AK44" s="122">
        <f t="shared" si="28"/>
        <v>0</v>
      </c>
      <c r="AL44" s="121">
        <f>'[2]Leaf-P'!M46</f>
        <v>0</v>
      </c>
      <c r="AM44" s="121"/>
      <c r="AN44" s="124">
        <f t="shared" si="29"/>
        <v>0</v>
      </c>
      <c r="AO44" s="157">
        <f t="shared" si="9"/>
        <v>0</v>
      </c>
      <c r="AP44" s="322">
        <f t="shared" si="9"/>
        <v>0</v>
      </c>
      <c r="AQ44" s="478">
        <f t="shared" si="10"/>
        <v>0</v>
      </c>
      <c r="AR44" s="143">
        <f>'[2]Leaf-P'!N46</f>
        <v>0</v>
      </c>
      <c r="AS44" s="121"/>
      <c r="AT44" s="122">
        <f t="shared" si="30"/>
        <v>0</v>
      </c>
      <c r="AU44" s="121">
        <f>'[2]Leaf-P'!O46</f>
        <v>0</v>
      </c>
      <c r="AV44" s="121"/>
      <c r="AW44" s="123">
        <f t="shared" si="31"/>
        <v>0</v>
      </c>
      <c r="AX44" s="121">
        <f>'[2]Leaf-P'!P46</f>
        <v>0</v>
      </c>
      <c r="AY44" s="121"/>
      <c r="AZ44" s="122">
        <f t="shared" si="32"/>
        <v>0</v>
      </c>
      <c r="BA44" s="157">
        <f t="shared" si="33"/>
        <v>0</v>
      </c>
      <c r="BB44" s="158">
        <f t="shared" si="34"/>
        <v>0</v>
      </c>
      <c r="BC44" s="452">
        <f t="shared" si="35"/>
        <v>0</v>
      </c>
      <c r="BD44" s="166">
        <f t="shared" si="36"/>
        <v>0</v>
      </c>
      <c r="BE44" s="167">
        <f t="shared" si="37"/>
        <v>0</v>
      </c>
      <c r="BF44" s="447">
        <f t="shared" si="38"/>
        <v>0</v>
      </c>
      <c r="BG44" s="439">
        <f t="shared" si="39"/>
        <v>0</v>
      </c>
      <c r="BH44" s="447">
        <f t="shared" si="40"/>
        <v>0</v>
      </c>
      <c r="BI44" s="447">
        <f t="shared" si="41"/>
        <v>0</v>
      </c>
      <c r="BJ44" s="465"/>
      <c r="BL44" s="456">
        <f>VLOOKUP($B44,Test!$A$131:$J$184,4,0)</f>
        <v>0</v>
      </c>
    </row>
    <row r="45" spans="1:64" s="183" customFormat="1" ht="30" customHeight="1" x14ac:dyDescent="0.5">
      <c r="A45" s="184">
        <f t="shared" si="42"/>
        <v>39</v>
      </c>
      <c r="B45" s="222">
        <v>51611</v>
      </c>
      <c r="C45" s="236" t="s">
        <v>33</v>
      </c>
      <c r="D45" s="186" t="s">
        <v>73</v>
      </c>
      <c r="E45" s="143">
        <f>'[2]Leaf-P'!E47</f>
        <v>0</v>
      </c>
      <c r="F45" s="121"/>
      <c r="G45" s="122">
        <f t="shared" si="15"/>
        <v>0</v>
      </c>
      <c r="H45" s="121">
        <f>'[2]Leaf-P'!F47</f>
        <v>0</v>
      </c>
      <c r="I45" s="121"/>
      <c r="J45" s="122">
        <f t="shared" si="16"/>
        <v>0</v>
      </c>
      <c r="K45" s="121">
        <f>'[2]Leaf-P'!G47</f>
        <v>0</v>
      </c>
      <c r="L45" s="121"/>
      <c r="M45" s="124">
        <f t="shared" si="17"/>
        <v>0</v>
      </c>
      <c r="N45" s="157">
        <f t="shared" si="18"/>
        <v>0</v>
      </c>
      <c r="O45" s="322">
        <f t="shared" si="18"/>
        <v>0</v>
      </c>
      <c r="P45" s="159">
        <f t="shared" si="19"/>
        <v>0</v>
      </c>
      <c r="Q45" s="143">
        <f>'[2]Leaf-P'!H47</f>
        <v>0</v>
      </c>
      <c r="R45" s="121"/>
      <c r="S45" s="122">
        <f t="shared" si="20"/>
        <v>0</v>
      </c>
      <c r="T45" s="121">
        <f>'[2]Leaf-P'!I47</f>
        <v>0</v>
      </c>
      <c r="U45" s="121"/>
      <c r="V45" s="122">
        <f t="shared" si="21"/>
        <v>0</v>
      </c>
      <c r="W45" s="483">
        <f>'[2]Leaf-P'!J47</f>
        <v>0</v>
      </c>
      <c r="X45" s="121"/>
      <c r="Y45" s="124">
        <f t="shared" si="22"/>
        <v>0</v>
      </c>
      <c r="Z45" s="157">
        <f t="shared" si="23"/>
        <v>0</v>
      </c>
      <c r="AA45" s="322">
        <f t="shared" si="23"/>
        <v>0</v>
      </c>
      <c r="AB45" s="159">
        <f t="shared" si="24"/>
        <v>0</v>
      </c>
      <c r="AC45" s="439">
        <f t="shared" si="25"/>
        <v>0</v>
      </c>
      <c r="AD45" s="327">
        <f t="shared" si="25"/>
        <v>0</v>
      </c>
      <c r="AE45" s="175">
        <f t="shared" si="26"/>
        <v>0</v>
      </c>
      <c r="AF45" s="143">
        <f>'[2]Leaf-P'!K47</f>
        <v>0</v>
      </c>
      <c r="AG45" s="121"/>
      <c r="AH45" s="122">
        <f t="shared" si="27"/>
        <v>0</v>
      </c>
      <c r="AI45" s="121">
        <f>'[2]Leaf-P'!L47</f>
        <v>0</v>
      </c>
      <c r="AJ45" s="121"/>
      <c r="AK45" s="122">
        <f t="shared" si="28"/>
        <v>0</v>
      </c>
      <c r="AL45" s="121">
        <f>'[2]Leaf-P'!M47</f>
        <v>0</v>
      </c>
      <c r="AM45" s="121"/>
      <c r="AN45" s="124">
        <f t="shared" si="29"/>
        <v>0</v>
      </c>
      <c r="AO45" s="157">
        <f t="shared" si="9"/>
        <v>0</v>
      </c>
      <c r="AP45" s="322">
        <f t="shared" si="9"/>
        <v>0</v>
      </c>
      <c r="AQ45" s="478">
        <f t="shared" si="10"/>
        <v>0</v>
      </c>
      <c r="AR45" s="143">
        <f>'[2]Leaf-P'!N47</f>
        <v>0</v>
      </c>
      <c r="AS45" s="121"/>
      <c r="AT45" s="122">
        <f t="shared" si="30"/>
        <v>0</v>
      </c>
      <c r="AU45" s="121">
        <f>'[2]Leaf-P'!O47</f>
        <v>0</v>
      </c>
      <c r="AV45" s="121"/>
      <c r="AW45" s="123">
        <f t="shared" si="31"/>
        <v>0</v>
      </c>
      <c r="AX45" s="121">
        <f>'[2]Leaf-P'!P47</f>
        <v>0</v>
      </c>
      <c r="AY45" s="121"/>
      <c r="AZ45" s="122">
        <f t="shared" si="32"/>
        <v>0</v>
      </c>
      <c r="BA45" s="157">
        <f t="shared" si="33"/>
        <v>0</v>
      </c>
      <c r="BB45" s="158">
        <f t="shared" si="34"/>
        <v>0</v>
      </c>
      <c r="BC45" s="452">
        <f t="shared" si="35"/>
        <v>0</v>
      </c>
      <c r="BD45" s="166">
        <f t="shared" si="36"/>
        <v>0</v>
      </c>
      <c r="BE45" s="167">
        <f t="shared" si="37"/>
        <v>0</v>
      </c>
      <c r="BF45" s="447">
        <f t="shared" si="38"/>
        <v>0</v>
      </c>
      <c r="BG45" s="439">
        <f t="shared" si="39"/>
        <v>0</v>
      </c>
      <c r="BH45" s="447">
        <f t="shared" si="40"/>
        <v>0</v>
      </c>
      <c r="BI45" s="447">
        <f t="shared" si="41"/>
        <v>0</v>
      </c>
      <c r="BJ45" s="465"/>
      <c r="BL45" s="456">
        <f>VLOOKUP($B45,Test!$A$131:$J$184,4,0)</f>
        <v>0</v>
      </c>
    </row>
    <row r="46" spans="1:64" s="183" customFormat="1" ht="30" customHeight="1" x14ac:dyDescent="0.5">
      <c r="A46" s="184">
        <f t="shared" si="42"/>
        <v>40</v>
      </c>
      <c r="B46" s="222">
        <v>51612</v>
      </c>
      <c r="C46" s="236" t="s">
        <v>34</v>
      </c>
      <c r="D46" s="186" t="s">
        <v>85</v>
      </c>
      <c r="E46" s="143">
        <f>'[2]Leaf-P'!E48</f>
        <v>0</v>
      </c>
      <c r="F46" s="121"/>
      <c r="G46" s="122">
        <f t="shared" si="15"/>
        <v>0</v>
      </c>
      <c r="H46" s="121">
        <f>'[2]Leaf-P'!F48</f>
        <v>0</v>
      </c>
      <c r="I46" s="121"/>
      <c r="J46" s="122">
        <f t="shared" si="16"/>
        <v>0</v>
      </c>
      <c r="K46" s="121">
        <f>'[2]Leaf-P'!G48</f>
        <v>0</v>
      </c>
      <c r="L46" s="121"/>
      <c r="M46" s="124">
        <f t="shared" si="17"/>
        <v>0</v>
      </c>
      <c r="N46" s="157">
        <f t="shared" si="18"/>
        <v>0</v>
      </c>
      <c r="O46" s="322">
        <f t="shared" si="18"/>
        <v>0</v>
      </c>
      <c r="P46" s="159">
        <f t="shared" si="19"/>
        <v>0</v>
      </c>
      <c r="Q46" s="143">
        <f>'[2]Leaf-P'!H48</f>
        <v>0</v>
      </c>
      <c r="R46" s="121"/>
      <c r="S46" s="122">
        <f t="shared" si="20"/>
        <v>0</v>
      </c>
      <c r="T46" s="121">
        <f>'[2]Leaf-P'!I48</f>
        <v>0</v>
      </c>
      <c r="U46" s="121"/>
      <c r="V46" s="122">
        <f t="shared" si="21"/>
        <v>0</v>
      </c>
      <c r="W46" s="483">
        <f>'[2]Leaf-P'!J48</f>
        <v>0</v>
      </c>
      <c r="X46" s="121"/>
      <c r="Y46" s="124">
        <f t="shared" si="22"/>
        <v>0</v>
      </c>
      <c r="Z46" s="157">
        <f t="shared" si="23"/>
        <v>0</v>
      </c>
      <c r="AA46" s="322">
        <f t="shared" si="23"/>
        <v>0</v>
      </c>
      <c r="AB46" s="159">
        <f t="shared" si="24"/>
        <v>0</v>
      </c>
      <c r="AC46" s="439">
        <f t="shared" si="25"/>
        <v>0</v>
      </c>
      <c r="AD46" s="327">
        <f t="shared" si="25"/>
        <v>0</v>
      </c>
      <c r="AE46" s="175">
        <f t="shared" si="26"/>
        <v>0</v>
      </c>
      <c r="AF46" s="143">
        <f>'[2]Leaf-P'!K48</f>
        <v>0</v>
      </c>
      <c r="AG46" s="121"/>
      <c r="AH46" s="122">
        <f t="shared" si="27"/>
        <v>0</v>
      </c>
      <c r="AI46" s="121">
        <f>'[2]Leaf-P'!L48</f>
        <v>0</v>
      </c>
      <c r="AJ46" s="121"/>
      <c r="AK46" s="122">
        <f t="shared" si="28"/>
        <v>0</v>
      </c>
      <c r="AL46" s="121">
        <f>'[2]Leaf-P'!M48</f>
        <v>0</v>
      </c>
      <c r="AM46" s="121"/>
      <c r="AN46" s="124">
        <f t="shared" si="29"/>
        <v>0</v>
      </c>
      <c r="AO46" s="157">
        <f t="shared" si="9"/>
        <v>0</v>
      </c>
      <c r="AP46" s="322">
        <f t="shared" si="9"/>
        <v>0</v>
      </c>
      <c r="AQ46" s="478">
        <f t="shared" si="10"/>
        <v>0</v>
      </c>
      <c r="AR46" s="143">
        <f>'[2]Leaf-P'!N48</f>
        <v>0</v>
      </c>
      <c r="AS46" s="121"/>
      <c r="AT46" s="122">
        <f t="shared" si="30"/>
        <v>0</v>
      </c>
      <c r="AU46" s="121">
        <f>'[2]Leaf-P'!O48</f>
        <v>0</v>
      </c>
      <c r="AV46" s="121"/>
      <c r="AW46" s="123">
        <f t="shared" si="31"/>
        <v>0</v>
      </c>
      <c r="AX46" s="121">
        <f>'[2]Leaf-P'!P48</f>
        <v>0</v>
      </c>
      <c r="AY46" s="121"/>
      <c r="AZ46" s="122">
        <f t="shared" si="32"/>
        <v>0</v>
      </c>
      <c r="BA46" s="157">
        <f t="shared" si="33"/>
        <v>0</v>
      </c>
      <c r="BB46" s="158">
        <f t="shared" si="34"/>
        <v>0</v>
      </c>
      <c r="BC46" s="452">
        <f t="shared" si="35"/>
        <v>0</v>
      </c>
      <c r="BD46" s="166">
        <f t="shared" si="36"/>
        <v>0</v>
      </c>
      <c r="BE46" s="167">
        <f t="shared" si="37"/>
        <v>0</v>
      </c>
      <c r="BF46" s="447">
        <f t="shared" si="38"/>
        <v>0</v>
      </c>
      <c r="BG46" s="439">
        <f t="shared" si="39"/>
        <v>0</v>
      </c>
      <c r="BH46" s="447">
        <f t="shared" si="40"/>
        <v>0</v>
      </c>
      <c r="BI46" s="447">
        <f t="shared" si="41"/>
        <v>0</v>
      </c>
      <c r="BJ46" s="465"/>
      <c r="BL46" s="456">
        <f>VLOOKUP($B46,Test!$A$131:$J$184,4,0)</f>
        <v>0</v>
      </c>
    </row>
    <row r="47" spans="1:64" s="183" customFormat="1" ht="30" customHeight="1" x14ac:dyDescent="0.5">
      <c r="A47" s="184">
        <f t="shared" si="42"/>
        <v>41</v>
      </c>
      <c r="B47" s="222">
        <v>51613</v>
      </c>
      <c r="C47" s="236" t="s">
        <v>35</v>
      </c>
      <c r="D47" s="186" t="s">
        <v>74</v>
      </c>
      <c r="E47" s="143">
        <f>'[2]Leaf-P'!E49</f>
        <v>0</v>
      </c>
      <c r="F47" s="121"/>
      <c r="G47" s="122">
        <f t="shared" si="15"/>
        <v>0</v>
      </c>
      <c r="H47" s="121">
        <f>'[2]Leaf-P'!F49</f>
        <v>0</v>
      </c>
      <c r="I47" s="121"/>
      <c r="J47" s="122">
        <f t="shared" si="16"/>
        <v>0</v>
      </c>
      <c r="K47" s="121">
        <f>'[2]Leaf-P'!G49</f>
        <v>0</v>
      </c>
      <c r="L47" s="121"/>
      <c r="M47" s="124">
        <f t="shared" si="17"/>
        <v>0</v>
      </c>
      <c r="N47" s="157">
        <f t="shared" si="18"/>
        <v>0</v>
      </c>
      <c r="O47" s="322">
        <f t="shared" si="18"/>
        <v>0</v>
      </c>
      <c r="P47" s="159">
        <f t="shared" si="19"/>
        <v>0</v>
      </c>
      <c r="Q47" s="143">
        <f>'[2]Leaf-P'!H49</f>
        <v>0</v>
      </c>
      <c r="R47" s="121"/>
      <c r="S47" s="122">
        <f t="shared" si="20"/>
        <v>0</v>
      </c>
      <c r="T47" s="121">
        <f>'[2]Leaf-P'!I49</f>
        <v>0</v>
      </c>
      <c r="U47" s="121"/>
      <c r="V47" s="122">
        <f t="shared" si="21"/>
        <v>0</v>
      </c>
      <c r="W47" s="483">
        <f>'[2]Leaf-P'!J49</f>
        <v>0</v>
      </c>
      <c r="X47" s="121"/>
      <c r="Y47" s="124">
        <f t="shared" si="22"/>
        <v>0</v>
      </c>
      <c r="Z47" s="157">
        <f t="shared" si="23"/>
        <v>0</v>
      </c>
      <c r="AA47" s="322">
        <f t="shared" si="23"/>
        <v>0</v>
      </c>
      <c r="AB47" s="159">
        <f t="shared" si="24"/>
        <v>0</v>
      </c>
      <c r="AC47" s="439">
        <f t="shared" si="25"/>
        <v>0</v>
      </c>
      <c r="AD47" s="327">
        <f t="shared" si="25"/>
        <v>0</v>
      </c>
      <c r="AE47" s="175">
        <f t="shared" si="26"/>
        <v>0</v>
      </c>
      <c r="AF47" s="143">
        <f>'[2]Leaf-P'!K49</f>
        <v>0</v>
      </c>
      <c r="AG47" s="121"/>
      <c r="AH47" s="122">
        <f t="shared" si="27"/>
        <v>0</v>
      </c>
      <c r="AI47" s="121">
        <f>'[2]Leaf-P'!L49</f>
        <v>0</v>
      </c>
      <c r="AJ47" s="121"/>
      <c r="AK47" s="122">
        <f t="shared" si="28"/>
        <v>0</v>
      </c>
      <c r="AL47" s="121">
        <f>'[2]Leaf-P'!M49</f>
        <v>0</v>
      </c>
      <c r="AM47" s="121"/>
      <c r="AN47" s="124">
        <f t="shared" si="29"/>
        <v>0</v>
      </c>
      <c r="AO47" s="157">
        <f t="shared" si="9"/>
        <v>0</v>
      </c>
      <c r="AP47" s="322">
        <f t="shared" si="9"/>
        <v>0</v>
      </c>
      <c r="AQ47" s="478">
        <f t="shared" si="10"/>
        <v>0</v>
      </c>
      <c r="AR47" s="143">
        <f>'[2]Leaf-P'!N49</f>
        <v>0</v>
      </c>
      <c r="AS47" s="121"/>
      <c r="AT47" s="122">
        <f t="shared" si="30"/>
        <v>0</v>
      </c>
      <c r="AU47" s="121">
        <f>'[2]Leaf-P'!O49</f>
        <v>0</v>
      </c>
      <c r="AV47" s="121"/>
      <c r="AW47" s="123">
        <f t="shared" si="31"/>
        <v>0</v>
      </c>
      <c r="AX47" s="121">
        <f>'[2]Leaf-P'!P49</f>
        <v>0</v>
      </c>
      <c r="AY47" s="121"/>
      <c r="AZ47" s="122">
        <f t="shared" si="32"/>
        <v>0</v>
      </c>
      <c r="BA47" s="157">
        <f t="shared" si="33"/>
        <v>0</v>
      </c>
      <c r="BB47" s="158">
        <f t="shared" si="34"/>
        <v>0</v>
      </c>
      <c r="BC47" s="452">
        <f t="shared" si="35"/>
        <v>0</v>
      </c>
      <c r="BD47" s="166">
        <f t="shared" si="36"/>
        <v>0</v>
      </c>
      <c r="BE47" s="167">
        <f t="shared" si="37"/>
        <v>0</v>
      </c>
      <c r="BF47" s="447">
        <f t="shared" si="38"/>
        <v>0</v>
      </c>
      <c r="BG47" s="439">
        <f t="shared" si="39"/>
        <v>0</v>
      </c>
      <c r="BH47" s="447">
        <f t="shared" si="40"/>
        <v>0</v>
      </c>
      <c r="BI47" s="447">
        <f t="shared" si="41"/>
        <v>0</v>
      </c>
      <c r="BJ47" s="465"/>
      <c r="BL47" s="456">
        <f>VLOOKUP($B47,Test!$A$131:$J$184,4,0)</f>
        <v>0</v>
      </c>
    </row>
    <row r="48" spans="1:64" s="183" customFormat="1" ht="30" customHeight="1" x14ac:dyDescent="0.5">
      <c r="A48" s="184">
        <f t="shared" si="42"/>
        <v>42</v>
      </c>
      <c r="B48" s="222">
        <v>51614</v>
      </c>
      <c r="C48" s="236" t="s">
        <v>80</v>
      </c>
      <c r="D48" s="186" t="s">
        <v>75</v>
      </c>
      <c r="E48" s="143">
        <f>'[2]Leaf-P'!E50</f>
        <v>0</v>
      </c>
      <c r="F48" s="121"/>
      <c r="G48" s="122">
        <f t="shared" si="15"/>
        <v>0</v>
      </c>
      <c r="H48" s="121">
        <f>'[2]Leaf-P'!F50</f>
        <v>0</v>
      </c>
      <c r="I48" s="121"/>
      <c r="J48" s="122">
        <f t="shared" si="16"/>
        <v>0</v>
      </c>
      <c r="K48" s="121">
        <f>'[2]Leaf-P'!G50</f>
        <v>0</v>
      </c>
      <c r="L48" s="121"/>
      <c r="M48" s="124">
        <f t="shared" si="17"/>
        <v>0</v>
      </c>
      <c r="N48" s="157">
        <f t="shared" si="18"/>
        <v>0</v>
      </c>
      <c r="O48" s="322">
        <f t="shared" si="18"/>
        <v>0</v>
      </c>
      <c r="P48" s="159">
        <f t="shared" si="19"/>
        <v>0</v>
      </c>
      <c r="Q48" s="143">
        <f>'[2]Leaf-P'!H50</f>
        <v>0</v>
      </c>
      <c r="R48" s="121"/>
      <c r="S48" s="122">
        <f t="shared" si="20"/>
        <v>0</v>
      </c>
      <c r="T48" s="121">
        <f>'[2]Leaf-P'!I50</f>
        <v>0</v>
      </c>
      <c r="U48" s="121"/>
      <c r="V48" s="122">
        <f t="shared" si="21"/>
        <v>0</v>
      </c>
      <c r="W48" s="483">
        <f>'[2]Leaf-P'!J50</f>
        <v>0</v>
      </c>
      <c r="X48" s="121"/>
      <c r="Y48" s="124">
        <f t="shared" si="22"/>
        <v>0</v>
      </c>
      <c r="Z48" s="157">
        <f t="shared" si="23"/>
        <v>0</v>
      </c>
      <c r="AA48" s="322">
        <f t="shared" si="23"/>
        <v>0</v>
      </c>
      <c r="AB48" s="159">
        <f t="shared" si="24"/>
        <v>0</v>
      </c>
      <c r="AC48" s="439">
        <f t="shared" si="25"/>
        <v>0</v>
      </c>
      <c r="AD48" s="327">
        <f t="shared" si="25"/>
        <v>0</v>
      </c>
      <c r="AE48" s="175">
        <f t="shared" si="26"/>
        <v>0</v>
      </c>
      <c r="AF48" s="143">
        <f>'[2]Leaf-P'!K50</f>
        <v>0</v>
      </c>
      <c r="AG48" s="121"/>
      <c r="AH48" s="122">
        <f t="shared" si="27"/>
        <v>0</v>
      </c>
      <c r="AI48" s="121">
        <f>'[2]Leaf-P'!L50</f>
        <v>0</v>
      </c>
      <c r="AJ48" s="121"/>
      <c r="AK48" s="122">
        <f t="shared" si="28"/>
        <v>0</v>
      </c>
      <c r="AL48" s="121">
        <f>'[2]Leaf-P'!M50</f>
        <v>0</v>
      </c>
      <c r="AM48" s="121"/>
      <c r="AN48" s="124">
        <f t="shared" si="29"/>
        <v>0</v>
      </c>
      <c r="AO48" s="157">
        <f t="shared" si="9"/>
        <v>0</v>
      </c>
      <c r="AP48" s="322">
        <f t="shared" si="9"/>
        <v>0</v>
      </c>
      <c r="AQ48" s="478">
        <f t="shared" si="10"/>
        <v>0</v>
      </c>
      <c r="AR48" s="143">
        <f>'[2]Leaf-P'!N50</f>
        <v>0</v>
      </c>
      <c r="AS48" s="121"/>
      <c r="AT48" s="122">
        <f t="shared" si="30"/>
        <v>0</v>
      </c>
      <c r="AU48" s="121">
        <f>'[2]Leaf-P'!O50</f>
        <v>0</v>
      </c>
      <c r="AV48" s="121"/>
      <c r="AW48" s="123">
        <f t="shared" si="31"/>
        <v>0</v>
      </c>
      <c r="AX48" s="121">
        <f>'[2]Leaf-P'!P50</f>
        <v>0</v>
      </c>
      <c r="AY48" s="121"/>
      <c r="AZ48" s="122">
        <f t="shared" si="32"/>
        <v>0</v>
      </c>
      <c r="BA48" s="157">
        <f t="shared" si="33"/>
        <v>0</v>
      </c>
      <c r="BB48" s="158">
        <f t="shared" si="34"/>
        <v>0</v>
      </c>
      <c r="BC48" s="452">
        <f t="shared" si="35"/>
        <v>0</v>
      </c>
      <c r="BD48" s="166">
        <f t="shared" si="36"/>
        <v>0</v>
      </c>
      <c r="BE48" s="167">
        <f t="shared" si="37"/>
        <v>0</v>
      </c>
      <c r="BF48" s="447">
        <f t="shared" si="38"/>
        <v>0</v>
      </c>
      <c r="BG48" s="439">
        <f t="shared" si="39"/>
        <v>0</v>
      </c>
      <c r="BH48" s="447">
        <f t="shared" si="40"/>
        <v>0</v>
      </c>
      <c r="BI48" s="447">
        <f t="shared" si="41"/>
        <v>0</v>
      </c>
      <c r="BJ48" s="465"/>
      <c r="BL48" s="456">
        <f>VLOOKUP($B48,Test!$A$131:$J$184,4,0)</f>
        <v>0</v>
      </c>
    </row>
    <row r="49" spans="1:64" s="183" customFormat="1" ht="30" customHeight="1" x14ac:dyDescent="0.5">
      <c r="A49" s="184">
        <f t="shared" si="42"/>
        <v>43</v>
      </c>
      <c r="B49" s="222">
        <v>51615</v>
      </c>
      <c r="C49" s="236" t="s">
        <v>81</v>
      </c>
      <c r="D49" s="186" t="s">
        <v>86</v>
      </c>
      <c r="E49" s="143">
        <f>'[2]Leaf-P'!E51</f>
        <v>0</v>
      </c>
      <c r="F49" s="121"/>
      <c r="G49" s="122">
        <f t="shared" si="15"/>
        <v>0</v>
      </c>
      <c r="H49" s="121">
        <f>'[2]Leaf-P'!F51</f>
        <v>0</v>
      </c>
      <c r="I49" s="121"/>
      <c r="J49" s="122">
        <f t="shared" si="16"/>
        <v>0</v>
      </c>
      <c r="K49" s="121">
        <f>'[2]Leaf-P'!G51</f>
        <v>0</v>
      </c>
      <c r="L49" s="121"/>
      <c r="M49" s="124">
        <f t="shared" si="17"/>
        <v>0</v>
      </c>
      <c r="N49" s="157">
        <f t="shared" si="18"/>
        <v>0</v>
      </c>
      <c r="O49" s="322">
        <f t="shared" si="18"/>
        <v>0</v>
      </c>
      <c r="P49" s="159">
        <f t="shared" si="19"/>
        <v>0</v>
      </c>
      <c r="Q49" s="143">
        <f>'[2]Leaf-P'!H51</f>
        <v>0</v>
      </c>
      <c r="R49" s="121"/>
      <c r="S49" s="122">
        <f t="shared" si="20"/>
        <v>0</v>
      </c>
      <c r="T49" s="121">
        <f>'[2]Leaf-P'!I51</f>
        <v>0</v>
      </c>
      <c r="U49" s="121"/>
      <c r="V49" s="122">
        <f t="shared" si="21"/>
        <v>0</v>
      </c>
      <c r="W49" s="483">
        <f>'[2]Leaf-P'!J51</f>
        <v>0</v>
      </c>
      <c r="X49" s="121"/>
      <c r="Y49" s="124">
        <f t="shared" si="22"/>
        <v>0</v>
      </c>
      <c r="Z49" s="157">
        <f t="shared" si="23"/>
        <v>0</v>
      </c>
      <c r="AA49" s="322">
        <f t="shared" si="23"/>
        <v>0</v>
      </c>
      <c r="AB49" s="159">
        <f t="shared" si="24"/>
        <v>0</v>
      </c>
      <c r="AC49" s="439">
        <f t="shared" si="25"/>
        <v>0</v>
      </c>
      <c r="AD49" s="327">
        <f t="shared" si="25"/>
        <v>0</v>
      </c>
      <c r="AE49" s="175">
        <f t="shared" si="26"/>
        <v>0</v>
      </c>
      <c r="AF49" s="143">
        <f>'[2]Leaf-P'!K51</f>
        <v>0</v>
      </c>
      <c r="AG49" s="121"/>
      <c r="AH49" s="122">
        <f t="shared" si="27"/>
        <v>0</v>
      </c>
      <c r="AI49" s="121">
        <f>'[2]Leaf-P'!L51</f>
        <v>0</v>
      </c>
      <c r="AJ49" s="121"/>
      <c r="AK49" s="122">
        <f t="shared" si="28"/>
        <v>0</v>
      </c>
      <c r="AL49" s="121">
        <f>'[2]Leaf-P'!M51</f>
        <v>0</v>
      </c>
      <c r="AM49" s="121"/>
      <c r="AN49" s="124">
        <f t="shared" si="29"/>
        <v>0</v>
      </c>
      <c r="AO49" s="157">
        <f t="shared" si="9"/>
        <v>0</v>
      </c>
      <c r="AP49" s="322">
        <f t="shared" si="9"/>
        <v>0</v>
      </c>
      <c r="AQ49" s="478">
        <f t="shared" si="10"/>
        <v>0</v>
      </c>
      <c r="AR49" s="143">
        <f>'[2]Leaf-P'!N51</f>
        <v>0</v>
      </c>
      <c r="AS49" s="121"/>
      <c r="AT49" s="122">
        <f t="shared" si="30"/>
        <v>0</v>
      </c>
      <c r="AU49" s="121">
        <f>'[2]Leaf-P'!O51</f>
        <v>0</v>
      </c>
      <c r="AV49" s="121"/>
      <c r="AW49" s="123">
        <f t="shared" si="31"/>
        <v>0</v>
      </c>
      <c r="AX49" s="121">
        <f>'[2]Leaf-P'!P51</f>
        <v>0</v>
      </c>
      <c r="AY49" s="121"/>
      <c r="AZ49" s="122">
        <f t="shared" si="32"/>
        <v>0</v>
      </c>
      <c r="BA49" s="157">
        <f t="shared" si="33"/>
        <v>0</v>
      </c>
      <c r="BB49" s="158">
        <f t="shared" si="34"/>
        <v>0</v>
      </c>
      <c r="BC49" s="452">
        <f t="shared" si="35"/>
        <v>0</v>
      </c>
      <c r="BD49" s="166">
        <f t="shared" si="36"/>
        <v>0</v>
      </c>
      <c r="BE49" s="167">
        <f t="shared" si="37"/>
        <v>0</v>
      </c>
      <c r="BF49" s="447">
        <f t="shared" si="38"/>
        <v>0</v>
      </c>
      <c r="BG49" s="439">
        <f t="shared" si="39"/>
        <v>0</v>
      </c>
      <c r="BH49" s="447">
        <f t="shared" si="40"/>
        <v>0</v>
      </c>
      <c r="BI49" s="447">
        <f t="shared" si="41"/>
        <v>0</v>
      </c>
      <c r="BJ49" s="465"/>
      <c r="BL49" s="456">
        <f>VLOOKUP($B49,Test!$A$131:$J$184,4,0)</f>
        <v>0</v>
      </c>
    </row>
    <row r="50" spans="1:64" s="183" customFormat="1" ht="30" customHeight="1" x14ac:dyDescent="0.5">
      <c r="A50" s="184">
        <f t="shared" si="42"/>
        <v>44</v>
      </c>
      <c r="B50" s="222">
        <v>51616</v>
      </c>
      <c r="C50" s="236" t="s">
        <v>36</v>
      </c>
      <c r="D50" s="186" t="s">
        <v>76</v>
      </c>
      <c r="E50" s="143">
        <f>'[2]Leaf-P'!E52</f>
        <v>0</v>
      </c>
      <c r="F50" s="121"/>
      <c r="G50" s="122">
        <f t="shared" si="15"/>
        <v>0</v>
      </c>
      <c r="H50" s="121">
        <f>'[2]Leaf-P'!F52</f>
        <v>0</v>
      </c>
      <c r="I50" s="121"/>
      <c r="J50" s="122">
        <f t="shared" si="16"/>
        <v>0</v>
      </c>
      <c r="K50" s="121">
        <f>'[2]Leaf-P'!G52</f>
        <v>0</v>
      </c>
      <c r="L50" s="121"/>
      <c r="M50" s="124">
        <f t="shared" si="17"/>
        <v>0</v>
      </c>
      <c r="N50" s="157">
        <f t="shared" si="18"/>
        <v>0</v>
      </c>
      <c r="O50" s="322">
        <f t="shared" si="18"/>
        <v>0</v>
      </c>
      <c r="P50" s="159">
        <f t="shared" si="19"/>
        <v>0</v>
      </c>
      <c r="Q50" s="143">
        <f>'[2]Leaf-P'!H52</f>
        <v>0</v>
      </c>
      <c r="R50" s="121"/>
      <c r="S50" s="122">
        <f t="shared" si="20"/>
        <v>0</v>
      </c>
      <c r="T50" s="121">
        <f>'[2]Leaf-P'!I52</f>
        <v>0</v>
      </c>
      <c r="U50" s="121"/>
      <c r="V50" s="122">
        <f t="shared" si="21"/>
        <v>0</v>
      </c>
      <c r="W50" s="483">
        <f>'[2]Leaf-P'!J52</f>
        <v>0</v>
      </c>
      <c r="X50" s="121"/>
      <c r="Y50" s="124">
        <f t="shared" si="22"/>
        <v>0</v>
      </c>
      <c r="Z50" s="157">
        <f t="shared" si="23"/>
        <v>0</v>
      </c>
      <c r="AA50" s="322">
        <f t="shared" si="23"/>
        <v>0</v>
      </c>
      <c r="AB50" s="159">
        <f t="shared" si="24"/>
        <v>0</v>
      </c>
      <c r="AC50" s="439">
        <f t="shared" si="25"/>
        <v>0</v>
      </c>
      <c r="AD50" s="327">
        <f t="shared" si="25"/>
        <v>0</v>
      </c>
      <c r="AE50" s="175">
        <f t="shared" si="26"/>
        <v>0</v>
      </c>
      <c r="AF50" s="143">
        <f>'[2]Leaf-P'!K52</f>
        <v>0</v>
      </c>
      <c r="AG50" s="121"/>
      <c r="AH50" s="122">
        <f t="shared" si="27"/>
        <v>0</v>
      </c>
      <c r="AI50" s="121">
        <f>'[2]Leaf-P'!L52</f>
        <v>0</v>
      </c>
      <c r="AJ50" s="121"/>
      <c r="AK50" s="122">
        <f t="shared" si="28"/>
        <v>0</v>
      </c>
      <c r="AL50" s="121">
        <f>'[2]Leaf-P'!M52</f>
        <v>0</v>
      </c>
      <c r="AM50" s="121"/>
      <c r="AN50" s="124">
        <f t="shared" si="29"/>
        <v>0</v>
      </c>
      <c r="AO50" s="157">
        <f t="shared" si="9"/>
        <v>0</v>
      </c>
      <c r="AP50" s="322">
        <f t="shared" si="9"/>
        <v>0</v>
      </c>
      <c r="AQ50" s="478">
        <f t="shared" si="10"/>
        <v>0</v>
      </c>
      <c r="AR50" s="143">
        <f>'[2]Leaf-P'!N52</f>
        <v>0</v>
      </c>
      <c r="AS50" s="121"/>
      <c r="AT50" s="122">
        <f t="shared" si="30"/>
        <v>0</v>
      </c>
      <c r="AU50" s="121">
        <f>'[2]Leaf-P'!O52</f>
        <v>0</v>
      </c>
      <c r="AV50" s="121"/>
      <c r="AW50" s="123">
        <f t="shared" si="31"/>
        <v>0</v>
      </c>
      <c r="AX50" s="121">
        <f>'[2]Leaf-P'!P52</f>
        <v>0</v>
      </c>
      <c r="AY50" s="121"/>
      <c r="AZ50" s="122">
        <f t="shared" si="32"/>
        <v>0</v>
      </c>
      <c r="BA50" s="157">
        <f t="shared" si="33"/>
        <v>0</v>
      </c>
      <c r="BB50" s="158">
        <f t="shared" si="34"/>
        <v>0</v>
      </c>
      <c r="BC50" s="452">
        <f t="shared" si="35"/>
        <v>0</v>
      </c>
      <c r="BD50" s="166">
        <f t="shared" si="36"/>
        <v>0</v>
      </c>
      <c r="BE50" s="167">
        <f t="shared" si="37"/>
        <v>0</v>
      </c>
      <c r="BF50" s="447">
        <f t="shared" si="38"/>
        <v>0</v>
      </c>
      <c r="BG50" s="439">
        <f t="shared" si="39"/>
        <v>0</v>
      </c>
      <c r="BH50" s="447">
        <f t="shared" si="40"/>
        <v>0</v>
      </c>
      <c r="BI50" s="447">
        <f t="shared" si="41"/>
        <v>0</v>
      </c>
      <c r="BJ50" s="465"/>
      <c r="BL50" s="456">
        <f>VLOOKUP($B50,Test!$A$131:$J$184,4,0)</f>
        <v>0</v>
      </c>
    </row>
    <row r="51" spans="1:64" s="183" customFormat="1" ht="30" customHeight="1" x14ac:dyDescent="0.5">
      <c r="A51" s="181">
        <f t="shared" si="42"/>
        <v>45</v>
      </c>
      <c r="B51" s="222">
        <v>51617</v>
      </c>
      <c r="C51" s="236" t="s">
        <v>37</v>
      </c>
      <c r="D51" s="186" t="s">
        <v>77</v>
      </c>
      <c r="E51" s="143">
        <f>'[2]Leaf-P'!E53</f>
        <v>0</v>
      </c>
      <c r="F51" s="121"/>
      <c r="G51" s="122">
        <f t="shared" si="15"/>
        <v>0</v>
      </c>
      <c r="H51" s="121">
        <f>'[2]Leaf-P'!F53</f>
        <v>0</v>
      </c>
      <c r="I51" s="121"/>
      <c r="J51" s="122">
        <f t="shared" si="16"/>
        <v>0</v>
      </c>
      <c r="K51" s="121">
        <f>'[2]Leaf-P'!G53</f>
        <v>0</v>
      </c>
      <c r="L51" s="121"/>
      <c r="M51" s="124">
        <f t="shared" si="17"/>
        <v>0</v>
      </c>
      <c r="N51" s="157">
        <f t="shared" ref="N51:O53" si="43">+E51+H51+K51</f>
        <v>0</v>
      </c>
      <c r="O51" s="322">
        <f t="shared" si="43"/>
        <v>0</v>
      </c>
      <c r="P51" s="159">
        <f t="shared" si="19"/>
        <v>0</v>
      </c>
      <c r="Q51" s="143">
        <f>'[2]Leaf-P'!H53</f>
        <v>0</v>
      </c>
      <c r="R51" s="121"/>
      <c r="S51" s="122">
        <f t="shared" si="20"/>
        <v>0</v>
      </c>
      <c r="T51" s="121">
        <f>'[2]Leaf-P'!I53</f>
        <v>0</v>
      </c>
      <c r="U51" s="121"/>
      <c r="V51" s="122">
        <f t="shared" si="21"/>
        <v>0</v>
      </c>
      <c r="W51" s="483">
        <f>'[2]Leaf-P'!J53</f>
        <v>0</v>
      </c>
      <c r="X51" s="121"/>
      <c r="Y51" s="124">
        <f t="shared" si="22"/>
        <v>0</v>
      </c>
      <c r="Z51" s="157">
        <f t="shared" ref="Z51:AA53" si="44">+Q51+T51+W51</f>
        <v>0</v>
      </c>
      <c r="AA51" s="322">
        <f t="shared" si="44"/>
        <v>0</v>
      </c>
      <c r="AB51" s="159">
        <f t="shared" si="24"/>
        <v>0</v>
      </c>
      <c r="AC51" s="439">
        <f t="shared" ref="AC51:AD53" si="45">+E51+H51+K51+Q51+T51+W51</f>
        <v>0</v>
      </c>
      <c r="AD51" s="327">
        <f t="shared" si="45"/>
        <v>0</v>
      </c>
      <c r="AE51" s="175">
        <f t="shared" si="26"/>
        <v>0</v>
      </c>
      <c r="AF51" s="143">
        <f>'[2]Leaf-P'!K53</f>
        <v>0</v>
      </c>
      <c r="AG51" s="121"/>
      <c r="AH51" s="122">
        <f t="shared" si="27"/>
        <v>0</v>
      </c>
      <c r="AI51" s="121">
        <f>'[2]Leaf-P'!L53</f>
        <v>0</v>
      </c>
      <c r="AJ51" s="121"/>
      <c r="AK51" s="122">
        <f t="shared" si="28"/>
        <v>0</v>
      </c>
      <c r="AL51" s="121">
        <f>'[2]Leaf-P'!M53</f>
        <v>0</v>
      </c>
      <c r="AM51" s="121"/>
      <c r="AN51" s="124">
        <f t="shared" si="29"/>
        <v>0</v>
      </c>
      <c r="AO51" s="157">
        <f t="shared" ref="AO51:AP53" si="46">+AF51+AI51+AL51</f>
        <v>0</v>
      </c>
      <c r="AP51" s="322">
        <f t="shared" si="46"/>
        <v>0</v>
      </c>
      <c r="AQ51" s="478">
        <f t="shared" si="10"/>
        <v>0</v>
      </c>
      <c r="AR51" s="143">
        <f>'[2]Leaf-P'!N53</f>
        <v>0</v>
      </c>
      <c r="AS51" s="121"/>
      <c r="AT51" s="122">
        <f t="shared" si="30"/>
        <v>0</v>
      </c>
      <c r="AU51" s="121">
        <f>'[2]Leaf-P'!O53</f>
        <v>0</v>
      </c>
      <c r="AV51" s="121"/>
      <c r="AW51" s="123">
        <f t="shared" si="31"/>
        <v>0</v>
      </c>
      <c r="AX51" s="121">
        <f>'[2]Leaf-P'!P53</f>
        <v>0</v>
      </c>
      <c r="AY51" s="121"/>
      <c r="AZ51" s="122">
        <f t="shared" si="32"/>
        <v>0</v>
      </c>
      <c r="BA51" s="157">
        <f t="shared" si="33"/>
        <v>0</v>
      </c>
      <c r="BB51" s="158">
        <f t="shared" si="34"/>
        <v>0</v>
      </c>
      <c r="BC51" s="452">
        <f t="shared" si="35"/>
        <v>0</v>
      </c>
      <c r="BD51" s="166">
        <f t="shared" si="36"/>
        <v>0</v>
      </c>
      <c r="BE51" s="167">
        <f t="shared" si="37"/>
        <v>0</v>
      </c>
      <c r="BF51" s="447">
        <f t="shared" si="38"/>
        <v>0</v>
      </c>
      <c r="BG51" s="439">
        <f t="shared" si="39"/>
        <v>0</v>
      </c>
      <c r="BH51" s="447">
        <f t="shared" si="40"/>
        <v>0</v>
      </c>
      <c r="BI51" s="486">
        <f t="shared" si="41"/>
        <v>0</v>
      </c>
      <c r="BJ51" s="465"/>
      <c r="BL51" s="456">
        <f>VLOOKUP($B51,Test!$A$131:$J$184,4,0)</f>
        <v>0</v>
      </c>
    </row>
    <row r="52" spans="1:64" s="183" customFormat="1" ht="30" customHeight="1" x14ac:dyDescent="0.5">
      <c r="A52" s="184">
        <f t="shared" si="42"/>
        <v>46</v>
      </c>
      <c r="B52" s="512">
        <v>51698</v>
      </c>
      <c r="C52" s="514" t="s">
        <v>266</v>
      </c>
      <c r="D52" s="233"/>
      <c r="E52" s="143"/>
      <c r="F52" s="121"/>
      <c r="G52" s="122">
        <f t="shared" ref="G52" si="47">E52-F52</f>
        <v>0</v>
      </c>
      <c r="H52" s="121"/>
      <c r="I52" s="121">
        <v>-704209.22</v>
      </c>
      <c r="J52" s="122">
        <f t="shared" ref="J52" si="48">H52-I52</f>
        <v>704209.22</v>
      </c>
      <c r="K52" s="121"/>
      <c r="L52" s="121">
        <v>-1778138.12</v>
      </c>
      <c r="M52" s="124">
        <f t="shared" ref="M52" si="49">K52-L52</f>
        <v>1778138.12</v>
      </c>
      <c r="N52" s="157">
        <f t="shared" ref="N52" si="50">+E52+H52+K52</f>
        <v>0</v>
      </c>
      <c r="O52" s="322">
        <f t="shared" ref="O52" si="51">+F52+I52+L52</f>
        <v>-2482347.34</v>
      </c>
      <c r="P52" s="159">
        <f t="shared" ref="P52" si="52">+N52-O52</f>
        <v>2482347.34</v>
      </c>
      <c r="Q52" s="143"/>
      <c r="R52" s="121">
        <v>-780390.96</v>
      </c>
      <c r="S52" s="122">
        <f t="shared" ref="S52" si="53">Q52-R52</f>
        <v>780390.96</v>
      </c>
      <c r="T52" s="121"/>
      <c r="U52" s="121"/>
      <c r="V52" s="122">
        <f t="shared" ref="V52" si="54">T52-U52</f>
        <v>0</v>
      </c>
      <c r="W52" s="483"/>
      <c r="X52" s="121"/>
      <c r="Y52" s="124">
        <f t="shared" ref="Y52" si="55">W52-X52</f>
        <v>0</v>
      </c>
      <c r="Z52" s="157">
        <f t="shared" ref="Z52" si="56">+Q52+T52+W52</f>
        <v>0</v>
      </c>
      <c r="AA52" s="322">
        <f t="shared" ref="AA52" si="57">+R52+U52+X52</f>
        <v>-780390.96</v>
      </c>
      <c r="AB52" s="159">
        <f t="shared" ref="AB52" si="58">+Z52-AA52</f>
        <v>780390.96</v>
      </c>
      <c r="AC52" s="439">
        <f t="shared" ref="AC52" si="59">+E52+H52+K52+Q52+T52+W52</f>
        <v>0</v>
      </c>
      <c r="AD52" s="327">
        <f t="shared" ref="AD52" si="60">+F52+I52+L52+R52+U52+X52</f>
        <v>-3262738.3</v>
      </c>
      <c r="AE52" s="175">
        <f t="shared" ref="AE52" si="61">+AC52-AD52</f>
        <v>3262738.3</v>
      </c>
      <c r="AF52" s="143"/>
      <c r="AG52" s="121"/>
      <c r="AH52" s="122">
        <f t="shared" ref="AH52" si="62">AF52-AG52</f>
        <v>0</v>
      </c>
      <c r="AI52" s="121"/>
      <c r="AJ52" s="121"/>
      <c r="AK52" s="122">
        <f t="shared" ref="AK52" si="63">AI52-AJ52</f>
        <v>0</v>
      </c>
      <c r="AL52" s="121"/>
      <c r="AM52" s="121"/>
      <c r="AN52" s="124">
        <f t="shared" ref="AN52" si="64">AL52-AM52</f>
        <v>0</v>
      </c>
      <c r="AO52" s="157">
        <f t="shared" ref="AO52" si="65">+AF52+AI52+AL52</f>
        <v>0</v>
      </c>
      <c r="AP52" s="322">
        <f t="shared" ref="AP52" si="66">+AG52+AJ52+AM52</f>
        <v>0</v>
      </c>
      <c r="AQ52" s="478">
        <f t="shared" ref="AQ52" si="67">AO52-AP52</f>
        <v>0</v>
      </c>
      <c r="AR52" s="143"/>
      <c r="AS52" s="121"/>
      <c r="AT52" s="122">
        <f t="shared" ref="AT52" si="68">AR52-AS52</f>
        <v>0</v>
      </c>
      <c r="AU52" s="121"/>
      <c r="AV52" s="121"/>
      <c r="AW52" s="123">
        <f t="shared" ref="AW52" si="69">AU52-AV52</f>
        <v>0</v>
      </c>
      <c r="AX52" s="121"/>
      <c r="AY52" s="121"/>
      <c r="AZ52" s="122">
        <f t="shared" ref="AZ52" si="70">AX52-AY52</f>
        <v>0</v>
      </c>
      <c r="BA52" s="157">
        <f t="shared" ref="BA52" si="71">AR52+AU52+AX52</f>
        <v>0</v>
      </c>
      <c r="BB52" s="158">
        <f t="shared" ref="BB52" si="72">AS52+AV52+AY52</f>
        <v>0</v>
      </c>
      <c r="BC52" s="452">
        <f t="shared" ref="BC52" si="73">BA52-BB52</f>
        <v>0</v>
      </c>
      <c r="BD52" s="166">
        <f t="shared" ref="BD52" si="74">AF52+AI52+AL52+AR52+AU52+AX52</f>
        <v>0</v>
      </c>
      <c r="BE52" s="167">
        <f t="shared" ref="BE52" si="75">AG52+AJ52+AM52+AS52+AV52+AY52</f>
        <v>0</v>
      </c>
      <c r="BF52" s="447">
        <f t="shared" ref="BF52" si="76">BD52-BE52</f>
        <v>0</v>
      </c>
      <c r="BG52" s="439">
        <f t="shared" ref="BG52" si="77">AC52+BD52</f>
        <v>0</v>
      </c>
      <c r="BH52" s="447">
        <f t="shared" ref="BH52" si="78">AD52+BE52</f>
        <v>-3262738.3</v>
      </c>
      <c r="BI52" s="486">
        <f t="shared" ref="BI52" si="79">BG52-BH52</f>
        <v>3262738.3</v>
      </c>
      <c r="BJ52" s="465"/>
      <c r="BL52" s="456"/>
    </row>
    <row r="53" spans="1:64" s="183" customFormat="1" ht="30" customHeight="1" thickBot="1" x14ac:dyDescent="0.55000000000000004">
      <c r="A53" s="181">
        <f t="shared" si="42"/>
        <v>47</v>
      </c>
      <c r="B53" s="230">
        <v>51708</v>
      </c>
      <c r="C53" s="238" t="s">
        <v>247</v>
      </c>
      <c r="D53" s="233" t="s">
        <v>250</v>
      </c>
      <c r="E53" s="143">
        <f>'[2]Leaf-P'!E54</f>
        <v>0</v>
      </c>
      <c r="F53" s="126"/>
      <c r="G53" s="144">
        <f t="shared" si="15"/>
        <v>0</v>
      </c>
      <c r="H53" s="126">
        <f>'[2]Leaf-P'!F54</f>
        <v>0</v>
      </c>
      <c r="I53" s="126"/>
      <c r="J53" s="144">
        <f t="shared" si="16"/>
        <v>0</v>
      </c>
      <c r="K53" s="126">
        <f>'[2]Leaf-P'!G54</f>
        <v>0</v>
      </c>
      <c r="L53" s="126"/>
      <c r="M53" s="146">
        <f t="shared" si="17"/>
        <v>0</v>
      </c>
      <c r="N53" s="160">
        <f t="shared" si="43"/>
        <v>0</v>
      </c>
      <c r="O53" s="323">
        <f t="shared" si="43"/>
        <v>0</v>
      </c>
      <c r="P53" s="162">
        <f t="shared" si="19"/>
        <v>0</v>
      </c>
      <c r="Q53" s="461">
        <f>'[2]Leaf-P'!H54</f>
        <v>0</v>
      </c>
      <c r="R53" s="126"/>
      <c r="S53" s="144">
        <f t="shared" si="20"/>
        <v>0</v>
      </c>
      <c r="T53" s="126">
        <f>'[2]Leaf-P'!I54</f>
        <v>0</v>
      </c>
      <c r="U53" s="126"/>
      <c r="V53" s="144">
        <f t="shared" si="21"/>
        <v>0</v>
      </c>
      <c r="W53" s="483">
        <f>'[2]Leaf-P'!J54</f>
        <v>0</v>
      </c>
      <c r="X53" s="126"/>
      <c r="Y53" s="146">
        <f t="shared" si="22"/>
        <v>0</v>
      </c>
      <c r="Z53" s="160">
        <f t="shared" si="44"/>
        <v>0</v>
      </c>
      <c r="AA53" s="323">
        <f t="shared" si="44"/>
        <v>0</v>
      </c>
      <c r="AB53" s="162">
        <f t="shared" si="24"/>
        <v>0</v>
      </c>
      <c r="AC53" s="440">
        <f t="shared" si="45"/>
        <v>0</v>
      </c>
      <c r="AD53" s="328">
        <f t="shared" si="45"/>
        <v>0</v>
      </c>
      <c r="AE53" s="176">
        <f t="shared" si="26"/>
        <v>0</v>
      </c>
      <c r="AF53" s="461">
        <f>'[2]Leaf-P'!K54</f>
        <v>0</v>
      </c>
      <c r="AG53" s="126"/>
      <c r="AH53" s="144">
        <f t="shared" si="27"/>
        <v>0</v>
      </c>
      <c r="AI53" s="126">
        <f>'[2]Leaf-P'!L54</f>
        <v>0</v>
      </c>
      <c r="AJ53" s="126"/>
      <c r="AK53" s="144">
        <f t="shared" si="28"/>
        <v>0</v>
      </c>
      <c r="AL53" s="126">
        <f>'[2]Leaf-P'!M54</f>
        <v>0</v>
      </c>
      <c r="AM53" s="126"/>
      <c r="AN53" s="146">
        <f t="shared" si="29"/>
        <v>0</v>
      </c>
      <c r="AO53" s="160">
        <f t="shared" si="46"/>
        <v>0</v>
      </c>
      <c r="AP53" s="323">
        <f t="shared" si="46"/>
        <v>0</v>
      </c>
      <c r="AQ53" s="479">
        <f t="shared" si="10"/>
        <v>0</v>
      </c>
      <c r="AR53" s="461">
        <f>'[2]Leaf-P'!N54</f>
        <v>0</v>
      </c>
      <c r="AS53" s="126"/>
      <c r="AT53" s="122">
        <f t="shared" si="30"/>
        <v>0</v>
      </c>
      <c r="AU53" s="126">
        <f>'[2]Leaf-P'!O54</f>
        <v>0</v>
      </c>
      <c r="AV53" s="126"/>
      <c r="AW53" s="123">
        <f t="shared" si="31"/>
        <v>0</v>
      </c>
      <c r="AX53" s="126">
        <f>'[2]Leaf-P'!P54</f>
        <v>0</v>
      </c>
      <c r="AY53" s="126"/>
      <c r="AZ53" s="122">
        <f t="shared" si="32"/>
        <v>0</v>
      </c>
      <c r="BA53" s="160">
        <f t="shared" si="33"/>
        <v>0</v>
      </c>
      <c r="BB53" s="161">
        <f t="shared" si="34"/>
        <v>0</v>
      </c>
      <c r="BC53" s="453">
        <f t="shared" si="35"/>
        <v>0</v>
      </c>
      <c r="BD53" s="169">
        <f t="shared" si="36"/>
        <v>0</v>
      </c>
      <c r="BE53" s="170">
        <f t="shared" si="37"/>
        <v>0</v>
      </c>
      <c r="BF53" s="448">
        <f t="shared" si="38"/>
        <v>0</v>
      </c>
      <c r="BG53" s="440">
        <f t="shared" si="39"/>
        <v>0</v>
      </c>
      <c r="BH53" s="448">
        <f t="shared" si="40"/>
        <v>0</v>
      </c>
      <c r="BI53" s="448">
        <f t="shared" si="41"/>
        <v>0</v>
      </c>
      <c r="BJ53" s="465"/>
      <c r="BL53" s="456">
        <f>VLOOKUP($B53,Test!$A$131:$J$184,4,0)</f>
        <v>0</v>
      </c>
    </row>
    <row r="54" spans="1:64" s="114" customFormat="1" ht="33" customHeight="1" thickBot="1" x14ac:dyDescent="0.55000000000000004">
      <c r="A54" s="540" t="s">
        <v>97</v>
      </c>
      <c r="B54" s="541"/>
      <c r="C54" s="549"/>
      <c r="D54" s="113"/>
      <c r="E54" s="155">
        <f t="shared" ref="E54:AJ54" si="80">SUM(E7:E53)</f>
        <v>12855164.37713011</v>
      </c>
      <c r="F54" s="459">
        <f t="shared" si="80"/>
        <v>12234959.800000001</v>
      </c>
      <c r="G54" s="136">
        <f t="shared" si="80"/>
        <v>620204.57713010919</v>
      </c>
      <c r="H54" s="135">
        <f t="shared" si="80"/>
        <v>13198488.989211498</v>
      </c>
      <c r="I54" s="135">
        <f t="shared" si="80"/>
        <v>13228937.549999997</v>
      </c>
      <c r="J54" s="136">
        <f t="shared" si="80"/>
        <v>-30448.560788504197</v>
      </c>
      <c r="K54" s="135">
        <f t="shared" si="80"/>
        <v>13523104.351058574</v>
      </c>
      <c r="L54" s="135">
        <f t="shared" si="80"/>
        <v>12601909.870000005</v>
      </c>
      <c r="M54" s="139">
        <f t="shared" si="80"/>
        <v>921194.4810585751</v>
      </c>
      <c r="N54" s="163">
        <f t="shared" si="80"/>
        <v>39576757.717400186</v>
      </c>
      <c r="O54" s="324">
        <f t="shared" si="80"/>
        <v>38065807.219999999</v>
      </c>
      <c r="P54" s="165">
        <f t="shared" si="80"/>
        <v>1510950.4974001804</v>
      </c>
      <c r="Q54" s="155">
        <f t="shared" si="80"/>
        <v>11602736.481936786</v>
      </c>
      <c r="R54" s="135">
        <f t="shared" si="80"/>
        <v>9631380.870000001</v>
      </c>
      <c r="S54" s="136">
        <f t="shared" si="80"/>
        <v>1971355.6119367878</v>
      </c>
      <c r="T54" s="135">
        <f t="shared" si="80"/>
        <v>13382530.845048336</v>
      </c>
      <c r="U54" s="135">
        <f t="shared" si="80"/>
        <v>0</v>
      </c>
      <c r="V54" s="136">
        <f t="shared" si="80"/>
        <v>13382530.845048336</v>
      </c>
      <c r="W54" s="135">
        <f t="shared" si="80"/>
        <v>13528291.468891935</v>
      </c>
      <c r="X54" s="135">
        <f t="shared" si="80"/>
        <v>0</v>
      </c>
      <c r="Y54" s="139">
        <f t="shared" si="80"/>
        <v>13528291.468891935</v>
      </c>
      <c r="Z54" s="163">
        <f t="shared" si="80"/>
        <v>38513558.795877062</v>
      </c>
      <c r="AA54" s="324">
        <f t="shared" si="80"/>
        <v>9631380.870000001</v>
      </c>
      <c r="AB54" s="165">
        <f t="shared" si="80"/>
        <v>28882177.925877057</v>
      </c>
      <c r="AC54" s="441">
        <f t="shared" si="80"/>
        <v>78090316.513277248</v>
      </c>
      <c r="AD54" s="178">
        <f t="shared" si="80"/>
        <v>47697188.089999996</v>
      </c>
      <c r="AE54" s="179">
        <f t="shared" si="80"/>
        <v>30393128.423277244</v>
      </c>
      <c r="AF54" s="155">
        <f t="shared" si="80"/>
        <v>12201847.759815168</v>
      </c>
      <c r="AG54" s="135">
        <f t="shared" si="80"/>
        <v>0</v>
      </c>
      <c r="AH54" s="136">
        <f t="shared" si="80"/>
        <v>12201847.759815168</v>
      </c>
      <c r="AI54" s="135">
        <f t="shared" si="80"/>
        <v>11642840.065238807</v>
      </c>
      <c r="AJ54" s="135">
        <f t="shared" si="80"/>
        <v>0</v>
      </c>
      <c r="AK54" s="136">
        <f t="shared" ref="AK54:BI54" si="81">SUM(AK7:AK53)</f>
        <v>11642840.065238807</v>
      </c>
      <c r="AL54" s="135">
        <f t="shared" si="81"/>
        <v>12054521.289970955</v>
      </c>
      <c r="AM54" s="131">
        <f t="shared" si="81"/>
        <v>0</v>
      </c>
      <c r="AN54" s="139">
        <f t="shared" si="81"/>
        <v>12054521.289970955</v>
      </c>
      <c r="AO54" s="163">
        <f t="shared" si="81"/>
        <v>35899209.115024932</v>
      </c>
      <c r="AP54" s="324">
        <f t="shared" si="81"/>
        <v>0</v>
      </c>
      <c r="AQ54" s="476">
        <f t="shared" si="81"/>
        <v>35899209.115024932</v>
      </c>
      <c r="AR54" s="155">
        <f t="shared" si="81"/>
        <v>12107391.040685972</v>
      </c>
      <c r="AS54" s="131">
        <f t="shared" si="81"/>
        <v>0</v>
      </c>
      <c r="AT54" s="136">
        <f t="shared" si="81"/>
        <v>12107391.040685972</v>
      </c>
      <c r="AU54" s="135">
        <f t="shared" si="81"/>
        <v>11705615.356020877</v>
      </c>
      <c r="AV54" s="131">
        <f t="shared" si="81"/>
        <v>0</v>
      </c>
      <c r="AW54" s="137">
        <f t="shared" si="81"/>
        <v>11705615.356020877</v>
      </c>
      <c r="AX54" s="135">
        <f t="shared" si="81"/>
        <v>11591214.672581431</v>
      </c>
      <c r="AY54" s="131">
        <f t="shared" si="81"/>
        <v>0</v>
      </c>
      <c r="AZ54" s="136">
        <f t="shared" si="81"/>
        <v>11591214.672581431</v>
      </c>
      <c r="BA54" s="163">
        <f t="shared" si="81"/>
        <v>35404221.069288276</v>
      </c>
      <c r="BB54" s="164">
        <f t="shared" si="81"/>
        <v>0</v>
      </c>
      <c r="BC54" s="449">
        <f t="shared" si="81"/>
        <v>35404221.069288276</v>
      </c>
      <c r="BD54" s="172">
        <f t="shared" si="81"/>
        <v>71303430.184313193</v>
      </c>
      <c r="BE54" s="173">
        <f t="shared" si="81"/>
        <v>0</v>
      </c>
      <c r="BF54" s="445">
        <f t="shared" si="81"/>
        <v>71303430.184313193</v>
      </c>
      <c r="BG54" s="441">
        <f t="shared" si="81"/>
        <v>149393746.69759047</v>
      </c>
      <c r="BH54" s="445">
        <f t="shared" si="81"/>
        <v>47697188.089999996</v>
      </c>
      <c r="BI54" s="445">
        <f t="shared" si="81"/>
        <v>101696558.60759047</v>
      </c>
      <c r="BJ54" s="466"/>
      <c r="BL54" s="457">
        <f>SUM(BL7:BL53)</f>
        <v>17090363.419999998</v>
      </c>
    </row>
    <row r="55" spans="1:64" s="40" customFormat="1" ht="33" hidden="1" customHeight="1" x14ac:dyDescent="0.25">
      <c r="A55" s="38"/>
      <c r="B55" s="39"/>
      <c r="C55" s="38"/>
      <c r="E55" s="40">
        <f t="shared" ref="E55:AF55" si="82">SUM(E7:E53)-E54</f>
        <v>0</v>
      </c>
      <c r="F55" s="41">
        <f t="shared" si="82"/>
        <v>0</v>
      </c>
      <c r="G55" s="40">
        <f t="shared" si="82"/>
        <v>0</v>
      </c>
      <c r="H55" s="40">
        <f t="shared" si="82"/>
        <v>0</v>
      </c>
      <c r="I55" s="40">
        <f t="shared" si="82"/>
        <v>0</v>
      </c>
      <c r="J55" s="40">
        <f t="shared" si="82"/>
        <v>0</v>
      </c>
      <c r="K55" s="40">
        <f t="shared" si="82"/>
        <v>0</v>
      </c>
      <c r="L55" s="40">
        <f t="shared" si="82"/>
        <v>0</v>
      </c>
      <c r="M55" s="40">
        <f t="shared" si="82"/>
        <v>0</v>
      </c>
      <c r="N55" s="153">
        <f t="shared" si="82"/>
        <v>0</v>
      </c>
      <c r="O55" s="153">
        <f t="shared" si="82"/>
        <v>0</v>
      </c>
      <c r="P55" s="153">
        <f t="shared" si="82"/>
        <v>0</v>
      </c>
      <c r="Q55" s="40">
        <f t="shared" si="82"/>
        <v>0</v>
      </c>
      <c r="R55" s="40">
        <f t="shared" si="82"/>
        <v>0</v>
      </c>
      <c r="S55" s="40">
        <f t="shared" si="82"/>
        <v>0</v>
      </c>
      <c r="T55" s="40">
        <f t="shared" si="82"/>
        <v>0</v>
      </c>
      <c r="U55" s="40">
        <f t="shared" si="82"/>
        <v>0</v>
      </c>
      <c r="V55" s="40">
        <f t="shared" si="82"/>
        <v>0</v>
      </c>
      <c r="W55" s="40">
        <f t="shared" si="82"/>
        <v>0</v>
      </c>
      <c r="X55" s="40">
        <f t="shared" si="82"/>
        <v>0</v>
      </c>
      <c r="Y55" s="40">
        <f t="shared" si="82"/>
        <v>0</v>
      </c>
      <c r="Z55" s="153">
        <f t="shared" si="82"/>
        <v>0</v>
      </c>
      <c r="AA55" s="153">
        <f t="shared" si="82"/>
        <v>0</v>
      </c>
      <c r="AB55" s="153">
        <f t="shared" si="82"/>
        <v>0</v>
      </c>
      <c r="AC55" s="40">
        <f t="shared" si="82"/>
        <v>0</v>
      </c>
      <c r="AD55" s="40">
        <f t="shared" si="82"/>
        <v>0</v>
      </c>
      <c r="AE55" s="40">
        <f t="shared" si="82"/>
        <v>0</v>
      </c>
      <c r="AF55" s="40">
        <f t="shared" si="82"/>
        <v>0</v>
      </c>
      <c r="AI55" s="40">
        <f>SUM(AI7:AI53)-AI54</f>
        <v>0</v>
      </c>
      <c r="AL55" s="40">
        <f>SUM(AL7:AL53)-AL54</f>
        <v>0</v>
      </c>
      <c r="AO55" s="153">
        <f>SUM(AO7:AO53)-AO54</f>
        <v>0</v>
      </c>
      <c r="AP55" s="153"/>
      <c r="AQ55" s="153"/>
      <c r="AR55" s="40">
        <v>0</v>
      </c>
      <c r="AU55" s="40">
        <v>0</v>
      </c>
      <c r="AX55" s="40">
        <f>SUM(AX7:AX53)-AX54</f>
        <v>0</v>
      </c>
      <c r="BA55" s="153">
        <f>SUM(BA7:BA53)-BA54</f>
        <v>0</v>
      </c>
      <c r="BB55" s="153"/>
      <c r="BC55" s="153"/>
      <c r="BD55" s="40">
        <f>SUM(BD7:BD53)-BD54</f>
        <v>0</v>
      </c>
      <c r="BG55" s="40">
        <f>SUM(BG7:BG53)-BG54</f>
        <v>0</v>
      </c>
    </row>
    <row r="56" spans="1:64" s="40" customFormat="1" ht="33" hidden="1" customHeight="1" thickBot="1" x14ac:dyDescent="0.3">
      <c r="A56" s="38"/>
      <c r="B56" s="39"/>
      <c r="C56" s="38"/>
      <c r="F56" s="41"/>
      <c r="N56" s="153"/>
      <c r="O56" s="153"/>
      <c r="P56" s="153"/>
      <c r="Z56" s="153"/>
      <c r="AA56" s="153"/>
      <c r="AB56" s="153"/>
      <c r="AO56" s="153"/>
      <c r="AP56" s="153"/>
      <c r="AQ56" s="153"/>
      <c r="AR56" s="40">
        <v>0</v>
      </c>
      <c r="AU56" s="40">
        <v>0</v>
      </c>
      <c r="BA56" s="153"/>
      <c r="BB56" s="153"/>
      <c r="BC56" s="153"/>
      <c r="BL56" s="33"/>
    </row>
    <row r="57" spans="1:64" s="405" customFormat="1" ht="30" hidden="1" customHeight="1" thickBot="1" x14ac:dyDescent="0.3">
      <c r="A57" s="388">
        <v>46</v>
      </c>
      <c r="B57" s="389">
        <v>48104</v>
      </c>
      <c r="C57" s="390" t="s">
        <v>239</v>
      </c>
      <c r="D57" s="391"/>
      <c r="E57" s="408"/>
      <c r="F57" s="409" t="e">
        <f>+'43 92'!F60+'Total Factory'!#REF!</f>
        <v>#REF!</v>
      </c>
      <c r="G57" s="409" t="e">
        <f>+E57-F57</f>
        <v>#REF!</v>
      </c>
      <c r="H57" s="409"/>
      <c r="I57" s="409" t="e">
        <f>+'43 92'!I60+'Total Factory'!#REF!</f>
        <v>#REF!</v>
      </c>
      <c r="J57" s="409" t="e">
        <f>+H57-I57</f>
        <v>#REF!</v>
      </c>
      <c r="K57" s="409"/>
      <c r="L57" s="393"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408"/>
      <c r="R57" s="409" t="e">
        <f>+'43 92'!R60+'Total Factory'!#REF!</f>
        <v>#REF!</v>
      </c>
      <c r="S57" s="409" t="e">
        <f>+'43 92'!S60+'Total Factory'!#REF!</f>
        <v>#REF!</v>
      </c>
      <c r="T57" s="409"/>
      <c r="U57" s="409" t="e">
        <f>+'43 92'!U60+'Total Factory'!#REF!</f>
        <v>#REF!</v>
      </c>
      <c r="V57" s="409" t="e">
        <f>+'43 92'!V60+'Total Factory'!#REF!</f>
        <v>#REF!</v>
      </c>
      <c r="W57" s="410"/>
      <c r="X57" s="407" t="e">
        <f>+F57+I57+L57+O57+R57+U57</f>
        <v>#REF!</v>
      </c>
      <c r="Y57" s="399" t="e">
        <f>+W57-X57</f>
        <v>#REF!</v>
      </c>
      <c r="Z57" s="401">
        <f>+Q57+T57+W57</f>
        <v>0</v>
      </c>
      <c r="AA57" s="402">
        <v>0</v>
      </c>
      <c r="AB57" s="403">
        <f>+Z57-AA57</f>
        <v>0</v>
      </c>
      <c r="AC57" s="401">
        <f>+E57+H57+K57+Q57+T57+W57</f>
        <v>0</v>
      </c>
      <c r="AD57" s="406">
        <v>0</v>
      </c>
      <c r="AE57" s="396">
        <f>+AC57-AD57</f>
        <v>0</v>
      </c>
      <c r="AF57" s="408"/>
      <c r="AG57" s="409"/>
      <c r="AH57" s="409"/>
      <c r="AI57" s="411"/>
      <c r="AJ57" s="412"/>
      <c r="AK57" s="412"/>
      <c r="AL57" s="410"/>
      <c r="AM57" s="406"/>
      <c r="AN57" s="406"/>
      <c r="AO57" s="393">
        <f>+AF57+AI57+AL57</f>
        <v>0</v>
      </c>
      <c r="AP57" s="442"/>
      <c r="AQ57" s="442"/>
      <c r="AR57" s="408"/>
      <c r="AS57" s="409"/>
      <c r="AT57" s="409"/>
      <c r="AU57" s="409"/>
      <c r="AV57" s="409"/>
      <c r="AW57" s="409"/>
      <c r="AX57" s="410"/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  <c r="BL57" s="33"/>
    </row>
    <row r="58" spans="1:64" s="40" customFormat="1" ht="33" hidden="1" customHeight="1" x14ac:dyDescent="0.25">
      <c r="A58" s="38"/>
      <c r="B58" s="39"/>
      <c r="C58" s="38"/>
      <c r="F58" s="41"/>
      <c r="N58" s="153"/>
      <c r="O58" s="153"/>
      <c r="P58" s="153"/>
      <c r="Z58" s="153"/>
      <c r="AA58" s="153"/>
      <c r="AB58" s="153"/>
      <c r="AO58" s="153"/>
      <c r="AP58" s="153"/>
      <c r="AQ58" s="153"/>
      <c r="BA58" s="153"/>
      <c r="BB58" s="153"/>
      <c r="BC58" s="153"/>
      <c r="BL58" s="33"/>
    </row>
    <row r="59" spans="1:64" s="356" customFormat="1" ht="21" hidden="1" x14ac:dyDescent="0.45">
      <c r="A59" s="363" t="s">
        <v>227</v>
      </c>
      <c r="B59" s="364"/>
      <c r="C59" s="365"/>
      <c r="D59" s="352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4"/>
      <c r="BH59" s="355"/>
      <c r="BI59" s="355"/>
      <c r="BL59" s="33"/>
    </row>
    <row r="60" spans="1:64" s="356" customFormat="1" ht="21" hidden="1" x14ac:dyDescent="0.45">
      <c r="A60" s="366"/>
      <c r="B60" s="367" t="s">
        <v>228</v>
      </c>
      <c r="C60" s="368"/>
      <c r="D60" s="357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8"/>
      <c r="AB60" s="358"/>
      <c r="AC60" s="358"/>
      <c r="AD60" s="358"/>
      <c r="AE60" s="358"/>
      <c r="AF60" s="358"/>
      <c r="AG60" s="358"/>
      <c r="AH60" s="358"/>
      <c r="AI60" s="358"/>
      <c r="AJ60" s="358"/>
      <c r="AK60" s="358"/>
      <c r="AL60" s="358"/>
      <c r="AM60" s="358"/>
      <c r="AN60" s="358"/>
      <c r="AO60" s="358"/>
      <c r="AP60" s="358"/>
      <c r="AQ60" s="358"/>
      <c r="AR60" s="358"/>
      <c r="AS60" s="358"/>
      <c r="AT60" s="358"/>
      <c r="AU60" s="358"/>
      <c r="AV60" s="358"/>
      <c r="AW60" s="358"/>
      <c r="AX60" s="358"/>
      <c r="AY60" s="358"/>
      <c r="AZ60" s="358"/>
      <c r="BA60" s="358"/>
      <c r="BB60" s="358"/>
      <c r="BC60" s="358"/>
      <c r="BD60" s="358"/>
      <c r="BE60" s="358"/>
      <c r="BF60" s="358"/>
      <c r="BG60" s="359"/>
      <c r="BH60" s="355"/>
      <c r="BI60" s="355"/>
      <c r="BL60" s="33"/>
    </row>
    <row r="61" spans="1:64" s="356" customFormat="1" ht="21" hidden="1" x14ac:dyDescent="0.45">
      <c r="A61" s="366"/>
      <c r="B61" s="367" t="s">
        <v>229</v>
      </c>
      <c r="C61" s="368"/>
      <c r="D61" s="357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8"/>
      <c r="AI61" s="358"/>
      <c r="AJ61" s="358"/>
      <c r="AK61" s="358"/>
      <c r="AL61" s="358"/>
      <c r="AM61" s="358"/>
      <c r="AN61" s="358"/>
      <c r="AO61" s="358"/>
      <c r="AP61" s="358"/>
      <c r="AQ61" s="358"/>
      <c r="AR61" s="358"/>
      <c r="AS61" s="358"/>
      <c r="AT61" s="358"/>
      <c r="AU61" s="358"/>
      <c r="AV61" s="358"/>
      <c r="AW61" s="358"/>
      <c r="AX61" s="358"/>
      <c r="AY61" s="358"/>
      <c r="AZ61" s="358"/>
      <c r="BA61" s="358"/>
      <c r="BB61" s="358"/>
      <c r="BC61" s="358"/>
      <c r="BD61" s="358"/>
      <c r="BE61" s="358"/>
      <c r="BF61" s="358"/>
      <c r="BG61" s="359"/>
      <c r="BH61" s="355"/>
      <c r="BI61" s="355"/>
      <c r="BL61" s="33"/>
    </row>
    <row r="62" spans="1:64" s="356" customFormat="1" ht="21" hidden="1" x14ac:dyDescent="0.45">
      <c r="A62" s="366"/>
      <c r="B62" s="367" t="s">
        <v>230</v>
      </c>
      <c r="C62" s="368"/>
      <c r="D62" s="357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8"/>
      <c r="AG62" s="358"/>
      <c r="AH62" s="358"/>
      <c r="AI62" s="358"/>
      <c r="AJ62" s="358"/>
      <c r="AK62" s="358"/>
      <c r="AL62" s="358"/>
      <c r="AM62" s="358"/>
      <c r="AN62" s="358"/>
      <c r="AO62" s="358"/>
      <c r="AP62" s="358"/>
      <c r="AQ62" s="358"/>
      <c r="AR62" s="358"/>
      <c r="AS62" s="358"/>
      <c r="AT62" s="358"/>
      <c r="AU62" s="358"/>
      <c r="AV62" s="358"/>
      <c r="AW62" s="358"/>
      <c r="AX62" s="358"/>
      <c r="AY62" s="358"/>
      <c r="AZ62" s="358"/>
      <c r="BA62" s="358"/>
      <c r="BB62" s="358"/>
      <c r="BC62" s="358"/>
      <c r="BD62" s="358"/>
      <c r="BE62" s="358"/>
      <c r="BF62" s="358"/>
      <c r="BG62" s="359"/>
      <c r="BH62" s="355"/>
      <c r="BI62" s="355"/>
      <c r="BL62" s="33"/>
    </row>
    <row r="63" spans="1:64" s="356" customFormat="1" ht="21" hidden="1" x14ac:dyDescent="0.45">
      <c r="A63" s="366"/>
      <c r="B63" s="367" t="s">
        <v>231</v>
      </c>
      <c r="C63" s="368"/>
      <c r="D63" s="357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8"/>
      <c r="AK63" s="358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8"/>
      <c r="AX63" s="358"/>
      <c r="AY63" s="358"/>
      <c r="AZ63" s="358"/>
      <c r="BA63" s="358"/>
      <c r="BB63" s="358"/>
      <c r="BC63" s="358"/>
      <c r="BD63" s="358"/>
      <c r="BE63" s="358"/>
      <c r="BF63" s="358"/>
      <c r="BG63" s="359"/>
      <c r="BH63" s="355"/>
      <c r="BI63" s="355"/>
      <c r="BL63" s="33"/>
    </row>
    <row r="64" spans="1:64" s="356" customFormat="1" ht="21" hidden="1" x14ac:dyDescent="0.45">
      <c r="A64" s="366"/>
      <c r="B64" s="369" t="s">
        <v>232</v>
      </c>
      <c r="C64" s="368"/>
      <c r="D64" s="357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/>
      <c r="AG64" s="358"/>
      <c r="AH64" s="358"/>
      <c r="AI64" s="358"/>
      <c r="AJ64" s="358"/>
      <c r="AK64" s="358"/>
      <c r="AL64" s="358"/>
      <c r="AM64" s="358"/>
      <c r="AN64" s="358"/>
      <c r="AO64" s="358"/>
      <c r="AP64" s="358"/>
      <c r="AQ64" s="358"/>
      <c r="AR64" s="358"/>
      <c r="AS64" s="358"/>
      <c r="AT64" s="358"/>
      <c r="AU64" s="358"/>
      <c r="AV64" s="358"/>
      <c r="AW64" s="358"/>
      <c r="AX64" s="358"/>
      <c r="AY64" s="358"/>
      <c r="AZ64" s="358"/>
      <c r="BA64" s="358"/>
      <c r="BB64" s="358"/>
      <c r="BC64" s="358"/>
      <c r="BD64" s="358"/>
      <c r="BE64" s="358"/>
      <c r="BF64" s="358"/>
      <c r="BG64" s="359"/>
      <c r="BH64" s="355"/>
      <c r="BI64" s="355"/>
      <c r="BL64" s="33"/>
    </row>
    <row r="65" spans="1:64" s="356" customFormat="1" ht="21" hidden="1" x14ac:dyDescent="0.45">
      <c r="A65" s="366"/>
      <c r="B65" s="367" t="s">
        <v>233</v>
      </c>
      <c r="C65" s="367"/>
      <c r="D65" s="357"/>
      <c r="E65" s="358"/>
      <c r="F65" s="358" t="s">
        <v>234</v>
      </c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58"/>
      <c r="AB65" s="358"/>
      <c r="AC65" s="358"/>
      <c r="AD65" s="358"/>
      <c r="AE65" s="358"/>
      <c r="AF65" s="358"/>
      <c r="AG65" s="358"/>
      <c r="AH65" s="358"/>
      <c r="AI65" s="358"/>
      <c r="AJ65" s="358"/>
      <c r="AK65" s="358"/>
      <c r="AL65" s="358"/>
      <c r="AM65" s="358"/>
      <c r="AN65" s="358"/>
      <c r="AO65" s="358"/>
      <c r="AP65" s="358"/>
      <c r="AQ65" s="358"/>
      <c r="AR65" s="358"/>
      <c r="AS65" s="358"/>
      <c r="AT65" s="358"/>
      <c r="AU65" s="358"/>
      <c r="AV65" s="358"/>
      <c r="AW65" s="358"/>
      <c r="AX65" s="358"/>
      <c r="AY65" s="358"/>
      <c r="AZ65" s="358"/>
      <c r="BA65" s="358"/>
      <c r="BB65" s="358"/>
      <c r="BC65" s="358"/>
      <c r="BD65" s="358"/>
      <c r="BE65" s="358"/>
      <c r="BF65" s="358"/>
      <c r="BG65" s="359"/>
      <c r="BH65" s="355"/>
      <c r="BI65" s="355"/>
      <c r="BL65" s="33"/>
    </row>
    <row r="66" spans="1:64" s="356" customFormat="1" ht="21" hidden="1" x14ac:dyDescent="0.45">
      <c r="A66" s="366"/>
      <c r="B66" s="367" t="s">
        <v>235</v>
      </c>
      <c r="C66" s="367"/>
      <c r="D66" s="357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58"/>
      <c r="AH66" s="358"/>
      <c r="AI66" s="358"/>
      <c r="AJ66" s="358"/>
      <c r="AK66" s="358"/>
      <c r="AL66" s="358"/>
      <c r="AM66" s="358"/>
      <c r="AN66" s="358"/>
      <c r="AO66" s="358"/>
      <c r="AP66" s="358"/>
      <c r="AQ66" s="358"/>
      <c r="AR66" s="358"/>
      <c r="AS66" s="358"/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58"/>
      <c r="BF66" s="358"/>
      <c r="BG66" s="359"/>
      <c r="BH66" s="355"/>
      <c r="BI66" s="355"/>
      <c r="BL66" s="33"/>
    </row>
    <row r="67" spans="1:64" s="356" customFormat="1" ht="21" hidden="1" x14ac:dyDescent="0.45">
      <c r="A67" s="366"/>
      <c r="B67" s="367" t="s">
        <v>236</v>
      </c>
      <c r="C67" s="36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7"/>
      <c r="V67" s="357"/>
      <c r="W67" s="357"/>
      <c r="X67" s="357"/>
      <c r="Y67" s="357"/>
      <c r="Z67" s="357"/>
      <c r="AA67" s="357"/>
      <c r="AB67" s="357"/>
      <c r="AC67" s="357"/>
      <c r="AD67" s="357"/>
      <c r="AE67" s="357"/>
      <c r="AF67" s="357"/>
      <c r="AG67" s="357"/>
      <c r="AH67" s="357"/>
      <c r="AI67" s="357"/>
      <c r="AJ67" s="357"/>
      <c r="AK67" s="357"/>
      <c r="AL67" s="357"/>
      <c r="AM67" s="357"/>
      <c r="AN67" s="357"/>
      <c r="AO67" s="357"/>
      <c r="AP67" s="357"/>
      <c r="AQ67" s="357"/>
      <c r="AR67" s="357"/>
      <c r="AS67" s="357"/>
      <c r="AT67" s="357"/>
      <c r="AU67" s="357"/>
      <c r="AV67" s="357"/>
      <c r="AW67" s="357"/>
      <c r="AX67" s="357"/>
      <c r="AY67" s="357"/>
      <c r="AZ67" s="357"/>
      <c r="BA67" s="357"/>
      <c r="BB67" s="357"/>
      <c r="BC67" s="357"/>
      <c r="BD67" s="357"/>
      <c r="BE67" s="357"/>
      <c r="BF67" s="357"/>
      <c r="BG67" s="360"/>
      <c r="BL67" s="33"/>
    </row>
    <row r="68" spans="1:64" s="356" customFormat="1" ht="21" hidden="1" x14ac:dyDescent="0.45">
      <c r="A68" s="366"/>
      <c r="B68" s="367" t="s">
        <v>237</v>
      </c>
      <c r="C68" s="36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7"/>
      <c r="V68" s="357"/>
      <c r="W68" s="357"/>
      <c r="X68" s="357"/>
      <c r="Y68" s="357"/>
      <c r="Z68" s="357"/>
      <c r="AA68" s="357"/>
      <c r="AB68" s="357"/>
      <c r="AC68" s="357"/>
      <c r="AD68" s="357"/>
      <c r="AE68" s="357"/>
      <c r="AF68" s="357"/>
      <c r="AG68" s="357"/>
      <c r="AH68" s="357"/>
      <c r="AI68" s="357"/>
      <c r="AJ68" s="357"/>
      <c r="AK68" s="357"/>
      <c r="AL68" s="357"/>
      <c r="AM68" s="357"/>
      <c r="AN68" s="357"/>
      <c r="AO68" s="357"/>
      <c r="AP68" s="357"/>
      <c r="AQ68" s="357"/>
      <c r="AR68" s="357"/>
      <c r="AS68" s="357"/>
      <c r="AT68" s="357"/>
      <c r="AU68" s="357"/>
      <c r="AV68" s="357"/>
      <c r="AW68" s="357"/>
      <c r="AX68" s="357"/>
      <c r="AY68" s="357"/>
      <c r="AZ68" s="357"/>
      <c r="BA68" s="357"/>
      <c r="BB68" s="357"/>
      <c r="BC68" s="357"/>
      <c r="BD68" s="357"/>
      <c r="BE68" s="357"/>
      <c r="BF68" s="357"/>
      <c r="BG68" s="360"/>
      <c r="BL68" s="33"/>
    </row>
    <row r="69" spans="1:64" s="356" customFormat="1" ht="21" hidden="1" x14ac:dyDescent="0.45">
      <c r="A69" s="370"/>
      <c r="B69" s="371" t="s">
        <v>238</v>
      </c>
      <c r="C69" s="37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361"/>
      <c r="AD69" s="361"/>
      <c r="AE69" s="361"/>
      <c r="AF69" s="361"/>
      <c r="AG69" s="361"/>
      <c r="AH69" s="361"/>
      <c r="AI69" s="361"/>
      <c r="AJ69" s="361"/>
      <c r="AK69" s="361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1"/>
      <c r="AX69" s="361"/>
      <c r="AY69" s="361"/>
      <c r="AZ69" s="361"/>
      <c r="BA69" s="361"/>
      <c r="BB69" s="361"/>
      <c r="BC69" s="361"/>
      <c r="BD69" s="361"/>
      <c r="BE69" s="361"/>
      <c r="BF69" s="361"/>
      <c r="BG69" s="362"/>
      <c r="BL69" s="33"/>
    </row>
    <row r="70" spans="1:64" ht="33" customHeight="1" x14ac:dyDescent="0.25">
      <c r="E70" s="30"/>
      <c r="F70" s="30">
        <v>13330848.27</v>
      </c>
      <c r="G70" s="30"/>
      <c r="H70" s="30"/>
      <c r="I70" s="30"/>
      <c r="J70" s="30"/>
      <c r="K70" s="30"/>
      <c r="L70" s="30"/>
      <c r="M70" s="30"/>
      <c r="Q70" s="30"/>
      <c r="R70" s="30"/>
      <c r="S70" s="30"/>
      <c r="T70" s="30"/>
      <c r="U70" s="30"/>
      <c r="V70" s="30"/>
      <c r="W70" s="30"/>
      <c r="X70" s="30"/>
      <c r="Y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R70" s="30"/>
      <c r="AS70" s="30"/>
      <c r="AT70" s="30"/>
      <c r="AU70" s="30"/>
      <c r="AV70" s="30"/>
      <c r="AW70" s="30"/>
      <c r="AX70" s="30"/>
      <c r="AY70" s="30"/>
      <c r="AZ70" s="30"/>
      <c r="BD70" s="30"/>
      <c r="BE70" s="30"/>
      <c r="BF70" s="30"/>
      <c r="BG70" s="30"/>
    </row>
    <row r="71" spans="1:64" ht="33" customHeight="1" x14ac:dyDescent="0.25">
      <c r="F71" s="488"/>
      <c r="I71" s="488"/>
    </row>
    <row r="75" spans="1:64" ht="85.5" customHeight="1" x14ac:dyDescent="0.25">
      <c r="E75" s="140"/>
    </row>
  </sheetData>
  <protectedRanges>
    <protectedRange sqref="N70:P211" name="ช่วง1_1"/>
    <protectedRange sqref="Z70:AB211" name="ช่วง1_2"/>
    <protectedRange sqref="AO70:AQ211" name="ช่วง1_3"/>
    <protectedRange sqref="BA70:BC211" name="ช่วง1_4"/>
    <protectedRange sqref="BL55:BL188" name="ช่วง1_2_1"/>
  </protectedRanges>
  <mergeCells count="6">
    <mergeCell ref="A54:C54"/>
    <mergeCell ref="AF4:AN4"/>
    <mergeCell ref="AR4:AZ4"/>
    <mergeCell ref="E4:M4"/>
    <mergeCell ref="Q4:Y4"/>
    <mergeCell ref="N4:P4"/>
  </mergeCells>
  <phoneticPr fontId="2" type="noConversion"/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L75"/>
  <sheetViews>
    <sheetView showGridLines="0" zoomScale="70" zoomScaleNormal="70" workbookViewId="0">
      <pane xSplit="4" ySplit="6" topLeftCell="E43" activePane="bottomRight" state="frozen"/>
      <selection activeCell="I52" sqref="I52"/>
      <selection pane="topRight" activeCell="I52" sqref="I52"/>
      <selection pane="bottomLeft" activeCell="I52" sqref="I52"/>
      <selection pane="bottomRight" activeCell="I52" sqref="I52"/>
    </sheetView>
  </sheetViews>
  <sheetFormatPr defaultRowHeight="18" x14ac:dyDescent="0.25"/>
  <cols>
    <col min="1" max="1" width="7.5703125" style="31" customWidth="1"/>
    <col min="2" max="2" width="18.28515625" style="32" customWidth="1"/>
    <col min="3" max="3" width="38.140625" style="31" customWidth="1"/>
    <col min="4" max="4" width="40" style="33" hidden="1" customWidth="1"/>
    <col min="5" max="6" width="16.7109375" style="33" customWidth="1"/>
    <col min="7" max="7" width="17.140625" style="33" customWidth="1"/>
    <col min="8" max="13" width="16.7109375" style="33" customWidth="1"/>
    <col min="14" max="16" width="17.7109375" style="33" hidden="1" customWidth="1"/>
    <col min="17" max="25" width="16.7109375" style="33" customWidth="1"/>
    <col min="26" max="31" width="17.7109375" style="33" hidden="1" customWidth="1"/>
    <col min="32" max="40" width="16.7109375" style="33" customWidth="1"/>
    <col min="41" max="43" width="16.7109375" style="33" hidden="1" customWidth="1"/>
    <col min="44" max="47" width="16.7109375" style="33" customWidth="1"/>
    <col min="48" max="48" width="17.5703125" style="33" bestFit="1" customWidth="1"/>
    <col min="49" max="50" width="16.7109375" style="33" customWidth="1"/>
    <col min="51" max="51" width="17.5703125" style="33" bestFit="1" customWidth="1"/>
    <col min="52" max="55" width="16.7109375" style="33" customWidth="1"/>
    <col min="56" max="61" width="17.7109375" style="33" customWidth="1"/>
    <col min="62" max="62" width="9.140625" style="33" customWidth="1"/>
    <col min="63" max="63" width="2.140625" style="33" customWidth="1"/>
    <col min="64" max="64" width="22" style="33" customWidth="1"/>
    <col min="65" max="16384" width="9.140625" style="33"/>
  </cols>
  <sheetData>
    <row r="1" spans="1:64" s="109" customFormat="1" ht="33" customHeight="1" x14ac:dyDescent="0.35">
      <c r="A1" s="106" t="s">
        <v>103</v>
      </c>
      <c r="B1" s="107"/>
      <c r="C1" s="108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5"/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5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4" s="109" customFormat="1" ht="33" customHeight="1" x14ac:dyDescent="0.35">
      <c r="A2" s="110" t="s">
        <v>262</v>
      </c>
      <c r="B2" s="111"/>
      <c r="C2" s="111"/>
      <c r="D2" s="111"/>
      <c r="E2" s="118"/>
      <c r="F2" s="119"/>
      <c r="G2" s="119"/>
      <c r="H2" s="11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118"/>
      <c r="AG2" s="119"/>
      <c r="AH2" s="119"/>
      <c r="AI2" s="119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64" s="109" customFormat="1" ht="33" customHeight="1" thickBot="1" x14ac:dyDescent="0.4">
      <c r="A3" s="110" t="s">
        <v>264</v>
      </c>
      <c r="B3" s="107"/>
      <c r="E3" s="147"/>
      <c r="F3" s="147"/>
      <c r="G3" s="147"/>
      <c r="H3" s="147"/>
      <c r="I3" s="147"/>
      <c r="J3" s="147"/>
      <c r="K3" s="147"/>
      <c r="L3" s="147"/>
      <c r="M3" s="147"/>
      <c r="N3" s="33"/>
      <c r="O3" s="33"/>
      <c r="P3" s="33"/>
      <c r="Q3" s="148">
        <v>186407</v>
      </c>
      <c r="R3" s="148"/>
      <c r="S3" s="148"/>
      <c r="T3" s="148">
        <v>190402</v>
      </c>
      <c r="U3" s="148"/>
      <c r="V3" s="148"/>
      <c r="W3" s="148">
        <v>190548</v>
      </c>
      <c r="X3" s="148"/>
      <c r="Y3" s="148"/>
      <c r="Z3" s="33"/>
      <c r="AA3" s="33"/>
      <c r="AB3" s="33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33"/>
      <c r="AP3" s="33"/>
      <c r="AQ3" s="33"/>
      <c r="AR3" s="147"/>
      <c r="AS3" s="147"/>
      <c r="AT3" s="147"/>
      <c r="AU3" s="147"/>
      <c r="AV3" s="147"/>
      <c r="AW3" s="147"/>
      <c r="AX3" s="147"/>
      <c r="BA3" s="33"/>
      <c r="BB3" s="33"/>
      <c r="BC3" s="33"/>
      <c r="BD3" s="147"/>
      <c r="BE3" s="147"/>
      <c r="BF3" s="147"/>
      <c r="BG3" s="147"/>
      <c r="BH3" s="147"/>
      <c r="BI3" s="147"/>
    </row>
    <row r="4" spans="1:64" s="193" customFormat="1" ht="33" customHeight="1" x14ac:dyDescent="0.3">
      <c r="A4" s="191"/>
      <c r="B4" s="227" t="s">
        <v>39</v>
      </c>
      <c r="C4" s="228" t="s">
        <v>41</v>
      </c>
      <c r="D4" s="192" t="s">
        <v>41</v>
      </c>
      <c r="E4" s="543">
        <v>2020</v>
      </c>
      <c r="F4" s="544"/>
      <c r="G4" s="544"/>
      <c r="H4" s="544"/>
      <c r="I4" s="544"/>
      <c r="J4" s="544"/>
      <c r="K4" s="544"/>
      <c r="L4" s="544"/>
      <c r="M4" s="545"/>
      <c r="N4" s="546">
        <f>$E$4</f>
        <v>2020</v>
      </c>
      <c r="O4" s="547"/>
      <c r="P4" s="548"/>
      <c r="Q4" s="543">
        <f t="shared" ref="Q4" si="0">$E$4</f>
        <v>2020</v>
      </c>
      <c r="R4" s="544"/>
      <c r="S4" s="544"/>
      <c r="T4" s="544">
        <f t="shared" ref="T4" si="1">$E$4</f>
        <v>2020</v>
      </c>
      <c r="U4" s="544"/>
      <c r="V4" s="544"/>
      <c r="W4" s="544">
        <f t="shared" ref="W4" si="2">$E$4</f>
        <v>2020</v>
      </c>
      <c r="X4" s="544"/>
      <c r="Y4" s="545"/>
      <c r="Z4" s="429">
        <f>$E$4</f>
        <v>2020</v>
      </c>
      <c r="AA4" s="430"/>
      <c r="AB4" s="431"/>
      <c r="AC4" s="432">
        <f>$E$4</f>
        <v>2020</v>
      </c>
      <c r="AD4" s="433"/>
      <c r="AE4" s="434"/>
      <c r="AF4" s="543">
        <f t="shared" ref="AF4" si="3">$E$4</f>
        <v>2020</v>
      </c>
      <c r="AG4" s="544"/>
      <c r="AH4" s="544"/>
      <c r="AI4" s="544">
        <f t="shared" ref="AI4" si="4">$E$4</f>
        <v>2020</v>
      </c>
      <c r="AJ4" s="544"/>
      <c r="AK4" s="544"/>
      <c r="AL4" s="544">
        <f t="shared" ref="AL4" si="5">$E$4</f>
        <v>2020</v>
      </c>
      <c r="AM4" s="544"/>
      <c r="AN4" s="544"/>
      <c r="AO4" s="435">
        <f>$E$4</f>
        <v>2020</v>
      </c>
      <c r="AP4" s="430"/>
      <c r="AQ4" s="430"/>
      <c r="AR4" s="543">
        <f t="shared" ref="AR4" si="6">$E$4</f>
        <v>2020</v>
      </c>
      <c r="AS4" s="544"/>
      <c r="AT4" s="544"/>
      <c r="AU4" s="544">
        <f t="shared" ref="AU4" si="7">$E$4</f>
        <v>2020</v>
      </c>
      <c r="AV4" s="544"/>
      <c r="AW4" s="544"/>
      <c r="AX4" s="544">
        <f t="shared" ref="AX4" si="8">$E$4</f>
        <v>2020</v>
      </c>
      <c r="AY4" s="544"/>
      <c r="AZ4" s="544"/>
      <c r="BA4" s="435">
        <f>$E$4</f>
        <v>2020</v>
      </c>
      <c r="BB4" s="430"/>
      <c r="BC4" s="430"/>
      <c r="BD4" s="436" t="s">
        <v>97</v>
      </c>
      <c r="BE4" s="437"/>
      <c r="BF4" s="437"/>
      <c r="BG4" s="436" t="s">
        <v>120</v>
      </c>
      <c r="BH4" s="437"/>
      <c r="BI4" s="437"/>
      <c r="BJ4" s="463"/>
    </row>
    <row r="5" spans="1:64" s="193" customFormat="1" ht="33" customHeight="1" x14ac:dyDescent="0.4">
      <c r="A5" s="510" t="s">
        <v>89</v>
      </c>
      <c r="B5" s="195" t="s">
        <v>40</v>
      </c>
      <c r="C5" s="234" t="s">
        <v>38</v>
      </c>
      <c r="D5" s="511"/>
      <c r="E5" s="421" t="s">
        <v>90</v>
      </c>
      <c r="F5" s="415"/>
      <c r="G5" s="416"/>
      <c r="H5" s="414" t="s">
        <v>91</v>
      </c>
      <c r="I5" s="415"/>
      <c r="J5" s="416"/>
      <c r="K5" s="414" t="s">
        <v>92</v>
      </c>
      <c r="L5" s="415"/>
      <c r="M5" s="417"/>
      <c r="N5" s="418" t="s">
        <v>215</v>
      </c>
      <c r="O5" s="419"/>
      <c r="P5" s="420"/>
      <c r="Q5" s="421" t="s">
        <v>93</v>
      </c>
      <c r="R5" s="415"/>
      <c r="S5" s="416"/>
      <c r="T5" s="414" t="s">
        <v>94</v>
      </c>
      <c r="U5" s="415"/>
      <c r="V5" s="416"/>
      <c r="W5" s="422" t="s">
        <v>95</v>
      </c>
      <c r="X5" s="415"/>
      <c r="Y5" s="417"/>
      <c r="Z5" s="418" t="s">
        <v>216</v>
      </c>
      <c r="AA5" s="419"/>
      <c r="AB5" s="420"/>
      <c r="AC5" s="423" t="s">
        <v>109</v>
      </c>
      <c r="AD5" s="424"/>
      <c r="AE5" s="425"/>
      <c r="AF5" s="426" t="s">
        <v>96</v>
      </c>
      <c r="AG5" s="415"/>
      <c r="AH5" s="415"/>
      <c r="AI5" s="422" t="s">
        <v>98</v>
      </c>
      <c r="AJ5" s="415"/>
      <c r="AK5" s="415"/>
      <c r="AL5" s="422" t="s">
        <v>99</v>
      </c>
      <c r="AM5" s="415"/>
      <c r="AN5" s="415"/>
      <c r="AO5" s="418" t="s">
        <v>217</v>
      </c>
      <c r="AP5" s="419"/>
      <c r="AQ5" s="419"/>
      <c r="AR5" s="426" t="s">
        <v>100</v>
      </c>
      <c r="AS5" s="415"/>
      <c r="AT5" s="415"/>
      <c r="AU5" s="414" t="s">
        <v>101</v>
      </c>
      <c r="AV5" s="415"/>
      <c r="AW5" s="416"/>
      <c r="AX5" s="422" t="s">
        <v>102</v>
      </c>
      <c r="AY5" s="415"/>
      <c r="AZ5" s="415"/>
      <c r="BA5" s="427" t="s">
        <v>218</v>
      </c>
      <c r="BB5" s="419"/>
      <c r="BC5" s="419"/>
      <c r="BD5" s="428" t="s">
        <v>111</v>
      </c>
      <c r="BE5" s="424"/>
      <c r="BF5" s="424"/>
      <c r="BG5" s="423" t="s">
        <v>110</v>
      </c>
      <c r="BH5" s="424"/>
      <c r="BI5" s="424"/>
      <c r="BJ5" s="463"/>
      <c r="BL5" s="454" t="s">
        <v>243</v>
      </c>
    </row>
    <row r="6" spans="1:64" s="216" customFormat="1" ht="33" customHeight="1" x14ac:dyDescent="0.3">
      <c r="A6" s="198"/>
      <c r="B6" s="199"/>
      <c r="C6" s="235"/>
      <c r="D6" s="231"/>
      <c r="E6" s="229" t="s">
        <v>108</v>
      </c>
      <c r="F6" s="203" t="s">
        <v>106</v>
      </c>
      <c r="G6" s="210" t="s">
        <v>107</v>
      </c>
      <c r="H6" s="203" t="s">
        <v>108</v>
      </c>
      <c r="I6" s="203" t="s">
        <v>106</v>
      </c>
      <c r="J6" s="210" t="s">
        <v>107</v>
      </c>
      <c r="K6" s="203" t="s">
        <v>108</v>
      </c>
      <c r="L6" s="203" t="s">
        <v>106</v>
      </c>
      <c r="M6" s="206" t="s">
        <v>107</v>
      </c>
      <c r="N6" s="207" t="s">
        <v>108</v>
      </c>
      <c r="O6" s="321" t="s">
        <v>106</v>
      </c>
      <c r="P6" s="209" t="s">
        <v>107</v>
      </c>
      <c r="Q6" s="229" t="s">
        <v>108</v>
      </c>
      <c r="R6" s="203" t="s">
        <v>106</v>
      </c>
      <c r="S6" s="210" t="s">
        <v>107</v>
      </c>
      <c r="T6" s="203" t="s">
        <v>108</v>
      </c>
      <c r="U6" s="203" t="s">
        <v>106</v>
      </c>
      <c r="V6" s="210" t="s">
        <v>107</v>
      </c>
      <c r="W6" s="203" t="s">
        <v>108</v>
      </c>
      <c r="X6" s="203" t="s">
        <v>106</v>
      </c>
      <c r="Y6" s="206" t="s">
        <v>107</v>
      </c>
      <c r="Z6" s="207" t="s">
        <v>108</v>
      </c>
      <c r="AA6" s="321" t="s">
        <v>106</v>
      </c>
      <c r="AB6" s="209" t="s">
        <v>107</v>
      </c>
      <c r="AC6" s="438" t="s">
        <v>108</v>
      </c>
      <c r="AD6" s="325" t="s">
        <v>106</v>
      </c>
      <c r="AE6" s="214" t="s">
        <v>107</v>
      </c>
      <c r="AF6" s="229" t="s">
        <v>108</v>
      </c>
      <c r="AG6" s="203" t="s">
        <v>106</v>
      </c>
      <c r="AH6" s="204" t="s">
        <v>242</v>
      </c>
      <c r="AI6" s="203" t="s">
        <v>108</v>
      </c>
      <c r="AJ6" s="203" t="s">
        <v>106</v>
      </c>
      <c r="AK6" s="204" t="s">
        <v>242</v>
      </c>
      <c r="AL6" s="203" t="s">
        <v>108</v>
      </c>
      <c r="AM6" s="203" t="s">
        <v>106</v>
      </c>
      <c r="AN6" s="206" t="s">
        <v>242</v>
      </c>
      <c r="AO6" s="207" t="s">
        <v>108</v>
      </c>
      <c r="AP6" s="208" t="s">
        <v>106</v>
      </c>
      <c r="AQ6" s="209" t="s">
        <v>242</v>
      </c>
      <c r="AR6" s="229" t="s">
        <v>108</v>
      </c>
      <c r="AS6" s="203" t="s">
        <v>106</v>
      </c>
      <c r="AT6" s="205" t="s">
        <v>242</v>
      </c>
      <c r="AU6" s="203" t="s">
        <v>108</v>
      </c>
      <c r="AV6" s="203" t="s">
        <v>106</v>
      </c>
      <c r="AW6" s="205" t="s">
        <v>242</v>
      </c>
      <c r="AX6" s="203" t="s">
        <v>108</v>
      </c>
      <c r="AY6" s="203" t="s">
        <v>106</v>
      </c>
      <c r="AZ6" s="205" t="s">
        <v>242</v>
      </c>
      <c r="BA6" s="207" t="s">
        <v>108</v>
      </c>
      <c r="BB6" s="208" t="s">
        <v>106</v>
      </c>
      <c r="BC6" s="208" t="s">
        <v>242</v>
      </c>
      <c r="BD6" s="212" t="s">
        <v>108</v>
      </c>
      <c r="BE6" s="213" t="s">
        <v>106</v>
      </c>
      <c r="BF6" s="213" t="s">
        <v>242</v>
      </c>
      <c r="BG6" s="438" t="s">
        <v>108</v>
      </c>
      <c r="BH6" s="213" t="s">
        <v>106</v>
      </c>
      <c r="BI6" s="213" t="s">
        <v>242</v>
      </c>
      <c r="BJ6" s="464"/>
      <c r="BL6" s="455"/>
    </row>
    <row r="7" spans="1:64" s="183" customFormat="1" ht="30" customHeight="1" x14ac:dyDescent="0.5">
      <c r="A7" s="181">
        <v>1</v>
      </c>
      <c r="B7" s="222">
        <v>51201</v>
      </c>
      <c r="C7" s="236" t="s">
        <v>0</v>
      </c>
      <c r="D7" s="232" t="s">
        <v>82</v>
      </c>
      <c r="E7" s="143">
        <f>'11 12'!E7+'11 18'!E7</f>
        <v>4700</v>
      </c>
      <c r="F7" s="121">
        <f>'11 12'!F7+'11 18'!F7</f>
        <v>4700</v>
      </c>
      <c r="G7" s="122">
        <f>E7-F7</f>
        <v>0</v>
      </c>
      <c r="H7" s="121">
        <f>'11 12'!H7+'11 18'!H7</f>
        <v>4800</v>
      </c>
      <c r="I7" s="121">
        <f>'11 12'!I7+'11 18'!I7</f>
        <v>4800</v>
      </c>
      <c r="J7" s="122">
        <f t="shared" ref="J7:J53" si="9">H7-I7</f>
        <v>0</v>
      </c>
      <c r="K7" s="121">
        <f>'11 12'!K7+'11 18'!K7</f>
        <v>4800</v>
      </c>
      <c r="L7" s="121">
        <f>'11 12'!L7+'11 18'!L7</f>
        <v>4800</v>
      </c>
      <c r="M7" s="124">
        <f t="shared" ref="M7:M53" si="10">K7-L7</f>
        <v>0</v>
      </c>
      <c r="N7" s="157">
        <f>+E7+H7+K7</f>
        <v>14300</v>
      </c>
      <c r="O7" s="322">
        <f>+F7+I7+L7</f>
        <v>14300</v>
      </c>
      <c r="P7" s="159">
        <f>+N7-O7</f>
        <v>0</v>
      </c>
      <c r="Q7" s="143">
        <f>'11 12'!Q7+'11 18'!Q7</f>
        <v>4900</v>
      </c>
      <c r="R7" s="121">
        <f>'11 12'!R7+'11 18'!R7</f>
        <v>4900</v>
      </c>
      <c r="S7" s="122">
        <f t="shared" ref="S7:S53" si="11">Q7-R7</f>
        <v>0</v>
      </c>
      <c r="T7" s="121">
        <f>'11 12'!T7+'11 18'!T7</f>
        <v>4800</v>
      </c>
      <c r="U7" s="121">
        <f>'11 12'!U7+'11 18'!U7</f>
        <v>0</v>
      </c>
      <c r="V7" s="122">
        <f t="shared" ref="V7:V53" si="12">T7-U7</f>
        <v>4800</v>
      </c>
      <c r="W7" s="483">
        <f>'11 12'!W7+'11 18'!W7</f>
        <v>4700</v>
      </c>
      <c r="X7" s="121">
        <f>'11 12'!X7+'11 18'!X7</f>
        <v>0</v>
      </c>
      <c r="Y7" s="124">
        <f t="shared" ref="Y7:Y53" si="13">W7-X7</f>
        <v>4700</v>
      </c>
      <c r="Z7" s="157">
        <f>+Q7+T7+W7</f>
        <v>14400</v>
      </c>
      <c r="AA7" s="322">
        <f>+R7+U7+X7</f>
        <v>4900</v>
      </c>
      <c r="AB7" s="159">
        <f>+Z7-AA7</f>
        <v>9500</v>
      </c>
      <c r="AC7" s="439">
        <f>+E7+H7+K7+Q7+T7+W7</f>
        <v>28700</v>
      </c>
      <c r="AD7" s="327">
        <f>+F7+I7+L7+R7+U7+X7</f>
        <v>19200</v>
      </c>
      <c r="AE7" s="168">
        <f>+AC7-AD7</f>
        <v>9500</v>
      </c>
      <c r="AF7" s="143">
        <f>'11 12'!AF7+'11 18'!AF7</f>
        <v>4900</v>
      </c>
      <c r="AG7" s="121">
        <f>'11 12'!AG7+'11 18'!AG7</f>
        <v>0</v>
      </c>
      <c r="AH7" s="122">
        <f t="shared" ref="AH7:AH53" si="14">AF7-AG7</f>
        <v>4900</v>
      </c>
      <c r="AI7" s="121">
        <f>'11 12'!AI7+'11 18'!AI7</f>
        <v>4800</v>
      </c>
      <c r="AJ7" s="121">
        <f>'11 12'!AJ7+'11 18'!AJ7</f>
        <v>0</v>
      </c>
      <c r="AK7" s="122">
        <f t="shared" ref="AK7:AK53" si="15">AI7-AJ7</f>
        <v>4800</v>
      </c>
      <c r="AL7" s="121">
        <f>'11 12'!AL7+'11 18'!AL7</f>
        <v>4800</v>
      </c>
      <c r="AM7" s="121">
        <f>'11 12'!AM7+'11 18'!AM7</f>
        <v>0</v>
      </c>
      <c r="AN7" s="124">
        <f t="shared" ref="AN7:AN53" si="16">AL7-AM7</f>
        <v>4800</v>
      </c>
      <c r="AO7" s="157">
        <f t="shared" ref="AO7:AP50" si="17">+AF7+AI7+AL7</f>
        <v>14500</v>
      </c>
      <c r="AP7" s="322">
        <f t="shared" si="17"/>
        <v>0</v>
      </c>
      <c r="AQ7" s="159">
        <f t="shared" ref="AQ7:AQ53" si="18">AO7-AP7</f>
        <v>14500</v>
      </c>
      <c r="AR7" s="143">
        <f>'11 12'!AR7+'11 18'!AR7</f>
        <v>4800</v>
      </c>
      <c r="AS7" s="121">
        <f>'11 12'!AS7+'11 18'!AS7</f>
        <v>0</v>
      </c>
      <c r="AT7" s="122">
        <f t="shared" ref="AT7:AT53" si="19">AR7-AS7</f>
        <v>4800</v>
      </c>
      <c r="AU7" s="121">
        <f>'11 12'!AU7+'11 18'!AU7</f>
        <v>4800</v>
      </c>
      <c r="AV7" s="121">
        <f>'11 12'!AV7+'11 18'!AV7</f>
        <v>0</v>
      </c>
      <c r="AW7" s="123">
        <f t="shared" ref="AW7:AW53" si="20">AU7-AV7</f>
        <v>4800</v>
      </c>
      <c r="AX7" s="121">
        <f>'11 12'!AX7+'11 18'!AX7</f>
        <v>4800</v>
      </c>
      <c r="AY7" s="121">
        <f>'11 12'!AY7+'11 18'!AY7</f>
        <v>0</v>
      </c>
      <c r="AZ7" s="122">
        <f t="shared" ref="AZ7:AZ53" si="21">AX7-AY7</f>
        <v>4800</v>
      </c>
      <c r="BA7" s="157">
        <f>AR7+AU7+AX7</f>
        <v>14400</v>
      </c>
      <c r="BB7" s="158">
        <f>AS7+AV7+AY7</f>
        <v>0</v>
      </c>
      <c r="BC7" s="443">
        <f t="shared" ref="BC7:BC53" si="22">BA7-BB7</f>
        <v>14400</v>
      </c>
      <c r="BD7" s="166">
        <f t="shared" ref="BD7:BE22" si="23">AF7+AI7+AL7+AR7+AU7+AX7</f>
        <v>28900</v>
      </c>
      <c r="BE7" s="167">
        <f>AG7+AJ7+AM7+AS7+AV7+AY7</f>
        <v>0</v>
      </c>
      <c r="BF7" s="444">
        <f t="shared" ref="BF7:BF53" si="24">BD7-BE7</f>
        <v>28900</v>
      </c>
      <c r="BG7" s="439">
        <f>AC7+BD7</f>
        <v>57600</v>
      </c>
      <c r="BH7" s="327">
        <f>AD7+BE7</f>
        <v>19200</v>
      </c>
      <c r="BI7" s="444">
        <f t="shared" ref="BI7:BI53" si="25">BG7-BH7</f>
        <v>38400</v>
      </c>
      <c r="BJ7" s="465"/>
      <c r="BL7" s="456">
        <f>VLOOKUP($B7,Test!$A$131:$J$184,6,0)</f>
        <v>5200</v>
      </c>
    </row>
    <row r="8" spans="1:64" s="183" customFormat="1" ht="30" customHeight="1" x14ac:dyDescent="0.5">
      <c r="A8" s="184">
        <f>A7+1</f>
        <v>2</v>
      </c>
      <c r="B8" s="222">
        <v>51202</v>
      </c>
      <c r="C8" s="236" t="s">
        <v>1</v>
      </c>
      <c r="D8" s="232" t="s">
        <v>42</v>
      </c>
      <c r="E8" s="143">
        <f>'11 12'!E8+'11 18'!E8</f>
        <v>160123.52441923926</v>
      </c>
      <c r="F8" s="121">
        <f>'11 12'!F8+'11 18'!F8</f>
        <v>52526.33</v>
      </c>
      <c r="G8" s="122">
        <f t="shared" ref="G8:G53" si="26">E8-F8</f>
        <v>107597.19441923925</v>
      </c>
      <c r="H8" s="121">
        <f>'11 12'!H8+'11 18'!H8</f>
        <v>155876.83588787846</v>
      </c>
      <c r="I8" s="121">
        <f>'11 12'!I8+'11 18'!I8</f>
        <v>151927.37000000002</v>
      </c>
      <c r="J8" s="122">
        <f t="shared" si="9"/>
        <v>3949.4658878784394</v>
      </c>
      <c r="K8" s="121">
        <f>'11 12'!K8+'11 18'!K8</f>
        <v>155268.32338398974</v>
      </c>
      <c r="L8" s="121">
        <f>'11 12'!L8+'11 18'!L8</f>
        <v>229507.02000000002</v>
      </c>
      <c r="M8" s="124">
        <f t="shared" si="10"/>
        <v>-74238.696616010275</v>
      </c>
      <c r="N8" s="157">
        <f t="shared" ref="N8:O50" si="27">+E8+H8+K8</f>
        <v>471268.68369110744</v>
      </c>
      <c r="O8" s="322">
        <f t="shared" si="27"/>
        <v>433960.72000000003</v>
      </c>
      <c r="P8" s="159">
        <f t="shared" ref="P8:P53" si="28">+N8-O8</f>
        <v>37307.963691107405</v>
      </c>
      <c r="Q8" s="143">
        <f>'11 12'!Q8+'11 18'!Q8</f>
        <v>158300.58010942361</v>
      </c>
      <c r="R8" s="121">
        <f>'11 12'!R8+'11 18'!R8</f>
        <v>161564.56</v>
      </c>
      <c r="S8" s="122">
        <f t="shared" si="11"/>
        <v>-3263.9798905763892</v>
      </c>
      <c r="T8" s="121">
        <f>'11 12'!T8+'11 18'!T8</f>
        <v>155836.16054008075</v>
      </c>
      <c r="U8" s="121">
        <f>'11 12'!U8+'11 18'!U8</f>
        <v>0</v>
      </c>
      <c r="V8" s="122">
        <f t="shared" si="12"/>
        <v>155836.16054008075</v>
      </c>
      <c r="W8" s="483">
        <f>'11 12'!W8+'11 18'!W8</f>
        <v>149676.4335833285</v>
      </c>
      <c r="X8" s="121">
        <f>'11 12'!X8+'11 18'!X8</f>
        <v>0</v>
      </c>
      <c r="Y8" s="124">
        <f t="shared" si="13"/>
        <v>149676.4335833285</v>
      </c>
      <c r="Z8" s="157">
        <f t="shared" ref="Z8:AA50" si="29">+Q8+T8+W8</f>
        <v>463813.17423283285</v>
      </c>
      <c r="AA8" s="322">
        <f t="shared" si="29"/>
        <v>161564.56</v>
      </c>
      <c r="AB8" s="159">
        <f t="shared" ref="AB8:AB53" si="30">+Z8-AA8</f>
        <v>302248.61423283286</v>
      </c>
      <c r="AC8" s="439">
        <f t="shared" ref="AC8:AD50" si="31">+E8+H8+K8+Q8+T8+W8</f>
        <v>935081.85792394029</v>
      </c>
      <c r="AD8" s="327">
        <f t="shared" si="31"/>
        <v>595525.28</v>
      </c>
      <c r="AE8" s="168">
        <f t="shared" ref="AE8:AE53" si="32">+AC8-AD8</f>
        <v>339556.57792394026</v>
      </c>
      <c r="AF8" s="143">
        <f>'11 12'!AF8+'11 18'!AF8</f>
        <v>155386.98487756157</v>
      </c>
      <c r="AG8" s="121">
        <f>'11 12'!AG8+'11 18'!AG8</f>
        <v>0</v>
      </c>
      <c r="AH8" s="122">
        <f t="shared" si="14"/>
        <v>155386.98487756157</v>
      </c>
      <c r="AI8" s="121">
        <f>'11 12'!AI8+'11 18'!AI8</f>
        <v>150546.58897291613</v>
      </c>
      <c r="AJ8" s="121">
        <f>'11 12'!AJ8+'11 18'!AJ8</f>
        <v>0</v>
      </c>
      <c r="AK8" s="122">
        <f t="shared" si="15"/>
        <v>150546.58897291613</v>
      </c>
      <c r="AL8" s="121">
        <f>'11 12'!AL8+'11 18'!AL8</f>
        <v>151027.16878892487</v>
      </c>
      <c r="AM8" s="121">
        <f>'11 12'!AM8+'11 18'!AM8</f>
        <v>0</v>
      </c>
      <c r="AN8" s="124">
        <f t="shared" si="16"/>
        <v>151027.16878892487</v>
      </c>
      <c r="AO8" s="157">
        <f t="shared" si="17"/>
        <v>456960.74263940257</v>
      </c>
      <c r="AP8" s="322">
        <f t="shared" si="17"/>
        <v>0</v>
      </c>
      <c r="AQ8" s="159">
        <f t="shared" si="18"/>
        <v>456960.74263940257</v>
      </c>
      <c r="AR8" s="143">
        <f>'11 12'!AR8+'11 18'!AR8</f>
        <v>152238.1543897434</v>
      </c>
      <c r="AS8" s="121">
        <f>'11 12'!AS8+'11 18'!AS8</f>
        <v>0</v>
      </c>
      <c r="AT8" s="122">
        <f t="shared" si="19"/>
        <v>152238.1543897434</v>
      </c>
      <c r="AU8" s="121">
        <f>'11 12'!AU8+'11 18'!AU8</f>
        <v>149497.69986684521</v>
      </c>
      <c r="AV8" s="121">
        <f>'11 12'!AV8+'11 18'!AV8</f>
        <v>0</v>
      </c>
      <c r="AW8" s="123">
        <f t="shared" si="20"/>
        <v>149497.69986684521</v>
      </c>
      <c r="AX8" s="121">
        <f>'11 12'!AX8+'11 18'!AX8</f>
        <v>152716.39274809233</v>
      </c>
      <c r="AY8" s="121">
        <f>'11 12'!AY8+'11 18'!AY8</f>
        <v>0</v>
      </c>
      <c r="AZ8" s="122">
        <f t="shared" si="21"/>
        <v>152716.39274809233</v>
      </c>
      <c r="BA8" s="157">
        <f t="shared" ref="BA8:BB53" si="33">AR8+AU8+AX8</f>
        <v>454452.24700468092</v>
      </c>
      <c r="BB8" s="158">
        <f t="shared" si="33"/>
        <v>0</v>
      </c>
      <c r="BC8" s="443">
        <f t="shared" si="22"/>
        <v>454452.24700468092</v>
      </c>
      <c r="BD8" s="166">
        <f t="shared" si="23"/>
        <v>911412.98964408343</v>
      </c>
      <c r="BE8" s="167">
        <f t="shared" si="23"/>
        <v>0</v>
      </c>
      <c r="BF8" s="444">
        <f t="shared" si="24"/>
        <v>911412.98964408343</v>
      </c>
      <c r="BG8" s="439">
        <f t="shared" ref="BG8:BH53" si="34">AC8+BD8</f>
        <v>1846494.8475680237</v>
      </c>
      <c r="BH8" s="444">
        <f t="shared" si="34"/>
        <v>595525.28</v>
      </c>
      <c r="BI8" s="444">
        <f t="shared" si="25"/>
        <v>1250969.5675680237</v>
      </c>
      <c r="BJ8" s="465"/>
      <c r="BL8" s="456">
        <f>VLOOKUP($B8,Test!$A$131:$J$184,6,0)</f>
        <v>149445.47</v>
      </c>
    </row>
    <row r="9" spans="1:64" s="183" customFormat="1" ht="30" customHeight="1" x14ac:dyDescent="0.5">
      <c r="A9" s="184">
        <f t="shared" ref="A9:A53" si="35">A8+1</f>
        <v>3</v>
      </c>
      <c r="B9" s="222">
        <v>51203</v>
      </c>
      <c r="C9" s="236" t="s">
        <v>2</v>
      </c>
      <c r="D9" s="232" t="s">
        <v>43</v>
      </c>
      <c r="E9" s="143">
        <f>'11 12'!E9+'11 18'!E9</f>
        <v>117321.79843228453</v>
      </c>
      <c r="F9" s="121">
        <f>'11 12'!F9+'11 18'!F9</f>
        <v>128378.73</v>
      </c>
      <c r="G9" s="122">
        <f t="shared" si="26"/>
        <v>-11056.931567715466</v>
      </c>
      <c r="H9" s="121">
        <f>'11 12'!H9+'11 18'!H9</f>
        <v>11554.067006839176</v>
      </c>
      <c r="I9" s="121">
        <f>'11 12'!I9+'11 18'!I9</f>
        <v>683.46</v>
      </c>
      <c r="J9" s="122">
        <f t="shared" si="9"/>
        <v>10870.607006839175</v>
      </c>
      <c r="K9" s="121">
        <f>'11 12'!K9+'11 18'!K9</f>
        <v>8531.0465802401504</v>
      </c>
      <c r="L9" s="121">
        <f>'11 12'!L9+'11 18'!L9</f>
        <v>3371.54</v>
      </c>
      <c r="M9" s="124">
        <f t="shared" si="10"/>
        <v>5159.5065802401505</v>
      </c>
      <c r="N9" s="157">
        <f t="shared" si="27"/>
        <v>137406.91201936387</v>
      </c>
      <c r="O9" s="322">
        <f t="shared" si="27"/>
        <v>132433.73000000001</v>
      </c>
      <c r="P9" s="159">
        <f t="shared" si="28"/>
        <v>4973.1820193638559</v>
      </c>
      <c r="Q9" s="143">
        <f>'11 12'!Q9+'11 18'!Q9</f>
        <v>9023.2403834022844</v>
      </c>
      <c r="R9" s="121">
        <f>'11 12'!R9+'11 18'!R9</f>
        <v>92.41</v>
      </c>
      <c r="S9" s="122">
        <f t="shared" si="11"/>
        <v>8930.8303834022845</v>
      </c>
      <c r="T9" s="121">
        <f>'11 12'!T9+'11 18'!T9</f>
        <v>9055.0597348496467</v>
      </c>
      <c r="U9" s="121">
        <f>'11 12'!U9+'11 18'!U9</f>
        <v>0</v>
      </c>
      <c r="V9" s="122">
        <f t="shared" si="12"/>
        <v>9055.0597348496467</v>
      </c>
      <c r="W9" s="483">
        <f>'11 12'!W9+'11 18'!W9</f>
        <v>9212.8881363669043</v>
      </c>
      <c r="X9" s="121">
        <f>'11 12'!X9+'11 18'!X9</f>
        <v>0</v>
      </c>
      <c r="Y9" s="124">
        <f t="shared" si="13"/>
        <v>9212.8881363669043</v>
      </c>
      <c r="Z9" s="157">
        <f t="shared" si="29"/>
        <v>27291.188254618835</v>
      </c>
      <c r="AA9" s="322">
        <f t="shared" si="29"/>
        <v>92.41</v>
      </c>
      <c r="AB9" s="159">
        <f t="shared" si="30"/>
        <v>27198.778254618835</v>
      </c>
      <c r="AC9" s="439">
        <f t="shared" si="31"/>
        <v>164698.10027398271</v>
      </c>
      <c r="AD9" s="327">
        <f t="shared" si="31"/>
        <v>132526.14000000001</v>
      </c>
      <c r="AE9" s="168">
        <f t="shared" si="32"/>
        <v>32171.960273982695</v>
      </c>
      <c r="AF9" s="143">
        <f>'11 12'!AF9+'11 18'!AF9</f>
        <v>10144.139278320787</v>
      </c>
      <c r="AG9" s="121">
        <f>'11 12'!AG9+'11 18'!AG9</f>
        <v>0</v>
      </c>
      <c r="AH9" s="122">
        <f t="shared" si="14"/>
        <v>10144.139278320787</v>
      </c>
      <c r="AI9" s="121">
        <f>'11 12'!AI9+'11 18'!AI9</f>
        <v>10191.972728162847</v>
      </c>
      <c r="AJ9" s="121">
        <f>'11 12'!AJ9+'11 18'!AJ9</f>
        <v>0</v>
      </c>
      <c r="AK9" s="122">
        <f t="shared" si="15"/>
        <v>10191.972728162847</v>
      </c>
      <c r="AL9" s="121">
        <f>'11 12'!AL9+'11 18'!AL9</f>
        <v>9282.1078115289347</v>
      </c>
      <c r="AM9" s="121">
        <f>'11 12'!AM9+'11 18'!AM9</f>
        <v>0</v>
      </c>
      <c r="AN9" s="124">
        <f t="shared" si="16"/>
        <v>9282.1078115289347</v>
      </c>
      <c r="AO9" s="157">
        <f t="shared" si="17"/>
        <v>29618.219818012571</v>
      </c>
      <c r="AP9" s="322">
        <f t="shared" si="17"/>
        <v>0</v>
      </c>
      <c r="AQ9" s="159">
        <f t="shared" si="18"/>
        <v>29618.219818012571</v>
      </c>
      <c r="AR9" s="143">
        <f>'11 12'!AR9+'11 18'!AR9</f>
        <v>8655.4111260077352</v>
      </c>
      <c r="AS9" s="121">
        <f>'11 12'!AS9+'11 18'!AS9</f>
        <v>0</v>
      </c>
      <c r="AT9" s="122">
        <f t="shared" si="19"/>
        <v>8655.4111260077352</v>
      </c>
      <c r="AU9" s="121">
        <f>'11 12'!AU9+'11 18'!AU9</f>
        <v>8229.5842685428761</v>
      </c>
      <c r="AV9" s="121">
        <f>'11 12'!AV9+'11 18'!AV9</f>
        <v>0</v>
      </c>
      <c r="AW9" s="123">
        <f t="shared" si="20"/>
        <v>8229.5842685428761</v>
      </c>
      <c r="AX9" s="121">
        <f>'11 12'!AX9+'11 18'!AX9</f>
        <v>7032.666671691497</v>
      </c>
      <c r="AY9" s="121">
        <f>'11 12'!AY9+'11 18'!AY9</f>
        <v>0</v>
      </c>
      <c r="AZ9" s="122">
        <f t="shared" si="21"/>
        <v>7032.666671691497</v>
      </c>
      <c r="BA9" s="157">
        <f t="shared" si="33"/>
        <v>23917.662066242112</v>
      </c>
      <c r="BB9" s="158">
        <f t="shared" si="33"/>
        <v>0</v>
      </c>
      <c r="BC9" s="443">
        <f t="shared" si="22"/>
        <v>23917.662066242112</v>
      </c>
      <c r="BD9" s="166">
        <f t="shared" si="23"/>
        <v>53535.881884254683</v>
      </c>
      <c r="BE9" s="167">
        <f t="shared" si="23"/>
        <v>0</v>
      </c>
      <c r="BF9" s="444">
        <f t="shared" si="24"/>
        <v>53535.881884254683</v>
      </c>
      <c r="BG9" s="439">
        <f t="shared" si="34"/>
        <v>218233.9821582374</v>
      </c>
      <c r="BH9" s="444">
        <f t="shared" si="34"/>
        <v>132526.14000000001</v>
      </c>
      <c r="BI9" s="444">
        <f t="shared" si="25"/>
        <v>85707.842158237385</v>
      </c>
      <c r="BJ9" s="465"/>
      <c r="BL9" s="456">
        <f>VLOOKUP($B9,Test!$A$131:$J$184,6,0)</f>
        <v>15147.49</v>
      </c>
    </row>
    <row r="10" spans="1:64" s="183" customFormat="1" ht="30" customHeight="1" x14ac:dyDescent="0.5">
      <c r="A10" s="184">
        <f t="shared" si="35"/>
        <v>4</v>
      </c>
      <c r="B10" s="222">
        <v>51299</v>
      </c>
      <c r="C10" s="236" t="s">
        <v>3</v>
      </c>
      <c r="D10" s="232" t="s">
        <v>44</v>
      </c>
      <c r="E10" s="143">
        <f>'11 12'!E10+'11 18'!E10</f>
        <v>8441.4729305937544</v>
      </c>
      <c r="F10" s="121">
        <f>'11 12'!F10+'11 18'!F10</f>
        <v>41.38</v>
      </c>
      <c r="G10" s="122">
        <f t="shared" si="26"/>
        <v>8400.0929305937552</v>
      </c>
      <c r="H10" s="121">
        <f>'11 12'!H10+'11 18'!H10</f>
        <v>7882.3664128290566</v>
      </c>
      <c r="I10" s="121">
        <f>'11 12'!I10+'11 18'!I10</f>
        <v>1098.81</v>
      </c>
      <c r="J10" s="122">
        <f t="shared" si="9"/>
        <v>6783.5564128290571</v>
      </c>
      <c r="K10" s="121">
        <f>'11 12'!K10+'11 18'!K10</f>
        <v>134616.46535089705</v>
      </c>
      <c r="L10" s="121">
        <f>'11 12'!L10+'11 18'!L10</f>
        <v>5710.75</v>
      </c>
      <c r="M10" s="124">
        <f t="shared" si="10"/>
        <v>128905.71535089705</v>
      </c>
      <c r="N10" s="157">
        <f t="shared" si="27"/>
        <v>150940.30469431987</v>
      </c>
      <c r="O10" s="322">
        <f t="shared" si="27"/>
        <v>6850.9400000000005</v>
      </c>
      <c r="P10" s="159">
        <f t="shared" si="28"/>
        <v>144089.36469431987</v>
      </c>
      <c r="Q10" s="143">
        <f>'11 12'!Q10+'11 18'!Q10</f>
        <v>6155.7966464027259</v>
      </c>
      <c r="R10" s="121">
        <f>'11 12'!R10+'11 18'!R10</f>
        <v>8670.6200000000008</v>
      </c>
      <c r="S10" s="122">
        <f t="shared" si="11"/>
        <v>-2514.8233535972749</v>
      </c>
      <c r="T10" s="121">
        <f>'11 12'!T10+'11 18'!T10</f>
        <v>6177.5043089061783</v>
      </c>
      <c r="U10" s="121">
        <f>'11 12'!U10+'11 18'!U10</f>
        <v>0</v>
      </c>
      <c r="V10" s="122">
        <f t="shared" si="12"/>
        <v>6177.5043089061783</v>
      </c>
      <c r="W10" s="483">
        <f>'11 12'!W10+'11 18'!W10</f>
        <v>6285.1773291832569</v>
      </c>
      <c r="X10" s="121">
        <f>'11 12'!X10+'11 18'!X10</f>
        <v>0</v>
      </c>
      <c r="Y10" s="124">
        <f t="shared" si="13"/>
        <v>6285.1773291832569</v>
      </c>
      <c r="Z10" s="157">
        <f t="shared" si="29"/>
        <v>18618.478284492161</v>
      </c>
      <c r="AA10" s="322">
        <f t="shared" si="29"/>
        <v>8670.6200000000008</v>
      </c>
      <c r="AB10" s="159">
        <f t="shared" si="30"/>
        <v>9947.8582844921602</v>
      </c>
      <c r="AC10" s="439">
        <f t="shared" si="31"/>
        <v>169558.78297881203</v>
      </c>
      <c r="AD10" s="327">
        <f t="shared" si="31"/>
        <v>15521.560000000001</v>
      </c>
      <c r="AE10" s="168">
        <f t="shared" si="32"/>
        <v>154037.22297881203</v>
      </c>
      <c r="AF10" s="143">
        <f>'11 12'!AF10+'11 18'!AF10</f>
        <v>6920.4915193208844</v>
      </c>
      <c r="AG10" s="121">
        <f>'11 12'!AG10+'11 18'!AG10</f>
        <v>0</v>
      </c>
      <c r="AH10" s="122">
        <f t="shared" si="14"/>
        <v>6920.4915193208844</v>
      </c>
      <c r="AI10" s="121">
        <f>'11 12'!AI10+'11 18'!AI10</f>
        <v>6953.1242518661975</v>
      </c>
      <c r="AJ10" s="121">
        <f>'11 12'!AJ10+'11 18'!AJ10</f>
        <v>0</v>
      </c>
      <c r="AK10" s="122">
        <f t="shared" si="15"/>
        <v>6953.1242518661975</v>
      </c>
      <c r="AL10" s="121">
        <f>'11 12'!AL10+'11 18'!AL10</f>
        <v>6332.4000813346111</v>
      </c>
      <c r="AM10" s="121">
        <f>'11 12'!AM10+'11 18'!AM10</f>
        <v>0</v>
      </c>
      <c r="AN10" s="124">
        <f t="shared" si="16"/>
        <v>6332.4000813346111</v>
      </c>
      <c r="AO10" s="157">
        <f t="shared" si="17"/>
        <v>20206.015852521694</v>
      </c>
      <c r="AP10" s="322">
        <f t="shared" si="17"/>
        <v>0</v>
      </c>
      <c r="AQ10" s="159">
        <f t="shared" si="18"/>
        <v>20206.015852521694</v>
      </c>
      <c r="AR10" s="143">
        <f>'11 12'!AR10+'11 18'!AR10</f>
        <v>38168.198085294251</v>
      </c>
      <c r="AS10" s="121">
        <f>'11 12'!AS10+'11 18'!AS10</f>
        <v>0</v>
      </c>
      <c r="AT10" s="122">
        <f t="shared" si="19"/>
        <v>38168.198085294251</v>
      </c>
      <c r="AU10" s="121">
        <f>'11 12'!AU10+'11 18'!AU10</f>
        <v>5614.3519499680242</v>
      </c>
      <c r="AV10" s="121">
        <f>'11 12'!AV10+'11 18'!AV10</f>
        <v>0</v>
      </c>
      <c r="AW10" s="123">
        <f t="shared" si="20"/>
        <v>5614.3519499680242</v>
      </c>
      <c r="AX10" s="121">
        <f>'11 12'!AX10+'11 18'!AX10</f>
        <v>303700.73087226</v>
      </c>
      <c r="AY10" s="121">
        <f>'11 12'!AY10+'11 18'!AY10</f>
        <v>0</v>
      </c>
      <c r="AZ10" s="122">
        <f t="shared" si="21"/>
        <v>303700.73087226</v>
      </c>
      <c r="BA10" s="157">
        <f t="shared" si="33"/>
        <v>347483.2809075223</v>
      </c>
      <c r="BB10" s="158">
        <f t="shared" si="33"/>
        <v>0</v>
      </c>
      <c r="BC10" s="443">
        <f t="shared" si="22"/>
        <v>347483.2809075223</v>
      </c>
      <c r="BD10" s="166">
        <f t="shared" si="23"/>
        <v>367689.29676004394</v>
      </c>
      <c r="BE10" s="167">
        <f t="shared" si="23"/>
        <v>0</v>
      </c>
      <c r="BF10" s="444">
        <f t="shared" si="24"/>
        <v>367689.29676004394</v>
      </c>
      <c r="BG10" s="439">
        <f t="shared" si="34"/>
        <v>537248.07973885594</v>
      </c>
      <c r="BH10" s="444">
        <f t="shared" si="34"/>
        <v>15521.560000000001</v>
      </c>
      <c r="BI10" s="444">
        <f t="shared" si="25"/>
        <v>521726.51973885595</v>
      </c>
      <c r="BJ10" s="465"/>
      <c r="BL10" s="456">
        <f>VLOOKUP($B10,Test!$A$131:$J$184,6,0)</f>
        <v>5866.76</v>
      </c>
    </row>
    <row r="11" spans="1:64" s="183" customFormat="1" ht="30" customHeight="1" x14ac:dyDescent="0.5">
      <c r="A11" s="184">
        <f t="shared" si="35"/>
        <v>5</v>
      </c>
      <c r="B11" s="222">
        <v>51301</v>
      </c>
      <c r="C11" s="236" t="s">
        <v>4</v>
      </c>
      <c r="D11" s="232" t="s">
        <v>45</v>
      </c>
      <c r="E11" s="143">
        <f>'11 12'!E11+'11 18'!E11</f>
        <v>806585.51</v>
      </c>
      <c r="F11" s="121">
        <f>'11 12'!F11+'11 18'!F11</f>
        <v>694925.71</v>
      </c>
      <c r="G11" s="122">
        <f t="shared" si="26"/>
        <v>111659.80000000005</v>
      </c>
      <c r="H11" s="121">
        <f>'11 12'!H11+'11 18'!H11</f>
        <v>732681.51</v>
      </c>
      <c r="I11" s="121">
        <f>'11 12'!I11+'11 18'!I11</f>
        <v>694925.71</v>
      </c>
      <c r="J11" s="122">
        <f t="shared" si="9"/>
        <v>37755.800000000047</v>
      </c>
      <c r="K11" s="121">
        <f>'11 12'!K11+'11 18'!K11</f>
        <v>811690.51</v>
      </c>
      <c r="L11" s="121">
        <f>'11 12'!L11+'11 18'!L11</f>
        <v>560598.4</v>
      </c>
      <c r="M11" s="124">
        <f t="shared" si="10"/>
        <v>251092.11</v>
      </c>
      <c r="N11" s="157">
        <f t="shared" si="27"/>
        <v>2350957.5300000003</v>
      </c>
      <c r="O11" s="322">
        <f t="shared" si="27"/>
        <v>1950449.8199999998</v>
      </c>
      <c r="P11" s="159">
        <f t="shared" si="28"/>
        <v>400507.71000000043</v>
      </c>
      <c r="Q11" s="143">
        <f>'11 12'!Q11+'11 18'!Q11</f>
        <v>726690.51</v>
      </c>
      <c r="R11" s="121">
        <f>'11 12'!R11+'11 18'!R11</f>
        <v>718797.17999999993</v>
      </c>
      <c r="S11" s="122">
        <f t="shared" si="11"/>
        <v>7893.3300000000745</v>
      </c>
      <c r="T11" s="121">
        <f>'11 12'!T11+'11 18'!T11</f>
        <v>724023.51</v>
      </c>
      <c r="U11" s="121">
        <f>'11 12'!U11+'11 18'!U11</f>
        <v>0</v>
      </c>
      <c r="V11" s="122">
        <f t="shared" si="12"/>
        <v>724023.51</v>
      </c>
      <c r="W11" s="483">
        <f>'11 12'!W11+'11 18'!W11</f>
        <v>823146.51</v>
      </c>
      <c r="X11" s="121">
        <f>'11 12'!X11+'11 18'!X11</f>
        <v>0</v>
      </c>
      <c r="Y11" s="124">
        <f t="shared" si="13"/>
        <v>823146.51</v>
      </c>
      <c r="Z11" s="157">
        <f t="shared" si="29"/>
        <v>2273860.5300000003</v>
      </c>
      <c r="AA11" s="322">
        <f t="shared" si="29"/>
        <v>718797.17999999993</v>
      </c>
      <c r="AB11" s="159">
        <f t="shared" si="30"/>
        <v>1555063.3500000003</v>
      </c>
      <c r="AC11" s="439">
        <f t="shared" si="31"/>
        <v>4624818.0599999996</v>
      </c>
      <c r="AD11" s="327">
        <f t="shared" si="31"/>
        <v>2669247</v>
      </c>
      <c r="AE11" s="168">
        <f t="shared" si="32"/>
        <v>1955571.0599999996</v>
      </c>
      <c r="AF11" s="143">
        <f>'11 12'!AF11+'11 18'!AF11</f>
        <v>723146.51</v>
      </c>
      <c r="AG11" s="121">
        <f>'11 12'!AG11+'11 18'!AG11</f>
        <v>0</v>
      </c>
      <c r="AH11" s="122">
        <f t="shared" si="14"/>
        <v>723146.51</v>
      </c>
      <c r="AI11" s="121">
        <f>'11 12'!AI11+'11 18'!AI11</f>
        <v>722257.51</v>
      </c>
      <c r="AJ11" s="121">
        <f>'11 12'!AJ11+'11 18'!AJ11</f>
        <v>0</v>
      </c>
      <c r="AK11" s="122">
        <f t="shared" si="15"/>
        <v>722257.51</v>
      </c>
      <c r="AL11" s="121">
        <f>'11 12'!AL11+'11 18'!AL11</f>
        <v>722257.51</v>
      </c>
      <c r="AM11" s="121">
        <f>'11 12'!AM11+'11 18'!AM11</f>
        <v>0</v>
      </c>
      <c r="AN11" s="124">
        <f t="shared" si="16"/>
        <v>722257.51</v>
      </c>
      <c r="AO11" s="157">
        <f t="shared" si="17"/>
        <v>2167661.5300000003</v>
      </c>
      <c r="AP11" s="322">
        <f t="shared" si="17"/>
        <v>0</v>
      </c>
      <c r="AQ11" s="159">
        <f t="shared" si="18"/>
        <v>2167661.5300000003</v>
      </c>
      <c r="AR11" s="143">
        <f>'11 12'!AR11+'11 18'!AR11</f>
        <v>701927.51</v>
      </c>
      <c r="AS11" s="121">
        <f>'11 12'!AS11+'11 18'!AS11</f>
        <v>0</v>
      </c>
      <c r="AT11" s="122">
        <f t="shared" si="19"/>
        <v>701927.51</v>
      </c>
      <c r="AU11" s="121">
        <f>'11 12'!AU11+'11 18'!AU11</f>
        <v>701038.51</v>
      </c>
      <c r="AV11" s="121">
        <f>'11 12'!AV11+'11 18'!AV11</f>
        <v>0</v>
      </c>
      <c r="AW11" s="123">
        <f t="shared" si="20"/>
        <v>701038.51</v>
      </c>
      <c r="AX11" s="121">
        <f>'11 12'!AX11+'11 18'!AX11</f>
        <v>777933.51</v>
      </c>
      <c r="AY11" s="121">
        <f>'11 12'!AY11+'11 18'!AY11</f>
        <v>0</v>
      </c>
      <c r="AZ11" s="122">
        <f t="shared" si="21"/>
        <v>777933.51</v>
      </c>
      <c r="BA11" s="157">
        <f t="shared" si="33"/>
        <v>2180899.5300000003</v>
      </c>
      <c r="BB11" s="158">
        <f t="shared" si="33"/>
        <v>0</v>
      </c>
      <c r="BC11" s="443">
        <f t="shared" si="22"/>
        <v>2180899.5300000003</v>
      </c>
      <c r="BD11" s="166">
        <f t="shared" si="23"/>
        <v>4348561.0599999996</v>
      </c>
      <c r="BE11" s="167">
        <f t="shared" si="23"/>
        <v>0</v>
      </c>
      <c r="BF11" s="444">
        <f t="shared" si="24"/>
        <v>4348561.0599999996</v>
      </c>
      <c r="BG11" s="439">
        <f t="shared" si="34"/>
        <v>8973379.1199999992</v>
      </c>
      <c r="BH11" s="444">
        <f t="shared" si="34"/>
        <v>2669247</v>
      </c>
      <c r="BI11" s="444">
        <f t="shared" si="25"/>
        <v>6304132.1199999992</v>
      </c>
      <c r="BJ11" s="465"/>
      <c r="BL11" s="456">
        <f>VLOOKUP($B11,Test!$A$131:$J$184,6,0)</f>
        <v>842555.8</v>
      </c>
    </row>
    <row r="12" spans="1:64" s="183" customFormat="1" ht="30" customHeight="1" x14ac:dyDescent="0.5">
      <c r="A12" s="184">
        <f t="shared" si="35"/>
        <v>6</v>
      </c>
      <c r="B12" s="222">
        <v>51302</v>
      </c>
      <c r="C12" s="236" t="s">
        <v>5</v>
      </c>
      <c r="D12" s="232" t="s">
        <v>46</v>
      </c>
      <c r="E12" s="143">
        <f>'11 12'!E12+'11 18'!E12</f>
        <v>66115</v>
      </c>
      <c r="F12" s="121">
        <f>'11 12'!F12+'11 18'!F12</f>
        <v>66115</v>
      </c>
      <c r="G12" s="122">
        <f t="shared" si="26"/>
        <v>0</v>
      </c>
      <c r="H12" s="121">
        <f>'11 12'!H12+'11 18'!H12</f>
        <v>61851.48</v>
      </c>
      <c r="I12" s="121">
        <f>'11 12'!I12+'11 18'!I12</f>
        <v>61851.48</v>
      </c>
      <c r="J12" s="122">
        <f t="shared" si="9"/>
        <v>0</v>
      </c>
      <c r="K12" s="121">
        <f>'11 12'!K12+'11 18'!K12</f>
        <v>66115</v>
      </c>
      <c r="L12" s="121">
        <f>'11 12'!L12+'11 18'!L12</f>
        <v>54750.39</v>
      </c>
      <c r="M12" s="124">
        <f t="shared" si="10"/>
        <v>11364.61</v>
      </c>
      <c r="N12" s="157">
        <f t="shared" si="27"/>
        <v>194081.48</v>
      </c>
      <c r="O12" s="322">
        <f t="shared" si="27"/>
        <v>182716.87</v>
      </c>
      <c r="P12" s="159">
        <f t="shared" si="28"/>
        <v>11364.610000000015</v>
      </c>
      <c r="Q12" s="143">
        <f>'11 12'!Q12+'11 18'!Q12</f>
        <v>64447</v>
      </c>
      <c r="R12" s="121">
        <f>'11 12'!R12+'11 18'!R12</f>
        <v>64447</v>
      </c>
      <c r="S12" s="122">
        <f t="shared" si="11"/>
        <v>0</v>
      </c>
      <c r="T12" s="121">
        <f>'11 12'!T12+'11 18'!T12</f>
        <v>66597.25</v>
      </c>
      <c r="U12" s="121">
        <f>'11 12'!U12+'11 18'!U12</f>
        <v>0</v>
      </c>
      <c r="V12" s="122">
        <f t="shared" si="12"/>
        <v>66597.25</v>
      </c>
      <c r="W12" s="483">
        <f>'11 12'!W12+'11 18'!W12</f>
        <v>64447</v>
      </c>
      <c r="X12" s="121">
        <f>'11 12'!X12+'11 18'!X12</f>
        <v>0</v>
      </c>
      <c r="Y12" s="124">
        <f t="shared" si="13"/>
        <v>64447</v>
      </c>
      <c r="Z12" s="157">
        <f t="shared" si="29"/>
        <v>195491.25</v>
      </c>
      <c r="AA12" s="322">
        <f t="shared" si="29"/>
        <v>64447</v>
      </c>
      <c r="AB12" s="159">
        <f t="shared" si="30"/>
        <v>131044.25</v>
      </c>
      <c r="AC12" s="439">
        <f t="shared" si="31"/>
        <v>389572.73</v>
      </c>
      <c r="AD12" s="327">
        <f t="shared" si="31"/>
        <v>247163.87</v>
      </c>
      <c r="AE12" s="168">
        <f t="shared" si="32"/>
        <v>142408.85999999999</v>
      </c>
      <c r="AF12" s="143">
        <f>'11 12'!AF12+'11 18'!AF12</f>
        <v>62463</v>
      </c>
      <c r="AG12" s="121">
        <f>'11 12'!AG12+'11 18'!AG12</f>
        <v>0</v>
      </c>
      <c r="AH12" s="122">
        <f t="shared" si="14"/>
        <v>62463</v>
      </c>
      <c r="AI12" s="121">
        <f>'11 12'!AI12+'11 18'!AI12</f>
        <v>62463</v>
      </c>
      <c r="AJ12" s="121">
        <f>'11 12'!AJ12+'11 18'!AJ12</f>
        <v>0</v>
      </c>
      <c r="AK12" s="122">
        <f t="shared" si="15"/>
        <v>62463</v>
      </c>
      <c r="AL12" s="121">
        <f>'11 12'!AL12+'11 18'!AL12</f>
        <v>60446.673475230491</v>
      </c>
      <c r="AM12" s="121">
        <f>'11 12'!AM12+'11 18'!AM12</f>
        <v>0</v>
      </c>
      <c r="AN12" s="124">
        <f t="shared" si="16"/>
        <v>60446.673475230491</v>
      </c>
      <c r="AO12" s="157">
        <f t="shared" si="17"/>
        <v>185372.67347523049</v>
      </c>
      <c r="AP12" s="322">
        <f t="shared" si="17"/>
        <v>0</v>
      </c>
      <c r="AQ12" s="159">
        <f t="shared" si="18"/>
        <v>185372.67347523049</v>
      </c>
      <c r="AR12" s="143">
        <f>'11 12'!AR12+'11 18'!AR12</f>
        <v>61135</v>
      </c>
      <c r="AS12" s="121">
        <f>'11 12'!AS12+'11 18'!AS12</f>
        <v>0</v>
      </c>
      <c r="AT12" s="122">
        <f t="shared" si="19"/>
        <v>61135</v>
      </c>
      <c r="AU12" s="121">
        <f>'11 12'!AU12+'11 18'!AU12</f>
        <v>59162.473499194733</v>
      </c>
      <c r="AV12" s="121">
        <f>'11 12'!AV12+'11 18'!AV12</f>
        <v>0</v>
      </c>
      <c r="AW12" s="123">
        <f t="shared" si="20"/>
        <v>59162.473499194733</v>
      </c>
      <c r="AX12" s="121">
        <f>'11 12'!AX12+'11 18'!AX12</f>
        <v>61135</v>
      </c>
      <c r="AY12" s="121">
        <f>'11 12'!AY12+'11 18'!AY12</f>
        <v>0</v>
      </c>
      <c r="AZ12" s="122">
        <f t="shared" si="21"/>
        <v>61135</v>
      </c>
      <c r="BA12" s="157">
        <f t="shared" si="33"/>
        <v>181432.47349919472</v>
      </c>
      <c r="BB12" s="158">
        <f t="shared" si="33"/>
        <v>0</v>
      </c>
      <c r="BC12" s="443">
        <f t="shared" si="22"/>
        <v>181432.47349919472</v>
      </c>
      <c r="BD12" s="166">
        <f t="shared" si="23"/>
        <v>366805.14697442524</v>
      </c>
      <c r="BE12" s="167">
        <f t="shared" si="23"/>
        <v>0</v>
      </c>
      <c r="BF12" s="444">
        <f t="shared" si="24"/>
        <v>366805.14697442524</v>
      </c>
      <c r="BG12" s="439">
        <f t="shared" si="34"/>
        <v>756377.87697442528</v>
      </c>
      <c r="BH12" s="444">
        <f t="shared" si="34"/>
        <v>247163.87</v>
      </c>
      <c r="BI12" s="444">
        <f t="shared" si="25"/>
        <v>509214.00697442528</v>
      </c>
      <c r="BJ12" s="465"/>
      <c r="BL12" s="456">
        <f>VLOOKUP($B12,Test!$A$131:$J$184,6,0)</f>
        <v>54817</v>
      </c>
    </row>
    <row r="13" spans="1:64" s="183" customFormat="1" ht="30" customHeight="1" x14ac:dyDescent="0.5">
      <c r="A13" s="184">
        <f t="shared" si="35"/>
        <v>7</v>
      </c>
      <c r="B13" s="222">
        <v>51306</v>
      </c>
      <c r="C13" s="236" t="s">
        <v>6</v>
      </c>
      <c r="D13" s="232" t="s">
        <v>47</v>
      </c>
      <c r="E13" s="143">
        <f>'11 12'!E13+'11 18'!E13</f>
        <v>2108085.3406699998</v>
      </c>
      <c r="F13" s="121">
        <f>'11 12'!F13+'11 18'!F13</f>
        <v>1982962.0499999998</v>
      </c>
      <c r="G13" s="122">
        <f t="shared" si="26"/>
        <v>125123.29067000002</v>
      </c>
      <c r="H13" s="121">
        <f>'11 12'!H13+'11 18'!H13</f>
        <v>2025420.1709332077</v>
      </c>
      <c r="I13" s="121">
        <f>'11 12'!I13+'11 18'!I13</f>
        <v>2587135.08</v>
      </c>
      <c r="J13" s="122">
        <f t="shared" si="9"/>
        <v>-561714.90906679234</v>
      </c>
      <c r="K13" s="121">
        <f>'11 12'!K13+'11 18'!K13</f>
        <v>2116094.9916747967</v>
      </c>
      <c r="L13" s="121">
        <f>'11 12'!L13+'11 18'!L13</f>
        <v>2158195.67</v>
      </c>
      <c r="M13" s="124">
        <f t="shared" si="10"/>
        <v>-42100.678325203247</v>
      </c>
      <c r="N13" s="157">
        <f t="shared" si="27"/>
        <v>6249600.503278004</v>
      </c>
      <c r="O13" s="322">
        <f t="shared" si="27"/>
        <v>6728292.7999999998</v>
      </c>
      <c r="P13" s="159">
        <f t="shared" si="28"/>
        <v>-478692.29672199581</v>
      </c>
      <c r="Q13" s="143">
        <f>'11 12'!Q13+'11 18'!Q13</f>
        <v>2071019.0577916775</v>
      </c>
      <c r="R13" s="121">
        <f>'11 12'!R13+'11 18'!R13</f>
        <v>1392753.4</v>
      </c>
      <c r="S13" s="122">
        <f t="shared" si="11"/>
        <v>678265.65779167763</v>
      </c>
      <c r="T13" s="121">
        <f>'11 12'!T13+'11 18'!T13</f>
        <v>2239256.5220403401</v>
      </c>
      <c r="U13" s="121">
        <f>'11 12'!U13+'11 18'!U13</f>
        <v>0</v>
      </c>
      <c r="V13" s="122">
        <f t="shared" si="12"/>
        <v>2239256.5220403401</v>
      </c>
      <c r="W13" s="483">
        <f>'11 12'!W13+'11 18'!W13</f>
        <v>2229144.1244779816</v>
      </c>
      <c r="X13" s="121">
        <f>'11 12'!X13+'11 18'!X13</f>
        <v>0</v>
      </c>
      <c r="Y13" s="124">
        <f t="shared" si="13"/>
        <v>2229144.1244779816</v>
      </c>
      <c r="Z13" s="157">
        <f t="shared" si="29"/>
        <v>6539419.704309999</v>
      </c>
      <c r="AA13" s="322">
        <f t="shared" si="29"/>
        <v>1392753.4</v>
      </c>
      <c r="AB13" s="159">
        <f t="shared" si="30"/>
        <v>5146666.3043099996</v>
      </c>
      <c r="AC13" s="439">
        <f t="shared" si="31"/>
        <v>12789020.207588002</v>
      </c>
      <c r="AD13" s="327">
        <f t="shared" si="31"/>
        <v>8121046.1999999993</v>
      </c>
      <c r="AE13" s="168">
        <f t="shared" si="32"/>
        <v>4667974.0075880028</v>
      </c>
      <c r="AF13" s="143">
        <f>'11 12'!AF13+'11 18'!AF13</f>
        <v>2341143.431421455</v>
      </c>
      <c r="AG13" s="121">
        <f>'11 12'!AG13+'11 18'!AG13</f>
        <v>0</v>
      </c>
      <c r="AH13" s="122">
        <f t="shared" si="14"/>
        <v>2341143.431421455</v>
      </c>
      <c r="AI13" s="121">
        <f>'11 12'!AI13+'11 18'!AI13</f>
        <v>2157352.5213741269</v>
      </c>
      <c r="AJ13" s="121">
        <f>'11 12'!AJ13+'11 18'!AJ13</f>
        <v>0</v>
      </c>
      <c r="AK13" s="122">
        <f t="shared" si="15"/>
        <v>2157352.5213741269</v>
      </c>
      <c r="AL13" s="121">
        <f>'11 12'!AL13+'11 18'!AL13</f>
        <v>2095844.2156881057</v>
      </c>
      <c r="AM13" s="121">
        <f>'11 12'!AM13+'11 18'!AM13</f>
        <v>0</v>
      </c>
      <c r="AN13" s="124">
        <f t="shared" si="16"/>
        <v>2095844.2156881057</v>
      </c>
      <c r="AO13" s="157">
        <f t="shared" si="17"/>
        <v>6594340.1684836876</v>
      </c>
      <c r="AP13" s="322">
        <f t="shared" si="17"/>
        <v>0</v>
      </c>
      <c r="AQ13" s="159">
        <f t="shared" si="18"/>
        <v>6594340.1684836876</v>
      </c>
      <c r="AR13" s="143">
        <f>'11 12'!AR13+'11 18'!AR13</f>
        <v>2120065.3344848407</v>
      </c>
      <c r="AS13" s="121">
        <f>'11 12'!AS13+'11 18'!AS13</f>
        <v>0</v>
      </c>
      <c r="AT13" s="122">
        <f t="shared" si="19"/>
        <v>2120065.3344848407</v>
      </c>
      <c r="AU13" s="121">
        <f>'11 12'!AU13+'11 18'!AU13</f>
        <v>2007137.6648721923</v>
      </c>
      <c r="AV13" s="121">
        <f>'11 12'!AV13+'11 18'!AV13</f>
        <v>0</v>
      </c>
      <c r="AW13" s="123">
        <f t="shared" si="20"/>
        <v>2007137.6648721923</v>
      </c>
      <c r="AX13" s="121">
        <f>'11 12'!AX13+'11 18'!AX13</f>
        <v>1901296.5912015361</v>
      </c>
      <c r="AY13" s="121">
        <f>'11 12'!AY13+'11 18'!AY13</f>
        <v>0</v>
      </c>
      <c r="AZ13" s="122">
        <f t="shared" si="21"/>
        <v>1901296.5912015361</v>
      </c>
      <c r="BA13" s="157">
        <f t="shared" si="33"/>
        <v>6028499.5905585689</v>
      </c>
      <c r="BB13" s="158">
        <f t="shared" si="33"/>
        <v>0</v>
      </c>
      <c r="BC13" s="443">
        <f t="shared" si="22"/>
        <v>6028499.5905585689</v>
      </c>
      <c r="BD13" s="166">
        <f t="shared" si="23"/>
        <v>12622839.759042256</v>
      </c>
      <c r="BE13" s="167">
        <f t="shared" si="23"/>
        <v>0</v>
      </c>
      <c r="BF13" s="444">
        <f t="shared" si="24"/>
        <v>12622839.759042256</v>
      </c>
      <c r="BG13" s="439">
        <f t="shared" si="34"/>
        <v>25411859.966630258</v>
      </c>
      <c r="BH13" s="444">
        <f t="shared" si="34"/>
        <v>8121046.1999999993</v>
      </c>
      <c r="BI13" s="444">
        <f t="shared" si="25"/>
        <v>17290813.766630258</v>
      </c>
      <c r="BJ13" s="465"/>
      <c r="BL13" s="456">
        <f>VLOOKUP($B13,Test!$A$131:$J$184,6,0)</f>
        <v>2208484.98</v>
      </c>
    </row>
    <row r="14" spans="1:64" s="183" customFormat="1" ht="30" customHeight="1" x14ac:dyDescent="0.5">
      <c r="A14" s="184">
        <f t="shared" si="35"/>
        <v>8</v>
      </c>
      <c r="B14" s="222">
        <v>51307</v>
      </c>
      <c r="C14" s="236" t="s">
        <v>7</v>
      </c>
      <c r="D14" s="232" t="s">
        <v>48</v>
      </c>
      <c r="E14" s="143">
        <f>'11 12'!E14+'11 18'!E14</f>
        <v>1272900.7202454379</v>
      </c>
      <c r="F14" s="121">
        <f>'11 12'!F14+'11 18'!F14</f>
        <v>984146.59000000008</v>
      </c>
      <c r="G14" s="122">
        <f t="shared" si="26"/>
        <v>288754.13024543785</v>
      </c>
      <c r="H14" s="121">
        <f>'11 12'!H14+'11 18'!H14</f>
        <v>1762432.5636451556</v>
      </c>
      <c r="I14" s="121">
        <f>'11 12'!I14+'11 18'!I14</f>
        <v>1551222.9100000001</v>
      </c>
      <c r="J14" s="122">
        <f t="shared" si="9"/>
        <v>211209.65364515549</v>
      </c>
      <c r="K14" s="121">
        <f>'11 12'!K14+'11 18'!K14</f>
        <v>2311141.2467871387</v>
      </c>
      <c r="L14" s="121">
        <f>'11 12'!L14+'11 18'!L14</f>
        <v>1965616.78</v>
      </c>
      <c r="M14" s="124">
        <f t="shared" si="10"/>
        <v>345524.46678713872</v>
      </c>
      <c r="N14" s="157">
        <f t="shared" si="27"/>
        <v>5346474.5306777321</v>
      </c>
      <c r="O14" s="322">
        <f t="shared" si="27"/>
        <v>4500986.28</v>
      </c>
      <c r="P14" s="159">
        <f t="shared" si="28"/>
        <v>845488.25067773182</v>
      </c>
      <c r="Q14" s="143">
        <f>'11 12'!Q14+'11 18'!Q14</f>
        <v>2380423.6610595519</v>
      </c>
      <c r="R14" s="121">
        <f>'11 12'!R14+'11 18'!R14</f>
        <v>1678933.46</v>
      </c>
      <c r="S14" s="122">
        <f t="shared" si="11"/>
        <v>701490.20105955191</v>
      </c>
      <c r="T14" s="121">
        <f>'11 12'!T14+'11 18'!T14</f>
        <v>2180252.0369868171</v>
      </c>
      <c r="U14" s="121">
        <f>'11 12'!U14+'11 18'!U14</f>
        <v>0</v>
      </c>
      <c r="V14" s="122">
        <f t="shared" si="12"/>
        <v>2180252.0369868171</v>
      </c>
      <c r="W14" s="483">
        <f>'11 12'!W14+'11 18'!W14</f>
        <v>1800279.788505808</v>
      </c>
      <c r="X14" s="121">
        <f>'11 12'!X14+'11 18'!X14</f>
        <v>0</v>
      </c>
      <c r="Y14" s="124">
        <f t="shared" si="13"/>
        <v>1800279.788505808</v>
      </c>
      <c r="Z14" s="157">
        <f t="shared" si="29"/>
        <v>6360955.486552177</v>
      </c>
      <c r="AA14" s="322">
        <f t="shared" si="29"/>
        <v>1678933.46</v>
      </c>
      <c r="AB14" s="159">
        <f t="shared" si="30"/>
        <v>4682022.026552177</v>
      </c>
      <c r="AC14" s="439">
        <f t="shared" si="31"/>
        <v>11707430.017229909</v>
      </c>
      <c r="AD14" s="327">
        <f t="shared" si="31"/>
        <v>6179919.7400000002</v>
      </c>
      <c r="AE14" s="168">
        <f t="shared" si="32"/>
        <v>5527510.2772299089</v>
      </c>
      <c r="AF14" s="143">
        <f>'11 12'!AF14+'11 18'!AF14</f>
        <v>1954941.8922633925</v>
      </c>
      <c r="AG14" s="121">
        <f>'11 12'!AG14+'11 18'!AG14</f>
        <v>0</v>
      </c>
      <c r="AH14" s="122">
        <f t="shared" si="14"/>
        <v>1954941.8922633925</v>
      </c>
      <c r="AI14" s="121">
        <f>'11 12'!AI14+'11 18'!AI14</f>
        <v>1733779.659648675</v>
      </c>
      <c r="AJ14" s="121">
        <f>'11 12'!AJ14+'11 18'!AJ14</f>
        <v>0</v>
      </c>
      <c r="AK14" s="122">
        <f t="shared" si="15"/>
        <v>1733779.659648675</v>
      </c>
      <c r="AL14" s="121">
        <f>'11 12'!AL14+'11 18'!AL14</f>
        <v>1824949.3579176129</v>
      </c>
      <c r="AM14" s="121">
        <f>'11 12'!AM14+'11 18'!AM14</f>
        <v>0</v>
      </c>
      <c r="AN14" s="124">
        <f t="shared" si="16"/>
        <v>1824949.3579176129</v>
      </c>
      <c r="AO14" s="157">
        <f t="shared" si="17"/>
        <v>5513670.9098296799</v>
      </c>
      <c r="AP14" s="322">
        <f t="shared" si="17"/>
        <v>0</v>
      </c>
      <c r="AQ14" s="159">
        <f t="shared" si="18"/>
        <v>5513670.9098296799</v>
      </c>
      <c r="AR14" s="143">
        <f>'11 12'!AR14+'11 18'!AR14</f>
        <v>1624986.2645119238</v>
      </c>
      <c r="AS14" s="121">
        <f>'11 12'!AS14+'11 18'!AS14</f>
        <v>0</v>
      </c>
      <c r="AT14" s="122">
        <f t="shared" si="19"/>
        <v>1624986.2645119238</v>
      </c>
      <c r="AU14" s="121">
        <f>'11 12'!AU14+'11 18'!AU14</f>
        <v>1552382.537439012</v>
      </c>
      <c r="AV14" s="121">
        <f>'11 12'!AV14+'11 18'!AV14</f>
        <v>0</v>
      </c>
      <c r="AW14" s="123">
        <f t="shared" si="20"/>
        <v>1552382.537439012</v>
      </c>
      <c r="AX14" s="121">
        <f>'11 12'!AX14+'11 18'!AX14</f>
        <v>1255684.9607862027</v>
      </c>
      <c r="AY14" s="121">
        <f>'11 12'!AY14+'11 18'!AY14</f>
        <v>0</v>
      </c>
      <c r="AZ14" s="122">
        <f t="shared" si="21"/>
        <v>1255684.9607862027</v>
      </c>
      <c r="BA14" s="157">
        <f t="shared" si="33"/>
        <v>4433053.7627371382</v>
      </c>
      <c r="BB14" s="158">
        <f t="shared" si="33"/>
        <v>0</v>
      </c>
      <c r="BC14" s="443">
        <f t="shared" si="22"/>
        <v>4433053.7627371382</v>
      </c>
      <c r="BD14" s="166">
        <f t="shared" si="23"/>
        <v>9946724.6725668181</v>
      </c>
      <c r="BE14" s="167">
        <f t="shared" si="23"/>
        <v>0</v>
      </c>
      <c r="BF14" s="444">
        <f t="shared" si="24"/>
        <v>9946724.6725668181</v>
      </c>
      <c r="BG14" s="439">
        <f t="shared" si="34"/>
        <v>21654154.689796727</v>
      </c>
      <c r="BH14" s="444">
        <f t="shared" si="34"/>
        <v>6179919.7400000002</v>
      </c>
      <c r="BI14" s="444">
        <f t="shared" si="25"/>
        <v>15474234.949796727</v>
      </c>
      <c r="BJ14" s="465"/>
      <c r="BL14" s="456">
        <f>VLOOKUP($B14,Test!$A$131:$J$184,6,0)</f>
        <v>2601006.84</v>
      </c>
    </row>
    <row r="15" spans="1:64" s="183" customFormat="1" ht="30" customHeight="1" x14ac:dyDescent="0.5">
      <c r="A15" s="184">
        <f t="shared" si="35"/>
        <v>9</v>
      </c>
      <c r="B15" s="222">
        <v>51308</v>
      </c>
      <c r="C15" s="236" t="s">
        <v>8</v>
      </c>
      <c r="D15" s="232" t="s">
        <v>49</v>
      </c>
      <c r="E15" s="143">
        <f>'11 12'!E15+'11 18'!E15</f>
        <v>3792992.3676574426</v>
      </c>
      <c r="F15" s="121">
        <f>'11 12'!F15+'11 18'!F15</f>
        <v>3647732.4899999998</v>
      </c>
      <c r="G15" s="122">
        <f t="shared" si="26"/>
        <v>145259.87765744282</v>
      </c>
      <c r="H15" s="121">
        <f>'11 12'!H15+'11 18'!H15</f>
        <v>3655890.1150862728</v>
      </c>
      <c r="I15" s="121">
        <f>'11 12'!I15+'11 18'!I15</f>
        <v>3874015.53</v>
      </c>
      <c r="J15" s="122">
        <f t="shared" si="9"/>
        <v>-218125.41491372697</v>
      </c>
      <c r="K15" s="121">
        <f>'11 12'!K15+'11 18'!K15</f>
        <v>3804946.9020406539</v>
      </c>
      <c r="L15" s="121">
        <f>'11 12'!L15+'11 18'!L15</f>
        <v>3756764.9000000004</v>
      </c>
      <c r="M15" s="124">
        <f t="shared" si="10"/>
        <v>48182.00204065349</v>
      </c>
      <c r="N15" s="157">
        <f t="shared" si="27"/>
        <v>11253829.384784371</v>
      </c>
      <c r="O15" s="322">
        <f t="shared" si="27"/>
        <v>11278512.92</v>
      </c>
      <c r="P15" s="159">
        <f t="shared" si="28"/>
        <v>-24683.535215629265</v>
      </c>
      <c r="Q15" s="143">
        <f>'11 12'!Q15+'11 18'!Q15</f>
        <v>3167112.5285991025</v>
      </c>
      <c r="R15" s="121">
        <f>'11 12'!R15+'11 18'!R15</f>
        <v>1610560.82</v>
      </c>
      <c r="S15" s="122">
        <f t="shared" si="11"/>
        <v>1556551.7085991025</v>
      </c>
      <c r="T15" s="121">
        <f>'11 12'!T15+'11 18'!T15</f>
        <v>3586995.701447282</v>
      </c>
      <c r="U15" s="121">
        <f>'11 12'!U15+'11 18'!U15</f>
        <v>0</v>
      </c>
      <c r="V15" s="122">
        <f t="shared" si="12"/>
        <v>3586995.701447282</v>
      </c>
      <c r="W15" s="483">
        <f>'11 12'!W15+'11 18'!W15</f>
        <v>3940926.3684728211</v>
      </c>
      <c r="X15" s="121">
        <f>'11 12'!X15+'11 18'!X15</f>
        <v>0</v>
      </c>
      <c r="Y15" s="124">
        <f t="shared" si="13"/>
        <v>3940926.3684728211</v>
      </c>
      <c r="Z15" s="157">
        <f t="shared" si="29"/>
        <v>10695034.598519206</v>
      </c>
      <c r="AA15" s="322">
        <f t="shared" si="29"/>
        <v>1610560.82</v>
      </c>
      <c r="AB15" s="159">
        <f t="shared" si="30"/>
        <v>9084473.7785192057</v>
      </c>
      <c r="AC15" s="439">
        <f t="shared" si="31"/>
        <v>21948863.983303577</v>
      </c>
      <c r="AD15" s="327">
        <f t="shared" si="31"/>
        <v>12889073.74</v>
      </c>
      <c r="AE15" s="168">
        <f t="shared" si="32"/>
        <v>9059790.2433035765</v>
      </c>
      <c r="AF15" s="143">
        <f>'11 12'!AF15+'11 18'!AF15</f>
        <v>3697032.1969394269</v>
      </c>
      <c r="AG15" s="121">
        <f>'11 12'!AG15+'11 18'!AG15</f>
        <v>0</v>
      </c>
      <c r="AH15" s="122">
        <f t="shared" si="14"/>
        <v>3697032.1969394269</v>
      </c>
      <c r="AI15" s="121">
        <f>'11 12'!AI15+'11 18'!AI15</f>
        <v>3476010.2854850008</v>
      </c>
      <c r="AJ15" s="121">
        <f>'11 12'!AJ15+'11 18'!AJ15</f>
        <v>0</v>
      </c>
      <c r="AK15" s="122">
        <f t="shared" si="15"/>
        <v>3476010.2854850008</v>
      </c>
      <c r="AL15" s="121">
        <f>'11 12'!AL15+'11 18'!AL15</f>
        <v>3789144.4649300519</v>
      </c>
      <c r="AM15" s="121">
        <f>'11 12'!AM15+'11 18'!AM15</f>
        <v>0</v>
      </c>
      <c r="AN15" s="124">
        <f t="shared" si="16"/>
        <v>3789144.4649300519</v>
      </c>
      <c r="AO15" s="157">
        <f t="shared" si="17"/>
        <v>10962186.947354481</v>
      </c>
      <c r="AP15" s="322">
        <f t="shared" si="17"/>
        <v>0</v>
      </c>
      <c r="AQ15" s="159">
        <f t="shared" si="18"/>
        <v>10962186.947354481</v>
      </c>
      <c r="AR15" s="143">
        <f>'11 12'!AR15+'11 18'!AR15</f>
        <v>3747335.4698534003</v>
      </c>
      <c r="AS15" s="121">
        <f>'11 12'!AS15+'11 18'!AS15</f>
        <v>0</v>
      </c>
      <c r="AT15" s="122">
        <f t="shared" si="19"/>
        <v>3747335.4698534003</v>
      </c>
      <c r="AU15" s="121">
        <f>'11 12'!AU15+'11 18'!AU15</f>
        <v>3792221.3442032388</v>
      </c>
      <c r="AV15" s="121">
        <f>'11 12'!AV15+'11 18'!AV15</f>
        <v>0</v>
      </c>
      <c r="AW15" s="123">
        <f t="shared" si="20"/>
        <v>3792221.3442032388</v>
      </c>
      <c r="AX15" s="121">
        <f>'11 12'!AX15+'11 18'!AX15</f>
        <v>3490063.5200643754</v>
      </c>
      <c r="AY15" s="121">
        <f>'11 12'!AY15+'11 18'!AY15</f>
        <v>0</v>
      </c>
      <c r="AZ15" s="122">
        <f t="shared" si="21"/>
        <v>3490063.5200643754</v>
      </c>
      <c r="BA15" s="157">
        <f t="shared" si="33"/>
        <v>11029620.334121015</v>
      </c>
      <c r="BB15" s="158">
        <f t="shared" si="33"/>
        <v>0</v>
      </c>
      <c r="BC15" s="443">
        <f t="shared" si="22"/>
        <v>11029620.334121015</v>
      </c>
      <c r="BD15" s="166">
        <f t="shared" si="23"/>
        <v>21991807.281475496</v>
      </c>
      <c r="BE15" s="167">
        <f t="shared" si="23"/>
        <v>0</v>
      </c>
      <c r="BF15" s="444">
        <f t="shared" si="24"/>
        <v>21991807.281475496</v>
      </c>
      <c r="BG15" s="439">
        <f t="shared" si="34"/>
        <v>43940671.264779076</v>
      </c>
      <c r="BH15" s="444">
        <f t="shared" si="34"/>
        <v>12889073.74</v>
      </c>
      <c r="BI15" s="444">
        <f t="shared" si="25"/>
        <v>31051597.524779074</v>
      </c>
      <c r="BJ15" s="465"/>
      <c r="BL15" s="456">
        <f>VLOOKUP($B15,Test!$A$131:$J$184,6,0)</f>
        <v>4485319.9800000004</v>
      </c>
    </row>
    <row r="16" spans="1:64" s="183" customFormat="1" ht="30" customHeight="1" x14ac:dyDescent="0.5">
      <c r="A16" s="184">
        <f t="shared" si="35"/>
        <v>10</v>
      </c>
      <c r="B16" s="222">
        <v>51309</v>
      </c>
      <c r="C16" s="236" t="s">
        <v>9</v>
      </c>
      <c r="D16" s="232" t="s">
        <v>87</v>
      </c>
      <c r="E16" s="143">
        <f>'11 12'!E16+'11 18'!E16</f>
        <v>91189.913540215159</v>
      </c>
      <c r="F16" s="121">
        <f>'11 12'!F16+'11 18'!F16</f>
        <v>110478</v>
      </c>
      <c r="G16" s="122">
        <f t="shared" si="26"/>
        <v>-19288.086459784841</v>
      </c>
      <c r="H16" s="121">
        <f>'11 12'!H16+'11 18'!H16</f>
        <v>111889.94713258953</v>
      </c>
      <c r="I16" s="121">
        <f>'11 12'!I16+'11 18'!I16</f>
        <v>112123.8</v>
      </c>
      <c r="J16" s="122">
        <f t="shared" si="9"/>
        <v>-233.85286741047457</v>
      </c>
      <c r="K16" s="121">
        <f>'11 12'!K16+'11 18'!K16</f>
        <v>103496.13962894028</v>
      </c>
      <c r="L16" s="121">
        <f>'11 12'!L16+'11 18'!L16</f>
        <v>107865.37</v>
      </c>
      <c r="M16" s="124">
        <f t="shared" si="10"/>
        <v>-4369.2303710597189</v>
      </c>
      <c r="N16" s="157">
        <f t="shared" si="27"/>
        <v>306576.00030174496</v>
      </c>
      <c r="O16" s="322">
        <f t="shared" si="27"/>
        <v>330467.17</v>
      </c>
      <c r="P16" s="159">
        <f t="shared" si="28"/>
        <v>-23891.16969825502</v>
      </c>
      <c r="Q16" s="143">
        <f>'11 12'!Q16+'11 18'!Q16</f>
        <v>111265.28867163614</v>
      </c>
      <c r="R16" s="121">
        <f>'11 12'!R16+'11 18'!R16</f>
        <v>69422.98</v>
      </c>
      <c r="S16" s="122">
        <f t="shared" si="11"/>
        <v>41842.308671636143</v>
      </c>
      <c r="T16" s="121">
        <f>'11 12'!T16+'11 18'!T16</f>
        <v>90593.547576938261</v>
      </c>
      <c r="U16" s="121">
        <f>'11 12'!U16+'11 18'!U16</f>
        <v>0</v>
      </c>
      <c r="V16" s="122">
        <f t="shared" si="12"/>
        <v>90593.547576938261</v>
      </c>
      <c r="W16" s="483">
        <f>'11 12'!W16+'11 18'!W16</f>
        <v>110572.79407362854</v>
      </c>
      <c r="X16" s="121">
        <f>'11 12'!X16+'11 18'!X16</f>
        <v>0</v>
      </c>
      <c r="Y16" s="124">
        <f t="shared" si="13"/>
        <v>110572.79407362854</v>
      </c>
      <c r="Z16" s="157">
        <f t="shared" si="29"/>
        <v>312431.63032220292</v>
      </c>
      <c r="AA16" s="322">
        <f t="shared" si="29"/>
        <v>69422.98</v>
      </c>
      <c r="AB16" s="159">
        <f t="shared" si="30"/>
        <v>243008.65032220294</v>
      </c>
      <c r="AC16" s="439">
        <f t="shared" si="31"/>
        <v>619007.63062394783</v>
      </c>
      <c r="AD16" s="327">
        <f t="shared" si="31"/>
        <v>399890.14999999997</v>
      </c>
      <c r="AE16" s="168">
        <f t="shared" si="32"/>
        <v>219117.48062394786</v>
      </c>
      <c r="AF16" s="143">
        <f>'11 12'!AF16+'11 18'!AF16</f>
        <v>107847.82456569991</v>
      </c>
      <c r="AG16" s="121">
        <f>'11 12'!AG16+'11 18'!AG16</f>
        <v>0</v>
      </c>
      <c r="AH16" s="122">
        <f t="shared" si="14"/>
        <v>107847.82456569991</v>
      </c>
      <c r="AI16" s="121">
        <f>'11 12'!AI16+'11 18'!AI16</f>
        <v>101514.90512395257</v>
      </c>
      <c r="AJ16" s="121">
        <f>'11 12'!AJ16+'11 18'!AJ16</f>
        <v>0</v>
      </c>
      <c r="AK16" s="122">
        <f t="shared" si="15"/>
        <v>101514.90512395257</v>
      </c>
      <c r="AL16" s="121">
        <f>'11 12'!AL16+'11 18'!AL16</f>
        <v>110035.59786785825</v>
      </c>
      <c r="AM16" s="121">
        <f>'11 12'!AM16+'11 18'!AM16</f>
        <v>0</v>
      </c>
      <c r="AN16" s="124">
        <f t="shared" si="16"/>
        <v>110035.59786785825</v>
      </c>
      <c r="AO16" s="157">
        <f t="shared" si="17"/>
        <v>319398.3275575107</v>
      </c>
      <c r="AP16" s="322">
        <f t="shared" si="17"/>
        <v>0</v>
      </c>
      <c r="AQ16" s="159">
        <f t="shared" si="18"/>
        <v>319398.3275575107</v>
      </c>
      <c r="AR16" s="143">
        <f>'11 12'!AR16+'11 18'!AR16</f>
        <v>106201.96691958496</v>
      </c>
      <c r="AS16" s="121">
        <f>'11 12'!AS16+'11 18'!AS16</f>
        <v>0</v>
      </c>
      <c r="AT16" s="122">
        <f t="shared" si="19"/>
        <v>106201.96691958496</v>
      </c>
      <c r="AU16" s="121">
        <f>'11 12'!AU16+'11 18'!AU16</f>
        <v>103618.25934245079</v>
      </c>
      <c r="AV16" s="121">
        <f>'11 12'!AV16+'11 18'!AV16</f>
        <v>0</v>
      </c>
      <c r="AW16" s="123">
        <f t="shared" si="20"/>
        <v>103618.25934245079</v>
      </c>
      <c r="AX16" s="121">
        <f>'11 12'!AX16+'11 18'!AX16</f>
        <v>107662.66481036592</v>
      </c>
      <c r="AY16" s="121">
        <f>'11 12'!AY16+'11 18'!AY16</f>
        <v>0</v>
      </c>
      <c r="AZ16" s="122">
        <f t="shared" si="21"/>
        <v>107662.66481036592</v>
      </c>
      <c r="BA16" s="157">
        <f t="shared" si="33"/>
        <v>317482.89107240166</v>
      </c>
      <c r="BB16" s="158">
        <f t="shared" si="33"/>
        <v>0</v>
      </c>
      <c r="BC16" s="443">
        <f t="shared" si="22"/>
        <v>317482.89107240166</v>
      </c>
      <c r="BD16" s="166">
        <f t="shared" si="23"/>
        <v>636881.21862991236</v>
      </c>
      <c r="BE16" s="167">
        <f t="shared" si="23"/>
        <v>0</v>
      </c>
      <c r="BF16" s="444">
        <f t="shared" si="24"/>
        <v>636881.21862991236</v>
      </c>
      <c r="BG16" s="439">
        <f t="shared" si="34"/>
        <v>1255888.8492538603</v>
      </c>
      <c r="BH16" s="444">
        <f t="shared" si="34"/>
        <v>399890.14999999997</v>
      </c>
      <c r="BI16" s="444">
        <f t="shared" si="25"/>
        <v>855998.6992538604</v>
      </c>
      <c r="BJ16" s="465"/>
      <c r="BL16" s="456">
        <f>VLOOKUP($B16,Test!$A$131:$J$184,6,0)</f>
        <v>128598.64</v>
      </c>
    </row>
    <row r="17" spans="1:64" s="183" customFormat="1" ht="30" customHeight="1" x14ac:dyDescent="0.5">
      <c r="A17" s="184">
        <f t="shared" si="35"/>
        <v>11</v>
      </c>
      <c r="B17" s="222">
        <v>51310</v>
      </c>
      <c r="C17" s="236" t="s">
        <v>10</v>
      </c>
      <c r="D17" s="232" t="s">
        <v>88</v>
      </c>
      <c r="E17" s="143">
        <f>'11 12'!E17+'11 18'!E17</f>
        <v>0</v>
      </c>
      <c r="F17" s="121">
        <f>'11 12'!F17+'11 18'!F17</f>
        <v>0</v>
      </c>
      <c r="G17" s="122">
        <f t="shared" si="26"/>
        <v>0</v>
      </c>
      <c r="H17" s="121">
        <f>'11 12'!H17+'11 18'!H17</f>
        <v>0</v>
      </c>
      <c r="I17" s="121">
        <f>'11 12'!I17+'11 18'!I17</f>
        <v>0</v>
      </c>
      <c r="J17" s="122">
        <f t="shared" si="9"/>
        <v>0</v>
      </c>
      <c r="K17" s="121">
        <f>'11 12'!K17+'11 18'!K17</f>
        <v>0</v>
      </c>
      <c r="L17" s="121">
        <f>'11 12'!L17+'11 18'!L17</f>
        <v>0</v>
      </c>
      <c r="M17" s="124">
        <f t="shared" si="10"/>
        <v>0</v>
      </c>
      <c r="N17" s="157">
        <f t="shared" si="27"/>
        <v>0</v>
      </c>
      <c r="O17" s="322">
        <f t="shared" si="27"/>
        <v>0</v>
      </c>
      <c r="P17" s="159">
        <f t="shared" si="28"/>
        <v>0</v>
      </c>
      <c r="Q17" s="143">
        <f>'11 12'!Q17+'11 18'!Q17</f>
        <v>0</v>
      </c>
      <c r="R17" s="121">
        <f>'11 12'!R17+'11 18'!R17</f>
        <v>0</v>
      </c>
      <c r="S17" s="122">
        <f t="shared" si="11"/>
        <v>0</v>
      </c>
      <c r="T17" s="121">
        <f>'11 12'!T17+'11 18'!T17</f>
        <v>0</v>
      </c>
      <c r="U17" s="121">
        <f>'11 12'!U17+'11 18'!U17</f>
        <v>0</v>
      </c>
      <c r="V17" s="122">
        <f t="shared" si="12"/>
        <v>0</v>
      </c>
      <c r="W17" s="483">
        <f>'11 12'!W17+'11 18'!W17</f>
        <v>0</v>
      </c>
      <c r="X17" s="121">
        <f>'11 12'!X17+'11 18'!X17</f>
        <v>0</v>
      </c>
      <c r="Y17" s="124">
        <f t="shared" si="13"/>
        <v>0</v>
      </c>
      <c r="Z17" s="157">
        <f t="shared" si="29"/>
        <v>0</v>
      </c>
      <c r="AA17" s="322">
        <f t="shared" si="29"/>
        <v>0</v>
      </c>
      <c r="AB17" s="159">
        <f t="shared" si="30"/>
        <v>0</v>
      </c>
      <c r="AC17" s="439">
        <f t="shared" si="31"/>
        <v>0</v>
      </c>
      <c r="AD17" s="327">
        <f t="shared" si="31"/>
        <v>0</v>
      </c>
      <c r="AE17" s="168">
        <f t="shared" si="32"/>
        <v>0</v>
      </c>
      <c r="AF17" s="143">
        <f>'11 12'!AF17+'11 18'!AF17</f>
        <v>0</v>
      </c>
      <c r="AG17" s="121">
        <f>'11 12'!AG17+'11 18'!AG17</f>
        <v>0</v>
      </c>
      <c r="AH17" s="122">
        <f t="shared" si="14"/>
        <v>0</v>
      </c>
      <c r="AI17" s="121">
        <f>'11 12'!AI17+'11 18'!AI17</f>
        <v>0</v>
      </c>
      <c r="AJ17" s="121">
        <f>'11 12'!AJ17+'11 18'!AJ17</f>
        <v>0</v>
      </c>
      <c r="AK17" s="122">
        <f t="shared" si="15"/>
        <v>0</v>
      </c>
      <c r="AL17" s="121">
        <f>'11 12'!AL17+'11 18'!AL17</f>
        <v>0</v>
      </c>
      <c r="AM17" s="121">
        <f>'11 12'!AM17+'11 18'!AM17</f>
        <v>0</v>
      </c>
      <c r="AN17" s="124">
        <f t="shared" si="16"/>
        <v>0</v>
      </c>
      <c r="AO17" s="157">
        <f t="shared" si="17"/>
        <v>0</v>
      </c>
      <c r="AP17" s="322">
        <f t="shared" si="17"/>
        <v>0</v>
      </c>
      <c r="AQ17" s="159">
        <f t="shared" si="18"/>
        <v>0</v>
      </c>
      <c r="AR17" s="143">
        <f>'11 12'!AR17+'11 18'!AR17</f>
        <v>0</v>
      </c>
      <c r="AS17" s="121">
        <f>'11 12'!AS17+'11 18'!AS17</f>
        <v>0</v>
      </c>
      <c r="AT17" s="122">
        <f t="shared" si="19"/>
        <v>0</v>
      </c>
      <c r="AU17" s="121">
        <f>'11 12'!AU17+'11 18'!AU17</f>
        <v>0</v>
      </c>
      <c r="AV17" s="121">
        <f>'11 12'!AV17+'11 18'!AV17</f>
        <v>0</v>
      </c>
      <c r="AW17" s="123">
        <f t="shared" si="20"/>
        <v>0</v>
      </c>
      <c r="AX17" s="121">
        <f>'11 12'!AX17+'11 18'!AX17</f>
        <v>0</v>
      </c>
      <c r="AY17" s="121">
        <f>'11 12'!AY17+'11 18'!AY17</f>
        <v>0</v>
      </c>
      <c r="AZ17" s="122">
        <f t="shared" si="21"/>
        <v>0</v>
      </c>
      <c r="BA17" s="157">
        <f t="shared" si="33"/>
        <v>0</v>
      </c>
      <c r="BB17" s="158">
        <f t="shared" si="33"/>
        <v>0</v>
      </c>
      <c r="BC17" s="443">
        <f t="shared" si="22"/>
        <v>0</v>
      </c>
      <c r="BD17" s="166">
        <f t="shared" si="23"/>
        <v>0</v>
      </c>
      <c r="BE17" s="167">
        <f t="shared" si="23"/>
        <v>0</v>
      </c>
      <c r="BF17" s="444">
        <f t="shared" si="24"/>
        <v>0</v>
      </c>
      <c r="BG17" s="439">
        <f t="shared" si="34"/>
        <v>0</v>
      </c>
      <c r="BH17" s="444">
        <f t="shared" si="34"/>
        <v>0</v>
      </c>
      <c r="BI17" s="444">
        <f t="shared" si="25"/>
        <v>0</v>
      </c>
      <c r="BJ17" s="465"/>
      <c r="BL17" s="456">
        <f>VLOOKUP($B17,Test!$A$131:$J$184,6,0)</f>
        <v>0</v>
      </c>
    </row>
    <row r="18" spans="1:64" s="183" customFormat="1" ht="30" customHeight="1" x14ac:dyDescent="0.5">
      <c r="A18" s="184">
        <f t="shared" si="35"/>
        <v>12</v>
      </c>
      <c r="B18" s="222">
        <v>51311</v>
      </c>
      <c r="C18" s="236" t="s">
        <v>78</v>
      </c>
      <c r="D18" s="186" t="s">
        <v>50</v>
      </c>
      <c r="E18" s="143">
        <f>'11 12'!E18+'11 18'!E18</f>
        <v>0</v>
      </c>
      <c r="F18" s="121">
        <f>'11 12'!F18+'11 18'!F18</f>
        <v>0</v>
      </c>
      <c r="G18" s="122">
        <f t="shared" si="26"/>
        <v>0</v>
      </c>
      <c r="H18" s="121">
        <f>'11 12'!H18+'11 18'!H18</f>
        <v>0</v>
      </c>
      <c r="I18" s="121">
        <f>'11 12'!I18+'11 18'!I18</f>
        <v>0</v>
      </c>
      <c r="J18" s="122">
        <f t="shared" si="9"/>
        <v>0</v>
      </c>
      <c r="K18" s="121">
        <f>'11 12'!K18+'11 18'!K18</f>
        <v>0</v>
      </c>
      <c r="L18" s="121">
        <f>'11 12'!L18+'11 18'!L18</f>
        <v>0</v>
      </c>
      <c r="M18" s="124">
        <f t="shared" si="10"/>
        <v>0</v>
      </c>
      <c r="N18" s="157">
        <f t="shared" si="27"/>
        <v>0</v>
      </c>
      <c r="O18" s="322">
        <f t="shared" si="27"/>
        <v>0</v>
      </c>
      <c r="P18" s="159">
        <f t="shared" si="28"/>
        <v>0</v>
      </c>
      <c r="Q18" s="143">
        <f>'11 12'!Q18+'11 18'!Q18</f>
        <v>0</v>
      </c>
      <c r="R18" s="121">
        <f>'11 12'!R18+'11 18'!R18</f>
        <v>0</v>
      </c>
      <c r="S18" s="122">
        <f t="shared" si="11"/>
        <v>0</v>
      </c>
      <c r="T18" s="121">
        <f>'11 12'!T18+'11 18'!T18</f>
        <v>28500</v>
      </c>
      <c r="U18" s="121">
        <f>'11 12'!U18+'11 18'!U18</f>
        <v>0</v>
      </c>
      <c r="V18" s="122">
        <f t="shared" si="12"/>
        <v>28500</v>
      </c>
      <c r="W18" s="483">
        <f>'11 12'!W18+'11 18'!W18</f>
        <v>28500</v>
      </c>
      <c r="X18" s="121">
        <f>'11 12'!X18+'11 18'!X18</f>
        <v>0</v>
      </c>
      <c r="Y18" s="124">
        <f t="shared" si="13"/>
        <v>28500</v>
      </c>
      <c r="Z18" s="157">
        <f t="shared" si="29"/>
        <v>57000</v>
      </c>
      <c r="AA18" s="322">
        <f t="shared" si="29"/>
        <v>0</v>
      </c>
      <c r="AB18" s="159">
        <f t="shared" si="30"/>
        <v>57000</v>
      </c>
      <c r="AC18" s="439">
        <f t="shared" si="31"/>
        <v>57000</v>
      </c>
      <c r="AD18" s="327">
        <f t="shared" si="31"/>
        <v>0</v>
      </c>
      <c r="AE18" s="168">
        <f t="shared" si="32"/>
        <v>57000</v>
      </c>
      <c r="AF18" s="143">
        <f>'11 12'!AF18+'11 18'!AF18</f>
        <v>28500</v>
      </c>
      <c r="AG18" s="121">
        <f>'11 12'!AG18+'11 18'!AG18</f>
        <v>0</v>
      </c>
      <c r="AH18" s="122">
        <f t="shared" si="14"/>
        <v>28500</v>
      </c>
      <c r="AI18" s="121">
        <f>'11 12'!AI18+'11 18'!AI18</f>
        <v>28500</v>
      </c>
      <c r="AJ18" s="121">
        <f>'11 12'!AJ18+'11 18'!AJ18</f>
        <v>0</v>
      </c>
      <c r="AK18" s="122">
        <f t="shared" si="15"/>
        <v>28500</v>
      </c>
      <c r="AL18" s="121">
        <f>'11 12'!AL18+'11 18'!AL18</f>
        <v>0</v>
      </c>
      <c r="AM18" s="121">
        <f>'11 12'!AM18+'11 18'!AM18</f>
        <v>0</v>
      </c>
      <c r="AN18" s="124">
        <f t="shared" si="16"/>
        <v>0</v>
      </c>
      <c r="AO18" s="157">
        <f t="shared" si="17"/>
        <v>57000</v>
      </c>
      <c r="AP18" s="322">
        <f t="shared" si="17"/>
        <v>0</v>
      </c>
      <c r="AQ18" s="159">
        <f t="shared" si="18"/>
        <v>57000</v>
      </c>
      <c r="AR18" s="143">
        <f>'11 12'!AR18+'11 18'!AR18</f>
        <v>0</v>
      </c>
      <c r="AS18" s="121">
        <f>'11 12'!AS18+'11 18'!AS18</f>
        <v>0</v>
      </c>
      <c r="AT18" s="122">
        <f t="shared" si="19"/>
        <v>0</v>
      </c>
      <c r="AU18" s="121">
        <f>'11 12'!AU18+'11 18'!AU18</f>
        <v>0</v>
      </c>
      <c r="AV18" s="121">
        <f>'11 12'!AV18+'11 18'!AV18</f>
        <v>0</v>
      </c>
      <c r="AW18" s="123">
        <f t="shared" si="20"/>
        <v>0</v>
      </c>
      <c r="AX18" s="121">
        <f>'11 12'!AX18+'11 18'!AX18</f>
        <v>0</v>
      </c>
      <c r="AY18" s="121">
        <f>'11 12'!AY18+'11 18'!AY18</f>
        <v>0</v>
      </c>
      <c r="AZ18" s="122">
        <f t="shared" si="21"/>
        <v>0</v>
      </c>
      <c r="BA18" s="157">
        <f t="shared" si="33"/>
        <v>0</v>
      </c>
      <c r="BB18" s="158">
        <f t="shared" si="33"/>
        <v>0</v>
      </c>
      <c r="BC18" s="443">
        <f t="shared" si="22"/>
        <v>0</v>
      </c>
      <c r="BD18" s="166">
        <f t="shared" si="23"/>
        <v>57000</v>
      </c>
      <c r="BE18" s="167">
        <f t="shared" si="23"/>
        <v>0</v>
      </c>
      <c r="BF18" s="444">
        <f t="shared" si="24"/>
        <v>57000</v>
      </c>
      <c r="BG18" s="439">
        <f t="shared" si="34"/>
        <v>114000</v>
      </c>
      <c r="BH18" s="444">
        <f t="shared" si="34"/>
        <v>0</v>
      </c>
      <c r="BI18" s="444">
        <f t="shared" si="25"/>
        <v>114000</v>
      </c>
      <c r="BJ18" s="465"/>
      <c r="BL18" s="456">
        <f>VLOOKUP($B18,Test!$A$131:$J$184,6,0)</f>
        <v>206567.79</v>
      </c>
    </row>
    <row r="19" spans="1:64" s="183" customFormat="1" ht="30" customHeight="1" x14ac:dyDescent="0.5">
      <c r="A19" s="184">
        <f t="shared" si="35"/>
        <v>13</v>
      </c>
      <c r="B19" s="222">
        <v>51312</v>
      </c>
      <c r="C19" s="236" t="s">
        <v>79</v>
      </c>
      <c r="D19" s="186" t="s">
        <v>51</v>
      </c>
      <c r="E19" s="143">
        <f>'11 12'!E19+'11 18'!E19</f>
        <v>61127</v>
      </c>
      <c r="F19" s="121">
        <f>'11 12'!F19+'11 18'!F19</f>
        <v>302988.61</v>
      </c>
      <c r="G19" s="122">
        <f t="shared" si="26"/>
        <v>-241861.61</v>
      </c>
      <c r="H19" s="121">
        <f>'11 12'!H19+'11 18'!H19</f>
        <v>200179</v>
      </c>
      <c r="I19" s="121">
        <f>'11 12'!I19+'11 18'!I19</f>
        <v>187064.97</v>
      </c>
      <c r="J19" s="122">
        <f t="shared" si="9"/>
        <v>13114.029999999999</v>
      </c>
      <c r="K19" s="121">
        <f>'11 12'!K19+'11 18'!K19</f>
        <v>339839</v>
      </c>
      <c r="L19" s="121">
        <f>'11 12'!L19+'11 18'!L19</f>
        <v>307267.57</v>
      </c>
      <c r="M19" s="124">
        <f t="shared" si="10"/>
        <v>32571.429999999993</v>
      </c>
      <c r="N19" s="157">
        <f t="shared" si="27"/>
        <v>601145</v>
      </c>
      <c r="O19" s="322">
        <f t="shared" si="27"/>
        <v>797321.14999999991</v>
      </c>
      <c r="P19" s="159">
        <f t="shared" si="28"/>
        <v>-196176.14999999991</v>
      </c>
      <c r="Q19" s="143">
        <f>'11 12'!Q19+'11 18'!Q19</f>
        <v>130000</v>
      </c>
      <c r="R19" s="121">
        <f>'11 12'!R19+'11 18'!R19</f>
        <v>365826.79000000004</v>
      </c>
      <c r="S19" s="122">
        <f t="shared" si="11"/>
        <v>-235826.79000000004</v>
      </c>
      <c r="T19" s="121">
        <f>'11 12'!T19+'11 18'!T19</f>
        <v>349502</v>
      </c>
      <c r="U19" s="121">
        <f>'11 12'!U19+'11 18'!U19</f>
        <v>0</v>
      </c>
      <c r="V19" s="122">
        <f t="shared" si="12"/>
        <v>349502</v>
      </c>
      <c r="W19" s="483">
        <f>'11 12'!W19+'11 18'!W19</f>
        <v>141473</v>
      </c>
      <c r="X19" s="121">
        <f>'11 12'!X19+'11 18'!X19</f>
        <v>0</v>
      </c>
      <c r="Y19" s="124">
        <f t="shared" si="13"/>
        <v>141473</v>
      </c>
      <c r="Z19" s="157">
        <f t="shared" si="29"/>
        <v>620975</v>
      </c>
      <c r="AA19" s="322">
        <f t="shared" si="29"/>
        <v>365826.79000000004</v>
      </c>
      <c r="AB19" s="159">
        <f t="shared" si="30"/>
        <v>255148.20999999996</v>
      </c>
      <c r="AC19" s="439">
        <f t="shared" si="31"/>
        <v>1222120</v>
      </c>
      <c r="AD19" s="327">
        <f t="shared" si="31"/>
        <v>1163147.94</v>
      </c>
      <c r="AE19" s="168">
        <f t="shared" si="32"/>
        <v>58972.060000000056</v>
      </c>
      <c r="AF19" s="143">
        <f>'11 12'!AF19+'11 18'!AF19</f>
        <v>31477</v>
      </c>
      <c r="AG19" s="121">
        <f>'11 12'!AG19+'11 18'!AG19</f>
        <v>0</v>
      </c>
      <c r="AH19" s="122">
        <f t="shared" si="14"/>
        <v>31477</v>
      </c>
      <c r="AI19" s="121">
        <f>'11 12'!AI19+'11 18'!AI19</f>
        <v>580401</v>
      </c>
      <c r="AJ19" s="121">
        <f>'11 12'!AJ19+'11 18'!AJ19</f>
        <v>0</v>
      </c>
      <c r="AK19" s="122">
        <f t="shared" si="15"/>
        <v>580401</v>
      </c>
      <c r="AL19" s="121">
        <f>'11 12'!AL19+'11 18'!AL19</f>
        <v>94920</v>
      </c>
      <c r="AM19" s="121">
        <f>'11 12'!AM19+'11 18'!AM19</f>
        <v>0</v>
      </c>
      <c r="AN19" s="124">
        <f t="shared" si="16"/>
        <v>94920</v>
      </c>
      <c r="AO19" s="157">
        <f t="shared" si="17"/>
        <v>706798</v>
      </c>
      <c r="AP19" s="322">
        <f t="shared" si="17"/>
        <v>0</v>
      </c>
      <c r="AQ19" s="159">
        <f t="shared" si="18"/>
        <v>706798</v>
      </c>
      <c r="AR19" s="143">
        <f>'11 12'!AR19+'11 18'!AR19</f>
        <v>15921</v>
      </c>
      <c r="AS19" s="121">
        <f>'11 12'!AS19+'11 18'!AS19</f>
        <v>0</v>
      </c>
      <c r="AT19" s="122">
        <f t="shared" si="19"/>
        <v>15921</v>
      </c>
      <c r="AU19" s="121">
        <f>'11 12'!AU19+'11 18'!AU19</f>
        <v>401755</v>
      </c>
      <c r="AV19" s="121">
        <f>'11 12'!AV19+'11 18'!AV19</f>
        <v>0</v>
      </c>
      <c r="AW19" s="123">
        <f t="shared" si="20"/>
        <v>401755</v>
      </c>
      <c r="AX19" s="121">
        <f>'11 12'!AX19+'11 18'!AX19</f>
        <v>261346</v>
      </c>
      <c r="AY19" s="121">
        <f>'11 12'!AY19+'11 18'!AY19</f>
        <v>0</v>
      </c>
      <c r="AZ19" s="122">
        <f t="shared" si="21"/>
        <v>261346</v>
      </c>
      <c r="BA19" s="157">
        <f t="shared" si="33"/>
        <v>679022</v>
      </c>
      <c r="BB19" s="158">
        <f t="shared" si="33"/>
        <v>0</v>
      </c>
      <c r="BC19" s="443">
        <f t="shared" si="22"/>
        <v>679022</v>
      </c>
      <c r="BD19" s="166">
        <f t="shared" si="23"/>
        <v>1385820</v>
      </c>
      <c r="BE19" s="167">
        <f t="shared" si="23"/>
        <v>0</v>
      </c>
      <c r="BF19" s="444">
        <f t="shared" si="24"/>
        <v>1385820</v>
      </c>
      <c r="BG19" s="439">
        <f t="shared" si="34"/>
        <v>2607940</v>
      </c>
      <c r="BH19" s="444">
        <f t="shared" si="34"/>
        <v>1163147.94</v>
      </c>
      <c r="BI19" s="444">
        <f t="shared" si="25"/>
        <v>1444792.06</v>
      </c>
      <c r="BJ19" s="465"/>
      <c r="BL19" s="456">
        <f>VLOOKUP($B19,Test!$A$131:$J$184,6,0)</f>
        <v>302291.95</v>
      </c>
    </row>
    <row r="20" spans="1:64" s="183" customFormat="1" ht="30" customHeight="1" x14ac:dyDescent="0.5">
      <c r="A20" s="184">
        <f t="shared" si="35"/>
        <v>14</v>
      </c>
      <c r="B20" s="222">
        <v>51313</v>
      </c>
      <c r="C20" s="236" t="s">
        <v>11</v>
      </c>
      <c r="D20" s="186" t="s">
        <v>52</v>
      </c>
      <c r="E20" s="143">
        <f>'11 12'!E20+'11 18'!E20</f>
        <v>0</v>
      </c>
      <c r="F20" s="121">
        <f>'11 12'!F20+'11 18'!F20</f>
        <v>0</v>
      </c>
      <c r="G20" s="122">
        <f t="shared" si="26"/>
        <v>0</v>
      </c>
      <c r="H20" s="121">
        <f>'11 12'!H20+'11 18'!H20</f>
        <v>0</v>
      </c>
      <c r="I20" s="121">
        <f>'11 12'!I20+'11 18'!I20</f>
        <v>0</v>
      </c>
      <c r="J20" s="122">
        <f t="shared" si="9"/>
        <v>0</v>
      </c>
      <c r="K20" s="121">
        <f>'11 12'!K20+'11 18'!K20</f>
        <v>0</v>
      </c>
      <c r="L20" s="121">
        <f>'11 12'!L20+'11 18'!L20</f>
        <v>0</v>
      </c>
      <c r="M20" s="124">
        <f t="shared" si="10"/>
        <v>0</v>
      </c>
      <c r="N20" s="157">
        <f t="shared" si="27"/>
        <v>0</v>
      </c>
      <c r="O20" s="322">
        <f t="shared" si="27"/>
        <v>0</v>
      </c>
      <c r="P20" s="159">
        <f t="shared" si="28"/>
        <v>0</v>
      </c>
      <c r="Q20" s="143">
        <f>'11 12'!Q20+'11 18'!Q20</f>
        <v>0</v>
      </c>
      <c r="R20" s="121">
        <f>'11 12'!R20+'11 18'!R20</f>
        <v>0</v>
      </c>
      <c r="S20" s="122">
        <f t="shared" si="11"/>
        <v>0</v>
      </c>
      <c r="T20" s="121">
        <f>'11 12'!T20+'11 18'!T20</f>
        <v>0</v>
      </c>
      <c r="U20" s="121">
        <f>'11 12'!U20+'11 18'!U20</f>
        <v>0</v>
      </c>
      <c r="V20" s="122">
        <f t="shared" si="12"/>
        <v>0</v>
      </c>
      <c r="W20" s="483">
        <f>'11 12'!W20+'11 18'!W20</f>
        <v>0</v>
      </c>
      <c r="X20" s="121">
        <f>'11 12'!X20+'11 18'!X20</f>
        <v>0</v>
      </c>
      <c r="Y20" s="124">
        <f t="shared" si="13"/>
        <v>0</v>
      </c>
      <c r="Z20" s="157">
        <f t="shared" si="29"/>
        <v>0</v>
      </c>
      <c r="AA20" s="322">
        <f t="shared" si="29"/>
        <v>0</v>
      </c>
      <c r="AB20" s="159">
        <f t="shared" si="30"/>
        <v>0</v>
      </c>
      <c r="AC20" s="439">
        <f t="shared" si="31"/>
        <v>0</v>
      </c>
      <c r="AD20" s="327">
        <f t="shared" si="31"/>
        <v>0</v>
      </c>
      <c r="AE20" s="168">
        <f t="shared" si="32"/>
        <v>0</v>
      </c>
      <c r="AF20" s="143">
        <f>'11 12'!AF20+'11 18'!AF20</f>
        <v>0</v>
      </c>
      <c r="AG20" s="121">
        <f>'11 12'!AG20+'11 18'!AG20</f>
        <v>0</v>
      </c>
      <c r="AH20" s="122">
        <f t="shared" si="14"/>
        <v>0</v>
      </c>
      <c r="AI20" s="121">
        <f>'11 12'!AI20+'11 18'!AI20</f>
        <v>0</v>
      </c>
      <c r="AJ20" s="121">
        <f>'11 12'!AJ20+'11 18'!AJ20</f>
        <v>0</v>
      </c>
      <c r="AK20" s="122">
        <f t="shared" si="15"/>
        <v>0</v>
      </c>
      <c r="AL20" s="121">
        <f>'11 12'!AL20+'11 18'!AL20</f>
        <v>0</v>
      </c>
      <c r="AM20" s="121">
        <f>'11 12'!AM20+'11 18'!AM20</f>
        <v>0</v>
      </c>
      <c r="AN20" s="124">
        <f t="shared" si="16"/>
        <v>0</v>
      </c>
      <c r="AO20" s="157">
        <f t="shared" si="17"/>
        <v>0</v>
      </c>
      <c r="AP20" s="322">
        <f t="shared" si="17"/>
        <v>0</v>
      </c>
      <c r="AQ20" s="159">
        <f t="shared" si="18"/>
        <v>0</v>
      </c>
      <c r="AR20" s="143">
        <f>'11 12'!AR20+'11 18'!AR20</f>
        <v>0</v>
      </c>
      <c r="AS20" s="121">
        <f>'11 12'!AS20+'11 18'!AS20</f>
        <v>0</v>
      </c>
      <c r="AT20" s="122">
        <f t="shared" si="19"/>
        <v>0</v>
      </c>
      <c r="AU20" s="121">
        <f>'11 12'!AU20+'11 18'!AU20</f>
        <v>0</v>
      </c>
      <c r="AV20" s="121">
        <f>'11 12'!AV20+'11 18'!AV20</f>
        <v>0</v>
      </c>
      <c r="AW20" s="123">
        <f t="shared" si="20"/>
        <v>0</v>
      </c>
      <c r="AX20" s="121">
        <f>'11 12'!AX20+'11 18'!AX20</f>
        <v>0</v>
      </c>
      <c r="AY20" s="121">
        <f>'11 12'!AY20+'11 18'!AY20</f>
        <v>0</v>
      </c>
      <c r="AZ20" s="122">
        <f t="shared" si="21"/>
        <v>0</v>
      </c>
      <c r="BA20" s="157">
        <f t="shared" si="33"/>
        <v>0</v>
      </c>
      <c r="BB20" s="158">
        <f t="shared" si="33"/>
        <v>0</v>
      </c>
      <c r="BC20" s="443">
        <f t="shared" si="22"/>
        <v>0</v>
      </c>
      <c r="BD20" s="166">
        <f t="shared" si="23"/>
        <v>0</v>
      </c>
      <c r="BE20" s="167">
        <f t="shared" si="23"/>
        <v>0</v>
      </c>
      <c r="BF20" s="444">
        <f t="shared" si="24"/>
        <v>0</v>
      </c>
      <c r="BG20" s="439">
        <f t="shared" si="34"/>
        <v>0</v>
      </c>
      <c r="BH20" s="444">
        <f t="shared" si="34"/>
        <v>0</v>
      </c>
      <c r="BI20" s="444">
        <f t="shared" si="25"/>
        <v>0</v>
      </c>
      <c r="BJ20" s="465"/>
      <c r="BL20" s="456">
        <f>VLOOKUP($B20,Test!$A$131:$J$184,6,0)</f>
        <v>0</v>
      </c>
    </row>
    <row r="21" spans="1:64" s="183" customFormat="1" ht="30" customHeight="1" x14ac:dyDescent="0.5">
      <c r="A21" s="184">
        <f t="shared" si="35"/>
        <v>15</v>
      </c>
      <c r="B21" s="222">
        <v>51314</v>
      </c>
      <c r="C21" s="236" t="s">
        <v>12</v>
      </c>
      <c r="D21" s="186" t="s">
        <v>53</v>
      </c>
      <c r="E21" s="143">
        <f>'11 12'!E21+'11 18'!E21</f>
        <v>-42878.100000000006</v>
      </c>
      <c r="F21" s="121">
        <f>'11 12'!F21+'11 18'!F21</f>
        <v>-108589.5</v>
      </c>
      <c r="G21" s="122">
        <f t="shared" si="26"/>
        <v>65711.399999999994</v>
      </c>
      <c r="H21" s="121">
        <f>'11 12'!H21+'11 18'!H21</f>
        <v>-30059.100000000002</v>
      </c>
      <c r="I21" s="121">
        <f>'11 12'!I21+'11 18'!I21</f>
        <v>-90538.69</v>
      </c>
      <c r="J21" s="122">
        <f t="shared" si="9"/>
        <v>60479.59</v>
      </c>
      <c r="K21" s="121">
        <f>'11 12'!K21+'11 18'!K21</f>
        <v>-24416.100000000002</v>
      </c>
      <c r="L21" s="121">
        <f>'11 12'!L21+'11 18'!L21</f>
        <v>-69890.42</v>
      </c>
      <c r="M21" s="124">
        <f t="shared" si="10"/>
        <v>45474.319999999992</v>
      </c>
      <c r="N21" s="157">
        <f t="shared" si="27"/>
        <v>-97353.300000000017</v>
      </c>
      <c r="O21" s="322">
        <f t="shared" si="27"/>
        <v>-269018.61</v>
      </c>
      <c r="P21" s="159">
        <f t="shared" si="28"/>
        <v>171665.30999999997</v>
      </c>
      <c r="Q21" s="143">
        <f>'11 12'!Q21+'11 18'!Q21</f>
        <v>0</v>
      </c>
      <c r="R21" s="121">
        <f>'11 12'!R21+'11 18'!R21</f>
        <v>-10910.24</v>
      </c>
      <c r="S21" s="122">
        <f t="shared" si="11"/>
        <v>10910.24</v>
      </c>
      <c r="T21" s="121">
        <f>'11 12'!T21+'11 18'!T21</f>
        <v>-20862</v>
      </c>
      <c r="U21" s="121">
        <f>'11 12'!U21+'11 18'!U21</f>
        <v>0</v>
      </c>
      <c r="V21" s="122">
        <f t="shared" si="12"/>
        <v>-20862</v>
      </c>
      <c r="W21" s="483">
        <f>'11 12'!W21+'11 18'!W21</f>
        <v>-106941.6</v>
      </c>
      <c r="X21" s="121">
        <f>'11 12'!X21+'11 18'!X21</f>
        <v>0</v>
      </c>
      <c r="Y21" s="124">
        <f t="shared" si="13"/>
        <v>-106941.6</v>
      </c>
      <c r="Z21" s="157">
        <f t="shared" si="29"/>
        <v>-127803.6</v>
      </c>
      <c r="AA21" s="322">
        <f t="shared" si="29"/>
        <v>-10910.24</v>
      </c>
      <c r="AB21" s="159">
        <f t="shared" si="30"/>
        <v>-116893.36</v>
      </c>
      <c r="AC21" s="439">
        <f t="shared" si="31"/>
        <v>-225156.90000000002</v>
      </c>
      <c r="AD21" s="327">
        <f t="shared" si="31"/>
        <v>-279928.84999999998</v>
      </c>
      <c r="AE21" s="168">
        <f t="shared" si="32"/>
        <v>54771.949999999953</v>
      </c>
      <c r="AF21" s="143">
        <f>'11 12'!AF21+'11 18'!AF21</f>
        <v>-35106.300000000003</v>
      </c>
      <c r="AG21" s="121">
        <f>'11 12'!AG21+'11 18'!AG21</f>
        <v>0</v>
      </c>
      <c r="AH21" s="122">
        <f t="shared" si="14"/>
        <v>-35106.300000000003</v>
      </c>
      <c r="AI21" s="121">
        <f>'11 12'!AI21+'11 18'!AI21</f>
        <v>-74766</v>
      </c>
      <c r="AJ21" s="121">
        <f>'11 12'!AJ21+'11 18'!AJ21</f>
        <v>0</v>
      </c>
      <c r="AK21" s="122">
        <f t="shared" si="15"/>
        <v>-74766</v>
      </c>
      <c r="AL21" s="121">
        <f>'11 12'!AL21+'11 18'!AL21</f>
        <v>-74386.8</v>
      </c>
      <c r="AM21" s="121">
        <f>'11 12'!AM21+'11 18'!AM21</f>
        <v>0</v>
      </c>
      <c r="AN21" s="124">
        <f t="shared" si="16"/>
        <v>-74386.8</v>
      </c>
      <c r="AO21" s="157">
        <f t="shared" si="17"/>
        <v>-184259.1</v>
      </c>
      <c r="AP21" s="322">
        <f t="shared" si="17"/>
        <v>0</v>
      </c>
      <c r="AQ21" s="159">
        <f t="shared" si="18"/>
        <v>-184259.1</v>
      </c>
      <c r="AR21" s="143">
        <f>'11 12'!AR21+'11 18'!AR21</f>
        <v>-115964.40000000001</v>
      </c>
      <c r="AS21" s="121">
        <f>'11 12'!AS21+'11 18'!AS21</f>
        <v>0</v>
      </c>
      <c r="AT21" s="122">
        <f t="shared" si="19"/>
        <v>-115964.40000000001</v>
      </c>
      <c r="AU21" s="121">
        <f>'11 12'!AU21+'11 18'!AU21</f>
        <v>-101586.3</v>
      </c>
      <c r="AV21" s="121">
        <f>'11 12'!AV21+'11 18'!AV21</f>
        <v>0</v>
      </c>
      <c r="AW21" s="123">
        <f t="shared" si="20"/>
        <v>-101586.3</v>
      </c>
      <c r="AX21" s="121">
        <f>'11 12'!AX21+'11 18'!AX21</f>
        <v>0</v>
      </c>
      <c r="AY21" s="121">
        <f>'11 12'!AY21+'11 18'!AY21</f>
        <v>0</v>
      </c>
      <c r="AZ21" s="122">
        <f t="shared" si="21"/>
        <v>0</v>
      </c>
      <c r="BA21" s="157">
        <f t="shared" si="33"/>
        <v>-217550.7</v>
      </c>
      <c r="BB21" s="158">
        <f t="shared" si="33"/>
        <v>0</v>
      </c>
      <c r="BC21" s="443">
        <f t="shared" si="22"/>
        <v>-217550.7</v>
      </c>
      <c r="BD21" s="166">
        <f t="shared" si="23"/>
        <v>-401809.8</v>
      </c>
      <c r="BE21" s="167">
        <f t="shared" si="23"/>
        <v>0</v>
      </c>
      <c r="BF21" s="444">
        <f t="shared" si="24"/>
        <v>-401809.8</v>
      </c>
      <c r="BG21" s="439">
        <f t="shared" si="34"/>
        <v>-626966.69999999995</v>
      </c>
      <c r="BH21" s="444">
        <f t="shared" si="34"/>
        <v>-279928.84999999998</v>
      </c>
      <c r="BI21" s="444">
        <f t="shared" si="25"/>
        <v>-347037.85</v>
      </c>
      <c r="BJ21" s="465"/>
      <c r="BL21" s="456">
        <f>VLOOKUP($B21,Test!$A$131:$J$184,6,0)</f>
        <v>-70685.279999999999</v>
      </c>
    </row>
    <row r="22" spans="1:64" s="183" customFormat="1" ht="30" customHeight="1" x14ac:dyDescent="0.5">
      <c r="A22" s="184">
        <f t="shared" si="35"/>
        <v>16</v>
      </c>
      <c r="B22" s="222">
        <v>51315</v>
      </c>
      <c r="C22" s="236" t="s">
        <v>104</v>
      </c>
      <c r="D22" s="186" t="s">
        <v>105</v>
      </c>
      <c r="E22" s="143">
        <f>'11 12'!E22+'11 18'!E22</f>
        <v>0</v>
      </c>
      <c r="F22" s="121">
        <f>'11 12'!F22+'11 18'!F22</f>
        <v>0</v>
      </c>
      <c r="G22" s="122">
        <f t="shared" si="26"/>
        <v>0</v>
      </c>
      <c r="H22" s="121">
        <f>'11 12'!H22+'11 18'!H22</f>
        <v>0</v>
      </c>
      <c r="I22" s="121">
        <f>'11 12'!I22+'11 18'!I22</f>
        <v>0</v>
      </c>
      <c r="J22" s="122">
        <f t="shared" si="9"/>
        <v>0</v>
      </c>
      <c r="K22" s="121">
        <f>'11 12'!K22+'11 18'!K22</f>
        <v>0</v>
      </c>
      <c r="L22" s="121">
        <f>'11 12'!L22+'11 18'!L22</f>
        <v>0</v>
      </c>
      <c r="M22" s="124">
        <f t="shared" si="10"/>
        <v>0</v>
      </c>
      <c r="N22" s="157">
        <f t="shared" si="27"/>
        <v>0</v>
      </c>
      <c r="O22" s="322">
        <f t="shared" si="27"/>
        <v>0</v>
      </c>
      <c r="P22" s="159">
        <f t="shared" si="28"/>
        <v>0</v>
      </c>
      <c r="Q22" s="143">
        <f>'11 12'!Q22+'11 18'!Q22</f>
        <v>0</v>
      </c>
      <c r="R22" s="121">
        <f>'11 12'!R22+'11 18'!R22</f>
        <v>0</v>
      </c>
      <c r="S22" s="122">
        <f t="shared" si="11"/>
        <v>0</v>
      </c>
      <c r="T22" s="121">
        <f>'11 12'!T22+'11 18'!T22</f>
        <v>0</v>
      </c>
      <c r="U22" s="121">
        <f>'11 12'!U22+'11 18'!U22</f>
        <v>0</v>
      </c>
      <c r="V22" s="122">
        <f t="shared" si="12"/>
        <v>0</v>
      </c>
      <c r="W22" s="483">
        <f>'11 12'!W22+'11 18'!W22</f>
        <v>0</v>
      </c>
      <c r="X22" s="121">
        <f>'11 12'!X22+'11 18'!X22</f>
        <v>0</v>
      </c>
      <c r="Y22" s="124">
        <f t="shared" si="13"/>
        <v>0</v>
      </c>
      <c r="Z22" s="157">
        <f t="shared" si="29"/>
        <v>0</v>
      </c>
      <c r="AA22" s="322">
        <f t="shared" si="29"/>
        <v>0</v>
      </c>
      <c r="AB22" s="159">
        <f t="shared" si="30"/>
        <v>0</v>
      </c>
      <c r="AC22" s="439">
        <f t="shared" si="31"/>
        <v>0</v>
      </c>
      <c r="AD22" s="327">
        <f t="shared" si="31"/>
        <v>0</v>
      </c>
      <c r="AE22" s="168">
        <f t="shared" si="32"/>
        <v>0</v>
      </c>
      <c r="AF22" s="143">
        <f>'11 12'!AF22+'11 18'!AF22</f>
        <v>0</v>
      </c>
      <c r="AG22" s="121">
        <f>'11 12'!AG22+'11 18'!AG22</f>
        <v>0</v>
      </c>
      <c r="AH22" s="122">
        <f t="shared" si="14"/>
        <v>0</v>
      </c>
      <c r="AI22" s="121">
        <f>'11 12'!AI22+'11 18'!AI22</f>
        <v>0</v>
      </c>
      <c r="AJ22" s="121">
        <f>'11 12'!AJ22+'11 18'!AJ22</f>
        <v>0</v>
      </c>
      <c r="AK22" s="122">
        <f t="shared" si="15"/>
        <v>0</v>
      </c>
      <c r="AL22" s="121">
        <f>'11 12'!AL22+'11 18'!AL22</f>
        <v>0</v>
      </c>
      <c r="AM22" s="121">
        <f>'11 12'!AM22+'11 18'!AM22</f>
        <v>0</v>
      </c>
      <c r="AN22" s="124">
        <f t="shared" si="16"/>
        <v>0</v>
      </c>
      <c r="AO22" s="157">
        <f t="shared" si="17"/>
        <v>0</v>
      </c>
      <c r="AP22" s="322">
        <f t="shared" si="17"/>
        <v>0</v>
      </c>
      <c r="AQ22" s="159">
        <f t="shared" si="18"/>
        <v>0</v>
      </c>
      <c r="AR22" s="143">
        <f>'11 12'!AR22+'11 18'!AR22</f>
        <v>0</v>
      </c>
      <c r="AS22" s="121">
        <f>'11 12'!AS22+'11 18'!AS22</f>
        <v>0</v>
      </c>
      <c r="AT22" s="122">
        <f t="shared" si="19"/>
        <v>0</v>
      </c>
      <c r="AU22" s="121">
        <f>'11 12'!AU22+'11 18'!AU22</f>
        <v>0</v>
      </c>
      <c r="AV22" s="121">
        <f>'11 12'!AV22+'11 18'!AV22</f>
        <v>0</v>
      </c>
      <c r="AW22" s="123">
        <f t="shared" si="20"/>
        <v>0</v>
      </c>
      <c r="AX22" s="121">
        <f>'11 12'!AX22+'11 18'!AX22</f>
        <v>0</v>
      </c>
      <c r="AY22" s="121">
        <f>'11 12'!AY22+'11 18'!AY22</f>
        <v>0</v>
      </c>
      <c r="AZ22" s="122">
        <f t="shared" si="21"/>
        <v>0</v>
      </c>
      <c r="BA22" s="157">
        <f t="shared" si="33"/>
        <v>0</v>
      </c>
      <c r="BB22" s="158">
        <f t="shared" si="33"/>
        <v>0</v>
      </c>
      <c r="BC22" s="443">
        <f t="shared" si="22"/>
        <v>0</v>
      </c>
      <c r="BD22" s="166">
        <f t="shared" si="23"/>
        <v>0</v>
      </c>
      <c r="BE22" s="167">
        <f t="shared" si="23"/>
        <v>0</v>
      </c>
      <c r="BF22" s="444">
        <f t="shared" si="24"/>
        <v>0</v>
      </c>
      <c r="BG22" s="439">
        <f t="shared" si="34"/>
        <v>0</v>
      </c>
      <c r="BH22" s="444">
        <f t="shared" si="34"/>
        <v>0</v>
      </c>
      <c r="BI22" s="444">
        <f t="shared" si="25"/>
        <v>0</v>
      </c>
      <c r="BJ22" s="465"/>
      <c r="BL22" s="456">
        <f>VLOOKUP($B22,Test!$A$131:$J$184,6,0)</f>
        <v>0</v>
      </c>
    </row>
    <row r="23" spans="1:64" s="183" customFormat="1" ht="30" customHeight="1" x14ac:dyDescent="0.5">
      <c r="A23" s="184">
        <f t="shared" si="35"/>
        <v>17</v>
      </c>
      <c r="B23" s="222">
        <v>51316</v>
      </c>
      <c r="C23" s="236" t="s">
        <v>118</v>
      </c>
      <c r="D23" s="186" t="s">
        <v>251</v>
      </c>
      <c r="E23" s="143">
        <f>'11 12'!E23+'11 18'!E23</f>
        <v>92249.799999999988</v>
      </c>
      <c r="F23" s="121">
        <f>'11 12'!F23+'11 18'!F23</f>
        <v>50347.8</v>
      </c>
      <c r="G23" s="122">
        <f t="shared" si="26"/>
        <v>41901.999999999985</v>
      </c>
      <c r="H23" s="121">
        <f>'11 12'!H23+'11 18'!H23</f>
        <v>134745.19999999998</v>
      </c>
      <c r="I23" s="121">
        <f>'11 12'!I23+'11 18'!I23</f>
        <v>49150</v>
      </c>
      <c r="J23" s="122">
        <f t="shared" si="9"/>
        <v>85595.199999999983</v>
      </c>
      <c r="K23" s="121">
        <f>'11 12'!K23+'11 18'!K23</f>
        <v>103919.4</v>
      </c>
      <c r="L23" s="121">
        <f>'11 12'!L23+'11 18'!L23</f>
        <v>43122</v>
      </c>
      <c r="M23" s="124">
        <f t="shared" si="10"/>
        <v>60797.399999999994</v>
      </c>
      <c r="N23" s="157">
        <f t="shared" si="27"/>
        <v>330914.39999999997</v>
      </c>
      <c r="O23" s="322">
        <f t="shared" si="27"/>
        <v>142619.79999999999</v>
      </c>
      <c r="P23" s="159">
        <f t="shared" si="28"/>
        <v>188294.59999999998</v>
      </c>
      <c r="Q23" s="143">
        <f>'11 12'!Q23+'11 18'!Q23</f>
        <v>93744</v>
      </c>
      <c r="R23" s="121">
        <f>'11 12'!R23+'11 18'!R23</f>
        <v>38177.5</v>
      </c>
      <c r="S23" s="122">
        <f t="shared" si="11"/>
        <v>55566.5</v>
      </c>
      <c r="T23" s="121">
        <f>'11 12'!T23+'11 18'!T23</f>
        <v>133293</v>
      </c>
      <c r="U23" s="121">
        <f>'11 12'!U23+'11 18'!U23</f>
        <v>0</v>
      </c>
      <c r="V23" s="122">
        <f t="shared" si="12"/>
        <v>133293</v>
      </c>
      <c r="W23" s="483">
        <f>'11 12'!W23+'11 18'!W23</f>
        <v>110817.4</v>
      </c>
      <c r="X23" s="121">
        <f>'11 12'!X23+'11 18'!X23</f>
        <v>0</v>
      </c>
      <c r="Y23" s="124">
        <f t="shared" si="13"/>
        <v>110817.4</v>
      </c>
      <c r="Z23" s="157">
        <f t="shared" si="29"/>
        <v>337854.4</v>
      </c>
      <c r="AA23" s="322">
        <f t="shared" si="29"/>
        <v>38177.5</v>
      </c>
      <c r="AB23" s="159">
        <f t="shared" si="30"/>
        <v>299676.90000000002</v>
      </c>
      <c r="AC23" s="439">
        <f t="shared" si="31"/>
        <v>668768.79999999993</v>
      </c>
      <c r="AD23" s="327">
        <f t="shared" si="31"/>
        <v>180797.3</v>
      </c>
      <c r="AE23" s="168">
        <f t="shared" si="32"/>
        <v>487971.49999999994</v>
      </c>
      <c r="AF23" s="143">
        <f>'11 12'!AF23+'11 18'!AF23</f>
        <v>99713.600000000006</v>
      </c>
      <c r="AG23" s="121">
        <f>'11 12'!AG23+'11 18'!AG23</f>
        <v>0</v>
      </c>
      <c r="AH23" s="122">
        <f t="shared" si="14"/>
        <v>99713.600000000006</v>
      </c>
      <c r="AI23" s="121">
        <f>'11 12'!AI23+'11 18'!AI23</f>
        <v>152582.39999999999</v>
      </c>
      <c r="AJ23" s="121">
        <f>'11 12'!AJ23+'11 18'!AJ23</f>
        <v>0</v>
      </c>
      <c r="AK23" s="122">
        <f t="shared" si="15"/>
        <v>152582.39999999999</v>
      </c>
      <c r="AL23" s="121">
        <f>'11 12'!AL23+'11 18'!AL23</f>
        <v>102840.4</v>
      </c>
      <c r="AM23" s="121">
        <f>'11 12'!AM23+'11 18'!AM23</f>
        <v>0</v>
      </c>
      <c r="AN23" s="124">
        <f t="shared" si="16"/>
        <v>102840.4</v>
      </c>
      <c r="AO23" s="157">
        <f t="shared" si="17"/>
        <v>355136.4</v>
      </c>
      <c r="AP23" s="322">
        <f t="shared" si="17"/>
        <v>0</v>
      </c>
      <c r="AQ23" s="159">
        <f t="shared" si="18"/>
        <v>355136.4</v>
      </c>
      <c r="AR23" s="143">
        <f>'11 12'!AR23+'11 18'!AR23</f>
        <v>127225.4</v>
      </c>
      <c r="AS23" s="121">
        <f>'11 12'!AS23+'11 18'!AS23</f>
        <v>0</v>
      </c>
      <c r="AT23" s="122">
        <f t="shared" si="19"/>
        <v>127225.4</v>
      </c>
      <c r="AU23" s="121">
        <f>'11 12'!AU23+'11 18'!AU23</f>
        <v>120092</v>
      </c>
      <c r="AV23" s="121">
        <f>'11 12'!AV23+'11 18'!AV23</f>
        <v>0</v>
      </c>
      <c r="AW23" s="123">
        <f t="shared" si="20"/>
        <v>120092</v>
      </c>
      <c r="AX23" s="121">
        <f>'11 12'!AX23+'11 18'!AX23</f>
        <v>65658.600000000006</v>
      </c>
      <c r="AY23" s="121">
        <f>'11 12'!AY23+'11 18'!AY23</f>
        <v>0</v>
      </c>
      <c r="AZ23" s="122">
        <f t="shared" si="21"/>
        <v>65658.600000000006</v>
      </c>
      <c r="BA23" s="157">
        <f t="shared" si="33"/>
        <v>312976</v>
      </c>
      <c r="BB23" s="158">
        <f t="shared" si="33"/>
        <v>0</v>
      </c>
      <c r="BC23" s="443">
        <f t="shared" si="22"/>
        <v>312976</v>
      </c>
      <c r="BD23" s="166">
        <f t="shared" ref="BD23:BE53" si="36">AF23+AI23+AL23+AR23+AU23+AX23</f>
        <v>668112.4</v>
      </c>
      <c r="BE23" s="167">
        <f t="shared" si="36"/>
        <v>0</v>
      </c>
      <c r="BF23" s="444">
        <f t="shared" si="24"/>
        <v>668112.4</v>
      </c>
      <c r="BG23" s="439">
        <f t="shared" si="34"/>
        <v>1336881.2</v>
      </c>
      <c r="BH23" s="444">
        <f t="shared" si="34"/>
        <v>180797.3</v>
      </c>
      <c r="BI23" s="444">
        <f t="shared" si="25"/>
        <v>1156083.8999999999</v>
      </c>
      <c r="BJ23" s="465"/>
      <c r="BL23" s="456">
        <f>VLOOKUP($B23,Test!$A$131:$J$184,6,0)</f>
        <v>113710.96</v>
      </c>
    </row>
    <row r="24" spans="1:64" s="183" customFormat="1" ht="30" customHeight="1" x14ac:dyDescent="0.5">
      <c r="A24" s="184">
        <f t="shared" si="35"/>
        <v>18</v>
      </c>
      <c r="B24" s="222">
        <v>51399</v>
      </c>
      <c r="C24" s="236" t="s">
        <v>13</v>
      </c>
      <c r="D24" s="186" t="s">
        <v>54</v>
      </c>
      <c r="E24" s="143">
        <f>'11 12'!E24+'11 18'!E24</f>
        <v>115011.02102765371</v>
      </c>
      <c r="F24" s="121">
        <f>'11 12'!F24+'11 18'!F24</f>
        <v>123994.14</v>
      </c>
      <c r="G24" s="122">
        <f t="shared" si="26"/>
        <v>-8983.1189723462885</v>
      </c>
      <c r="H24" s="121">
        <f>'11 12'!H24+'11 18'!H24</f>
        <v>202417.89235814486</v>
      </c>
      <c r="I24" s="121">
        <f>'11 12'!I24+'11 18'!I24</f>
        <v>199149</v>
      </c>
      <c r="J24" s="122">
        <f t="shared" si="9"/>
        <v>3268.8923581448616</v>
      </c>
      <c r="K24" s="121">
        <f>'11 12'!K24+'11 18'!K24</f>
        <v>175472.54160761822</v>
      </c>
      <c r="L24" s="121">
        <f>'11 12'!L24+'11 18'!L24</f>
        <v>169526.63999999998</v>
      </c>
      <c r="M24" s="124">
        <f t="shared" si="10"/>
        <v>5945.9016076182306</v>
      </c>
      <c r="N24" s="157">
        <f t="shared" si="27"/>
        <v>492901.45499341679</v>
      </c>
      <c r="O24" s="322">
        <f t="shared" si="27"/>
        <v>492669.78</v>
      </c>
      <c r="P24" s="159">
        <f t="shared" si="28"/>
        <v>231.67499341676012</v>
      </c>
      <c r="Q24" s="143">
        <f>'11 12'!Q24+'11 18'!Q24</f>
        <v>260819.70420202817</v>
      </c>
      <c r="R24" s="121">
        <f>'11 12'!R24+'11 18'!R24</f>
        <v>133427.98000000001</v>
      </c>
      <c r="S24" s="122">
        <f t="shared" si="11"/>
        <v>127391.72420202816</v>
      </c>
      <c r="T24" s="121">
        <f>'11 12'!T24+'11 18'!T24</f>
        <v>200294.01321325894</v>
      </c>
      <c r="U24" s="121">
        <f>'11 12'!U24+'11 18'!U24</f>
        <v>0</v>
      </c>
      <c r="V24" s="122">
        <f t="shared" si="12"/>
        <v>200294.01321325894</v>
      </c>
      <c r="W24" s="483">
        <f>'11 12'!W24+'11 18'!W24</f>
        <v>191474.16052130313</v>
      </c>
      <c r="X24" s="121">
        <f>'11 12'!X24+'11 18'!X24</f>
        <v>0</v>
      </c>
      <c r="Y24" s="124">
        <f t="shared" si="13"/>
        <v>191474.16052130313</v>
      </c>
      <c r="Z24" s="157">
        <f t="shared" si="29"/>
        <v>652587.87793659023</v>
      </c>
      <c r="AA24" s="322">
        <f t="shared" si="29"/>
        <v>133427.98000000001</v>
      </c>
      <c r="AB24" s="159">
        <f t="shared" si="30"/>
        <v>519159.89793659025</v>
      </c>
      <c r="AC24" s="439">
        <f t="shared" si="31"/>
        <v>1145489.332930007</v>
      </c>
      <c r="AD24" s="327">
        <f t="shared" si="31"/>
        <v>626097.76</v>
      </c>
      <c r="AE24" s="168">
        <f t="shared" si="32"/>
        <v>519391.57293000701</v>
      </c>
      <c r="AF24" s="143">
        <f>'11 12'!AF24+'11 18'!AF24</f>
        <v>241661.20918729863</v>
      </c>
      <c r="AG24" s="121">
        <f>'11 12'!AG24+'11 18'!AG24</f>
        <v>0</v>
      </c>
      <c r="AH24" s="122">
        <f t="shared" si="14"/>
        <v>241661.20918729863</v>
      </c>
      <c r="AI24" s="121">
        <f>'11 12'!AI24+'11 18'!AI24</f>
        <v>165116.8121745924</v>
      </c>
      <c r="AJ24" s="121">
        <f>'11 12'!AJ24+'11 18'!AJ24</f>
        <v>0</v>
      </c>
      <c r="AK24" s="122">
        <f t="shared" si="15"/>
        <v>165116.8121745924</v>
      </c>
      <c r="AL24" s="121">
        <f>'11 12'!AL24+'11 18'!AL24</f>
        <v>177776.98901780427</v>
      </c>
      <c r="AM24" s="121">
        <f>'11 12'!AM24+'11 18'!AM24</f>
        <v>0</v>
      </c>
      <c r="AN24" s="124">
        <f t="shared" si="16"/>
        <v>177776.98901780427</v>
      </c>
      <c r="AO24" s="157">
        <f t="shared" si="17"/>
        <v>584555.01037969533</v>
      </c>
      <c r="AP24" s="322">
        <f t="shared" si="17"/>
        <v>0</v>
      </c>
      <c r="AQ24" s="159">
        <f t="shared" si="18"/>
        <v>584555.01037969533</v>
      </c>
      <c r="AR24" s="143">
        <f>'11 12'!AR24+'11 18'!AR24</f>
        <v>175785.33189242429</v>
      </c>
      <c r="AS24" s="121">
        <f>'11 12'!AS24+'11 18'!AS24</f>
        <v>0</v>
      </c>
      <c r="AT24" s="122">
        <f t="shared" si="19"/>
        <v>175785.33189242429</v>
      </c>
      <c r="AU24" s="121">
        <f>'11 12'!AU24+'11 18'!AU24</f>
        <v>156946.58971933246</v>
      </c>
      <c r="AV24" s="121">
        <f>'11 12'!AV24+'11 18'!AV24</f>
        <v>0</v>
      </c>
      <c r="AW24" s="123">
        <f t="shared" si="20"/>
        <v>156946.58971933246</v>
      </c>
      <c r="AX24" s="121">
        <f>'11 12'!AX24+'11 18'!AX24</f>
        <v>130318.83881173361</v>
      </c>
      <c r="AY24" s="121">
        <f>'11 12'!AY24+'11 18'!AY24</f>
        <v>0</v>
      </c>
      <c r="AZ24" s="122">
        <f t="shared" si="21"/>
        <v>130318.83881173361</v>
      </c>
      <c r="BA24" s="157">
        <f t="shared" si="33"/>
        <v>463050.76042349043</v>
      </c>
      <c r="BB24" s="158">
        <f t="shared" si="33"/>
        <v>0</v>
      </c>
      <c r="BC24" s="443">
        <f t="shared" si="22"/>
        <v>463050.76042349043</v>
      </c>
      <c r="BD24" s="166">
        <f t="shared" si="36"/>
        <v>1047605.7708031858</v>
      </c>
      <c r="BE24" s="167">
        <f t="shared" si="36"/>
        <v>0</v>
      </c>
      <c r="BF24" s="444">
        <f t="shared" si="24"/>
        <v>1047605.7708031858</v>
      </c>
      <c r="BG24" s="439">
        <f t="shared" si="34"/>
        <v>2193095.1037331927</v>
      </c>
      <c r="BH24" s="444">
        <f t="shared" si="34"/>
        <v>626097.76</v>
      </c>
      <c r="BI24" s="444">
        <f t="shared" si="25"/>
        <v>1566997.3437331927</v>
      </c>
      <c r="BJ24" s="465"/>
      <c r="BL24" s="456">
        <f>VLOOKUP($B24,Test!$A$131:$J$184,6,0)</f>
        <v>250695.56</v>
      </c>
    </row>
    <row r="25" spans="1:64" s="183" customFormat="1" ht="30" customHeight="1" x14ac:dyDescent="0.5">
      <c r="A25" s="184">
        <f t="shared" si="35"/>
        <v>19</v>
      </c>
      <c r="B25" s="222">
        <v>51401</v>
      </c>
      <c r="C25" s="236" t="s">
        <v>14</v>
      </c>
      <c r="D25" s="186" t="s">
        <v>55</v>
      </c>
      <c r="E25" s="143">
        <f>'11 12'!E25+'11 18'!E25</f>
        <v>0</v>
      </c>
      <c r="F25" s="121">
        <f>'11 12'!F25+'11 18'!F25</f>
        <v>0</v>
      </c>
      <c r="G25" s="122">
        <f t="shared" si="26"/>
        <v>0</v>
      </c>
      <c r="H25" s="121">
        <f>'11 12'!H25+'11 18'!H25</f>
        <v>0</v>
      </c>
      <c r="I25" s="121">
        <f>'11 12'!I25+'11 18'!I25</f>
        <v>0</v>
      </c>
      <c r="J25" s="122">
        <f t="shared" si="9"/>
        <v>0</v>
      </c>
      <c r="K25" s="121">
        <f>'11 12'!K25+'11 18'!K25</f>
        <v>0</v>
      </c>
      <c r="L25" s="121">
        <f>'11 12'!L25+'11 18'!L25</f>
        <v>0</v>
      </c>
      <c r="M25" s="124">
        <f t="shared" si="10"/>
        <v>0</v>
      </c>
      <c r="N25" s="157">
        <f t="shared" si="27"/>
        <v>0</v>
      </c>
      <c r="O25" s="322">
        <f t="shared" si="27"/>
        <v>0</v>
      </c>
      <c r="P25" s="159">
        <f t="shared" si="28"/>
        <v>0</v>
      </c>
      <c r="Q25" s="143">
        <f>'11 12'!Q25+'11 18'!Q25</f>
        <v>0</v>
      </c>
      <c r="R25" s="121">
        <f>'11 12'!R25+'11 18'!R25</f>
        <v>0</v>
      </c>
      <c r="S25" s="122">
        <f t="shared" si="11"/>
        <v>0</v>
      </c>
      <c r="T25" s="121">
        <f>'11 12'!T25+'11 18'!T25</f>
        <v>0</v>
      </c>
      <c r="U25" s="121">
        <f>'11 12'!U25+'11 18'!U25</f>
        <v>0</v>
      </c>
      <c r="V25" s="122">
        <f t="shared" si="12"/>
        <v>0</v>
      </c>
      <c r="W25" s="483">
        <f>'11 12'!W25+'11 18'!W25</f>
        <v>0</v>
      </c>
      <c r="X25" s="121">
        <f>'11 12'!X25+'11 18'!X25</f>
        <v>0</v>
      </c>
      <c r="Y25" s="124">
        <f t="shared" si="13"/>
        <v>0</v>
      </c>
      <c r="Z25" s="157">
        <f t="shared" si="29"/>
        <v>0</v>
      </c>
      <c r="AA25" s="322">
        <f t="shared" si="29"/>
        <v>0</v>
      </c>
      <c r="AB25" s="159">
        <f t="shared" si="30"/>
        <v>0</v>
      </c>
      <c r="AC25" s="439">
        <f t="shared" si="31"/>
        <v>0</v>
      </c>
      <c r="AD25" s="327">
        <f t="shared" si="31"/>
        <v>0</v>
      </c>
      <c r="AE25" s="168">
        <f t="shared" si="32"/>
        <v>0</v>
      </c>
      <c r="AF25" s="143">
        <f>'11 12'!AF25+'11 18'!AF25</f>
        <v>0</v>
      </c>
      <c r="AG25" s="121">
        <f>'11 12'!AG25+'11 18'!AG25</f>
        <v>0</v>
      </c>
      <c r="AH25" s="122">
        <f t="shared" si="14"/>
        <v>0</v>
      </c>
      <c r="AI25" s="121">
        <f>'11 12'!AI25+'11 18'!AI25</f>
        <v>0</v>
      </c>
      <c r="AJ25" s="121">
        <f>'11 12'!AJ25+'11 18'!AJ25</f>
        <v>0</v>
      </c>
      <c r="AK25" s="122">
        <f t="shared" si="15"/>
        <v>0</v>
      </c>
      <c r="AL25" s="121">
        <f>'11 12'!AL25+'11 18'!AL25</f>
        <v>0</v>
      </c>
      <c r="AM25" s="121">
        <f>'11 12'!AM25+'11 18'!AM25</f>
        <v>0</v>
      </c>
      <c r="AN25" s="124">
        <f t="shared" si="16"/>
        <v>0</v>
      </c>
      <c r="AO25" s="157">
        <f t="shared" si="17"/>
        <v>0</v>
      </c>
      <c r="AP25" s="322">
        <f t="shared" si="17"/>
        <v>0</v>
      </c>
      <c r="AQ25" s="159">
        <f t="shared" si="18"/>
        <v>0</v>
      </c>
      <c r="AR25" s="143">
        <f>'11 12'!AR25+'11 18'!AR25</f>
        <v>0</v>
      </c>
      <c r="AS25" s="121">
        <f>'11 12'!AS25+'11 18'!AS25</f>
        <v>0</v>
      </c>
      <c r="AT25" s="122">
        <f t="shared" si="19"/>
        <v>0</v>
      </c>
      <c r="AU25" s="121">
        <f>'11 12'!AU25+'11 18'!AU25</f>
        <v>0</v>
      </c>
      <c r="AV25" s="121">
        <f>'11 12'!AV25+'11 18'!AV25</f>
        <v>0</v>
      </c>
      <c r="AW25" s="123">
        <f t="shared" si="20"/>
        <v>0</v>
      </c>
      <c r="AX25" s="121">
        <f>'11 12'!AX25+'11 18'!AX25</f>
        <v>0</v>
      </c>
      <c r="AY25" s="121">
        <f>'11 12'!AY25+'11 18'!AY25</f>
        <v>0</v>
      </c>
      <c r="AZ25" s="122">
        <f t="shared" si="21"/>
        <v>0</v>
      </c>
      <c r="BA25" s="157">
        <f t="shared" si="33"/>
        <v>0</v>
      </c>
      <c r="BB25" s="158">
        <f t="shared" si="33"/>
        <v>0</v>
      </c>
      <c r="BC25" s="443">
        <f t="shared" si="22"/>
        <v>0</v>
      </c>
      <c r="BD25" s="166">
        <f t="shared" si="36"/>
        <v>0</v>
      </c>
      <c r="BE25" s="167">
        <f t="shared" si="36"/>
        <v>0</v>
      </c>
      <c r="BF25" s="444">
        <f t="shared" si="24"/>
        <v>0</v>
      </c>
      <c r="BG25" s="439">
        <f t="shared" si="34"/>
        <v>0</v>
      </c>
      <c r="BH25" s="444">
        <f t="shared" si="34"/>
        <v>0</v>
      </c>
      <c r="BI25" s="444">
        <f t="shared" si="25"/>
        <v>0</v>
      </c>
      <c r="BJ25" s="465"/>
      <c r="BL25" s="456">
        <f>VLOOKUP($B25,Test!$A$131:$J$184,6,0)</f>
        <v>0</v>
      </c>
    </row>
    <row r="26" spans="1:64" s="183" customFormat="1" ht="30" customHeight="1" x14ac:dyDescent="0.5">
      <c r="A26" s="184">
        <f t="shared" si="35"/>
        <v>20</v>
      </c>
      <c r="B26" s="222">
        <v>51402</v>
      </c>
      <c r="C26" s="236" t="s">
        <v>15</v>
      </c>
      <c r="D26" s="186" t="s">
        <v>56</v>
      </c>
      <c r="E26" s="143">
        <f>'11 12'!E26+'11 18'!E26</f>
        <v>0</v>
      </c>
      <c r="F26" s="121">
        <f>'11 12'!F26+'11 18'!F26</f>
        <v>0</v>
      </c>
      <c r="G26" s="122">
        <f t="shared" si="26"/>
        <v>0</v>
      </c>
      <c r="H26" s="121">
        <f>'11 12'!H26+'11 18'!H26</f>
        <v>0</v>
      </c>
      <c r="I26" s="121">
        <f>'11 12'!I26+'11 18'!I26</f>
        <v>0</v>
      </c>
      <c r="J26" s="122">
        <f t="shared" si="9"/>
        <v>0</v>
      </c>
      <c r="K26" s="121">
        <f>'11 12'!K26+'11 18'!K26</f>
        <v>0</v>
      </c>
      <c r="L26" s="121">
        <f>'11 12'!L26+'11 18'!L26</f>
        <v>0</v>
      </c>
      <c r="M26" s="124">
        <f t="shared" si="10"/>
        <v>0</v>
      </c>
      <c r="N26" s="157">
        <f t="shared" si="27"/>
        <v>0</v>
      </c>
      <c r="O26" s="322">
        <f t="shared" si="27"/>
        <v>0</v>
      </c>
      <c r="P26" s="159">
        <f t="shared" si="28"/>
        <v>0</v>
      </c>
      <c r="Q26" s="143">
        <f>'11 12'!Q26+'11 18'!Q26</f>
        <v>0</v>
      </c>
      <c r="R26" s="121">
        <f>'11 12'!R26+'11 18'!R26</f>
        <v>0</v>
      </c>
      <c r="S26" s="122">
        <f t="shared" si="11"/>
        <v>0</v>
      </c>
      <c r="T26" s="121">
        <f>'11 12'!T26+'11 18'!T26</f>
        <v>0</v>
      </c>
      <c r="U26" s="121">
        <f>'11 12'!U26+'11 18'!U26</f>
        <v>0</v>
      </c>
      <c r="V26" s="122">
        <f t="shared" si="12"/>
        <v>0</v>
      </c>
      <c r="W26" s="483">
        <f>'11 12'!W26+'11 18'!W26</f>
        <v>0</v>
      </c>
      <c r="X26" s="121">
        <f>'11 12'!X26+'11 18'!X26</f>
        <v>0</v>
      </c>
      <c r="Y26" s="124">
        <f t="shared" si="13"/>
        <v>0</v>
      </c>
      <c r="Z26" s="157">
        <f t="shared" si="29"/>
        <v>0</v>
      </c>
      <c r="AA26" s="322">
        <f t="shared" si="29"/>
        <v>0</v>
      </c>
      <c r="AB26" s="159">
        <f t="shared" si="30"/>
        <v>0</v>
      </c>
      <c r="AC26" s="439">
        <f t="shared" si="31"/>
        <v>0</v>
      </c>
      <c r="AD26" s="327">
        <f t="shared" si="31"/>
        <v>0</v>
      </c>
      <c r="AE26" s="168">
        <f t="shared" si="32"/>
        <v>0</v>
      </c>
      <c r="AF26" s="143">
        <f>'11 12'!AF26+'11 18'!AF26</f>
        <v>0</v>
      </c>
      <c r="AG26" s="121">
        <f>'11 12'!AG26+'11 18'!AG26</f>
        <v>0</v>
      </c>
      <c r="AH26" s="122">
        <f t="shared" si="14"/>
        <v>0</v>
      </c>
      <c r="AI26" s="121">
        <f>'11 12'!AI26+'11 18'!AI26</f>
        <v>0</v>
      </c>
      <c r="AJ26" s="121">
        <f>'11 12'!AJ26+'11 18'!AJ26</f>
        <v>0</v>
      </c>
      <c r="AK26" s="122">
        <f t="shared" si="15"/>
        <v>0</v>
      </c>
      <c r="AL26" s="121">
        <f>'11 12'!AL26+'11 18'!AL26</f>
        <v>0</v>
      </c>
      <c r="AM26" s="121">
        <f>'11 12'!AM26+'11 18'!AM26</f>
        <v>0</v>
      </c>
      <c r="AN26" s="124">
        <f t="shared" si="16"/>
        <v>0</v>
      </c>
      <c r="AO26" s="157">
        <f t="shared" si="17"/>
        <v>0</v>
      </c>
      <c r="AP26" s="322">
        <f t="shared" si="17"/>
        <v>0</v>
      </c>
      <c r="AQ26" s="159">
        <f t="shared" si="18"/>
        <v>0</v>
      </c>
      <c r="AR26" s="143">
        <f>'11 12'!AR26+'11 18'!AR26</f>
        <v>0</v>
      </c>
      <c r="AS26" s="121">
        <f>'11 12'!AS26+'11 18'!AS26</f>
        <v>0</v>
      </c>
      <c r="AT26" s="122">
        <f t="shared" si="19"/>
        <v>0</v>
      </c>
      <c r="AU26" s="121">
        <f>'11 12'!AU26+'11 18'!AU26</f>
        <v>0</v>
      </c>
      <c r="AV26" s="121">
        <f>'11 12'!AV26+'11 18'!AV26</f>
        <v>0</v>
      </c>
      <c r="AW26" s="123">
        <f t="shared" si="20"/>
        <v>0</v>
      </c>
      <c r="AX26" s="121">
        <f>'11 12'!AX26+'11 18'!AX26</f>
        <v>0</v>
      </c>
      <c r="AY26" s="121">
        <f>'11 12'!AY26+'11 18'!AY26</f>
        <v>0</v>
      </c>
      <c r="AZ26" s="122">
        <f t="shared" si="21"/>
        <v>0</v>
      </c>
      <c r="BA26" s="157">
        <f t="shared" si="33"/>
        <v>0</v>
      </c>
      <c r="BB26" s="158">
        <f t="shared" si="33"/>
        <v>0</v>
      </c>
      <c r="BC26" s="443">
        <f t="shared" si="22"/>
        <v>0</v>
      </c>
      <c r="BD26" s="166">
        <f t="shared" si="36"/>
        <v>0</v>
      </c>
      <c r="BE26" s="167">
        <f t="shared" si="36"/>
        <v>0</v>
      </c>
      <c r="BF26" s="444">
        <f t="shared" si="24"/>
        <v>0</v>
      </c>
      <c r="BG26" s="439">
        <f t="shared" si="34"/>
        <v>0</v>
      </c>
      <c r="BH26" s="444">
        <f t="shared" si="34"/>
        <v>0</v>
      </c>
      <c r="BI26" s="444">
        <f t="shared" si="25"/>
        <v>0</v>
      </c>
      <c r="BJ26" s="465"/>
      <c r="BL26" s="456">
        <f>VLOOKUP($B26,Test!$A$131:$J$184,6,0)</f>
        <v>0</v>
      </c>
    </row>
    <row r="27" spans="1:64" s="183" customFormat="1" ht="30" customHeight="1" x14ac:dyDescent="0.5">
      <c r="A27" s="184">
        <f t="shared" si="35"/>
        <v>21</v>
      </c>
      <c r="B27" s="222">
        <v>51403</v>
      </c>
      <c r="C27" s="236" t="s">
        <v>16</v>
      </c>
      <c r="D27" s="186" t="s">
        <v>57</v>
      </c>
      <c r="E27" s="143">
        <f>'11 12'!E27+'11 18'!E27</f>
        <v>0</v>
      </c>
      <c r="F27" s="121">
        <f>'11 12'!F27+'11 18'!F27</f>
        <v>0</v>
      </c>
      <c r="G27" s="122">
        <f t="shared" si="26"/>
        <v>0</v>
      </c>
      <c r="H27" s="121">
        <f>'11 12'!H27+'11 18'!H27</f>
        <v>0</v>
      </c>
      <c r="I27" s="121">
        <f>'11 12'!I27+'11 18'!I27</f>
        <v>0</v>
      </c>
      <c r="J27" s="122">
        <f t="shared" si="9"/>
        <v>0</v>
      </c>
      <c r="K27" s="121">
        <f>'11 12'!K27+'11 18'!K27</f>
        <v>0</v>
      </c>
      <c r="L27" s="121">
        <f>'11 12'!L27+'11 18'!L27</f>
        <v>0</v>
      </c>
      <c r="M27" s="124">
        <f t="shared" si="10"/>
        <v>0</v>
      </c>
      <c r="N27" s="157">
        <f t="shared" si="27"/>
        <v>0</v>
      </c>
      <c r="O27" s="322">
        <f t="shared" si="27"/>
        <v>0</v>
      </c>
      <c r="P27" s="159">
        <f t="shared" si="28"/>
        <v>0</v>
      </c>
      <c r="Q27" s="143">
        <f>'11 12'!Q27+'11 18'!Q27</f>
        <v>0</v>
      </c>
      <c r="R27" s="121">
        <f>'11 12'!R27+'11 18'!R27</f>
        <v>0</v>
      </c>
      <c r="S27" s="122">
        <f t="shared" si="11"/>
        <v>0</v>
      </c>
      <c r="T27" s="121">
        <f>'11 12'!T27+'11 18'!T27</f>
        <v>0</v>
      </c>
      <c r="U27" s="121">
        <f>'11 12'!U27+'11 18'!U27</f>
        <v>0</v>
      </c>
      <c r="V27" s="122">
        <f t="shared" si="12"/>
        <v>0</v>
      </c>
      <c r="W27" s="483">
        <f>'11 12'!W27+'11 18'!W27</f>
        <v>0</v>
      </c>
      <c r="X27" s="121">
        <f>'11 12'!X27+'11 18'!X27</f>
        <v>0</v>
      </c>
      <c r="Y27" s="124">
        <f t="shared" si="13"/>
        <v>0</v>
      </c>
      <c r="Z27" s="157">
        <f t="shared" si="29"/>
        <v>0</v>
      </c>
      <c r="AA27" s="322">
        <f t="shared" si="29"/>
        <v>0</v>
      </c>
      <c r="AB27" s="159">
        <f t="shared" si="30"/>
        <v>0</v>
      </c>
      <c r="AC27" s="439">
        <f t="shared" si="31"/>
        <v>0</v>
      </c>
      <c r="AD27" s="327">
        <f t="shared" si="31"/>
        <v>0</v>
      </c>
      <c r="AE27" s="168">
        <f t="shared" si="32"/>
        <v>0</v>
      </c>
      <c r="AF27" s="143">
        <f>'11 12'!AF27+'11 18'!AF27</f>
        <v>0</v>
      </c>
      <c r="AG27" s="121">
        <f>'11 12'!AG27+'11 18'!AG27</f>
        <v>0</v>
      </c>
      <c r="AH27" s="122">
        <f t="shared" si="14"/>
        <v>0</v>
      </c>
      <c r="AI27" s="121">
        <f>'11 12'!AI27+'11 18'!AI27</f>
        <v>0</v>
      </c>
      <c r="AJ27" s="121">
        <f>'11 12'!AJ27+'11 18'!AJ27</f>
        <v>0</v>
      </c>
      <c r="AK27" s="122">
        <f t="shared" si="15"/>
        <v>0</v>
      </c>
      <c r="AL27" s="121">
        <f>'11 12'!AL27+'11 18'!AL27</f>
        <v>0</v>
      </c>
      <c r="AM27" s="121">
        <f>'11 12'!AM27+'11 18'!AM27</f>
        <v>0</v>
      </c>
      <c r="AN27" s="124">
        <f t="shared" si="16"/>
        <v>0</v>
      </c>
      <c r="AO27" s="157">
        <f t="shared" si="17"/>
        <v>0</v>
      </c>
      <c r="AP27" s="322">
        <f t="shared" si="17"/>
        <v>0</v>
      </c>
      <c r="AQ27" s="159">
        <f t="shared" si="18"/>
        <v>0</v>
      </c>
      <c r="AR27" s="143">
        <f>'11 12'!AR27+'11 18'!AR27</f>
        <v>0</v>
      </c>
      <c r="AS27" s="121">
        <f>'11 12'!AS27+'11 18'!AS27</f>
        <v>0</v>
      </c>
      <c r="AT27" s="122">
        <f t="shared" si="19"/>
        <v>0</v>
      </c>
      <c r="AU27" s="121">
        <f>'11 12'!AU27+'11 18'!AU27</f>
        <v>0</v>
      </c>
      <c r="AV27" s="121">
        <f>'11 12'!AV27+'11 18'!AV27</f>
        <v>0</v>
      </c>
      <c r="AW27" s="123">
        <f t="shared" si="20"/>
        <v>0</v>
      </c>
      <c r="AX27" s="121">
        <f>'11 12'!AX27+'11 18'!AX27</f>
        <v>0</v>
      </c>
      <c r="AY27" s="121">
        <f>'11 12'!AY27+'11 18'!AY27</f>
        <v>0</v>
      </c>
      <c r="AZ27" s="122">
        <f t="shared" si="21"/>
        <v>0</v>
      </c>
      <c r="BA27" s="157">
        <f t="shared" si="33"/>
        <v>0</v>
      </c>
      <c r="BB27" s="158">
        <f t="shared" si="33"/>
        <v>0</v>
      </c>
      <c r="BC27" s="443">
        <f t="shared" si="22"/>
        <v>0</v>
      </c>
      <c r="BD27" s="166">
        <f t="shared" si="36"/>
        <v>0</v>
      </c>
      <c r="BE27" s="167">
        <f t="shared" si="36"/>
        <v>0</v>
      </c>
      <c r="BF27" s="444">
        <f t="shared" si="24"/>
        <v>0</v>
      </c>
      <c r="BG27" s="439">
        <f t="shared" si="34"/>
        <v>0</v>
      </c>
      <c r="BH27" s="444">
        <f t="shared" si="34"/>
        <v>0</v>
      </c>
      <c r="BI27" s="444">
        <f t="shared" si="25"/>
        <v>0</v>
      </c>
      <c r="BJ27" s="465"/>
      <c r="BL27" s="456">
        <f>VLOOKUP($B27,Test!$A$131:$J$184,6,0)</f>
        <v>0</v>
      </c>
    </row>
    <row r="28" spans="1:64" s="183" customFormat="1" ht="30" customHeight="1" x14ac:dyDescent="0.5">
      <c r="A28" s="184">
        <f t="shared" si="35"/>
        <v>22</v>
      </c>
      <c r="B28" s="222">
        <v>51404</v>
      </c>
      <c r="C28" s="236" t="s">
        <v>17</v>
      </c>
      <c r="D28" s="186" t="s">
        <v>58</v>
      </c>
      <c r="E28" s="143">
        <f>'11 12'!E28+'11 18'!E28</f>
        <v>0</v>
      </c>
      <c r="F28" s="121">
        <f>'11 12'!F28+'11 18'!F28</f>
        <v>0</v>
      </c>
      <c r="G28" s="122">
        <f t="shared" si="26"/>
        <v>0</v>
      </c>
      <c r="H28" s="121">
        <f>'11 12'!H28+'11 18'!H28</f>
        <v>0</v>
      </c>
      <c r="I28" s="121">
        <f>'11 12'!I28+'11 18'!I28</f>
        <v>0</v>
      </c>
      <c r="J28" s="122">
        <f t="shared" si="9"/>
        <v>0</v>
      </c>
      <c r="K28" s="121">
        <f>'11 12'!K28+'11 18'!K28</f>
        <v>0</v>
      </c>
      <c r="L28" s="121">
        <f>'11 12'!L28+'11 18'!L28</f>
        <v>0</v>
      </c>
      <c r="M28" s="124">
        <f t="shared" si="10"/>
        <v>0</v>
      </c>
      <c r="N28" s="157">
        <f t="shared" si="27"/>
        <v>0</v>
      </c>
      <c r="O28" s="322">
        <f t="shared" si="27"/>
        <v>0</v>
      </c>
      <c r="P28" s="159">
        <f t="shared" si="28"/>
        <v>0</v>
      </c>
      <c r="Q28" s="143">
        <f>'11 12'!Q28+'11 18'!Q28</f>
        <v>0</v>
      </c>
      <c r="R28" s="121">
        <f>'11 12'!R28+'11 18'!R28</f>
        <v>0</v>
      </c>
      <c r="S28" s="122">
        <f t="shared" si="11"/>
        <v>0</v>
      </c>
      <c r="T28" s="121">
        <f>'11 12'!T28+'11 18'!T28</f>
        <v>0</v>
      </c>
      <c r="U28" s="121">
        <f>'11 12'!U28+'11 18'!U28</f>
        <v>0</v>
      </c>
      <c r="V28" s="122">
        <f t="shared" si="12"/>
        <v>0</v>
      </c>
      <c r="W28" s="483">
        <f>'11 12'!W28+'11 18'!W28</f>
        <v>0</v>
      </c>
      <c r="X28" s="121">
        <f>'11 12'!X28+'11 18'!X28</f>
        <v>0</v>
      </c>
      <c r="Y28" s="124">
        <f t="shared" si="13"/>
        <v>0</v>
      </c>
      <c r="Z28" s="157">
        <f t="shared" si="29"/>
        <v>0</v>
      </c>
      <c r="AA28" s="322">
        <f t="shared" si="29"/>
        <v>0</v>
      </c>
      <c r="AB28" s="159">
        <f t="shared" si="30"/>
        <v>0</v>
      </c>
      <c r="AC28" s="439">
        <f t="shared" si="31"/>
        <v>0</v>
      </c>
      <c r="AD28" s="327">
        <f t="shared" si="31"/>
        <v>0</v>
      </c>
      <c r="AE28" s="168">
        <f t="shared" si="32"/>
        <v>0</v>
      </c>
      <c r="AF28" s="143">
        <f>'11 12'!AF28+'11 18'!AF28</f>
        <v>0</v>
      </c>
      <c r="AG28" s="121">
        <f>'11 12'!AG28+'11 18'!AG28</f>
        <v>0</v>
      </c>
      <c r="AH28" s="122">
        <f t="shared" si="14"/>
        <v>0</v>
      </c>
      <c r="AI28" s="121">
        <f>'11 12'!AI28+'11 18'!AI28</f>
        <v>0</v>
      </c>
      <c r="AJ28" s="121">
        <f>'11 12'!AJ28+'11 18'!AJ28</f>
        <v>0</v>
      </c>
      <c r="AK28" s="122">
        <f t="shared" si="15"/>
        <v>0</v>
      </c>
      <c r="AL28" s="121">
        <f>'11 12'!AL28+'11 18'!AL28</f>
        <v>0</v>
      </c>
      <c r="AM28" s="121">
        <f>'11 12'!AM28+'11 18'!AM28</f>
        <v>0</v>
      </c>
      <c r="AN28" s="124">
        <f t="shared" si="16"/>
        <v>0</v>
      </c>
      <c r="AO28" s="157">
        <f t="shared" si="17"/>
        <v>0</v>
      </c>
      <c r="AP28" s="322">
        <f t="shared" si="17"/>
        <v>0</v>
      </c>
      <c r="AQ28" s="159">
        <f t="shared" si="18"/>
        <v>0</v>
      </c>
      <c r="AR28" s="143">
        <f>'11 12'!AR28+'11 18'!AR28</f>
        <v>0</v>
      </c>
      <c r="AS28" s="121">
        <f>'11 12'!AS28+'11 18'!AS28</f>
        <v>0</v>
      </c>
      <c r="AT28" s="122">
        <f t="shared" si="19"/>
        <v>0</v>
      </c>
      <c r="AU28" s="121">
        <f>'11 12'!AU28+'11 18'!AU28</f>
        <v>0</v>
      </c>
      <c r="AV28" s="121">
        <f>'11 12'!AV28+'11 18'!AV28</f>
        <v>0</v>
      </c>
      <c r="AW28" s="123">
        <f t="shared" si="20"/>
        <v>0</v>
      </c>
      <c r="AX28" s="121">
        <f>'11 12'!AX28+'11 18'!AX28</f>
        <v>0</v>
      </c>
      <c r="AY28" s="121">
        <f>'11 12'!AY28+'11 18'!AY28</f>
        <v>0</v>
      </c>
      <c r="AZ28" s="122">
        <f t="shared" si="21"/>
        <v>0</v>
      </c>
      <c r="BA28" s="157">
        <f t="shared" si="33"/>
        <v>0</v>
      </c>
      <c r="BB28" s="158">
        <f t="shared" si="33"/>
        <v>0</v>
      </c>
      <c r="BC28" s="443">
        <f t="shared" si="22"/>
        <v>0</v>
      </c>
      <c r="BD28" s="166">
        <f t="shared" si="36"/>
        <v>0</v>
      </c>
      <c r="BE28" s="167">
        <f t="shared" si="36"/>
        <v>0</v>
      </c>
      <c r="BF28" s="444">
        <f t="shared" si="24"/>
        <v>0</v>
      </c>
      <c r="BG28" s="439">
        <f t="shared" si="34"/>
        <v>0</v>
      </c>
      <c r="BH28" s="444">
        <f t="shared" si="34"/>
        <v>0</v>
      </c>
      <c r="BI28" s="444">
        <f t="shared" si="25"/>
        <v>0</v>
      </c>
      <c r="BJ28" s="465"/>
      <c r="BL28" s="456">
        <f>VLOOKUP($B28,Test!$A$131:$J$184,6,0)</f>
        <v>0</v>
      </c>
    </row>
    <row r="29" spans="1:64" s="183" customFormat="1" ht="30" customHeight="1" x14ac:dyDescent="0.5">
      <c r="A29" s="184">
        <f t="shared" si="35"/>
        <v>23</v>
      </c>
      <c r="B29" s="222">
        <v>51405</v>
      </c>
      <c r="C29" s="236" t="s">
        <v>18</v>
      </c>
      <c r="D29" s="186" t="s">
        <v>59</v>
      </c>
      <c r="E29" s="143">
        <f>'11 12'!E29+'11 18'!E29</f>
        <v>58868.28424126903</v>
      </c>
      <c r="F29" s="121">
        <f>'11 12'!F29+'11 18'!F29</f>
        <v>42189.039999999994</v>
      </c>
      <c r="G29" s="122">
        <f t="shared" si="26"/>
        <v>16679.244241269036</v>
      </c>
      <c r="H29" s="121">
        <f>'11 12'!H29+'11 18'!H29</f>
        <v>59064.171401977132</v>
      </c>
      <c r="I29" s="121">
        <f>'11 12'!I29+'11 18'!I29</f>
        <v>46389.79</v>
      </c>
      <c r="J29" s="122">
        <f t="shared" si="9"/>
        <v>12674.381401977131</v>
      </c>
      <c r="K29" s="121">
        <f>'11 12'!K29+'11 18'!K29</f>
        <v>58569.551557314859</v>
      </c>
      <c r="L29" s="121">
        <f>'11 12'!L29+'11 18'!L29</f>
        <v>57989.35</v>
      </c>
      <c r="M29" s="124">
        <f t="shared" si="10"/>
        <v>580.20155731486011</v>
      </c>
      <c r="N29" s="157">
        <f t="shared" si="27"/>
        <v>176502.007200561</v>
      </c>
      <c r="O29" s="322">
        <f t="shared" si="27"/>
        <v>146568.18</v>
      </c>
      <c r="P29" s="159">
        <f t="shared" si="28"/>
        <v>29933.827200561005</v>
      </c>
      <c r="Q29" s="143">
        <f>'11 12'!Q29+'11 18'!Q29</f>
        <v>61034.273877605119</v>
      </c>
      <c r="R29" s="121">
        <f>'11 12'!R29+'11 18'!R29</f>
        <v>38753.69</v>
      </c>
      <c r="S29" s="122">
        <f t="shared" si="11"/>
        <v>22280.583877605117</v>
      </c>
      <c r="T29" s="121">
        <f>'11 12'!T29+'11 18'!T29</f>
        <v>59031.109083486182</v>
      </c>
      <c r="U29" s="121">
        <f>'11 12'!U29+'11 18'!U29</f>
        <v>0</v>
      </c>
      <c r="V29" s="122">
        <f t="shared" si="12"/>
        <v>59031.109083486182</v>
      </c>
      <c r="W29" s="483">
        <f>'11 12'!W29+'11 18'!W29</f>
        <v>56005.368492997652</v>
      </c>
      <c r="X29" s="121">
        <f>'11 12'!X29+'11 18'!X29</f>
        <v>0</v>
      </c>
      <c r="Y29" s="124">
        <f t="shared" si="13"/>
        <v>56005.368492997652</v>
      </c>
      <c r="Z29" s="157">
        <f t="shared" si="29"/>
        <v>176070.75145408895</v>
      </c>
      <c r="AA29" s="322">
        <f t="shared" si="29"/>
        <v>38753.69</v>
      </c>
      <c r="AB29" s="159">
        <f t="shared" si="30"/>
        <v>137317.06145408895</v>
      </c>
      <c r="AC29" s="439">
        <f t="shared" si="31"/>
        <v>352572.75865464995</v>
      </c>
      <c r="AD29" s="327">
        <f t="shared" si="31"/>
        <v>185321.87</v>
      </c>
      <c r="AE29" s="168">
        <f t="shared" si="32"/>
        <v>167250.88865464996</v>
      </c>
      <c r="AF29" s="143">
        <f>'11 12'!AF29+'11 18'!AF29</f>
        <v>61038.051639634243</v>
      </c>
      <c r="AG29" s="121">
        <f>'11 12'!AG29+'11 18'!AG29</f>
        <v>0</v>
      </c>
      <c r="AH29" s="122">
        <f t="shared" si="14"/>
        <v>61038.051639634243</v>
      </c>
      <c r="AI29" s="121">
        <f>'11 12'!AI29+'11 18'!AI29</f>
        <v>58725.953784225421</v>
      </c>
      <c r="AJ29" s="121">
        <f>'11 12'!AJ29+'11 18'!AJ29</f>
        <v>0</v>
      </c>
      <c r="AK29" s="122">
        <f t="shared" si="15"/>
        <v>58725.953784225421</v>
      </c>
      <c r="AL29" s="121">
        <f>'11 12'!AL29+'11 18'!AL29</f>
        <v>59121.263774826475</v>
      </c>
      <c r="AM29" s="121">
        <f>'11 12'!AM29+'11 18'!AM29</f>
        <v>0</v>
      </c>
      <c r="AN29" s="124">
        <f t="shared" si="16"/>
        <v>59121.263774826475</v>
      </c>
      <c r="AO29" s="157">
        <f t="shared" si="17"/>
        <v>178885.26919868615</v>
      </c>
      <c r="AP29" s="322">
        <f t="shared" si="17"/>
        <v>0</v>
      </c>
      <c r="AQ29" s="159">
        <f t="shared" si="18"/>
        <v>178885.26919868615</v>
      </c>
      <c r="AR29" s="143">
        <f>'11 12'!AR29+'11 18'!AR29</f>
        <v>60117.382817971768</v>
      </c>
      <c r="AS29" s="121">
        <f>'11 12'!AS29+'11 18'!AS29</f>
        <v>0</v>
      </c>
      <c r="AT29" s="122">
        <f t="shared" si="19"/>
        <v>60117.382817971768</v>
      </c>
      <c r="AU29" s="121">
        <f>'11 12'!AU29+'11 18'!AU29</f>
        <v>57863.170269707422</v>
      </c>
      <c r="AV29" s="121">
        <f>'11 12'!AV29+'11 18'!AV29</f>
        <v>0</v>
      </c>
      <c r="AW29" s="123">
        <f t="shared" si="20"/>
        <v>57863.170269707422</v>
      </c>
      <c r="AX29" s="121">
        <f>'11 12'!AX29+'11 18'!AX29</f>
        <v>60510.766798418721</v>
      </c>
      <c r="AY29" s="121">
        <f>'11 12'!AY29+'11 18'!AY29</f>
        <v>0</v>
      </c>
      <c r="AZ29" s="122">
        <f t="shared" si="21"/>
        <v>60510.766798418721</v>
      </c>
      <c r="BA29" s="157">
        <f t="shared" si="33"/>
        <v>178491.31988609792</v>
      </c>
      <c r="BB29" s="158">
        <f t="shared" si="33"/>
        <v>0</v>
      </c>
      <c r="BC29" s="443">
        <f t="shared" si="22"/>
        <v>178491.31988609792</v>
      </c>
      <c r="BD29" s="166">
        <f t="shared" si="36"/>
        <v>357376.58908478403</v>
      </c>
      <c r="BE29" s="167">
        <f t="shared" si="36"/>
        <v>0</v>
      </c>
      <c r="BF29" s="444">
        <f t="shared" si="24"/>
        <v>357376.58908478403</v>
      </c>
      <c r="BG29" s="439">
        <f t="shared" si="34"/>
        <v>709949.34773943399</v>
      </c>
      <c r="BH29" s="444">
        <f t="shared" si="34"/>
        <v>185321.87</v>
      </c>
      <c r="BI29" s="444">
        <f t="shared" si="25"/>
        <v>524627.47773943399</v>
      </c>
      <c r="BJ29" s="465"/>
      <c r="BL29" s="456">
        <f>VLOOKUP($B29,Test!$A$131:$J$184,6,0)</f>
        <v>58993.51</v>
      </c>
    </row>
    <row r="30" spans="1:64" s="183" customFormat="1" ht="30" customHeight="1" x14ac:dyDescent="0.5">
      <c r="A30" s="184">
        <f t="shared" si="35"/>
        <v>24</v>
      </c>
      <c r="B30" s="222">
        <v>51406</v>
      </c>
      <c r="C30" s="236" t="s">
        <v>19</v>
      </c>
      <c r="D30" s="186" t="s">
        <v>60</v>
      </c>
      <c r="E30" s="143">
        <f>'11 12'!E30+'11 18'!E30</f>
        <v>0</v>
      </c>
      <c r="F30" s="121">
        <f>'11 12'!F30+'11 18'!F30</f>
        <v>0</v>
      </c>
      <c r="G30" s="122">
        <f t="shared" si="26"/>
        <v>0</v>
      </c>
      <c r="H30" s="121">
        <f>'11 12'!H30+'11 18'!H30</f>
        <v>0</v>
      </c>
      <c r="I30" s="121">
        <f>'11 12'!I30+'11 18'!I30</f>
        <v>0</v>
      </c>
      <c r="J30" s="122">
        <f t="shared" si="9"/>
        <v>0</v>
      </c>
      <c r="K30" s="121">
        <f>'11 12'!K30+'11 18'!K30</f>
        <v>0</v>
      </c>
      <c r="L30" s="121">
        <f>'11 12'!L30+'11 18'!L30</f>
        <v>0</v>
      </c>
      <c r="M30" s="124">
        <f t="shared" si="10"/>
        <v>0</v>
      </c>
      <c r="N30" s="157">
        <f t="shared" si="27"/>
        <v>0</v>
      </c>
      <c r="O30" s="322">
        <f t="shared" si="27"/>
        <v>0</v>
      </c>
      <c r="P30" s="159">
        <f t="shared" si="28"/>
        <v>0</v>
      </c>
      <c r="Q30" s="143">
        <f>'11 12'!Q30+'11 18'!Q30</f>
        <v>0</v>
      </c>
      <c r="R30" s="121">
        <f>'11 12'!R30+'11 18'!R30</f>
        <v>0</v>
      </c>
      <c r="S30" s="122">
        <f t="shared" si="11"/>
        <v>0</v>
      </c>
      <c r="T30" s="121">
        <f>'11 12'!T30+'11 18'!T30</f>
        <v>0</v>
      </c>
      <c r="U30" s="121">
        <f>'11 12'!U30+'11 18'!U30</f>
        <v>0</v>
      </c>
      <c r="V30" s="122">
        <f t="shared" si="12"/>
        <v>0</v>
      </c>
      <c r="W30" s="483">
        <f>'11 12'!W30+'11 18'!W30</f>
        <v>0</v>
      </c>
      <c r="X30" s="121">
        <f>'11 12'!X30+'11 18'!X30</f>
        <v>0</v>
      </c>
      <c r="Y30" s="124">
        <f t="shared" si="13"/>
        <v>0</v>
      </c>
      <c r="Z30" s="157">
        <f t="shared" si="29"/>
        <v>0</v>
      </c>
      <c r="AA30" s="322">
        <f t="shared" si="29"/>
        <v>0</v>
      </c>
      <c r="AB30" s="159">
        <f t="shared" si="30"/>
        <v>0</v>
      </c>
      <c r="AC30" s="439">
        <f t="shared" si="31"/>
        <v>0</v>
      </c>
      <c r="AD30" s="327">
        <f t="shared" si="31"/>
        <v>0</v>
      </c>
      <c r="AE30" s="168">
        <f t="shared" si="32"/>
        <v>0</v>
      </c>
      <c r="AF30" s="143">
        <f>'11 12'!AF30+'11 18'!AF30</f>
        <v>0</v>
      </c>
      <c r="AG30" s="121">
        <f>'11 12'!AG30+'11 18'!AG30</f>
        <v>0</v>
      </c>
      <c r="AH30" s="122">
        <f t="shared" si="14"/>
        <v>0</v>
      </c>
      <c r="AI30" s="121">
        <f>'11 12'!AI30+'11 18'!AI30</f>
        <v>0</v>
      </c>
      <c r="AJ30" s="121">
        <f>'11 12'!AJ30+'11 18'!AJ30</f>
        <v>0</v>
      </c>
      <c r="AK30" s="122">
        <f t="shared" si="15"/>
        <v>0</v>
      </c>
      <c r="AL30" s="121">
        <f>'11 12'!AL30+'11 18'!AL30</f>
        <v>0</v>
      </c>
      <c r="AM30" s="121">
        <f>'11 12'!AM30+'11 18'!AM30</f>
        <v>0</v>
      </c>
      <c r="AN30" s="124">
        <f t="shared" si="16"/>
        <v>0</v>
      </c>
      <c r="AO30" s="157">
        <f t="shared" si="17"/>
        <v>0</v>
      </c>
      <c r="AP30" s="322">
        <f t="shared" si="17"/>
        <v>0</v>
      </c>
      <c r="AQ30" s="159">
        <f t="shared" si="18"/>
        <v>0</v>
      </c>
      <c r="AR30" s="143">
        <f>'11 12'!AR30+'11 18'!AR30</f>
        <v>0</v>
      </c>
      <c r="AS30" s="121">
        <f>'11 12'!AS30+'11 18'!AS30</f>
        <v>0</v>
      </c>
      <c r="AT30" s="122">
        <f t="shared" si="19"/>
        <v>0</v>
      </c>
      <c r="AU30" s="121">
        <f>'11 12'!AU30+'11 18'!AU30</f>
        <v>0</v>
      </c>
      <c r="AV30" s="121">
        <f>'11 12'!AV30+'11 18'!AV30</f>
        <v>0</v>
      </c>
      <c r="AW30" s="123">
        <f t="shared" si="20"/>
        <v>0</v>
      </c>
      <c r="AX30" s="121">
        <f>'11 12'!AX30+'11 18'!AX30</f>
        <v>0</v>
      </c>
      <c r="AY30" s="121">
        <f>'11 12'!AY30+'11 18'!AY30</f>
        <v>0</v>
      </c>
      <c r="AZ30" s="122">
        <f t="shared" si="21"/>
        <v>0</v>
      </c>
      <c r="BA30" s="157">
        <f t="shared" si="33"/>
        <v>0</v>
      </c>
      <c r="BB30" s="158">
        <f t="shared" si="33"/>
        <v>0</v>
      </c>
      <c r="BC30" s="443">
        <f t="shared" si="22"/>
        <v>0</v>
      </c>
      <c r="BD30" s="166">
        <f t="shared" si="36"/>
        <v>0</v>
      </c>
      <c r="BE30" s="167">
        <f t="shared" si="36"/>
        <v>0</v>
      </c>
      <c r="BF30" s="444">
        <f t="shared" si="24"/>
        <v>0</v>
      </c>
      <c r="BG30" s="439">
        <f t="shared" si="34"/>
        <v>0</v>
      </c>
      <c r="BH30" s="444">
        <f t="shared" si="34"/>
        <v>0</v>
      </c>
      <c r="BI30" s="444">
        <f t="shared" si="25"/>
        <v>0</v>
      </c>
      <c r="BJ30" s="465"/>
      <c r="BL30" s="456">
        <f>VLOOKUP($B30,Test!$A$131:$J$184,6,0)</f>
        <v>0</v>
      </c>
    </row>
    <row r="31" spans="1:64" s="183" customFormat="1" ht="30" customHeight="1" x14ac:dyDescent="0.5">
      <c r="A31" s="184">
        <f t="shared" si="35"/>
        <v>25</v>
      </c>
      <c r="B31" s="222">
        <v>51407</v>
      </c>
      <c r="C31" s="236" t="s">
        <v>20</v>
      </c>
      <c r="D31" s="186" t="s">
        <v>61</v>
      </c>
      <c r="E31" s="143">
        <f>'11 12'!E31+'11 18'!E31</f>
        <v>0</v>
      </c>
      <c r="F31" s="121">
        <f>'11 12'!F31+'11 18'!F31</f>
        <v>0</v>
      </c>
      <c r="G31" s="122">
        <f t="shared" si="26"/>
        <v>0</v>
      </c>
      <c r="H31" s="121">
        <f>'11 12'!H31+'11 18'!H31</f>
        <v>0</v>
      </c>
      <c r="I31" s="121">
        <f>'11 12'!I31+'11 18'!I31</f>
        <v>0</v>
      </c>
      <c r="J31" s="122">
        <f t="shared" si="9"/>
        <v>0</v>
      </c>
      <c r="K31" s="121">
        <f>'11 12'!K31+'11 18'!K31</f>
        <v>0</v>
      </c>
      <c r="L31" s="121">
        <f>'11 12'!L31+'11 18'!L31</f>
        <v>0</v>
      </c>
      <c r="M31" s="124">
        <f t="shared" si="10"/>
        <v>0</v>
      </c>
      <c r="N31" s="157">
        <f t="shared" si="27"/>
        <v>0</v>
      </c>
      <c r="O31" s="322">
        <f t="shared" si="27"/>
        <v>0</v>
      </c>
      <c r="P31" s="159">
        <f t="shared" si="28"/>
        <v>0</v>
      </c>
      <c r="Q31" s="143">
        <f>'11 12'!Q31+'11 18'!Q31</f>
        <v>0</v>
      </c>
      <c r="R31" s="121">
        <f>'11 12'!R31+'11 18'!R31</f>
        <v>0</v>
      </c>
      <c r="S31" s="122">
        <f t="shared" si="11"/>
        <v>0</v>
      </c>
      <c r="T31" s="121">
        <f>'11 12'!T31+'11 18'!T31</f>
        <v>0</v>
      </c>
      <c r="U31" s="121">
        <f>'11 12'!U31+'11 18'!U31</f>
        <v>0</v>
      </c>
      <c r="V31" s="122">
        <f t="shared" si="12"/>
        <v>0</v>
      </c>
      <c r="W31" s="483">
        <f>'11 12'!W31+'11 18'!W31</f>
        <v>0</v>
      </c>
      <c r="X31" s="121">
        <f>'11 12'!X31+'11 18'!X31</f>
        <v>0</v>
      </c>
      <c r="Y31" s="124">
        <f t="shared" si="13"/>
        <v>0</v>
      </c>
      <c r="Z31" s="157">
        <f t="shared" si="29"/>
        <v>0</v>
      </c>
      <c r="AA31" s="322">
        <f t="shared" si="29"/>
        <v>0</v>
      </c>
      <c r="AB31" s="159">
        <f t="shared" si="30"/>
        <v>0</v>
      </c>
      <c r="AC31" s="439">
        <f t="shared" si="31"/>
        <v>0</v>
      </c>
      <c r="AD31" s="327">
        <f t="shared" si="31"/>
        <v>0</v>
      </c>
      <c r="AE31" s="168">
        <f t="shared" si="32"/>
        <v>0</v>
      </c>
      <c r="AF31" s="143">
        <f>'11 12'!AF31+'11 18'!AF31</f>
        <v>0</v>
      </c>
      <c r="AG31" s="121">
        <f>'11 12'!AG31+'11 18'!AG31</f>
        <v>0</v>
      </c>
      <c r="AH31" s="122">
        <f t="shared" si="14"/>
        <v>0</v>
      </c>
      <c r="AI31" s="121">
        <f>'11 12'!AI31+'11 18'!AI31</f>
        <v>0</v>
      </c>
      <c r="AJ31" s="121">
        <f>'11 12'!AJ31+'11 18'!AJ31</f>
        <v>0</v>
      </c>
      <c r="AK31" s="122">
        <f t="shared" si="15"/>
        <v>0</v>
      </c>
      <c r="AL31" s="121">
        <f>'11 12'!AL31+'11 18'!AL31</f>
        <v>0</v>
      </c>
      <c r="AM31" s="121">
        <f>'11 12'!AM31+'11 18'!AM31</f>
        <v>0</v>
      </c>
      <c r="AN31" s="124">
        <f t="shared" si="16"/>
        <v>0</v>
      </c>
      <c r="AO31" s="157">
        <f t="shared" si="17"/>
        <v>0</v>
      </c>
      <c r="AP31" s="322">
        <f t="shared" si="17"/>
        <v>0</v>
      </c>
      <c r="AQ31" s="159">
        <f t="shared" si="18"/>
        <v>0</v>
      </c>
      <c r="AR31" s="143">
        <f>'11 12'!AR31+'11 18'!AR31</f>
        <v>0</v>
      </c>
      <c r="AS31" s="121">
        <f>'11 12'!AS31+'11 18'!AS31</f>
        <v>0</v>
      </c>
      <c r="AT31" s="122">
        <f t="shared" si="19"/>
        <v>0</v>
      </c>
      <c r="AU31" s="121">
        <f>'11 12'!AU31+'11 18'!AU31</f>
        <v>0</v>
      </c>
      <c r="AV31" s="121">
        <f>'11 12'!AV31+'11 18'!AV31</f>
        <v>0</v>
      </c>
      <c r="AW31" s="123">
        <f t="shared" si="20"/>
        <v>0</v>
      </c>
      <c r="AX31" s="121">
        <f>'11 12'!AX31+'11 18'!AX31</f>
        <v>0</v>
      </c>
      <c r="AY31" s="121">
        <f>'11 12'!AY31+'11 18'!AY31</f>
        <v>0</v>
      </c>
      <c r="AZ31" s="122">
        <f t="shared" si="21"/>
        <v>0</v>
      </c>
      <c r="BA31" s="157">
        <f t="shared" si="33"/>
        <v>0</v>
      </c>
      <c r="BB31" s="158">
        <f t="shared" si="33"/>
        <v>0</v>
      </c>
      <c r="BC31" s="443">
        <f t="shared" si="22"/>
        <v>0</v>
      </c>
      <c r="BD31" s="166">
        <f t="shared" si="36"/>
        <v>0</v>
      </c>
      <c r="BE31" s="167">
        <f t="shared" si="36"/>
        <v>0</v>
      </c>
      <c r="BF31" s="444">
        <f t="shared" si="24"/>
        <v>0</v>
      </c>
      <c r="BG31" s="439">
        <f t="shared" si="34"/>
        <v>0</v>
      </c>
      <c r="BH31" s="444">
        <f t="shared" si="34"/>
        <v>0</v>
      </c>
      <c r="BI31" s="444">
        <f t="shared" si="25"/>
        <v>0</v>
      </c>
      <c r="BJ31" s="465"/>
      <c r="BL31" s="456">
        <f>VLOOKUP($B31,Test!$A$131:$J$184,6,0)</f>
        <v>0</v>
      </c>
    </row>
    <row r="32" spans="1:64" s="183" customFormat="1" ht="30" customHeight="1" x14ac:dyDescent="0.5">
      <c r="A32" s="184">
        <f t="shared" si="35"/>
        <v>26</v>
      </c>
      <c r="B32" s="222">
        <v>51408</v>
      </c>
      <c r="C32" s="236" t="s">
        <v>21</v>
      </c>
      <c r="D32" s="186" t="s">
        <v>62</v>
      </c>
      <c r="E32" s="143">
        <f>'11 12'!E32+'11 18'!E32</f>
        <v>459961.87530048558</v>
      </c>
      <c r="F32" s="121">
        <f>'11 12'!F32+'11 18'!F32</f>
        <v>379765.16</v>
      </c>
      <c r="G32" s="122">
        <f t="shared" si="26"/>
        <v>80196.715300485608</v>
      </c>
      <c r="H32" s="121">
        <f>'11 12'!H32+'11 18'!H32</f>
        <v>570245.98223064875</v>
      </c>
      <c r="I32" s="121">
        <f>'11 12'!I32+'11 18'!I32</f>
        <v>524848</v>
      </c>
      <c r="J32" s="122">
        <f t="shared" si="9"/>
        <v>45397.982230648748</v>
      </c>
      <c r="K32" s="121">
        <f>'11 12'!K32+'11 18'!K32</f>
        <v>555041.39416614</v>
      </c>
      <c r="L32" s="121">
        <f>'11 12'!L32+'11 18'!L32</f>
        <v>482999.11000000004</v>
      </c>
      <c r="M32" s="124">
        <f t="shared" si="10"/>
        <v>72042.284166139958</v>
      </c>
      <c r="N32" s="157">
        <f t="shared" si="27"/>
        <v>1585249.2516972744</v>
      </c>
      <c r="O32" s="322">
        <f t="shared" si="27"/>
        <v>1387612.27</v>
      </c>
      <c r="P32" s="159">
        <f t="shared" si="28"/>
        <v>197636.98169727437</v>
      </c>
      <c r="Q32" s="143">
        <f>'11 12'!Q32+'11 18'!Q32</f>
        <v>430575.40031507279</v>
      </c>
      <c r="R32" s="121">
        <f>'11 12'!R32+'11 18'!R32</f>
        <v>219045.36</v>
      </c>
      <c r="S32" s="122">
        <f t="shared" si="11"/>
        <v>211530.04031507281</v>
      </c>
      <c r="T32" s="121">
        <f>'11 12'!T32+'11 18'!T32</f>
        <v>531797.88466471503</v>
      </c>
      <c r="U32" s="121">
        <f>'11 12'!U32+'11 18'!U32</f>
        <v>0</v>
      </c>
      <c r="V32" s="122">
        <f t="shared" si="12"/>
        <v>531797.88466471503</v>
      </c>
      <c r="W32" s="483">
        <f>'11 12'!W32+'11 18'!W32</f>
        <v>538664.52171639248</v>
      </c>
      <c r="X32" s="121">
        <f>'11 12'!X32+'11 18'!X32</f>
        <v>0</v>
      </c>
      <c r="Y32" s="124">
        <f t="shared" si="13"/>
        <v>538664.52171639248</v>
      </c>
      <c r="Z32" s="157">
        <f t="shared" si="29"/>
        <v>1501037.8066961803</v>
      </c>
      <c r="AA32" s="322">
        <f t="shared" si="29"/>
        <v>219045.36</v>
      </c>
      <c r="AB32" s="159">
        <f t="shared" si="30"/>
        <v>1281992.4466961804</v>
      </c>
      <c r="AC32" s="439">
        <f t="shared" si="31"/>
        <v>3086287.0583934551</v>
      </c>
      <c r="AD32" s="327">
        <f t="shared" si="31"/>
        <v>1606657.63</v>
      </c>
      <c r="AE32" s="168">
        <f t="shared" si="32"/>
        <v>1479629.4283934552</v>
      </c>
      <c r="AF32" s="143">
        <f>'11 12'!AF32+'11 18'!AF32</f>
        <v>532837.80458394683</v>
      </c>
      <c r="AG32" s="121">
        <f>'11 12'!AG32+'11 18'!AG32</f>
        <v>0</v>
      </c>
      <c r="AH32" s="122">
        <f t="shared" si="14"/>
        <v>532837.80458394683</v>
      </c>
      <c r="AI32" s="121">
        <f>'11 12'!AI32+'11 18'!AI32</f>
        <v>548114.80970752798</v>
      </c>
      <c r="AJ32" s="121">
        <f>'11 12'!AJ32+'11 18'!AJ32</f>
        <v>0</v>
      </c>
      <c r="AK32" s="122">
        <f t="shared" si="15"/>
        <v>548114.80970752798</v>
      </c>
      <c r="AL32" s="121">
        <f>'11 12'!AL32+'11 18'!AL32</f>
        <v>556173.35496077454</v>
      </c>
      <c r="AM32" s="121">
        <f>'11 12'!AM32+'11 18'!AM32</f>
        <v>0</v>
      </c>
      <c r="AN32" s="124">
        <f t="shared" si="16"/>
        <v>556173.35496077454</v>
      </c>
      <c r="AO32" s="157">
        <f t="shared" si="17"/>
        <v>1637125.9692522492</v>
      </c>
      <c r="AP32" s="322">
        <f t="shared" si="17"/>
        <v>0</v>
      </c>
      <c r="AQ32" s="159">
        <f t="shared" si="18"/>
        <v>1637125.9692522492</v>
      </c>
      <c r="AR32" s="143">
        <f>'11 12'!AR32+'11 18'!AR32</f>
        <v>559149.78766145848</v>
      </c>
      <c r="AS32" s="121">
        <f>'11 12'!AS32+'11 18'!AS32</f>
        <v>0</v>
      </c>
      <c r="AT32" s="122">
        <f t="shared" si="19"/>
        <v>559149.78766145848</v>
      </c>
      <c r="AU32" s="121">
        <f>'11 12'!AU32+'11 18'!AU32</f>
        <v>553164.21979700192</v>
      </c>
      <c r="AV32" s="121">
        <f>'11 12'!AV32+'11 18'!AV32</f>
        <v>0</v>
      </c>
      <c r="AW32" s="123">
        <f t="shared" si="20"/>
        <v>553164.21979700192</v>
      </c>
      <c r="AX32" s="121">
        <f>'11 12'!AX32+'11 18'!AX32</f>
        <v>488033.14943633747</v>
      </c>
      <c r="AY32" s="121">
        <f>'11 12'!AY32+'11 18'!AY32</f>
        <v>0</v>
      </c>
      <c r="AZ32" s="122">
        <f t="shared" si="21"/>
        <v>488033.14943633747</v>
      </c>
      <c r="BA32" s="157">
        <f t="shared" si="33"/>
        <v>1600347.1568947979</v>
      </c>
      <c r="BB32" s="158">
        <f t="shared" si="33"/>
        <v>0</v>
      </c>
      <c r="BC32" s="443">
        <f t="shared" si="22"/>
        <v>1600347.1568947979</v>
      </c>
      <c r="BD32" s="166">
        <f t="shared" si="36"/>
        <v>3237473.1261470472</v>
      </c>
      <c r="BE32" s="167">
        <f t="shared" si="36"/>
        <v>0</v>
      </c>
      <c r="BF32" s="444">
        <f t="shared" si="24"/>
        <v>3237473.1261470472</v>
      </c>
      <c r="BG32" s="439">
        <f t="shared" si="34"/>
        <v>6323760.1845405027</v>
      </c>
      <c r="BH32" s="444">
        <f t="shared" si="34"/>
        <v>1606657.63</v>
      </c>
      <c r="BI32" s="444">
        <f t="shared" si="25"/>
        <v>4717102.5545405028</v>
      </c>
      <c r="BJ32" s="465"/>
      <c r="BL32" s="456">
        <f>VLOOKUP($B32,Test!$A$131:$J$184,6,0)</f>
        <v>724022.53</v>
      </c>
    </row>
    <row r="33" spans="1:64" s="183" customFormat="1" ht="30" customHeight="1" x14ac:dyDescent="0.5">
      <c r="A33" s="184">
        <f t="shared" si="35"/>
        <v>27</v>
      </c>
      <c r="B33" s="222">
        <v>51409</v>
      </c>
      <c r="C33" s="236" t="s">
        <v>22</v>
      </c>
      <c r="D33" s="186" t="s">
        <v>63</v>
      </c>
      <c r="E33" s="143">
        <f>'11 12'!E33+'11 18'!E33</f>
        <v>182488.09995342037</v>
      </c>
      <c r="F33" s="121">
        <f>'11 12'!F33+'11 18'!F33</f>
        <v>167783.65</v>
      </c>
      <c r="G33" s="122">
        <f t="shared" si="26"/>
        <v>14704.449953420379</v>
      </c>
      <c r="H33" s="121">
        <f>'11 12'!H33+'11 18'!H33</f>
        <v>178197.42227178518</v>
      </c>
      <c r="I33" s="121">
        <f>'11 12'!I33+'11 18'!I33</f>
        <v>161149.18</v>
      </c>
      <c r="J33" s="122">
        <f t="shared" si="9"/>
        <v>17048.242271785188</v>
      </c>
      <c r="K33" s="121">
        <f>'11 12'!K33+'11 18'!K33</f>
        <v>177083.62000635089</v>
      </c>
      <c r="L33" s="121">
        <f>'11 12'!L33+'11 18'!L33</f>
        <v>173960.41999999998</v>
      </c>
      <c r="M33" s="124">
        <f t="shared" si="10"/>
        <v>3123.200006350904</v>
      </c>
      <c r="N33" s="157">
        <f t="shared" si="27"/>
        <v>537769.14223155647</v>
      </c>
      <c r="O33" s="322">
        <f t="shared" si="27"/>
        <v>502893.24999999994</v>
      </c>
      <c r="P33" s="159">
        <f t="shared" si="28"/>
        <v>34875.892231556529</v>
      </c>
      <c r="Q33" s="143">
        <f>'11 12'!Q33+'11 18'!Q33</f>
        <v>178394.2257475247</v>
      </c>
      <c r="R33" s="121">
        <f>'11 12'!R33+'11 18'!R33</f>
        <v>138017.32</v>
      </c>
      <c r="S33" s="122">
        <f t="shared" si="11"/>
        <v>40376.905747524695</v>
      </c>
      <c r="T33" s="121">
        <f>'11 12'!T33+'11 18'!T33</f>
        <v>175652.89528661795</v>
      </c>
      <c r="U33" s="121">
        <f>'11 12'!U33+'11 18'!U33</f>
        <v>0</v>
      </c>
      <c r="V33" s="122">
        <f t="shared" si="12"/>
        <v>175652.89528661795</v>
      </c>
      <c r="W33" s="483">
        <f>'11 12'!W33+'11 18'!W33</f>
        <v>168621.22751610744</v>
      </c>
      <c r="X33" s="121">
        <f>'11 12'!X33+'11 18'!X33</f>
        <v>0</v>
      </c>
      <c r="Y33" s="124">
        <f t="shared" si="13"/>
        <v>168621.22751610744</v>
      </c>
      <c r="Z33" s="157">
        <f t="shared" si="29"/>
        <v>522668.34855025011</v>
      </c>
      <c r="AA33" s="322">
        <f t="shared" si="29"/>
        <v>138017.32</v>
      </c>
      <c r="AB33" s="159">
        <f t="shared" si="30"/>
        <v>384651.02855025011</v>
      </c>
      <c r="AC33" s="439">
        <f t="shared" si="31"/>
        <v>1060437.4907818064</v>
      </c>
      <c r="AD33" s="327">
        <f t="shared" si="31"/>
        <v>640910.56999999995</v>
      </c>
      <c r="AE33" s="168">
        <f t="shared" si="32"/>
        <v>419526.92078180646</v>
      </c>
      <c r="AF33" s="143">
        <f>'11 12'!AF33+'11 18'!AF33</f>
        <v>175433.99650407213</v>
      </c>
      <c r="AG33" s="121">
        <f>'11 12'!AG33+'11 18'!AG33</f>
        <v>0</v>
      </c>
      <c r="AH33" s="122">
        <f t="shared" si="14"/>
        <v>175433.99650407213</v>
      </c>
      <c r="AI33" s="121">
        <f>'11 12'!AI33+'11 18'!AI33</f>
        <v>170241.73171327682</v>
      </c>
      <c r="AJ33" s="121">
        <f>'11 12'!AJ33+'11 18'!AJ33</f>
        <v>0</v>
      </c>
      <c r="AK33" s="122">
        <f t="shared" si="15"/>
        <v>170241.73171327682</v>
      </c>
      <c r="AL33" s="121">
        <f>'11 12'!AL33+'11 18'!AL33</f>
        <v>170776.86487507727</v>
      </c>
      <c r="AM33" s="121">
        <f>'11 12'!AM33+'11 18'!AM33</f>
        <v>0</v>
      </c>
      <c r="AN33" s="124">
        <f t="shared" si="16"/>
        <v>170776.86487507727</v>
      </c>
      <c r="AO33" s="157">
        <f t="shared" si="17"/>
        <v>516452.59309242619</v>
      </c>
      <c r="AP33" s="322">
        <f t="shared" si="17"/>
        <v>0</v>
      </c>
      <c r="AQ33" s="159">
        <f t="shared" si="18"/>
        <v>516452.59309242619</v>
      </c>
      <c r="AR33" s="143">
        <f>'11 12'!AR33+'11 18'!AR33</f>
        <v>171680.61027020396</v>
      </c>
      <c r="AS33" s="121">
        <f>'11 12'!AS33+'11 18'!AS33</f>
        <v>0</v>
      </c>
      <c r="AT33" s="122">
        <f t="shared" si="19"/>
        <v>171680.61027020396</v>
      </c>
      <c r="AU33" s="121">
        <f>'11 12'!AU33+'11 18'!AU33</f>
        <v>168645.74625886828</v>
      </c>
      <c r="AV33" s="121">
        <f>'11 12'!AV33+'11 18'!AV33</f>
        <v>0</v>
      </c>
      <c r="AW33" s="123">
        <f t="shared" si="20"/>
        <v>168645.74625886828</v>
      </c>
      <c r="AX33" s="121">
        <f>'11 12'!AX33+'11 18'!AX33</f>
        <v>172210.22620451933</v>
      </c>
      <c r="AY33" s="121">
        <f>'11 12'!AY33+'11 18'!AY33</f>
        <v>0</v>
      </c>
      <c r="AZ33" s="122">
        <f t="shared" si="21"/>
        <v>172210.22620451933</v>
      </c>
      <c r="BA33" s="157">
        <f t="shared" si="33"/>
        <v>512536.58273359161</v>
      </c>
      <c r="BB33" s="158">
        <f t="shared" si="33"/>
        <v>0</v>
      </c>
      <c r="BC33" s="443">
        <f t="shared" si="22"/>
        <v>512536.58273359161</v>
      </c>
      <c r="BD33" s="166">
        <f t="shared" si="36"/>
        <v>1028989.1758260177</v>
      </c>
      <c r="BE33" s="167">
        <f t="shared" si="36"/>
        <v>0</v>
      </c>
      <c r="BF33" s="444">
        <f t="shared" si="24"/>
        <v>1028989.1758260177</v>
      </c>
      <c r="BG33" s="439">
        <f t="shared" si="34"/>
        <v>2089426.6666078242</v>
      </c>
      <c r="BH33" s="444">
        <f t="shared" si="34"/>
        <v>640910.56999999995</v>
      </c>
      <c r="BI33" s="444">
        <f t="shared" si="25"/>
        <v>1448516.0966078243</v>
      </c>
      <c r="BJ33" s="465"/>
      <c r="BL33" s="456">
        <f>VLOOKUP($B33,Test!$A$131:$J$184,6,0)</f>
        <v>210294.17</v>
      </c>
    </row>
    <row r="34" spans="1:64" s="183" customFormat="1" ht="30" customHeight="1" x14ac:dyDescent="0.5">
      <c r="A34" s="184">
        <f t="shared" si="35"/>
        <v>28</v>
      </c>
      <c r="B34" s="222">
        <v>51499</v>
      </c>
      <c r="C34" s="236" t="s">
        <v>23</v>
      </c>
      <c r="D34" s="186" t="s">
        <v>64</v>
      </c>
      <c r="E34" s="143">
        <f>'11 12'!E34+'11 18'!E34</f>
        <v>0</v>
      </c>
      <c r="F34" s="121">
        <f>'11 12'!F34+'11 18'!F34</f>
        <v>0</v>
      </c>
      <c r="G34" s="122">
        <f t="shared" si="26"/>
        <v>0</v>
      </c>
      <c r="H34" s="121">
        <f>'11 12'!H34+'11 18'!H34</f>
        <v>0</v>
      </c>
      <c r="I34" s="121">
        <f>'11 12'!I34+'11 18'!I34</f>
        <v>0</v>
      </c>
      <c r="J34" s="122">
        <f t="shared" si="9"/>
        <v>0</v>
      </c>
      <c r="K34" s="121">
        <f>'11 12'!K34+'11 18'!K34</f>
        <v>0</v>
      </c>
      <c r="L34" s="121">
        <f>'11 12'!L34+'11 18'!L34</f>
        <v>0</v>
      </c>
      <c r="M34" s="124">
        <f t="shared" si="10"/>
        <v>0</v>
      </c>
      <c r="N34" s="157">
        <f t="shared" si="27"/>
        <v>0</v>
      </c>
      <c r="O34" s="322">
        <f t="shared" si="27"/>
        <v>0</v>
      </c>
      <c r="P34" s="159">
        <f t="shared" si="28"/>
        <v>0</v>
      </c>
      <c r="Q34" s="143">
        <f>'11 12'!Q34+'11 18'!Q34</f>
        <v>0</v>
      </c>
      <c r="R34" s="121">
        <f>'11 12'!R34+'11 18'!R34</f>
        <v>0</v>
      </c>
      <c r="S34" s="122">
        <f t="shared" si="11"/>
        <v>0</v>
      </c>
      <c r="T34" s="121">
        <f>'11 12'!T34+'11 18'!T34</f>
        <v>0</v>
      </c>
      <c r="U34" s="121">
        <f>'11 12'!U34+'11 18'!U34</f>
        <v>0</v>
      </c>
      <c r="V34" s="122">
        <f t="shared" si="12"/>
        <v>0</v>
      </c>
      <c r="W34" s="483">
        <f>'11 12'!W34+'11 18'!W34</f>
        <v>0</v>
      </c>
      <c r="X34" s="121">
        <f>'11 12'!X34+'11 18'!X34</f>
        <v>0</v>
      </c>
      <c r="Y34" s="124">
        <f t="shared" si="13"/>
        <v>0</v>
      </c>
      <c r="Z34" s="157">
        <f t="shared" si="29"/>
        <v>0</v>
      </c>
      <c r="AA34" s="322">
        <f t="shared" si="29"/>
        <v>0</v>
      </c>
      <c r="AB34" s="159">
        <f t="shared" si="30"/>
        <v>0</v>
      </c>
      <c r="AC34" s="439">
        <f t="shared" si="31"/>
        <v>0</v>
      </c>
      <c r="AD34" s="327">
        <f t="shared" si="31"/>
        <v>0</v>
      </c>
      <c r="AE34" s="168">
        <f t="shared" si="32"/>
        <v>0</v>
      </c>
      <c r="AF34" s="143">
        <f>'11 12'!AF34+'11 18'!AF34</f>
        <v>0</v>
      </c>
      <c r="AG34" s="121">
        <f>'11 12'!AG34+'11 18'!AG34</f>
        <v>0</v>
      </c>
      <c r="AH34" s="122">
        <f t="shared" si="14"/>
        <v>0</v>
      </c>
      <c r="AI34" s="121">
        <f>'11 12'!AI34+'11 18'!AI34</f>
        <v>0</v>
      </c>
      <c r="AJ34" s="121">
        <f>'11 12'!AJ34+'11 18'!AJ34</f>
        <v>0</v>
      </c>
      <c r="AK34" s="122">
        <f t="shared" si="15"/>
        <v>0</v>
      </c>
      <c r="AL34" s="121">
        <f>'11 12'!AL34+'11 18'!AL34</f>
        <v>0</v>
      </c>
      <c r="AM34" s="121">
        <f>'11 12'!AM34+'11 18'!AM34</f>
        <v>0</v>
      </c>
      <c r="AN34" s="124">
        <f t="shared" si="16"/>
        <v>0</v>
      </c>
      <c r="AO34" s="157">
        <f t="shared" si="17"/>
        <v>0</v>
      </c>
      <c r="AP34" s="322">
        <f t="shared" si="17"/>
        <v>0</v>
      </c>
      <c r="AQ34" s="159">
        <f t="shared" si="18"/>
        <v>0</v>
      </c>
      <c r="AR34" s="143">
        <f>'11 12'!AR34+'11 18'!AR34</f>
        <v>0</v>
      </c>
      <c r="AS34" s="121">
        <f>'11 12'!AS34+'11 18'!AS34</f>
        <v>0</v>
      </c>
      <c r="AT34" s="122">
        <f t="shared" si="19"/>
        <v>0</v>
      </c>
      <c r="AU34" s="121">
        <f>'11 12'!AU34+'11 18'!AU34</f>
        <v>0</v>
      </c>
      <c r="AV34" s="121">
        <f>'11 12'!AV34+'11 18'!AV34</f>
        <v>0</v>
      </c>
      <c r="AW34" s="123">
        <f t="shared" si="20"/>
        <v>0</v>
      </c>
      <c r="AX34" s="121">
        <f>'11 12'!AX34+'11 18'!AX34</f>
        <v>0</v>
      </c>
      <c r="AY34" s="121">
        <f>'11 12'!AY34+'11 18'!AY34</f>
        <v>0</v>
      </c>
      <c r="AZ34" s="122">
        <f t="shared" si="21"/>
        <v>0</v>
      </c>
      <c r="BA34" s="157">
        <f t="shared" si="33"/>
        <v>0</v>
      </c>
      <c r="BB34" s="158">
        <f t="shared" si="33"/>
        <v>0</v>
      </c>
      <c r="BC34" s="443">
        <f t="shared" si="22"/>
        <v>0</v>
      </c>
      <c r="BD34" s="166">
        <f t="shared" si="36"/>
        <v>0</v>
      </c>
      <c r="BE34" s="167">
        <f t="shared" si="36"/>
        <v>0</v>
      </c>
      <c r="BF34" s="444">
        <f t="shared" si="24"/>
        <v>0</v>
      </c>
      <c r="BG34" s="439">
        <f t="shared" si="34"/>
        <v>0</v>
      </c>
      <c r="BH34" s="444">
        <f t="shared" si="34"/>
        <v>0</v>
      </c>
      <c r="BI34" s="444">
        <f t="shared" si="25"/>
        <v>0</v>
      </c>
      <c r="BJ34" s="465"/>
      <c r="BL34" s="456">
        <f>VLOOKUP($B34,Test!$A$131:$J$184,6,0)</f>
        <v>0</v>
      </c>
    </row>
    <row r="35" spans="1:64" s="183" customFormat="1" ht="30" customHeight="1" x14ac:dyDescent="0.5">
      <c r="A35" s="184">
        <f t="shared" si="35"/>
        <v>29</v>
      </c>
      <c r="B35" s="222">
        <v>51601</v>
      </c>
      <c r="C35" s="236" t="s">
        <v>24</v>
      </c>
      <c r="D35" s="186" t="s">
        <v>65</v>
      </c>
      <c r="E35" s="143">
        <f>'11 12'!E35+'11 18'!E35</f>
        <v>0</v>
      </c>
      <c r="F35" s="121">
        <f>'11 12'!F35+'11 18'!F35</f>
        <v>0</v>
      </c>
      <c r="G35" s="122">
        <f t="shared" si="26"/>
        <v>0</v>
      </c>
      <c r="H35" s="121">
        <f>'11 12'!H35+'11 18'!H35</f>
        <v>0</v>
      </c>
      <c r="I35" s="121">
        <f>'11 12'!I35+'11 18'!I35</f>
        <v>0</v>
      </c>
      <c r="J35" s="122">
        <f t="shared" si="9"/>
        <v>0</v>
      </c>
      <c r="K35" s="121">
        <f>'11 12'!K35+'11 18'!K35</f>
        <v>0</v>
      </c>
      <c r="L35" s="121">
        <f>'11 12'!L35+'11 18'!L35</f>
        <v>0</v>
      </c>
      <c r="M35" s="124">
        <f t="shared" si="10"/>
        <v>0</v>
      </c>
      <c r="N35" s="157">
        <f t="shared" si="27"/>
        <v>0</v>
      </c>
      <c r="O35" s="322">
        <f t="shared" si="27"/>
        <v>0</v>
      </c>
      <c r="P35" s="159">
        <f t="shared" si="28"/>
        <v>0</v>
      </c>
      <c r="Q35" s="143">
        <f>'11 12'!Q35+'11 18'!Q35</f>
        <v>0</v>
      </c>
      <c r="R35" s="121">
        <f>'11 12'!R35+'11 18'!R35</f>
        <v>0</v>
      </c>
      <c r="S35" s="122">
        <f t="shared" si="11"/>
        <v>0</v>
      </c>
      <c r="T35" s="121">
        <f>'11 12'!T35+'11 18'!T35</f>
        <v>0</v>
      </c>
      <c r="U35" s="121">
        <f>'11 12'!U35+'11 18'!U35</f>
        <v>0</v>
      </c>
      <c r="V35" s="122">
        <f t="shared" si="12"/>
        <v>0</v>
      </c>
      <c r="W35" s="483">
        <f>'11 12'!W35+'11 18'!W35</f>
        <v>0</v>
      </c>
      <c r="X35" s="121">
        <f>'11 12'!X35+'11 18'!X35</f>
        <v>0</v>
      </c>
      <c r="Y35" s="124">
        <f t="shared" si="13"/>
        <v>0</v>
      </c>
      <c r="Z35" s="157">
        <f t="shared" si="29"/>
        <v>0</v>
      </c>
      <c r="AA35" s="322">
        <f t="shared" si="29"/>
        <v>0</v>
      </c>
      <c r="AB35" s="159">
        <f t="shared" si="30"/>
        <v>0</v>
      </c>
      <c r="AC35" s="439">
        <f t="shared" si="31"/>
        <v>0</v>
      </c>
      <c r="AD35" s="327">
        <f t="shared" si="31"/>
        <v>0</v>
      </c>
      <c r="AE35" s="168">
        <f t="shared" si="32"/>
        <v>0</v>
      </c>
      <c r="AF35" s="143">
        <f>'11 12'!AF35+'11 18'!AF35</f>
        <v>0</v>
      </c>
      <c r="AG35" s="121">
        <f>'11 12'!AG35+'11 18'!AG35</f>
        <v>0</v>
      </c>
      <c r="AH35" s="122">
        <f t="shared" si="14"/>
        <v>0</v>
      </c>
      <c r="AI35" s="121">
        <f>'11 12'!AI35+'11 18'!AI35</f>
        <v>0</v>
      </c>
      <c r="AJ35" s="121">
        <f>'11 12'!AJ35+'11 18'!AJ35</f>
        <v>0</v>
      </c>
      <c r="AK35" s="122">
        <f t="shared" si="15"/>
        <v>0</v>
      </c>
      <c r="AL35" s="121">
        <f>'11 12'!AL35+'11 18'!AL35</f>
        <v>0</v>
      </c>
      <c r="AM35" s="121">
        <f>'11 12'!AM35+'11 18'!AM35</f>
        <v>0</v>
      </c>
      <c r="AN35" s="124">
        <f t="shared" si="16"/>
        <v>0</v>
      </c>
      <c r="AO35" s="157">
        <f t="shared" si="17"/>
        <v>0</v>
      </c>
      <c r="AP35" s="322">
        <f t="shared" si="17"/>
        <v>0</v>
      </c>
      <c r="AQ35" s="159">
        <f t="shared" si="18"/>
        <v>0</v>
      </c>
      <c r="AR35" s="143">
        <f>'11 12'!AR35+'11 18'!AR35</f>
        <v>0</v>
      </c>
      <c r="AS35" s="121">
        <f>'11 12'!AS35+'11 18'!AS35</f>
        <v>0</v>
      </c>
      <c r="AT35" s="122">
        <f t="shared" si="19"/>
        <v>0</v>
      </c>
      <c r="AU35" s="121">
        <f>'11 12'!AU35+'11 18'!AU35</f>
        <v>0</v>
      </c>
      <c r="AV35" s="121">
        <f>'11 12'!AV35+'11 18'!AV35</f>
        <v>0</v>
      </c>
      <c r="AW35" s="123">
        <f t="shared" si="20"/>
        <v>0</v>
      </c>
      <c r="AX35" s="121">
        <f>'11 12'!AX35+'11 18'!AX35</f>
        <v>0</v>
      </c>
      <c r="AY35" s="121">
        <f>'11 12'!AY35+'11 18'!AY35</f>
        <v>0</v>
      </c>
      <c r="AZ35" s="122">
        <f t="shared" si="21"/>
        <v>0</v>
      </c>
      <c r="BA35" s="157">
        <f t="shared" si="33"/>
        <v>0</v>
      </c>
      <c r="BB35" s="158">
        <f t="shared" si="33"/>
        <v>0</v>
      </c>
      <c r="BC35" s="443">
        <f t="shared" si="22"/>
        <v>0</v>
      </c>
      <c r="BD35" s="166">
        <f t="shared" si="36"/>
        <v>0</v>
      </c>
      <c r="BE35" s="167">
        <f t="shared" si="36"/>
        <v>0</v>
      </c>
      <c r="BF35" s="444">
        <f t="shared" si="24"/>
        <v>0</v>
      </c>
      <c r="BG35" s="439">
        <f t="shared" si="34"/>
        <v>0</v>
      </c>
      <c r="BH35" s="444">
        <f t="shared" si="34"/>
        <v>0</v>
      </c>
      <c r="BI35" s="444">
        <f t="shared" si="25"/>
        <v>0</v>
      </c>
      <c r="BJ35" s="465"/>
      <c r="BL35" s="456">
        <f>VLOOKUP($B35,Test!$A$131:$J$184,6,0)</f>
        <v>0</v>
      </c>
    </row>
    <row r="36" spans="1:64" s="183" customFormat="1" ht="30" customHeight="1" x14ac:dyDescent="0.5">
      <c r="A36" s="184">
        <f t="shared" si="35"/>
        <v>30</v>
      </c>
      <c r="B36" s="222">
        <v>51602</v>
      </c>
      <c r="C36" s="236" t="s">
        <v>25</v>
      </c>
      <c r="D36" s="186" t="s">
        <v>66</v>
      </c>
      <c r="E36" s="143">
        <f>'11 12'!E36+'11 18'!E36</f>
        <v>0</v>
      </c>
      <c r="F36" s="121">
        <f>'11 12'!F36+'11 18'!F36</f>
        <v>0</v>
      </c>
      <c r="G36" s="122">
        <f t="shared" si="26"/>
        <v>0</v>
      </c>
      <c r="H36" s="121">
        <f>'11 12'!H36+'11 18'!H36</f>
        <v>0</v>
      </c>
      <c r="I36" s="121">
        <f>'11 12'!I36+'11 18'!I36</f>
        <v>0</v>
      </c>
      <c r="J36" s="122">
        <f t="shared" si="9"/>
        <v>0</v>
      </c>
      <c r="K36" s="121">
        <f>'11 12'!K36+'11 18'!K36</f>
        <v>0</v>
      </c>
      <c r="L36" s="121">
        <f>'11 12'!L36+'11 18'!L36</f>
        <v>0</v>
      </c>
      <c r="M36" s="124">
        <f t="shared" si="10"/>
        <v>0</v>
      </c>
      <c r="N36" s="157">
        <f t="shared" si="27"/>
        <v>0</v>
      </c>
      <c r="O36" s="322">
        <f t="shared" si="27"/>
        <v>0</v>
      </c>
      <c r="P36" s="159">
        <f t="shared" si="28"/>
        <v>0</v>
      </c>
      <c r="Q36" s="143">
        <f>'11 12'!Q36+'11 18'!Q36</f>
        <v>0</v>
      </c>
      <c r="R36" s="121">
        <f>'11 12'!R36+'11 18'!R36</f>
        <v>0</v>
      </c>
      <c r="S36" s="122">
        <f t="shared" si="11"/>
        <v>0</v>
      </c>
      <c r="T36" s="121">
        <f>'11 12'!T36+'11 18'!T36</f>
        <v>0</v>
      </c>
      <c r="U36" s="121">
        <f>'11 12'!U36+'11 18'!U36</f>
        <v>0</v>
      </c>
      <c r="V36" s="122">
        <f t="shared" si="12"/>
        <v>0</v>
      </c>
      <c r="W36" s="483">
        <f>'11 12'!W36+'11 18'!W36</f>
        <v>0</v>
      </c>
      <c r="X36" s="121">
        <f>'11 12'!X36+'11 18'!X36</f>
        <v>0</v>
      </c>
      <c r="Y36" s="124">
        <f t="shared" si="13"/>
        <v>0</v>
      </c>
      <c r="Z36" s="157">
        <f t="shared" si="29"/>
        <v>0</v>
      </c>
      <c r="AA36" s="322">
        <f t="shared" si="29"/>
        <v>0</v>
      </c>
      <c r="AB36" s="159">
        <f t="shared" si="30"/>
        <v>0</v>
      </c>
      <c r="AC36" s="439">
        <f t="shared" si="31"/>
        <v>0</v>
      </c>
      <c r="AD36" s="327">
        <f t="shared" si="31"/>
        <v>0</v>
      </c>
      <c r="AE36" s="168">
        <f t="shared" si="32"/>
        <v>0</v>
      </c>
      <c r="AF36" s="143">
        <f>'11 12'!AF36+'11 18'!AF36</f>
        <v>0</v>
      </c>
      <c r="AG36" s="121">
        <f>'11 12'!AG36+'11 18'!AG36</f>
        <v>0</v>
      </c>
      <c r="AH36" s="122">
        <f t="shared" si="14"/>
        <v>0</v>
      </c>
      <c r="AI36" s="121">
        <f>'11 12'!AI36+'11 18'!AI36</f>
        <v>0</v>
      </c>
      <c r="AJ36" s="121">
        <f>'11 12'!AJ36+'11 18'!AJ36</f>
        <v>0</v>
      </c>
      <c r="AK36" s="122">
        <f t="shared" si="15"/>
        <v>0</v>
      </c>
      <c r="AL36" s="121">
        <f>'11 12'!AL36+'11 18'!AL36</f>
        <v>0</v>
      </c>
      <c r="AM36" s="121">
        <f>'11 12'!AM36+'11 18'!AM36</f>
        <v>0</v>
      </c>
      <c r="AN36" s="124">
        <f t="shared" si="16"/>
        <v>0</v>
      </c>
      <c r="AO36" s="157">
        <f t="shared" si="17"/>
        <v>0</v>
      </c>
      <c r="AP36" s="322">
        <f t="shared" si="17"/>
        <v>0</v>
      </c>
      <c r="AQ36" s="159">
        <f t="shared" si="18"/>
        <v>0</v>
      </c>
      <c r="AR36" s="143">
        <f>'11 12'!AR36+'11 18'!AR36</f>
        <v>0</v>
      </c>
      <c r="AS36" s="121">
        <f>'11 12'!AS36+'11 18'!AS36</f>
        <v>0</v>
      </c>
      <c r="AT36" s="122">
        <f t="shared" si="19"/>
        <v>0</v>
      </c>
      <c r="AU36" s="121">
        <f>'11 12'!AU36+'11 18'!AU36</f>
        <v>0</v>
      </c>
      <c r="AV36" s="121">
        <f>'11 12'!AV36+'11 18'!AV36</f>
        <v>0</v>
      </c>
      <c r="AW36" s="123">
        <f t="shared" si="20"/>
        <v>0</v>
      </c>
      <c r="AX36" s="121">
        <f>'11 12'!AX36+'11 18'!AX36</f>
        <v>0</v>
      </c>
      <c r="AY36" s="121">
        <f>'11 12'!AY36+'11 18'!AY36</f>
        <v>0</v>
      </c>
      <c r="AZ36" s="122">
        <f t="shared" si="21"/>
        <v>0</v>
      </c>
      <c r="BA36" s="157">
        <f t="shared" si="33"/>
        <v>0</v>
      </c>
      <c r="BB36" s="158">
        <f t="shared" si="33"/>
        <v>0</v>
      </c>
      <c r="BC36" s="443">
        <f t="shared" si="22"/>
        <v>0</v>
      </c>
      <c r="BD36" s="166">
        <f t="shared" si="36"/>
        <v>0</v>
      </c>
      <c r="BE36" s="167">
        <f t="shared" si="36"/>
        <v>0</v>
      </c>
      <c r="BF36" s="444">
        <f t="shared" si="24"/>
        <v>0</v>
      </c>
      <c r="BG36" s="439">
        <f t="shared" si="34"/>
        <v>0</v>
      </c>
      <c r="BH36" s="444">
        <f t="shared" si="34"/>
        <v>0</v>
      </c>
      <c r="BI36" s="444">
        <f t="shared" si="25"/>
        <v>0</v>
      </c>
      <c r="BJ36" s="465"/>
      <c r="BL36" s="456">
        <f>VLOOKUP($B36,Test!$A$131:$J$184,6,0)</f>
        <v>0</v>
      </c>
    </row>
    <row r="37" spans="1:64" s="183" customFormat="1" ht="30" customHeight="1" x14ac:dyDescent="0.5">
      <c r="A37" s="184">
        <f t="shared" si="35"/>
        <v>31</v>
      </c>
      <c r="B37" s="222">
        <v>51603</v>
      </c>
      <c r="C37" s="236" t="s">
        <v>26</v>
      </c>
      <c r="D37" s="186" t="s">
        <v>83</v>
      </c>
      <c r="E37" s="143">
        <f>'11 12'!E37+'11 18'!E37</f>
        <v>0</v>
      </c>
      <c r="F37" s="121">
        <f>'11 12'!F37+'11 18'!F37</f>
        <v>0</v>
      </c>
      <c r="G37" s="122">
        <f t="shared" si="26"/>
        <v>0</v>
      </c>
      <c r="H37" s="121">
        <f>'11 12'!H37+'11 18'!H37</f>
        <v>0</v>
      </c>
      <c r="I37" s="121">
        <f>'11 12'!I37+'11 18'!I37</f>
        <v>0</v>
      </c>
      <c r="J37" s="122">
        <f t="shared" si="9"/>
        <v>0</v>
      </c>
      <c r="K37" s="121">
        <f>'11 12'!K37+'11 18'!K37</f>
        <v>0</v>
      </c>
      <c r="L37" s="121">
        <f>'11 12'!L37+'11 18'!L37</f>
        <v>0</v>
      </c>
      <c r="M37" s="124">
        <f t="shared" si="10"/>
        <v>0</v>
      </c>
      <c r="N37" s="157">
        <f t="shared" si="27"/>
        <v>0</v>
      </c>
      <c r="O37" s="322">
        <f t="shared" si="27"/>
        <v>0</v>
      </c>
      <c r="P37" s="159">
        <f t="shared" si="28"/>
        <v>0</v>
      </c>
      <c r="Q37" s="143">
        <f>'11 12'!Q37+'11 18'!Q37</f>
        <v>0</v>
      </c>
      <c r="R37" s="121">
        <f>'11 12'!R37+'11 18'!R37</f>
        <v>0</v>
      </c>
      <c r="S37" s="122">
        <f t="shared" si="11"/>
        <v>0</v>
      </c>
      <c r="T37" s="121">
        <f>'11 12'!T37+'11 18'!T37</f>
        <v>0</v>
      </c>
      <c r="U37" s="121">
        <f>'11 12'!U37+'11 18'!U37</f>
        <v>0</v>
      </c>
      <c r="V37" s="122">
        <f t="shared" si="12"/>
        <v>0</v>
      </c>
      <c r="W37" s="483">
        <f>'11 12'!W37+'11 18'!W37</f>
        <v>0</v>
      </c>
      <c r="X37" s="121">
        <f>'11 12'!X37+'11 18'!X37</f>
        <v>0</v>
      </c>
      <c r="Y37" s="124">
        <f t="shared" si="13"/>
        <v>0</v>
      </c>
      <c r="Z37" s="157">
        <f t="shared" si="29"/>
        <v>0</v>
      </c>
      <c r="AA37" s="322">
        <f t="shared" si="29"/>
        <v>0</v>
      </c>
      <c r="AB37" s="159">
        <f t="shared" si="30"/>
        <v>0</v>
      </c>
      <c r="AC37" s="439">
        <f t="shared" si="31"/>
        <v>0</v>
      </c>
      <c r="AD37" s="327">
        <f t="shared" si="31"/>
        <v>0</v>
      </c>
      <c r="AE37" s="168">
        <f t="shared" si="32"/>
        <v>0</v>
      </c>
      <c r="AF37" s="143">
        <f>'11 12'!AF37+'11 18'!AF37</f>
        <v>0</v>
      </c>
      <c r="AG37" s="121">
        <f>'11 12'!AG37+'11 18'!AG37</f>
        <v>0</v>
      </c>
      <c r="AH37" s="122">
        <f t="shared" si="14"/>
        <v>0</v>
      </c>
      <c r="AI37" s="121">
        <f>'11 12'!AI37+'11 18'!AI37</f>
        <v>0</v>
      </c>
      <c r="AJ37" s="121">
        <f>'11 12'!AJ37+'11 18'!AJ37</f>
        <v>0</v>
      </c>
      <c r="AK37" s="122">
        <f t="shared" si="15"/>
        <v>0</v>
      </c>
      <c r="AL37" s="121">
        <f>'11 12'!AL37+'11 18'!AL37</f>
        <v>0</v>
      </c>
      <c r="AM37" s="121">
        <f>'11 12'!AM37+'11 18'!AM37</f>
        <v>0</v>
      </c>
      <c r="AN37" s="124">
        <f t="shared" si="16"/>
        <v>0</v>
      </c>
      <c r="AO37" s="157">
        <f t="shared" si="17"/>
        <v>0</v>
      </c>
      <c r="AP37" s="322">
        <f t="shared" si="17"/>
        <v>0</v>
      </c>
      <c r="AQ37" s="159">
        <f t="shared" si="18"/>
        <v>0</v>
      </c>
      <c r="AR37" s="143">
        <f>'11 12'!AR37+'11 18'!AR37</f>
        <v>0</v>
      </c>
      <c r="AS37" s="121">
        <f>'11 12'!AS37+'11 18'!AS37</f>
        <v>0</v>
      </c>
      <c r="AT37" s="122">
        <f t="shared" si="19"/>
        <v>0</v>
      </c>
      <c r="AU37" s="121">
        <f>'11 12'!AU37+'11 18'!AU37</f>
        <v>0</v>
      </c>
      <c r="AV37" s="121">
        <f>'11 12'!AV37+'11 18'!AV37</f>
        <v>0</v>
      </c>
      <c r="AW37" s="123">
        <f t="shared" si="20"/>
        <v>0</v>
      </c>
      <c r="AX37" s="121">
        <f>'11 12'!AX37+'11 18'!AX37</f>
        <v>0</v>
      </c>
      <c r="AY37" s="121">
        <f>'11 12'!AY37+'11 18'!AY37</f>
        <v>0</v>
      </c>
      <c r="AZ37" s="122">
        <f t="shared" si="21"/>
        <v>0</v>
      </c>
      <c r="BA37" s="157">
        <f t="shared" si="33"/>
        <v>0</v>
      </c>
      <c r="BB37" s="158">
        <f t="shared" si="33"/>
        <v>0</v>
      </c>
      <c r="BC37" s="443">
        <f t="shared" si="22"/>
        <v>0</v>
      </c>
      <c r="BD37" s="166">
        <f t="shared" si="36"/>
        <v>0</v>
      </c>
      <c r="BE37" s="167">
        <f t="shared" si="36"/>
        <v>0</v>
      </c>
      <c r="BF37" s="444">
        <f t="shared" si="24"/>
        <v>0</v>
      </c>
      <c r="BG37" s="439">
        <f t="shared" si="34"/>
        <v>0</v>
      </c>
      <c r="BH37" s="444">
        <f t="shared" si="34"/>
        <v>0</v>
      </c>
      <c r="BI37" s="444">
        <f t="shared" si="25"/>
        <v>0</v>
      </c>
      <c r="BJ37" s="465"/>
      <c r="BL37" s="456">
        <f>VLOOKUP($B37,Test!$A$131:$J$184,6,0)</f>
        <v>0</v>
      </c>
    </row>
    <row r="38" spans="1:64" s="183" customFormat="1" ht="30" customHeight="1" x14ac:dyDescent="0.5">
      <c r="A38" s="184">
        <f t="shared" si="35"/>
        <v>32</v>
      </c>
      <c r="B38" s="222">
        <v>51604</v>
      </c>
      <c r="C38" s="236" t="s">
        <v>27</v>
      </c>
      <c r="D38" s="186" t="s">
        <v>67</v>
      </c>
      <c r="E38" s="143">
        <f>'11 12'!E38+'11 18'!E38</f>
        <v>0</v>
      </c>
      <c r="F38" s="121">
        <f>'11 12'!F38+'11 18'!F38</f>
        <v>0</v>
      </c>
      <c r="G38" s="122">
        <f t="shared" si="26"/>
        <v>0</v>
      </c>
      <c r="H38" s="121">
        <f>'11 12'!H38+'11 18'!H38</f>
        <v>0</v>
      </c>
      <c r="I38" s="121">
        <f>'11 12'!I38+'11 18'!I38</f>
        <v>0</v>
      </c>
      <c r="J38" s="122">
        <f t="shared" si="9"/>
        <v>0</v>
      </c>
      <c r="K38" s="121">
        <f>'11 12'!K38+'11 18'!K38</f>
        <v>0</v>
      </c>
      <c r="L38" s="121">
        <f>'11 12'!L38+'11 18'!L38</f>
        <v>0</v>
      </c>
      <c r="M38" s="124">
        <f t="shared" si="10"/>
        <v>0</v>
      </c>
      <c r="N38" s="157">
        <f t="shared" si="27"/>
        <v>0</v>
      </c>
      <c r="O38" s="322">
        <f t="shared" si="27"/>
        <v>0</v>
      </c>
      <c r="P38" s="159">
        <f t="shared" si="28"/>
        <v>0</v>
      </c>
      <c r="Q38" s="143">
        <f>'11 12'!Q38+'11 18'!Q38</f>
        <v>0</v>
      </c>
      <c r="R38" s="121">
        <f>'11 12'!R38+'11 18'!R38</f>
        <v>0</v>
      </c>
      <c r="S38" s="122">
        <f t="shared" si="11"/>
        <v>0</v>
      </c>
      <c r="T38" s="121">
        <f>'11 12'!T38+'11 18'!T38</f>
        <v>0</v>
      </c>
      <c r="U38" s="121">
        <f>'11 12'!U38+'11 18'!U38</f>
        <v>0</v>
      </c>
      <c r="V38" s="122">
        <f t="shared" si="12"/>
        <v>0</v>
      </c>
      <c r="W38" s="483">
        <f>'11 12'!W38+'11 18'!W38</f>
        <v>0</v>
      </c>
      <c r="X38" s="121">
        <f>'11 12'!X38+'11 18'!X38</f>
        <v>0</v>
      </c>
      <c r="Y38" s="124">
        <f t="shared" si="13"/>
        <v>0</v>
      </c>
      <c r="Z38" s="157">
        <f t="shared" si="29"/>
        <v>0</v>
      </c>
      <c r="AA38" s="322">
        <f t="shared" si="29"/>
        <v>0</v>
      </c>
      <c r="AB38" s="159">
        <f t="shared" si="30"/>
        <v>0</v>
      </c>
      <c r="AC38" s="439">
        <f t="shared" si="31"/>
        <v>0</v>
      </c>
      <c r="AD38" s="327">
        <f t="shared" si="31"/>
        <v>0</v>
      </c>
      <c r="AE38" s="168">
        <f t="shared" si="32"/>
        <v>0</v>
      </c>
      <c r="AF38" s="143">
        <f>'11 12'!AF38+'11 18'!AF38</f>
        <v>0</v>
      </c>
      <c r="AG38" s="121">
        <f>'11 12'!AG38+'11 18'!AG38</f>
        <v>0</v>
      </c>
      <c r="AH38" s="122">
        <f t="shared" si="14"/>
        <v>0</v>
      </c>
      <c r="AI38" s="121">
        <f>'11 12'!AI38+'11 18'!AI38</f>
        <v>0</v>
      </c>
      <c r="AJ38" s="121">
        <f>'11 12'!AJ38+'11 18'!AJ38</f>
        <v>0</v>
      </c>
      <c r="AK38" s="122">
        <f t="shared" si="15"/>
        <v>0</v>
      </c>
      <c r="AL38" s="121">
        <f>'11 12'!AL38+'11 18'!AL38</f>
        <v>0</v>
      </c>
      <c r="AM38" s="121">
        <f>'11 12'!AM38+'11 18'!AM38</f>
        <v>0</v>
      </c>
      <c r="AN38" s="124">
        <f t="shared" si="16"/>
        <v>0</v>
      </c>
      <c r="AO38" s="157">
        <f t="shared" si="17"/>
        <v>0</v>
      </c>
      <c r="AP38" s="322">
        <f t="shared" si="17"/>
        <v>0</v>
      </c>
      <c r="AQ38" s="159">
        <f t="shared" si="18"/>
        <v>0</v>
      </c>
      <c r="AR38" s="143">
        <f>'11 12'!AR38+'11 18'!AR38</f>
        <v>0</v>
      </c>
      <c r="AS38" s="121">
        <f>'11 12'!AS38+'11 18'!AS38</f>
        <v>0</v>
      </c>
      <c r="AT38" s="122">
        <f t="shared" si="19"/>
        <v>0</v>
      </c>
      <c r="AU38" s="121">
        <f>'11 12'!AU38+'11 18'!AU38</f>
        <v>0</v>
      </c>
      <c r="AV38" s="121">
        <f>'11 12'!AV38+'11 18'!AV38</f>
        <v>0</v>
      </c>
      <c r="AW38" s="123">
        <f t="shared" si="20"/>
        <v>0</v>
      </c>
      <c r="AX38" s="121">
        <f>'11 12'!AX38+'11 18'!AX38</f>
        <v>0</v>
      </c>
      <c r="AY38" s="121">
        <f>'11 12'!AY38+'11 18'!AY38</f>
        <v>0</v>
      </c>
      <c r="AZ38" s="122">
        <f t="shared" si="21"/>
        <v>0</v>
      </c>
      <c r="BA38" s="157">
        <f t="shared" si="33"/>
        <v>0</v>
      </c>
      <c r="BB38" s="158">
        <f t="shared" si="33"/>
        <v>0</v>
      </c>
      <c r="BC38" s="443">
        <f t="shared" si="22"/>
        <v>0</v>
      </c>
      <c r="BD38" s="166">
        <f t="shared" si="36"/>
        <v>0</v>
      </c>
      <c r="BE38" s="167">
        <f t="shared" si="36"/>
        <v>0</v>
      </c>
      <c r="BF38" s="444">
        <f t="shared" si="24"/>
        <v>0</v>
      </c>
      <c r="BG38" s="439">
        <f t="shared" si="34"/>
        <v>0</v>
      </c>
      <c r="BH38" s="444">
        <f t="shared" si="34"/>
        <v>0</v>
      </c>
      <c r="BI38" s="444">
        <f t="shared" si="25"/>
        <v>0</v>
      </c>
      <c r="BJ38" s="465"/>
      <c r="BL38" s="456">
        <f>VLOOKUP($B38,Test!$A$131:$J$184,6,0)</f>
        <v>0</v>
      </c>
    </row>
    <row r="39" spans="1:64" s="183" customFormat="1" ht="30" customHeight="1" x14ac:dyDescent="0.5">
      <c r="A39" s="184">
        <f t="shared" si="35"/>
        <v>33</v>
      </c>
      <c r="B39" s="222">
        <v>51605</v>
      </c>
      <c r="C39" s="236" t="s">
        <v>28</v>
      </c>
      <c r="D39" s="186" t="s">
        <v>84</v>
      </c>
      <c r="E39" s="143">
        <f>'11 12'!E39+'11 18'!E39</f>
        <v>0</v>
      </c>
      <c r="F39" s="121">
        <f>'11 12'!F39+'11 18'!F39</f>
        <v>0</v>
      </c>
      <c r="G39" s="122">
        <f t="shared" si="26"/>
        <v>0</v>
      </c>
      <c r="H39" s="121">
        <f>'11 12'!H39+'11 18'!H39</f>
        <v>0</v>
      </c>
      <c r="I39" s="121">
        <f>'11 12'!I39+'11 18'!I39</f>
        <v>0</v>
      </c>
      <c r="J39" s="122">
        <f t="shared" si="9"/>
        <v>0</v>
      </c>
      <c r="K39" s="121">
        <f>'11 12'!K39+'11 18'!K39</f>
        <v>0</v>
      </c>
      <c r="L39" s="121">
        <f>'11 12'!L39+'11 18'!L39</f>
        <v>0</v>
      </c>
      <c r="M39" s="124">
        <f t="shared" si="10"/>
        <v>0</v>
      </c>
      <c r="N39" s="157">
        <f t="shared" si="27"/>
        <v>0</v>
      </c>
      <c r="O39" s="322">
        <f t="shared" si="27"/>
        <v>0</v>
      </c>
      <c r="P39" s="159">
        <f t="shared" si="28"/>
        <v>0</v>
      </c>
      <c r="Q39" s="143">
        <f>'11 12'!Q39+'11 18'!Q39</f>
        <v>0</v>
      </c>
      <c r="R39" s="121">
        <f>'11 12'!R39+'11 18'!R39</f>
        <v>0</v>
      </c>
      <c r="S39" s="122">
        <f t="shared" si="11"/>
        <v>0</v>
      </c>
      <c r="T39" s="121">
        <f>'11 12'!T39+'11 18'!T39</f>
        <v>0</v>
      </c>
      <c r="U39" s="121">
        <f>'11 12'!U39+'11 18'!U39</f>
        <v>0</v>
      </c>
      <c r="V39" s="122">
        <f t="shared" si="12"/>
        <v>0</v>
      </c>
      <c r="W39" s="483">
        <f>'11 12'!W39+'11 18'!W39</f>
        <v>0</v>
      </c>
      <c r="X39" s="121">
        <f>'11 12'!X39+'11 18'!X39</f>
        <v>0</v>
      </c>
      <c r="Y39" s="124">
        <f t="shared" si="13"/>
        <v>0</v>
      </c>
      <c r="Z39" s="157">
        <f t="shared" si="29"/>
        <v>0</v>
      </c>
      <c r="AA39" s="322">
        <f t="shared" si="29"/>
        <v>0</v>
      </c>
      <c r="AB39" s="159">
        <f t="shared" si="30"/>
        <v>0</v>
      </c>
      <c r="AC39" s="439">
        <f t="shared" si="31"/>
        <v>0</v>
      </c>
      <c r="AD39" s="327">
        <f t="shared" si="31"/>
        <v>0</v>
      </c>
      <c r="AE39" s="168">
        <f t="shared" si="32"/>
        <v>0</v>
      </c>
      <c r="AF39" s="143">
        <f>'11 12'!AF39+'11 18'!AF39</f>
        <v>0</v>
      </c>
      <c r="AG39" s="121">
        <f>'11 12'!AG39+'11 18'!AG39</f>
        <v>0</v>
      </c>
      <c r="AH39" s="122">
        <f t="shared" si="14"/>
        <v>0</v>
      </c>
      <c r="AI39" s="121">
        <f>'11 12'!AI39+'11 18'!AI39</f>
        <v>0</v>
      </c>
      <c r="AJ39" s="121">
        <f>'11 12'!AJ39+'11 18'!AJ39</f>
        <v>0</v>
      </c>
      <c r="AK39" s="122">
        <f t="shared" si="15"/>
        <v>0</v>
      </c>
      <c r="AL39" s="121">
        <f>'11 12'!AL39+'11 18'!AL39</f>
        <v>0</v>
      </c>
      <c r="AM39" s="121">
        <f>'11 12'!AM39+'11 18'!AM39</f>
        <v>0</v>
      </c>
      <c r="AN39" s="124">
        <f t="shared" si="16"/>
        <v>0</v>
      </c>
      <c r="AO39" s="157">
        <f t="shared" si="17"/>
        <v>0</v>
      </c>
      <c r="AP39" s="322">
        <f t="shared" si="17"/>
        <v>0</v>
      </c>
      <c r="AQ39" s="159">
        <f t="shared" si="18"/>
        <v>0</v>
      </c>
      <c r="AR39" s="143">
        <f>'11 12'!AR39+'11 18'!AR39</f>
        <v>0</v>
      </c>
      <c r="AS39" s="121">
        <f>'11 12'!AS39+'11 18'!AS39</f>
        <v>0</v>
      </c>
      <c r="AT39" s="122">
        <f t="shared" si="19"/>
        <v>0</v>
      </c>
      <c r="AU39" s="121">
        <f>'11 12'!AU39+'11 18'!AU39</f>
        <v>0</v>
      </c>
      <c r="AV39" s="121">
        <f>'11 12'!AV39+'11 18'!AV39</f>
        <v>0</v>
      </c>
      <c r="AW39" s="123">
        <f t="shared" si="20"/>
        <v>0</v>
      </c>
      <c r="AX39" s="121">
        <f>'11 12'!AX39+'11 18'!AX39</f>
        <v>0</v>
      </c>
      <c r="AY39" s="121">
        <f>'11 12'!AY39+'11 18'!AY39</f>
        <v>0</v>
      </c>
      <c r="AZ39" s="122">
        <f t="shared" si="21"/>
        <v>0</v>
      </c>
      <c r="BA39" s="157">
        <f t="shared" si="33"/>
        <v>0</v>
      </c>
      <c r="BB39" s="158">
        <f t="shared" si="33"/>
        <v>0</v>
      </c>
      <c r="BC39" s="443">
        <f t="shared" si="22"/>
        <v>0</v>
      </c>
      <c r="BD39" s="166">
        <f t="shared" si="36"/>
        <v>0</v>
      </c>
      <c r="BE39" s="167">
        <f t="shared" si="36"/>
        <v>0</v>
      </c>
      <c r="BF39" s="444">
        <f t="shared" si="24"/>
        <v>0</v>
      </c>
      <c r="BG39" s="439">
        <f t="shared" si="34"/>
        <v>0</v>
      </c>
      <c r="BH39" s="444">
        <f t="shared" si="34"/>
        <v>0</v>
      </c>
      <c r="BI39" s="444">
        <f t="shared" si="25"/>
        <v>0</v>
      </c>
      <c r="BJ39" s="465"/>
      <c r="BL39" s="456">
        <f>VLOOKUP($B39,Test!$A$131:$J$184,6,0)</f>
        <v>0</v>
      </c>
    </row>
    <row r="40" spans="1:64" s="183" customFormat="1" ht="30" customHeight="1" x14ac:dyDescent="0.5">
      <c r="A40" s="184">
        <f t="shared" si="35"/>
        <v>34</v>
      </c>
      <c r="B40" s="222">
        <v>51606</v>
      </c>
      <c r="C40" s="236" t="s">
        <v>29</v>
      </c>
      <c r="D40" s="186" t="s">
        <v>68</v>
      </c>
      <c r="E40" s="143">
        <f>'11 12'!E40+'11 18'!E40</f>
        <v>5067.5710968093863</v>
      </c>
      <c r="F40" s="121">
        <f>'11 12'!F40+'11 18'!F40</f>
        <v>4138.21</v>
      </c>
      <c r="G40" s="122">
        <f t="shared" si="26"/>
        <v>929.36109680938625</v>
      </c>
      <c r="H40" s="121">
        <f>'11 12'!H40+'11 18'!H40</f>
        <v>2542.2168465700342</v>
      </c>
      <c r="I40" s="121">
        <f>'11 12'!I40+'11 18'!I40</f>
        <v>2397.3999999999996</v>
      </c>
      <c r="J40" s="122">
        <f t="shared" si="9"/>
        <v>144.81684657003461</v>
      </c>
      <c r="K40" s="121">
        <f>'11 12'!K40+'11 18'!K40</f>
        <v>2520.9276136577414</v>
      </c>
      <c r="L40" s="121">
        <f>'11 12'!L40+'11 18'!L40</f>
        <v>2519.4499999999998</v>
      </c>
      <c r="M40" s="124">
        <f t="shared" si="10"/>
        <v>1.4776136577415855</v>
      </c>
      <c r="N40" s="157">
        <f t="shared" si="27"/>
        <v>10130.715557037161</v>
      </c>
      <c r="O40" s="322">
        <f t="shared" si="27"/>
        <v>9055.06</v>
      </c>
      <c r="P40" s="159">
        <f t="shared" si="28"/>
        <v>1075.655557037162</v>
      </c>
      <c r="Q40" s="143">
        <f>'11 12'!Q40+'11 18'!Q40</f>
        <v>2627.0132228524444</v>
      </c>
      <c r="R40" s="121">
        <f>'11 12'!R40+'11 18'!R40</f>
        <v>2400.85</v>
      </c>
      <c r="S40" s="122">
        <f t="shared" si="11"/>
        <v>226.16322285244451</v>
      </c>
      <c r="T40" s="121">
        <f>'11 12'!T40+'11 18'!T40</f>
        <v>2540.7937912547854</v>
      </c>
      <c r="U40" s="121">
        <f>'11 12'!U40+'11 18'!U40</f>
        <v>0</v>
      </c>
      <c r="V40" s="122">
        <f t="shared" si="12"/>
        <v>2540.7937912547854</v>
      </c>
      <c r="W40" s="483">
        <f>'11 12'!W40+'11 18'!W40</f>
        <v>2410.5610542179766</v>
      </c>
      <c r="X40" s="121">
        <f>'11 12'!X40+'11 18'!X40</f>
        <v>0</v>
      </c>
      <c r="Y40" s="124">
        <f t="shared" si="13"/>
        <v>2410.5610542179766</v>
      </c>
      <c r="Z40" s="157">
        <f t="shared" si="29"/>
        <v>7578.368068325206</v>
      </c>
      <c r="AA40" s="322">
        <f t="shared" si="29"/>
        <v>2400.85</v>
      </c>
      <c r="AB40" s="159">
        <f t="shared" si="30"/>
        <v>5177.5180683252056</v>
      </c>
      <c r="AC40" s="439">
        <f t="shared" si="31"/>
        <v>17709.083625362371</v>
      </c>
      <c r="AD40" s="327">
        <f t="shared" si="31"/>
        <v>11455.91</v>
      </c>
      <c r="AE40" s="168">
        <f t="shared" si="32"/>
        <v>6253.1736253623712</v>
      </c>
      <c r="AF40" s="143">
        <f>'11 12'!AF40+'11 18'!AF40</f>
        <v>2627.1758238006128</v>
      </c>
      <c r="AG40" s="121">
        <f>'11 12'!AG40+'11 18'!AG40</f>
        <v>0</v>
      </c>
      <c r="AH40" s="122">
        <f t="shared" si="14"/>
        <v>2627.1758238006128</v>
      </c>
      <c r="AI40" s="121">
        <f>'11 12'!AI40+'11 18'!AI40</f>
        <v>2527.6594168246238</v>
      </c>
      <c r="AJ40" s="121">
        <f>'11 12'!AJ40+'11 18'!AJ40</f>
        <v>0</v>
      </c>
      <c r="AK40" s="122">
        <f t="shared" si="15"/>
        <v>2527.6594168246238</v>
      </c>
      <c r="AL40" s="121">
        <f>'11 12'!AL40+'11 18'!AL40</f>
        <v>2544.6741940384418</v>
      </c>
      <c r="AM40" s="121">
        <f>'11 12'!AM40+'11 18'!AM40</f>
        <v>0</v>
      </c>
      <c r="AN40" s="124">
        <f t="shared" si="16"/>
        <v>2544.6741940384418</v>
      </c>
      <c r="AO40" s="157">
        <f t="shared" si="17"/>
        <v>7699.5094346636779</v>
      </c>
      <c r="AP40" s="322">
        <f t="shared" si="17"/>
        <v>0</v>
      </c>
      <c r="AQ40" s="159">
        <f t="shared" si="18"/>
        <v>7699.5094346636779</v>
      </c>
      <c r="AR40" s="143">
        <f>'11 12'!AR40+'11 18'!AR40</f>
        <v>2587.5487583058148</v>
      </c>
      <c r="AS40" s="121">
        <f>'11 12'!AS40+'11 18'!AS40</f>
        <v>0</v>
      </c>
      <c r="AT40" s="122">
        <f t="shared" si="19"/>
        <v>2587.5487583058148</v>
      </c>
      <c r="AU40" s="121">
        <f>'11 12'!AU40+'11 18'!AU40</f>
        <v>2490.5238279644514</v>
      </c>
      <c r="AV40" s="121">
        <f>'11 12'!AV40+'11 18'!AV40</f>
        <v>0</v>
      </c>
      <c r="AW40" s="123">
        <f t="shared" si="20"/>
        <v>2490.5238279644514</v>
      </c>
      <c r="AX40" s="121">
        <f>'11 12'!AX40+'11 18'!AX40</f>
        <v>2604.4806369477215</v>
      </c>
      <c r="AY40" s="121">
        <f>'11 12'!AY40+'11 18'!AY40</f>
        <v>0</v>
      </c>
      <c r="AZ40" s="122">
        <f t="shared" si="21"/>
        <v>2604.4806369477215</v>
      </c>
      <c r="BA40" s="157">
        <f t="shared" si="33"/>
        <v>7682.5532232179867</v>
      </c>
      <c r="BB40" s="158">
        <f t="shared" si="33"/>
        <v>0</v>
      </c>
      <c r="BC40" s="443">
        <f t="shared" si="22"/>
        <v>7682.5532232179867</v>
      </c>
      <c r="BD40" s="166">
        <f t="shared" si="36"/>
        <v>15382.062657881665</v>
      </c>
      <c r="BE40" s="167">
        <f t="shared" si="36"/>
        <v>0</v>
      </c>
      <c r="BF40" s="444">
        <f t="shared" si="24"/>
        <v>15382.062657881665</v>
      </c>
      <c r="BG40" s="439">
        <f t="shared" si="34"/>
        <v>33091.146283244037</v>
      </c>
      <c r="BH40" s="444">
        <f t="shared" si="34"/>
        <v>11455.91</v>
      </c>
      <c r="BI40" s="444">
        <f t="shared" si="25"/>
        <v>21635.236283244038</v>
      </c>
      <c r="BJ40" s="465"/>
      <c r="BL40" s="456">
        <f>VLOOKUP($B40,Test!$A$131:$J$184,6,0)</f>
        <v>2607.44</v>
      </c>
    </row>
    <row r="41" spans="1:64" s="183" customFormat="1" ht="30" customHeight="1" x14ac:dyDescent="0.5">
      <c r="A41" s="184">
        <f t="shared" si="35"/>
        <v>35</v>
      </c>
      <c r="B41" s="222">
        <v>51607</v>
      </c>
      <c r="C41" s="236" t="s">
        <v>255</v>
      </c>
      <c r="D41" s="186" t="s">
        <v>69</v>
      </c>
      <c r="E41" s="143">
        <f>'11 12'!E41+'11 18'!E41</f>
        <v>0</v>
      </c>
      <c r="F41" s="121">
        <f>'11 12'!F41+'11 18'!F41</f>
        <v>0</v>
      </c>
      <c r="G41" s="122">
        <f t="shared" si="26"/>
        <v>0</v>
      </c>
      <c r="H41" s="121">
        <f>'11 12'!H41+'11 18'!H41</f>
        <v>0</v>
      </c>
      <c r="I41" s="121">
        <f>'11 12'!I41+'11 18'!I41</f>
        <v>0</v>
      </c>
      <c r="J41" s="122">
        <f t="shared" si="9"/>
        <v>0</v>
      </c>
      <c r="K41" s="121">
        <f>'11 12'!K41+'11 18'!K41</f>
        <v>0</v>
      </c>
      <c r="L41" s="121">
        <f>'11 12'!L41+'11 18'!L41</f>
        <v>0</v>
      </c>
      <c r="M41" s="124">
        <f t="shared" si="10"/>
        <v>0</v>
      </c>
      <c r="N41" s="157">
        <f t="shared" si="27"/>
        <v>0</v>
      </c>
      <c r="O41" s="322">
        <f t="shared" si="27"/>
        <v>0</v>
      </c>
      <c r="P41" s="159">
        <f t="shared" si="28"/>
        <v>0</v>
      </c>
      <c r="Q41" s="143">
        <f>'11 12'!Q41+'11 18'!Q41</f>
        <v>0</v>
      </c>
      <c r="R41" s="121">
        <f>'11 12'!R41+'11 18'!R41</f>
        <v>0</v>
      </c>
      <c r="S41" s="122">
        <f t="shared" si="11"/>
        <v>0</v>
      </c>
      <c r="T41" s="121">
        <f>'11 12'!T41+'11 18'!T41</f>
        <v>0</v>
      </c>
      <c r="U41" s="121">
        <f>'11 12'!U41+'11 18'!U41</f>
        <v>0</v>
      </c>
      <c r="V41" s="122">
        <f t="shared" si="12"/>
        <v>0</v>
      </c>
      <c r="W41" s="483">
        <f>'11 12'!W41+'11 18'!W41</f>
        <v>0</v>
      </c>
      <c r="X41" s="121">
        <f>'11 12'!X41+'11 18'!X41</f>
        <v>0</v>
      </c>
      <c r="Y41" s="124">
        <f t="shared" si="13"/>
        <v>0</v>
      </c>
      <c r="Z41" s="157">
        <f t="shared" si="29"/>
        <v>0</v>
      </c>
      <c r="AA41" s="322">
        <f t="shared" si="29"/>
        <v>0</v>
      </c>
      <c r="AB41" s="159">
        <f t="shared" si="30"/>
        <v>0</v>
      </c>
      <c r="AC41" s="439">
        <f t="shared" si="31"/>
        <v>0</v>
      </c>
      <c r="AD41" s="327">
        <f t="shared" si="31"/>
        <v>0</v>
      </c>
      <c r="AE41" s="168">
        <f t="shared" si="32"/>
        <v>0</v>
      </c>
      <c r="AF41" s="143">
        <f>'11 12'!AF41+'11 18'!AF41</f>
        <v>0</v>
      </c>
      <c r="AG41" s="121">
        <f>'11 12'!AG41+'11 18'!AG41</f>
        <v>0</v>
      </c>
      <c r="AH41" s="122">
        <f t="shared" si="14"/>
        <v>0</v>
      </c>
      <c r="AI41" s="121">
        <f>'11 12'!AI41+'11 18'!AI41</f>
        <v>0</v>
      </c>
      <c r="AJ41" s="121">
        <f>'11 12'!AJ41+'11 18'!AJ41</f>
        <v>0</v>
      </c>
      <c r="AK41" s="122">
        <f t="shared" si="15"/>
        <v>0</v>
      </c>
      <c r="AL41" s="121">
        <f>'11 12'!AL41+'11 18'!AL41</f>
        <v>0</v>
      </c>
      <c r="AM41" s="121">
        <f>'11 12'!AM41+'11 18'!AM41</f>
        <v>0</v>
      </c>
      <c r="AN41" s="124">
        <f t="shared" si="16"/>
        <v>0</v>
      </c>
      <c r="AO41" s="157">
        <f t="shared" si="17"/>
        <v>0</v>
      </c>
      <c r="AP41" s="322">
        <f t="shared" si="17"/>
        <v>0</v>
      </c>
      <c r="AQ41" s="159">
        <f t="shared" si="18"/>
        <v>0</v>
      </c>
      <c r="AR41" s="143">
        <f>'11 12'!AR41+'11 18'!AR41</f>
        <v>0</v>
      </c>
      <c r="AS41" s="121">
        <f>'11 12'!AS41+'11 18'!AS41</f>
        <v>0</v>
      </c>
      <c r="AT41" s="122">
        <f t="shared" si="19"/>
        <v>0</v>
      </c>
      <c r="AU41" s="121">
        <f>'11 12'!AU41+'11 18'!AU41</f>
        <v>0</v>
      </c>
      <c r="AV41" s="121">
        <f>'11 12'!AV41+'11 18'!AV41</f>
        <v>0</v>
      </c>
      <c r="AW41" s="123">
        <f t="shared" si="20"/>
        <v>0</v>
      </c>
      <c r="AX41" s="121">
        <f>'11 12'!AX41+'11 18'!AX41</f>
        <v>0</v>
      </c>
      <c r="AY41" s="121">
        <f>'11 12'!AY41+'11 18'!AY41</f>
        <v>0</v>
      </c>
      <c r="AZ41" s="122">
        <f t="shared" si="21"/>
        <v>0</v>
      </c>
      <c r="BA41" s="157">
        <f t="shared" si="33"/>
        <v>0</v>
      </c>
      <c r="BB41" s="158">
        <f t="shared" si="33"/>
        <v>0</v>
      </c>
      <c r="BC41" s="443">
        <f t="shared" si="22"/>
        <v>0</v>
      </c>
      <c r="BD41" s="166">
        <f t="shared" si="36"/>
        <v>0</v>
      </c>
      <c r="BE41" s="167">
        <f t="shared" si="36"/>
        <v>0</v>
      </c>
      <c r="BF41" s="444">
        <f t="shared" si="24"/>
        <v>0</v>
      </c>
      <c r="BG41" s="439">
        <f t="shared" si="34"/>
        <v>0</v>
      </c>
      <c r="BH41" s="444">
        <f t="shared" si="34"/>
        <v>0</v>
      </c>
      <c r="BI41" s="444">
        <f t="shared" si="25"/>
        <v>0</v>
      </c>
      <c r="BJ41" s="465"/>
      <c r="BL41" s="456">
        <f>VLOOKUP($B41,Test!$A$131:$J$184,6,0)</f>
        <v>0</v>
      </c>
    </row>
    <row r="42" spans="1:64" s="183" customFormat="1" ht="30" customHeight="1" x14ac:dyDescent="0.5">
      <c r="A42" s="184">
        <f t="shared" si="35"/>
        <v>36</v>
      </c>
      <c r="B42" s="222">
        <v>51608</v>
      </c>
      <c r="C42" s="236" t="s">
        <v>30</v>
      </c>
      <c r="D42" s="186" t="s">
        <v>70</v>
      </c>
      <c r="E42" s="143">
        <f>'11 12'!E42+'11 18'!E42</f>
        <v>0</v>
      </c>
      <c r="F42" s="121">
        <f>'11 12'!F42+'11 18'!F42</f>
        <v>0</v>
      </c>
      <c r="G42" s="122">
        <f t="shared" si="26"/>
        <v>0</v>
      </c>
      <c r="H42" s="121">
        <f>'11 12'!H42+'11 18'!H42</f>
        <v>0</v>
      </c>
      <c r="I42" s="121">
        <f>'11 12'!I42+'11 18'!I42</f>
        <v>0</v>
      </c>
      <c r="J42" s="122">
        <f t="shared" si="9"/>
        <v>0</v>
      </c>
      <c r="K42" s="121">
        <f>'11 12'!K42+'11 18'!K42</f>
        <v>0</v>
      </c>
      <c r="L42" s="121">
        <f>'11 12'!L42+'11 18'!L42</f>
        <v>0</v>
      </c>
      <c r="M42" s="124">
        <f t="shared" si="10"/>
        <v>0</v>
      </c>
      <c r="N42" s="157">
        <f t="shared" si="27"/>
        <v>0</v>
      </c>
      <c r="O42" s="322">
        <f t="shared" si="27"/>
        <v>0</v>
      </c>
      <c r="P42" s="159">
        <f t="shared" si="28"/>
        <v>0</v>
      </c>
      <c r="Q42" s="143">
        <f>'11 12'!Q42+'11 18'!Q42</f>
        <v>0</v>
      </c>
      <c r="R42" s="121">
        <f>'11 12'!R42+'11 18'!R42</f>
        <v>0</v>
      </c>
      <c r="S42" s="122">
        <f t="shared" si="11"/>
        <v>0</v>
      </c>
      <c r="T42" s="121">
        <f>'11 12'!T42+'11 18'!T42</f>
        <v>0</v>
      </c>
      <c r="U42" s="121">
        <f>'11 12'!U42+'11 18'!U42</f>
        <v>0</v>
      </c>
      <c r="V42" s="122">
        <f t="shared" si="12"/>
        <v>0</v>
      </c>
      <c r="W42" s="483">
        <f>'11 12'!W42+'11 18'!W42</f>
        <v>0</v>
      </c>
      <c r="X42" s="121">
        <f>'11 12'!X42+'11 18'!X42</f>
        <v>0</v>
      </c>
      <c r="Y42" s="124">
        <f t="shared" si="13"/>
        <v>0</v>
      </c>
      <c r="Z42" s="157">
        <f t="shared" si="29"/>
        <v>0</v>
      </c>
      <c r="AA42" s="322">
        <f t="shared" si="29"/>
        <v>0</v>
      </c>
      <c r="AB42" s="159">
        <f t="shared" si="30"/>
        <v>0</v>
      </c>
      <c r="AC42" s="439">
        <f t="shared" si="31"/>
        <v>0</v>
      </c>
      <c r="AD42" s="327">
        <f t="shared" si="31"/>
        <v>0</v>
      </c>
      <c r="AE42" s="168">
        <f t="shared" si="32"/>
        <v>0</v>
      </c>
      <c r="AF42" s="143">
        <f>'11 12'!AF42+'11 18'!AF42</f>
        <v>0</v>
      </c>
      <c r="AG42" s="121">
        <f>'11 12'!AG42+'11 18'!AG42</f>
        <v>0</v>
      </c>
      <c r="AH42" s="122">
        <f t="shared" si="14"/>
        <v>0</v>
      </c>
      <c r="AI42" s="121">
        <f>'11 12'!AI42+'11 18'!AI42</f>
        <v>0</v>
      </c>
      <c r="AJ42" s="121">
        <f>'11 12'!AJ42+'11 18'!AJ42</f>
        <v>0</v>
      </c>
      <c r="AK42" s="122">
        <f t="shared" si="15"/>
        <v>0</v>
      </c>
      <c r="AL42" s="121">
        <f>'11 12'!AL42+'11 18'!AL42</f>
        <v>0</v>
      </c>
      <c r="AM42" s="121">
        <f>'11 12'!AM42+'11 18'!AM42</f>
        <v>0</v>
      </c>
      <c r="AN42" s="124">
        <f t="shared" si="16"/>
        <v>0</v>
      </c>
      <c r="AO42" s="157">
        <f t="shared" si="17"/>
        <v>0</v>
      </c>
      <c r="AP42" s="322">
        <f t="shared" si="17"/>
        <v>0</v>
      </c>
      <c r="AQ42" s="159">
        <f t="shared" si="18"/>
        <v>0</v>
      </c>
      <c r="AR42" s="143">
        <f>'11 12'!AR42+'11 18'!AR42</f>
        <v>0</v>
      </c>
      <c r="AS42" s="121">
        <f>'11 12'!AS42+'11 18'!AS42</f>
        <v>0</v>
      </c>
      <c r="AT42" s="122">
        <f t="shared" si="19"/>
        <v>0</v>
      </c>
      <c r="AU42" s="121">
        <f>'11 12'!AU42+'11 18'!AU42</f>
        <v>0</v>
      </c>
      <c r="AV42" s="121">
        <f>'11 12'!AV42+'11 18'!AV42</f>
        <v>0</v>
      </c>
      <c r="AW42" s="123">
        <f t="shared" si="20"/>
        <v>0</v>
      </c>
      <c r="AX42" s="121">
        <f>'11 12'!AX42+'11 18'!AX42</f>
        <v>0</v>
      </c>
      <c r="AY42" s="121">
        <f>'11 12'!AY42+'11 18'!AY42</f>
        <v>0</v>
      </c>
      <c r="AZ42" s="122">
        <f t="shared" si="21"/>
        <v>0</v>
      </c>
      <c r="BA42" s="157">
        <f t="shared" si="33"/>
        <v>0</v>
      </c>
      <c r="BB42" s="158">
        <f t="shared" si="33"/>
        <v>0</v>
      </c>
      <c r="BC42" s="443">
        <f t="shared" si="22"/>
        <v>0</v>
      </c>
      <c r="BD42" s="166">
        <f t="shared" si="36"/>
        <v>0</v>
      </c>
      <c r="BE42" s="167">
        <f t="shared" si="36"/>
        <v>0</v>
      </c>
      <c r="BF42" s="444">
        <f t="shared" si="24"/>
        <v>0</v>
      </c>
      <c r="BG42" s="439">
        <f t="shared" si="34"/>
        <v>0</v>
      </c>
      <c r="BH42" s="444">
        <f t="shared" si="34"/>
        <v>0</v>
      </c>
      <c r="BI42" s="444">
        <f t="shared" si="25"/>
        <v>0</v>
      </c>
      <c r="BJ42" s="465"/>
      <c r="BL42" s="456">
        <f>VLOOKUP($B42,Test!$A$131:$J$184,6,0)</f>
        <v>0</v>
      </c>
    </row>
    <row r="43" spans="1:64" s="183" customFormat="1" ht="30" customHeight="1" x14ac:dyDescent="0.5">
      <c r="A43" s="184">
        <f t="shared" si="35"/>
        <v>37</v>
      </c>
      <c r="B43" s="222">
        <v>51609</v>
      </c>
      <c r="C43" s="236" t="s">
        <v>31</v>
      </c>
      <c r="D43" s="186" t="s">
        <v>71</v>
      </c>
      <c r="E43" s="143">
        <f>'11 12'!E43+'11 18'!E43</f>
        <v>0</v>
      </c>
      <c r="F43" s="121">
        <f>'11 12'!F43+'11 18'!F43</f>
        <v>0</v>
      </c>
      <c r="G43" s="122">
        <f t="shared" si="26"/>
        <v>0</v>
      </c>
      <c r="H43" s="121">
        <f>'11 12'!H43+'11 18'!H43</f>
        <v>0</v>
      </c>
      <c r="I43" s="121">
        <f>'11 12'!I43+'11 18'!I43</f>
        <v>0</v>
      </c>
      <c r="J43" s="122">
        <f t="shared" si="9"/>
        <v>0</v>
      </c>
      <c r="K43" s="121">
        <f>'11 12'!K43+'11 18'!K43</f>
        <v>0</v>
      </c>
      <c r="L43" s="121">
        <f>'11 12'!L43+'11 18'!L43</f>
        <v>0</v>
      </c>
      <c r="M43" s="124">
        <f t="shared" si="10"/>
        <v>0</v>
      </c>
      <c r="N43" s="157">
        <f t="shared" si="27"/>
        <v>0</v>
      </c>
      <c r="O43" s="322">
        <f t="shared" si="27"/>
        <v>0</v>
      </c>
      <c r="P43" s="159">
        <f t="shared" si="28"/>
        <v>0</v>
      </c>
      <c r="Q43" s="143">
        <f>'11 12'!Q43+'11 18'!Q43</f>
        <v>0</v>
      </c>
      <c r="R43" s="121">
        <f>'11 12'!R43+'11 18'!R43</f>
        <v>0</v>
      </c>
      <c r="S43" s="122">
        <f t="shared" si="11"/>
        <v>0</v>
      </c>
      <c r="T43" s="121">
        <f>'11 12'!T43+'11 18'!T43</f>
        <v>0</v>
      </c>
      <c r="U43" s="121">
        <f>'11 12'!U43+'11 18'!U43</f>
        <v>0</v>
      </c>
      <c r="V43" s="122">
        <f t="shared" si="12"/>
        <v>0</v>
      </c>
      <c r="W43" s="483">
        <f>'11 12'!W43+'11 18'!W43</f>
        <v>0</v>
      </c>
      <c r="X43" s="121">
        <f>'11 12'!X43+'11 18'!X43</f>
        <v>0</v>
      </c>
      <c r="Y43" s="124">
        <f t="shared" si="13"/>
        <v>0</v>
      </c>
      <c r="Z43" s="157">
        <f t="shared" si="29"/>
        <v>0</v>
      </c>
      <c r="AA43" s="322">
        <f t="shared" si="29"/>
        <v>0</v>
      </c>
      <c r="AB43" s="159">
        <f t="shared" si="30"/>
        <v>0</v>
      </c>
      <c r="AC43" s="439">
        <f t="shared" si="31"/>
        <v>0</v>
      </c>
      <c r="AD43" s="327">
        <f t="shared" si="31"/>
        <v>0</v>
      </c>
      <c r="AE43" s="168">
        <f t="shared" si="32"/>
        <v>0</v>
      </c>
      <c r="AF43" s="143">
        <f>'11 12'!AF43+'11 18'!AF43</f>
        <v>0</v>
      </c>
      <c r="AG43" s="121">
        <f>'11 12'!AG43+'11 18'!AG43</f>
        <v>0</v>
      </c>
      <c r="AH43" s="122">
        <f t="shared" si="14"/>
        <v>0</v>
      </c>
      <c r="AI43" s="121">
        <f>'11 12'!AI43+'11 18'!AI43</f>
        <v>0</v>
      </c>
      <c r="AJ43" s="121">
        <f>'11 12'!AJ43+'11 18'!AJ43</f>
        <v>0</v>
      </c>
      <c r="AK43" s="122">
        <f t="shared" si="15"/>
        <v>0</v>
      </c>
      <c r="AL43" s="121">
        <f>'11 12'!AL43+'11 18'!AL43</f>
        <v>0</v>
      </c>
      <c r="AM43" s="121">
        <f>'11 12'!AM43+'11 18'!AM43</f>
        <v>0</v>
      </c>
      <c r="AN43" s="124">
        <f t="shared" si="16"/>
        <v>0</v>
      </c>
      <c r="AO43" s="157">
        <f t="shared" si="17"/>
        <v>0</v>
      </c>
      <c r="AP43" s="322">
        <f t="shared" si="17"/>
        <v>0</v>
      </c>
      <c r="AQ43" s="159">
        <f t="shared" si="18"/>
        <v>0</v>
      </c>
      <c r="AR43" s="143">
        <f>'11 12'!AR43+'11 18'!AR43</f>
        <v>0</v>
      </c>
      <c r="AS43" s="121">
        <f>'11 12'!AS43+'11 18'!AS43</f>
        <v>0</v>
      </c>
      <c r="AT43" s="122">
        <f t="shared" si="19"/>
        <v>0</v>
      </c>
      <c r="AU43" s="121">
        <f>'11 12'!AU43+'11 18'!AU43</f>
        <v>0</v>
      </c>
      <c r="AV43" s="121">
        <f>'11 12'!AV43+'11 18'!AV43</f>
        <v>0</v>
      </c>
      <c r="AW43" s="123">
        <f t="shared" si="20"/>
        <v>0</v>
      </c>
      <c r="AX43" s="121">
        <f>'11 12'!AX43+'11 18'!AX43</f>
        <v>0</v>
      </c>
      <c r="AY43" s="121">
        <f>'11 12'!AY43+'11 18'!AY43</f>
        <v>0</v>
      </c>
      <c r="AZ43" s="122">
        <f t="shared" si="21"/>
        <v>0</v>
      </c>
      <c r="BA43" s="157">
        <f t="shared" si="33"/>
        <v>0</v>
      </c>
      <c r="BB43" s="158">
        <f t="shared" si="33"/>
        <v>0</v>
      </c>
      <c r="BC43" s="443">
        <f t="shared" si="22"/>
        <v>0</v>
      </c>
      <c r="BD43" s="166">
        <f t="shared" si="36"/>
        <v>0</v>
      </c>
      <c r="BE43" s="167">
        <f t="shared" si="36"/>
        <v>0</v>
      </c>
      <c r="BF43" s="444">
        <f t="shared" si="24"/>
        <v>0</v>
      </c>
      <c r="BG43" s="439">
        <f t="shared" si="34"/>
        <v>0</v>
      </c>
      <c r="BH43" s="444">
        <f t="shared" si="34"/>
        <v>0</v>
      </c>
      <c r="BI43" s="444">
        <f t="shared" si="25"/>
        <v>0</v>
      </c>
      <c r="BJ43" s="465"/>
      <c r="BL43" s="456">
        <f>VLOOKUP($B43,Test!$A$131:$J$184,6,0)</f>
        <v>0</v>
      </c>
    </row>
    <row r="44" spans="1:64" s="183" customFormat="1" ht="30" customHeight="1" x14ac:dyDescent="0.5">
      <c r="A44" s="184">
        <f t="shared" si="35"/>
        <v>38</v>
      </c>
      <c r="B44" s="222">
        <v>51610</v>
      </c>
      <c r="C44" s="236" t="s">
        <v>32</v>
      </c>
      <c r="D44" s="186" t="s">
        <v>72</v>
      </c>
      <c r="E44" s="143">
        <f>'11 12'!E44+'11 18'!E44</f>
        <v>0</v>
      </c>
      <c r="F44" s="121">
        <f>'11 12'!F44+'11 18'!F44</f>
        <v>0</v>
      </c>
      <c r="G44" s="122">
        <f t="shared" si="26"/>
        <v>0</v>
      </c>
      <c r="H44" s="121">
        <f>'11 12'!H44+'11 18'!H44</f>
        <v>0</v>
      </c>
      <c r="I44" s="121">
        <f>'11 12'!I44+'11 18'!I44</f>
        <v>0</v>
      </c>
      <c r="J44" s="122">
        <f t="shared" si="9"/>
        <v>0</v>
      </c>
      <c r="K44" s="121">
        <f>'11 12'!K44+'11 18'!K44</f>
        <v>0</v>
      </c>
      <c r="L44" s="121">
        <f>'11 12'!L44+'11 18'!L44</f>
        <v>0</v>
      </c>
      <c r="M44" s="124">
        <f t="shared" si="10"/>
        <v>0</v>
      </c>
      <c r="N44" s="157">
        <f t="shared" si="27"/>
        <v>0</v>
      </c>
      <c r="O44" s="322">
        <f t="shared" si="27"/>
        <v>0</v>
      </c>
      <c r="P44" s="159">
        <f t="shared" si="28"/>
        <v>0</v>
      </c>
      <c r="Q44" s="143">
        <f>'11 12'!Q44+'11 18'!Q44</f>
        <v>0</v>
      </c>
      <c r="R44" s="121">
        <f>'11 12'!R44+'11 18'!R44</f>
        <v>0</v>
      </c>
      <c r="S44" s="122">
        <f t="shared" si="11"/>
        <v>0</v>
      </c>
      <c r="T44" s="121">
        <f>'11 12'!T44+'11 18'!T44</f>
        <v>0</v>
      </c>
      <c r="U44" s="121">
        <f>'11 12'!U44+'11 18'!U44</f>
        <v>0</v>
      </c>
      <c r="V44" s="122">
        <f t="shared" si="12"/>
        <v>0</v>
      </c>
      <c r="W44" s="483">
        <f>'11 12'!W44+'11 18'!W44</f>
        <v>0</v>
      </c>
      <c r="X44" s="121">
        <f>'11 12'!X44+'11 18'!X44</f>
        <v>0</v>
      </c>
      <c r="Y44" s="124">
        <f t="shared" si="13"/>
        <v>0</v>
      </c>
      <c r="Z44" s="157">
        <f t="shared" si="29"/>
        <v>0</v>
      </c>
      <c r="AA44" s="322">
        <f t="shared" si="29"/>
        <v>0</v>
      </c>
      <c r="AB44" s="159">
        <f t="shared" si="30"/>
        <v>0</v>
      </c>
      <c r="AC44" s="439">
        <f t="shared" si="31"/>
        <v>0</v>
      </c>
      <c r="AD44" s="327">
        <f t="shared" si="31"/>
        <v>0</v>
      </c>
      <c r="AE44" s="168">
        <f t="shared" si="32"/>
        <v>0</v>
      </c>
      <c r="AF44" s="143">
        <f>'11 12'!AF44+'11 18'!AF44</f>
        <v>0</v>
      </c>
      <c r="AG44" s="121">
        <f>'11 12'!AG44+'11 18'!AG44</f>
        <v>0</v>
      </c>
      <c r="AH44" s="122">
        <f t="shared" si="14"/>
        <v>0</v>
      </c>
      <c r="AI44" s="121">
        <f>'11 12'!AI44+'11 18'!AI44</f>
        <v>0</v>
      </c>
      <c r="AJ44" s="121">
        <f>'11 12'!AJ44+'11 18'!AJ44</f>
        <v>0</v>
      </c>
      <c r="AK44" s="122">
        <f t="shared" si="15"/>
        <v>0</v>
      </c>
      <c r="AL44" s="121">
        <f>'11 12'!AL44+'11 18'!AL44</f>
        <v>0</v>
      </c>
      <c r="AM44" s="121">
        <f>'11 12'!AM44+'11 18'!AM44</f>
        <v>0</v>
      </c>
      <c r="AN44" s="124">
        <f t="shared" si="16"/>
        <v>0</v>
      </c>
      <c r="AO44" s="157">
        <f t="shared" si="17"/>
        <v>0</v>
      </c>
      <c r="AP44" s="322">
        <f t="shared" si="17"/>
        <v>0</v>
      </c>
      <c r="AQ44" s="159">
        <f t="shared" si="18"/>
        <v>0</v>
      </c>
      <c r="AR44" s="143">
        <f>'11 12'!AR44+'11 18'!AR44</f>
        <v>0</v>
      </c>
      <c r="AS44" s="121">
        <f>'11 12'!AS44+'11 18'!AS44</f>
        <v>0</v>
      </c>
      <c r="AT44" s="122">
        <f t="shared" si="19"/>
        <v>0</v>
      </c>
      <c r="AU44" s="121">
        <f>'11 12'!AU44+'11 18'!AU44</f>
        <v>0</v>
      </c>
      <c r="AV44" s="121">
        <f>'11 12'!AV44+'11 18'!AV44</f>
        <v>0</v>
      </c>
      <c r="AW44" s="123">
        <f t="shared" si="20"/>
        <v>0</v>
      </c>
      <c r="AX44" s="121">
        <f>'11 12'!AX44+'11 18'!AX44</f>
        <v>0</v>
      </c>
      <c r="AY44" s="121">
        <f>'11 12'!AY44+'11 18'!AY44</f>
        <v>0</v>
      </c>
      <c r="AZ44" s="122">
        <f t="shared" si="21"/>
        <v>0</v>
      </c>
      <c r="BA44" s="157">
        <f t="shared" si="33"/>
        <v>0</v>
      </c>
      <c r="BB44" s="158">
        <f t="shared" si="33"/>
        <v>0</v>
      </c>
      <c r="BC44" s="443">
        <f t="shared" si="22"/>
        <v>0</v>
      </c>
      <c r="BD44" s="166">
        <f t="shared" si="36"/>
        <v>0</v>
      </c>
      <c r="BE44" s="167">
        <f t="shared" si="36"/>
        <v>0</v>
      </c>
      <c r="BF44" s="444">
        <f t="shared" si="24"/>
        <v>0</v>
      </c>
      <c r="BG44" s="439">
        <f t="shared" si="34"/>
        <v>0</v>
      </c>
      <c r="BH44" s="444">
        <f t="shared" si="34"/>
        <v>0</v>
      </c>
      <c r="BI44" s="444">
        <f t="shared" si="25"/>
        <v>0</v>
      </c>
      <c r="BJ44" s="465"/>
      <c r="BL44" s="456">
        <f>VLOOKUP($B44,Test!$A$131:$J$184,6,0)</f>
        <v>0</v>
      </c>
    </row>
    <row r="45" spans="1:64" s="183" customFormat="1" ht="30" customHeight="1" x14ac:dyDescent="0.5">
      <c r="A45" s="184">
        <f t="shared" si="35"/>
        <v>39</v>
      </c>
      <c r="B45" s="222">
        <v>51611</v>
      </c>
      <c r="C45" s="236" t="s">
        <v>33</v>
      </c>
      <c r="D45" s="186" t="s">
        <v>73</v>
      </c>
      <c r="E45" s="143">
        <f>'11 12'!E45+'11 18'!E45</f>
        <v>0</v>
      </c>
      <c r="F45" s="121">
        <f>'11 12'!F45+'11 18'!F45</f>
        <v>0</v>
      </c>
      <c r="G45" s="122">
        <f t="shared" si="26"/>
        <v>0</v>
      </c>
      <c r="H45" s="121">
        <f>'11 12'!H45+'11 18'!H45</f>
        <v>0</v>
      </c>
      <c r="I45" s="121">
        <f>'11 12'!I45+'11 18'!I45</f>
        <v>0</v>
      </c>
      <c r="J45" s="122">
        <f t="shared" si="9"/>
        <v>0</v>
      </c>
      <c r="K45" s="121">
        <f>'11 12'!K45+'11 18'!K45</f>
        <v>0</v>
      </c>
      <c r="L45" s="121">
        <f>'11 12'!L45+'11 18'!L45</f>
        <v>0</v>
      </c>
      <c r="M45" s="124">
        <f t="shared" si="10"/>
        <v>0</v>
      </c>
      <c r="N45" s="157">
        <f t="shared" si="27"/>
        <v>0</v>
      </c>
      <c r="O45" s="322">
        <f t="shared" si="27"/>
        <v>0</v>
      </c>
      <c r="P45" s="159">
        <f t="shared" si="28"/>
        <v>0</v>
      </c>
      <c r="Q45" s="143">
        <f>'11 12'!Q45+'11 18'!Q45</f>
        <v>0</v>
      </c>
      <c r="R45" s="121">
        <f>'11 12'!R45+'11 18'!R45</f>
        <v>0</v>
      </c>
      <c r="S45" s="122">
        <f t="shared" si="11"/>
        <v>0</v>
      </c>
      <c r="T45" s="121">
        <f>'11 12'!T45+'11 18'!T45</f>
        <v>0</v>
      </c>
      <c r="U45" s="121">
        <f>'11 12'!U45+'11 18'!U45</f>
        <v>0</v>
      </c>
      <c r="V45" s="122">
        <f t="shared" si="12"/>
        <v>0</v>
      </c>
      <c r="W45" s="483">
        <f>'11 12'!W45+'11 18'!W45</f>
        <v>0</v>
      </c>
      <c r="X45" s="121">
        <f>'11 12'!X45+'11 18'!X45</f>
        <v>0</v>
      </c>
      <c r="Y45" s="124">
        <f t="shared" si="13"/>
        <v>0</v>
      </c>
      <c r="Z45" s="157">
        <f t="shared" si="29"/>
        <v>0</v>
      </c>
      <c r="AA45" s="322">
        <f t="shared" si="29"/>
        <v>0</v>
      </c>
      <c r="AB45" s="159">
        <f t="shared" si="30"/>
        <v>0</v>
      </c>
      <c r="AC45" s="439">
        <f t="shared" si="31"/>
        <v>0</v>
      </c>
      <c r="AD45" s="327">
        <f t="shared" si="31"/>
        <v>0</v>
      </c>
      <c r="AE45" s="168">
        <f t="shared" si="32"/>
        <v>0</v>
      </c>
      <c r="AF45" s="143">
        <f>'11 12'!AF45+'11 18'!AF45</f>
        <v>0</v>
      </c>
      <c r="AG45" s="121">
        <f>'11 12'!AG45+'11 18'!AG45</f>
        <v>0</v>
      </c>
      <c r="AH45" s="122">
        <f t="shared" si="14"/>
        <v>0</v>
      </c>
      <c r="AI45" s="121">
        <f>'11 12'!AI45+'11 18'!AI45</f>
        <v>0</v>
      </c>
      <c r="AJ45" s="121">
        <f>'11 12'!AJ45+'11 18'!AJ45</f>
        <v>0</v>
      </c>
      <c r="AK45" s="122">
        <f t="shared" si="15"/>
        <v>0</v>
      </c>
      <c r="AL45" s="121">
        <f>'11 12'!AL45+'11 18'!AL45</f>
        <v>0</v>
      </c>
      <c r="AM45" s="121">
        <f>'11 12'!AM45+'11 18'!AM45</f>
        <v>0</v>
      </c>
      <c r="AN45" s="124">
        <f t="shared" si="16"/>
        <v>0</v>
      </c>
      <c r="AO45" s="157">
        <f t="shared" si="17"/>
        <v>0</v>
      </c>
      <c r="AP45" s="322">
        <f t="shared" si="17"/>
        <v>0</v>
      </c>
      <c r="AQ45" s="159">
        <f t="shared" si="18"/>
        <v>0</v>
      </c>
      <c r="AR45" s="143">
        <f>'11 12'!AR45+'11 18'!AR45</f>
        <v>0</v>
      </c>
      <c r="AS45" s="121">
        <f>'11 12'!AS45+'11 18'!AS45</f>
        <v>0</v>
      </c>
      <c r="AT45" s="122">
        <f t="shared" si="19"/>
        <v>0</v>
      </c>
      <c r="AU45" s="121">
        <f>'11 12'!AU45+'11 18'!AU45</f>
        <v>0</v>
      </c>
      <c r="AV45" s="121">
        <f>'11 12'!AV45+'11 18'!AV45</f>
        <v>0</v>
      </c>
      <c r="AW45" s="123">
        <f t="shared" si="20"/>
        <v>0</v>
      </c>
      <c r="AX45" s="121">
        <f>'11 12'!AX45+'11 18'!AX45</f>
        <v>0</v>
      </c>
      <c r="AY45" s="121">
        <f>'11 12'!AY45+'11 18'!AY45</f>
        <v>0</v>
      </c>
      <c r="AZ45" s="122">
        <f t="shared" si="21"/>
        <v>0</v>
      </c>
      <c r="BA45" s="157">
        <f t="shared" si="33"/>
        <v>0</v>
      </c>
      <c r="BB45" s="158">
        <f t="shared" si="33"/>
        <v>0</v>
      </c>
      <c r="BC45" s="443">
        <f t="shared" si="22"/>
        <v>0</v>
      </c>
      <c r="BD45" s="166">
        <f t="shared" si="36"/>
        <v>0</v>
      </c>
      <c r="BE45" s="167">
        <f t="shared" si="36"/>
        <v>0</v>
      </c>
      <c r="BF45" s="444">
        <f t="shared" si="24"/>
        <v>0</v>
      </c>
      <c r="BG45" s="439">
        <f t="shared" si="34"/>
        <v>0</v>
      </c>
      <c r="BH45" s="444">
        <f t="shared" si="34"/>
        <v>0</v>
      </c>
      <c r="BI45" s="444">
        <f t="shared" si="25"/>
        <v>0</v>
      </c>
      <c r="BJ45" s="465"/>
      <c r="BL45" s="456">
        <f>VLOOKUP($B45,Test!$A$131:$J$184,6,0)</f>
        <v>0</v>
      </c>
    </row>
    <row r="46" spans="1:64" s="183" customFormat="1" ht="30" customHeight="1" x14ac:dyDescent="0.5">
      <c r="A46" s="184">
        <f t="shared" si="35"/>
        <v>40</v>
      </c>
      <c r="B46" s="222">
        <v>51612</v>
      </c>
      <c r="C46" s="236" t="s">
        <v>34</v>
      </c>
      <c r="D46" s="186" t="s">
        <v>85</v>
      </c>
      <c r="E46" s="143">
        <f>'11 12'!E46+'11 18'!E46</f>
        <v>0</v>
      </c>
      <c r="F46" s="121">
        <f>'11 12'!F46+'11 18'!F46</f>
        <v>0</v>
      </c>
      <c r="G46" s="122">
        <f t="shared" si="26"/>
        <v>0</v>
      </c>
      <c r="H46" s="121">
        <f>'11 12'!H46+'11 18'!H46</f>
        <v>0</v>
      </c>
      <c r="I46" s="121">
        <f>'11 12'!I46+'11 18'!I46</f>
        <v>0</v>
      </c>
      <c r="J46" s="122">
        <f t="shared" si="9"/>
        <v>0</v>
      </c>
      <c r="K46" s="121">
        <f>'11 12'!K46+'11 18'!K46</f>
        <v>0</v>
      </c>
      <c r="L46" s="121">
        <f>'11 12'!L46+'11 18'!L46</f>
        <v>0</v>
      </c>
      <c r="M46" s="124">
        <f t="shared" si="10"/>
        <v>0</v>
      </c>
      <c r="N46" s="157">
        <f t="shared" si="27"/>
        <v>0</v>
      </c>
      <c r="O46" s="322">
        <f t="shared" si="27"/>
        <v>0</v>
      </c>
      <c r="P46" s="159">
        <f t="shared" si="28"/>
        <v>0</v>
      </c>
      <c r="Q46" s="143">
        <f>'11 12'!Q46+'11 18'!Q46</f>
        <v>0</v>
      </c>
      <c r="R46" s="121">
        <f>'11 12'!R46+'11 18'!R46</f>
        <v>0</v>
      </c>
      <c r="S46" s="122">
        <f t="shared" si="11"/>
        <v>0</v>
      </c>
      <c r="T46" s="121">
        <f>'11 12'!T46+'11 18'!T46</f>
        <v>0</v>
      </c>
      <c r="U46" s="121">
        <f>'11 12'!U46+'11 18'!U46</f>
        <v>0</v>
      </c>
      <c r="V46" s="122">
        <f t="shared" si="12"/>
        <v>0</v>
      </c>
      <c r="W46" s="483">
        <f>'11 12'!W46+'11 18'!W46</f>
        <v>0</v>
      </c>
      <c r="X46" s="121">
        <f>'11 12'!X46+'11 18'!X46</f>
        <v>0</v>
      </c>
      <c r="Y46" s="124">
        <f t="shared" si="13"/>
        <v>0</v>
      </c>
      <c r="Z46" s="157">
        <f t="shared" si="29"/>
        <v>0</v>
      </c>
      <c r="AA46" s="322">
        <f t="shared" si="29"/>
        <v>0</v>
      </c>
      <c r="AB46" s="159">
        <f t="shared" si="30"/>
        <v>0</v>
      </c>
      <c r="AC46" s="439">
        <f t="shared" si="31"/>
        <v>0</v>
      </c>
      <c r="AD46" s="327">
        <f t="shared" si="31"/>
        <v>0</v>
      </c>
      <c r="AE46" s="168">
        <f t="shared" si="32"/>
        <v>0</v>
      </c>
      <c r="AF46" s="143">
        <f>'11 12'!AF46+'11 18'!AF46</f>
        <v>0</v>
      </c>
      <c r="AG46" s="121">
        <f>'11 12'!AG46+'11 18'!AG46</f>
        <v>0</v>
      </c>
      <c r="AH46" s="122">
        <f t="shared" si="14"/>
        <v>0</v>
      </c>
      <c r="AI46" s="121">
        <f>'11 12'!AI46+'11 18'!AI46</f>
        <v>0</v>
      </c>
      <c r="AJ46" s="121">
        <f>'11 12'!AJ46+'11 18'!AJ46</f>
        <v>0</v>
      </c>
      <c r="AK46" s="122">
        <f t="shared" si="15"/>
        <v>0</v>
      </c>
      <c r="AL46" s="121">
        <f>'11 12'!AL46+'11 18'!AL46</f>
        <v>0</v>
      </c>
      <c r="AM46" s="121">
        <f>'11 12'!AM46+'11 18'!AM46</f>
        <v>0</v>
      </c>
      <c r="AN46" s="124">
        <f t="shared" si="16"/>
        <v>0</v>
      </c>
      <c r="AO46" s="157">
        <f t="shared" si="17"/>
        <v>0</v>
      </c>
      <c r="AP46" s="322">
        <f t="shared" si="17"/>
        <v>0</v>
      </c>
      <c r="AQ46" s="159">
        <f t="shared" si="18"/>
        <v>0</v>
      </c>
      <c r="AR46" s="143">
        <f>'11 12'!AR46+'11 18'!AR46</f>
        <v>0</v>
      </c>
      <c r="AS46" s="121">
        <f>'11 12'!AS46+'11 18'!AS46</f>
        <v>0</v>
      </c>
      <c r="AT46" s="122">
        <f t="shared" si="19"/>
        <v>0</v>
      </c>
      <c r="AU46" s="121">
        <f>'11 12'!AU46+'11 18'!AU46</f>
        <v>0</v>
      </c>
      <c r="AV46" s="121">
        <f>'11 12'!AV46+'11 18'!AV46</f>
        <v>0</v>
      </c>
      <c r="AW46" s="123">
        <f t="shared" si="20"/>
        <v>0</v>
      </c>
      <c r="AX46" s="121">
        <f>'11 12'!AX46+'11 18'!AX46</f>
        <v>0</v>
      </c>
      <c r="AY46" s="121">
        <f>'11 12'!AY46+'11 18'!AY46</f>
        <v>0</v>
      </c>
      <c r="AZ46" s="122">
        <f t="shared" si="21"/>
        <v>0</v>
      </c>
      <c r="BA46" s="157">
        <f t="shared" si="33"/>
        <v>0</v>
      </c>
      <c r="BB46" s="158">
        <f t="shared" si="33"/>
        <v>0</v>
      </c>
      <c r="BC46" s="443">
        <f t="shared" si="22"/>
        <v>0</v>
      </c>
      <c r="BD46" s="166">
        <f t="shared" si="36"/>
        <v>0</v>
      </c>
      <c r="BE46" s="167">
        <f t="shared" si="36"/>
        <v>0</v>
      </c>
      <c r="BF46" s="444">
        <f t="shared" si="24"/>
        <v>0</v>
      </c>
      <c r="BG46" s="439">
        <f t="shared" si="34"/>
        <v>0</v>
      </c>
      <c r="BH46" s="444">
        <f t="shared" si="34"/>
        <v>0</v>
      </c>
      <c r="BI46" s="444">
        <f t="shared" si="25"/>
        <v>0</v>
      </c>
      <c r="BJ46" s="465"/>
      <c r="BL46" s="456">
        <f>VLOOKUP($B46,Test!$A$131:$J$184,6,0)</f>
        <v>0</v>
      </c>
    </row>
    <row r="47" spans="1:64" s="183" customFormat="1" ht="30" customHeight="1" x14ac:dyDescent="0.5">
      <c r="A47" s="184">
        <f t="shared" si="35"/>
        <v>41</v>
      </c>
      <c r="B47" s="222">
        <v>51613</v>
      </c>
      <c r="C47" s="236" t="s">
        <v>35</v>
      </c>
      <c r="D47" s="186" t="s">
        <v>74</v>
      </c>
      <c r="E47" s="143">
        <f>'11 12'!E47+'11 18'!E47</f>
        <v>0</v>
      </c>
      <c r="F47" s="121">
        <f>'11 12'!F47+'11 18'!F47</f>
        <v>0</v>
      </c>
      <c r="G47" s="122">
        <f t="shared" si="26"/>
        <v>0</v>
      </c>
      <c r="H47" s="121">
        <f>'11 12'!H47+'11 18'!H47</f>
        <v>0</v>
      </c>
      <c r="I47" s="121">
        <f>'11 12'!I47+'11 18'!I47</f>
        <v>0</v>
      </c>
      <c r="J47" s="122">
        <f t="shared" si="9"/>
        <v>0</v>
      </c>
      <c r="K47" s="121">
        <f>'11 12'!K47+'11 18'!K47</f>
        <v>0</v>
      </c>
      <c r="L47" s="121">
        <f>'11 12'!L47+'11 18'!L47</f>
        <v>0</v>
      </c>
      <c r="M47" s="124">
        <f t="shared" si="10"/>
        <v>0</v>
      </c>
      <c r="N47" s="157">
        <f t="shared" si="27"/>
        <v>0</v>
      </c>
      <c r="O47" s="322">
        <f t="shared" si="27"/>
        <v>0</v>
      </c>
      <c r="P47" s="159">
        <f t="shared" si="28"/>
        <v>0</v>
      </c>
      <c r="Q47" s="143">
        <f>'11 12'!Q47+'11 18'!Q47</f>
        <v>0</v>
      </c>
      <c r="R47" s="121">
        <f>'11 12'!R47+'11 18'!R47</f>
        <v>0</v>
      </c>
      <c r="S47" s="122">
        <f t="shared" si="11"/>
        <v>0</v>
      </c>
      <c r="T47" s="121">
        <f>'11 12'!T47+'11 18'!T47</f>
        <v>0</v>
      </c>
      <c r="U47" s="121">
        <f>'11 12'!U47+'11 18'!U47</f>
        <v>0</v>
      </c>
      <c r="V47" s="122">
        <f t="shared" si="12"/>
        <v>0</v>
      </c>
      <c r="W47" s="483">
        <f>'11 12'!W47+'11 18'!W47</f>
        <v>0</v>
      </c>
      <c r="X47" s="121">
        <f>'11 12'!X47+'11 18'!X47</f>
        <v>0</v>
      </c>
      <c r="Y47" s="124">
        <f t="shared" si="13"/>
        <v>0</v>
      </c>
      <c r="Z47" s="157">
        <f t="shared" si="29"/>
        <v>0</v>
      </c>
      <c r="AA47" s="322">
        <f t="shared" si="29"/>
        <v>0</v>
      </c>
      <c r="AB47" s="159">
        <f t="shared" si="30"/>
        <v>0</v>
      </c>
      <c r="AC47" s="439">
        <f t="shared" si="31"/>
        <v>0</v>
      </c>
      <c r="AD47" s="327">
        <f t="shared" si="31"/>
        <v>0</v>
      </c>
      <c r="AE47" s="168">
        <f t="shared" si="32"/>
        <v>0</v>
      </c>
      <c r="AF47" s="143">
        <f>'11 12'!AF47+'11 18'!AF47</f>
        <v>0</v>
      </c>
      <c r="AG47" s="121">
        <f>'11 12'!AG47+'11 18'!AG47</f>
        <v>0</v>
      </c>
      <c r="AH47" s="122">
        <f t="shared" si="14"/>
        <v>0</v>
      </c>
      <c r="AI47" s="121">
        <f>'11 12'!AI47+'11 18'!AI47</f>
        <v>0</v>
      </c>
      <c r="AJ47" s="121">
        <f>'11 12'!AJ47+'11 18'!AJ47</f>
        <v>0</v>
      </c>
      <c r="AK47" s="122">
        <f t="shared" si="15"/>
        <v>0</v>
      </c>
      <c r="AL47" s="121">
        <f>'11 12'!AL47+'11 18'!AL47</f>
        <v>0</v>
      </c>
      <c r="AM47" s="121">
        <f>'11 12'!AM47+'11 18'!AM47</f>
        <v>0</v>
      </c>
      <c r="AN47" s="124">
        <f t="shared" si="16"/>
        <v>0</v>
      </c>
      <c r="AO47" s="157">
        <f t="shared" si="17"/>
        <v>0</v>
      </c>
      <c r="AP47" s="322">
        <f t="shared" si="17"/>
        <v>0</v>
      </c>
      <c r="AQ47" s="159">
        <f t="shared" si="18"/>
        <v>0</v>
      </c>
      <c r="AR47" s="143">
        <f>'11 12'!AR47+'11 18'!AR47</f>
        <v>0</v>
      </c>
      <c r="AS47" s="121">
        <f>'11 12'!AS47+'11 18'!AS47</f>
        <v>0</v>
      </c>
      <c r="AT47" s="122">
        <f t="shared" si="19"/>
        <v>0</v>
      </c>
      <c r="AU47" s="121">
        <f>'11 12'!AU47+'11 18'!AU47</f>
        <v>0</v>
      </c>
      <c r="AV47" s="121">
        <f>'11 12'!AV47+'11 18'!AV47</f>
        <v>0</v>
      </c>
      <c r="AW47" s="123">
        <f t="shared" si="20"/>
        <v>0</v>
      </c>
      <c r="AX47" s="121">
        <f>'11 12'!AX47+'11 18'!AX47</f>
        <v>0</v>
      </c>
      <c r="AY47" s="121">
        <f>'11 12'!AY47+'11 18'!AY47</f>
        <v>0</v>
      </c>
      <c r="AZ47" s="122">
        <f t="shared" si="21"/>
        <v>0</v>
      </c>
      <c r="BA47" s="157">
        <f t="shared" si="33"/>
        <v>0</v>
      </c>
      <c r="BB47" s="158">
        <f t="shared" si="33"/>
        <v>0</v>
      </c>
      <c r="BC47" s="443">
        <f t="shared" si="22"/>
        <v>0</v>
      </c>
      <c r="BD47" s="166">
        <f t="shared" si="36"/>
        <v>0</v>
      </c>
      <c r="BE47" s="167">
        <f t="shared" si="36"/>
        <v>0</v>
      </c>
      <c r="BF47" s="444">
        <f t="shared" si="24"/>
        <v>0</v>
      </c>
      <c r="BG47" s="439">
        <f t="shared" si="34"/>
        <v>0</v>
      </c>
      <c r="BH47" s="444">
        <f t="shared" si="34"/>
        <v>0</v>
      </c>
      <c r="BI47" s="444">
        <f t="shared" si="25"/>
        <v>0</v>
      </c>
      <c r="BJ47" s="465"/>
      <c r="BL47" s="456">
        <f>VLOOKUP($B47,Test!$A$131:$J$184,6,0)</f>
        <v>0</v>
      </c>
    </row>
    <row r="48" spans="1:64" s="183" customFormat="1" ht="30" customHeight="1" x14ac:dyDescent="0.5">
      <c r="A48" s="184">
        <f t="shared" si="35"/>
        <v>42</v>
      </c>
      <c r="B48" s="222">
        <v>51614</v>
      </c>
      <c r="C48" s="236" t="s">
        <v>80</v>
      </c>
      <c r="D48" s="186" t="s">
        <v>75</v>
      </c>
      <c r="E48" s="143">
        <f>'11 12'!E48+'11 18'!E48</f>
        <v>0</v>
      </c>
      <c r="F48" s="121">
        <f>'11 12'!F48+'11 18'!F48</f>
        <v>0</v>
      </c>
      <c r="G48" s="122">
        <f t="shared" si="26"/>
        <v>0</v>
      </c>
      <c r="H48" s="121">
        <f>'11 12'!H48+'11 18'!H48</f>
        <v>0</v>
      </c>
      <c r="I48" s="121">
        <f>'11 12'!I48+'11 18'!I48</f>
        <v>0</v>
      </c>
      <c r="J48" s="122">
        <f t="shared" si="9"/>
        <v>0</v>
      </c>
      <c r="K48" s="121">
        <f>'11 12'!K48+'11 18'!K48</f>
        <v>0</v>
      </c>
      <c r="L48" s="121">
        <f>'11 12'!L48+'11 18'!L48</f>
        <v>0</v>
      </c>
      <c r="M48" s="124">
        <f t="shared" si="10"/>
        <v>0</v>
      </c>
      <c r="N48" s="157">
        <f t="shared" si="27"/>
        <v>0</v>
      </c>
      <c r="O48" s="322">
        <f t="shared" si="27"/>
        <v>0</v>
      </c>
      <c r="P48" s="159">
        <f t="shared" si="28"/>
        <v>0</v>
      </c>
      <c r="Q48" s="143">
        <f>'11 12'!Q48+'11 18'!Q48</f>
        <v>0</v>
      </c>
      <c r="R48" s="121">
        <f>'11 12'!R48+'11 18'!R48</f>
        <v>0</v>
      </c>
      <c r="S48" s="122">
        <f t="shared" si="11"/>
        <v>0</v>
      </c>
      <c r="T48" s="121">
        <f>'11 12'!T48+'11 18'!T48</f>
        <v>0</v>
      </c>
      <c r="U48" s="121">
        <f>'11 12'!U48+'11 18'!U48</f>
        <v>0</v>
      </c>
      <c r="V48" s="122">
        <f t="shared" si="12"/>
        <v>0</v>
      </c>
      <c r="W48" s="483">
        <f>'11 12'!W48+'11 18'!W48</f>
        <v>0</v>
      </c>
      <c r="X48" s="121">
        <f>'11 12'!X48+'11 18'!X48</f>
        <v>0</v>
      </c>
      <c r="Y48" s="124">
        <f t="shared" si="13"/>
        <v>0</v>
      </c>
      <c r="Z48" s="157">
        <f t="shared" si="29"/>
        <v>0</v>
      </c>
      <c r="AA48" s="322">
        <f t="shared" si="29"/>
        <v>0</v>
      </c>
      <c r="AB48" s="159">
        <f t="shared" si="30"/>
        <v>0</v>
      </c>
      <c r="AC48" s="439">
        <f t="shared" si="31"/>
        <v>0</v>
      </c>
      <c r="AD48" s="327">
        <f t="shared" si="31"/>
        <v>0</v>
      </c>
      <c r="AE48" s="168">
        <f t="shared" si="32"/>
        <v>0</v>
      </c>
      <c r="AF48" s="143">
        <f>'11 12'!AF48+'11 18'!AF48</f>
        <v>0</v>
      </c>
      <c r="AG48" s="121">
        <f>'11 12'!AG48+'11 18'!AG48</f>
        <v>0</v>
      </c>
      <c r="AH48" s="122">
        <f t="shared" si="14"/>
        <v>0</v>
      </c>
      <c r="AI48" s="121">
        <f>'11 12'!AI48+'11 18'!AI48</f>
        <v>0</v>
      </c>
      <c r="AJ48" s="121">
        <f>'11 12'!AJ48+'11 18'!AJ48</f>
        <v>0</v>
      </c>
      <c r="AK48" s="122">
        <f t="shared" si="15"/>
        <v>0</v>
      </c>
      <c r="AL48" s="121">
        <f>'11 12'!AL48+'11 18'!AL48</f>
        <v>0</v>
      </c>
      <c r="AM48" s="121">
        <f>'11 12'!AM48+'11 18'!AM48</f>
        <v>0</v>
      </c>
      <c r="AN48" s="124">
        <f t="shared" si="16"/>
        <v>0</v>
      </c>
      <c r="AO48" s="157">
        <f t="shared" si="17"/>
        <v>0</v>
      </c>
      <c r="AP48" s="322">
        <f t="shared" si="17"/>
        <v>0</v>
      </c>
      <c r="AQ48" s="159">
        <f t="shared" si="18"/>
        <v>0</v>
      </c>
      <c r="AR48" s="143">
        <f>'11 12'!AR48+'11 18'!AR48</f>
        <v>0</v>
      </c>
      <c r="AS48" s="121">
        <f>'11 12'!AS48+'11 18'!AS48</f>
        <v>0</v>
      </c>
      <c r="AT48" s="122">
        <f t="shared" si="19"/>
        <v>0</v>
      </c>
      <c r="AU48" s="121">
        <f>'11 12'!AU48+'11 18'!AU48</f>
        <v>0</v>
      </c>
      <c r="AV48" s="121">
        <f>'11 12'!AV48+'11 18'!AV48</f>
        <v>0</v>
      </c>
      <c r="AW48" s="123">
        <f t="shared" si="20"/>
        <v>0</v>
      </c>
      <c r="AX48" s="121">
        <f>'11 12'!AX48+'11 18'!AX48</f>
        <v>0</v>
      </c>
      <c r="AY48" s="121">
        <f>'11 12'!AY48+'11 18'!AY48</f>
        <v>0</v>
      </c>
      <c r="AZ48" s="122">
        <f t="shared" si="21"/>
        <v>0</v>
      </c>
      <c r="BA48" s="157">
        <f t="shared" si="33"/>
        <v>0</v>
      </c>
      <c r="BB48" s="158">
        <f t="shared" si="33"/>
        <v>0</v>
      </c>
      <c r="BC48" s="443">
        <f t="shared" si="22"/>
        <v>0</v>
      </c>
      <c r="BD48" s="166">
        <f t="shared" si="36"/>
        <v>0</v>
      </c>
      <c r="BE48" s="167">
        <f t="shared" si="36"/>
        <v>0</v>
      </c>
      <c r="BF48" s="444">
        <f t="shared" si="24"/>
        <v>0</v>
      </c>
      <c r="BG48" s="439">
        <f t="shared" si="34"/>
        <v>0</v>
      </c>
      <c r="BH48" s="444">
        <f t="shared" si="34"/>
        <v>0</v>
      </c>
      <c r="BI48" s="444">
        <f t="shared" si="25"/>
        <v>0</v>
      </c>
      <c r="BJ48" s="465"/>
      <c r="BL48" s="456">
        <f>VLOOKUP($B48,Test!$A$131:$J$184,6,0)</f>
        <v>0</v>
      </c>
    </row>
    <row r="49" spans="1:64" s="183" customFormat="1" ht="30" customHeight="1" x14ac:dyDescent="0.5">
      <c r="A49" s="184">
        <f t="shared" si="35"/>
        <v>43</v>
      </c>
      <c r="B49" s="222">
        <v>51615</v>
      </c>
      <c r="C49" s="236" t="s">
        <v>81</v>
      </c>
      <c r="D49" s="186" t="s">
        <v>86</v>
      </c>
      <c r="E49" s="143">
        <f>'11 12'!E49+'11 18'!E49</f>
        <v>0</v>
      </c>
      <c r="F49" s="121">
        <f>'11 12'!F49+'11 18'!F49</f>
        <v>0</v>
      </c>
      <c r="G49" s="122">
        <f t="shared" si="26"/>
        <v>0</v>
      </c>
      <c r="H49" s="121">
        <f>'11 12'!H49+'11 18'!H49</f>
        <v>0</v>
      </c>
      <c r="I49" s="121">
        <f>'11 12'!I49+'11 18'!I49</f>
        <v>0</v>
      </c>
      <c r="J49" s="122">
        <f t="shared" si="9"/>
        <v>0</v>
      </c>
      <c r="K49" s="121">
        <f>'11 12'!K49+'11 18'!K49</f>
        <v>0</v>
      </c>
      <c r="L49" s="121">
        <f>'11 12'!L49+'11 18'!L49</f>
        <v>0</v>
      </c>
      <c r="M49" s="124">
        <f t="shared" si="10"/>
        <v>0</v>
      </c>
      <c r="N49" s="157">
        <f t="shared" si="27"/>
        <v>0</v>
      </c>
      <c r="O49" s="322">
        <f t="shared" si="27"/>
        <v>0</v>
      </c>
      <c r="P49" s="159">
        <f t="shared" si="28"/>
        <v>0</v>
      </c>
      <c r="Q49" s="143">
        <f>'11 12'!Q49+'11 18'!Q49</f>
        <v>0</v>
      </c>
      <c r="R49" s="121">
        <f>'11 12'!R49+'11 18'!R49</f>
        <v>0</v>
      </c>
      <c r="S49" s="122">
        <f t="shared" si="11"/>
        <v>0</v>
      </c>
      <c r="T49" s="121">
        <f>'11 12'!T49+'11 18'!T49</f>
        <v>0</v>
      </c>
      <c r="U49" s="121">
        <f>'11 12'!U49+'11 18'!U49</f>
        <v>0</v>
      </c>
      <c r="V49" s="122">
        <f t="shared" si="12"/>
        <v>0</v>
      </c>
      <c r="W49" s="483">
        <f>'11 12'!W49+'11 18'!W49</f>
        <v>0</v>
      </c>
      <c r="X49" s="121">
        <f>'11 12'!X49+'11 18'!X49</f>
        <v>0</v>
      </c>
      <c r="Y49" s="124">
        <f t="shared" si="13"/>
        <v>0</v>
      </c>
      <c r="Z49" s="157">
        <f t="shared" si="29"/>
        <v>0</v>
      </c>
      <c r="AA49" s="322">
        <f t="shared" si="29"/>
        <v>0</v>
      </c>
      <c r="AB49" s="159">
        <f t="shared" si="30"/>
        <v>0</v>
      </c>
      <c r="AC49" s="439">
        <f t="shared" si="31"/>
        <v>0</v>
      </c>
      <c r="AD49" s="327">
        <f t="shared" si="31"/>
        <v>0</v>
      </c>
      <c r="AE49" s="168">
        <f t="shared" si="32"/>
        <v>0</v>
      </c>
      <c r="AF49" s="143">
        <f>'11 12'!AF49+'11 18'!AF49</f>
        <v>0</v>
      </c>
      <c r="AG49" s="121">
        <f>'11 12'!AG49+'11 18'!AG49</f>
        <v>0</v>
      </c>
      <c r="AH49" s="122">
        <f t="shared" si="14"/>
        <v>0</v>
      </c>
      <c r="AI49" s="121">
        <f>'11 12'!AI49+'11 18'!AI49</f>
        <v>0</v>
      </c>
      <c r="AJ49" s="121">
        <f>'11 12'!AJ49+'11 18'!AJ49</f>
        <v>0</v>
      </c>
      <c r="AK49" s="122">
        <f t="shared" si="15"/>
        <v>0</v>
      </c>
      <c r="AL49" s="121">
        <f>'11 12'!AL49+'11 18'!AL49</f>
        <v>0</v>
      </c>
      <c r="AM49" s="121">
        <f>'11 12'!AM49+'11 18'!AM49</f>
        <v>0</v>
      </c>
      <c r="AN49" s="124">
        <f t="shared" si="16"/>
        <v>0</v>
      </c>
      <c r="AO49" s="157">
        <f t="shared" si="17"/>
        <v>0</v>
      </c>
      <c r="AP49" s="322">
        <f t="shared" si="17"/>
        <v>0</v>
      </c>
      <c r="AQ49" s="159">
        <f t="shared" si="18"/>
        <v>0</v>
      </c>
      <c r="AR49" s="143">
        <f>'11 12'!AR49+'11 18'!AR49</f>
        <v>0</v>
      </c>
      <c r="AS49" s="121">
        <f>'11 12'!AS49+'11 18'!AS49</f>
        <v>0</v>
      </c>
      <c r="AT49" s="122">
        <f t="shared" si="19"/>
        <v>0</v>
      </c>
      <c r="AU49" s="121">
        <f>'11 12'!AU49+'11 18'!AU49</f>
        <v>0</v>
      </c>
      <c r="AV49" s="121">
        <f>'11 12'!AV49+'11 18'!AV49</f>
        <v>0</v>
      </c>
      <c r="AW49" s="123">
        <f t="shared" si="20"/>
        <v>0</v>
      </c>
      <c r="AX49" s="121">
        <f>'11 12'!AX49+'11 18'!AX49</f>
        <v>0</v>
      </c>
      <c r="AY49" s="121">
        <f>'11 12'!AY49+'11 18'!AY49</f>
        <v>0</v>
      </c>
      <c r="AZ49" s="122">
        <f t="shared" si="21"/>
        <v>0</v>
      </c>
      <c r="BA49" s="157">
        <f t="shared" si="33"/>
        <v>0</v>
      </c>
      <c r="BB49" s="158">
        <f t="shared" si="33"/>
        <v>0</v>
      </c>
      <c r="BC49" s="443">
        <f t="shared" si="22"/>
        <v>0</v>
      </c>
      <c r="BD49" s="166">
        <f t="shared" si="36"/>
        <v>0</v>
      </c>
      <c r="BE49" s="167">
        <f t="shared" si="36"/>
        <v>0</v>
      </c>
      <c r="BF49" s="444">
        <f t="shared" si="24"/>
        <v>0</v>
      </c>
      <c r="BG49" s="439">
        <f t="shared" si="34"/>
        <v>0</v>
      </c>
      <c r="BH49" s="444">
        <f t="shared" si="34"/>
        <v>0</v>
      </c>
      <c r="BI49" s="444">
        <f t="shared" si="25"/>
        <v>0</v>
      </c>
      <c r="BJ49" s="465"/>
      <c r="BL49" s="456">
        <f>VLOOKUP($B49,Test!$A$131:$J$184,6,0)</f>
        <v>0</v>
      </c>
    </row>
    <row r="50" spans="1:64" s="183" customFormat="1" ht="30" customHeight="1" x14ac:dyDescent="0.5">
      <c r="A50" s="184">
        <f t="shared" si="35"/>
        <v>44</v>
      </c>
      <c r="B50" s="222">
        <v>51616</v>
      </c>
      <c r="C50" s="236" t="s">
        <v>36</v>
      </c>
      <c r="D50" s="186" t="s">
        <v>76</v>
      </c>
      <c r="E50" s="143">
        <f>'11 12'!E50+'11 18'!E50</f>
        <v>0</v>
      </c>
      <c r="F50" s="121">
        <f>'11 12'!F50+'11 18'!F50</f>
        <v>0</v>
      </c>
      <c r="G50" s="122">
        <f t="shared" si="26"/>
        <v>0</v>
      </c>
      <c r="H50" s="121">
        <f>'11 12'!H50+'11 18'!H50</f>
        <v>0</v>
      </c>
      <c r="I50" s="121">
        <f>'11 12'!I50+'11 18'!I50</f>
        <v>0</v>
      </c>
      <c r="J50" s="122">
        <f t="shared" si="9"/>
        <v>0</v>
      </c>
      <c r="K50" s="121">
        <f>'11 12'!K50+'11 18'!K50</f>
        <v>0</v>
      </c>
      <c r="L50" s="121">
        <f>'11 12'!L50+'11 18'!L50</f>
        <v>0</v>
      </c>
      <c r="M50" s="124">
        <f t="shared" si="10"/>
        <v>0</v>
      </c>
      <c r="N50" s="157">
        <f t="shared" si="27"/>
        <v>0</v>
      </c>
      <c r="O50" s="322">
        <f t="shared" si="27"/>
        <v>0</v>
      </c>
      <c r="P50" s="159">
        <f t="shared" si="28"/>
        <v>0</v>
      </c>
      <c r="Q50" s="143">
        <f>'11 12'!Q50+'11 18'!Q50</f>
        <v>0</v>
      </c>
      <c r="R50" s="121">
        <f>'11 12'!R50+'11 18'!R50</f>
        <v>0</v>
      </c>
      <c r="S50" s="122">
        <f t="shared" si="11"/>
        <v>0</v>
      </c>
      <c r="T50" s="121">
        <f>'11 12'!T50+'11 18'!T50</f>
        <v>0</v>
      </c>
      <c r="U50" s="121">
        <f>'11 12'!U50+'11 18'!U50</f>
        <v>0</v>
      </c>
      <c r="V50" s="122">
        <f t="shared" si="12"/>
        <v>0</v>
      </c>
      <c r="W50" s="483">
        <f>'11 12'!W50+'11 18'!W50</f>
        <v>0</v>
      </c>
      <c r="X50" s="121">
        <f>'11 12'!X50+'11 18'!X50</f>
        <v>0</v>
      </c>
      <c r="Y50" s="124">
        <f t="shared" si="13"/>
        <v>0</v>
      </c>
      <c r="Z50" s="157">
        <f t="shared" si="29"/>
        <v>0</v>
      </c>
      <c r="AA50" s="322">
        <f t="shared" si="29"/>
        <v>0</v>
      </c>
      <c r="AB50" s="159">
        <f t="shared" si="30"/>
        <v>0</v>
      </c>
      <c r="AC50" s="439">
        <f t="shared" si="31"/>
        <v>0</v>
      </c>
      <c r="AD50" s="327">
        <f t="shared" si="31"/>
        <v>0</v>
      </c>
      <c r="AE50" s="168">
        <f t="shared" si="32"/>
        <v>0</v>
      </c>
      <c r="AF50" s="143">
        <f>'11 12'!AF50+'11 18'!AF50</f>
        <v>0</v>
      </c>
      <c r="AG50" s="121">
        <f>'11 12'!AG50+'11 18'!AG50</f>
        <v>0</v>
      </c>
      <c r="AH50" s="122">
        <f t="shared" si="14"/>
        <v>0</v>
      </c>
      <c r="AI50" s="121">
        <f>'11 12'!AI50+'11 18'!AI50</f>
        <v>0</v>
      </c>
      <c r="AJ50" s="121">
        <f>'11 12'!AJ50+'11 18'!AJ50</f>
        <v>0</v>
      </c>
      <c r="AK50" s="122">
        <f t="shared" si="15"/>
        <v>0</v>
      </c>
      <c r="AL50" s="121">
        <f>'11 12'!AL50+'11 18'!AL50</f>
        <v>0</v>
      </c>
      <c r="AM50" s="121">
        <f>'11 12'!AM50+'11 18'!AM50</f>
        <v>0</v>
      </c>
      <c r="AN50" s="124">
        <f t="shared" si="16"/>
        <v>0</v>
      </c>
      <c r="AO50" s="157">
        <f t="shared" si="17"/>
        <v>0</v>
      </c>
      <c r="AP50" s="322">
        <f t="shared" si="17"/>
        <v>0</v>
      </c>
      <c r="AQ50" s="159">
        <f t="shared" si="18"/>
        <v>0</v>
      </c>
      <c r="AR50" s="143">
        <f>'11 12'!AR50+'11 18'!AR50</f>
        <v>0</v>
      </c>
      <c r="AS50" s="121">
        <f>'11 12'!AS50+'11 18'!AS50</f>
        <v>0</v>
      </c>
      <c r="AT50" s="122">
        <f t="shared" si="19"/>
        <v>0</v>
      </c>
      <c r="AU50" s="121">
        <f>'11 12'!AU50+'11 18'!AU50</f>
        <v>0</v>
      </c>
      <c r="AV50" s="121">
        <f>'11 12'!AV50+'11 18'!AV50</f>
        <v>0</v>
      </c>
      <c r="AW50" s="123">
        <f t="shared" si="20"/>
        <v>0</v>
      </c>
      <c r="AX50" s="121">
        <f>'11 12'!AX50+'11 18'!AX50</f>
        <v>0</v>
      </c>
      <c r="AY50" s="121">
        <f>'11 12'!AY50+'11 18'!AY50</f>
        <v>0</v>
      </c>
      <c r="AZ50" s="122">
        <f t="shared" si="21"/>
        <v>0</v>
      </c>
      <c r="BA50" s="157">
        <f t="shared" si="33"/>
        <v>0</v>
      </c>
      <c r="BB50" s="158">
        <f t="shared" si="33"/>
        <v>0</v>
      </c>
      <c r="BC50" s="443">
        <f t="shared" si="22"/>
        <v>0</v>
      </c>
      <c r="BD50" s="166">
        <f t="shared" si="36"/>
        <v>0</v>
      </c>
      <c r="BE50" s="167">
        <f t="shared" si="36"/>
        <v>0</v>
      </c>
      <c r="BF50" s="444">
        <f t="shared" si="24"/>
        <v>0</v>
      </c>
      <c r="BG50" s="439">
        <f t="shared" si="34"/>
        <v>0</v>
      </c>
      <c r="BH50" s="444">
        <f t="shared" si="34"/>
        <v>0</v>
      </c>
      <c r="BI50" s="444">
        <f t="shared" si="25"/>
        <v>0</v>
      </c>
      <c r="BJ50" s="465"/>
      <c r="BL50" s="456">
        <f>VLOOKUP($B50,Test!$A$131:$J$184,6,0)</f>
        <v>0</v>
      </c>
    </row>
    <row r="51" spans="1:64" s="183" customFormat="1" ht="30" customHeight="1" x14ac:dyDescent="0.5">
      <c r="A51" s="181">
        <f t="shared" si="35"/>
        <v>45</v>
      </c>
      <c r="B51" s="222">
        <v>51617</v>
      </c>
      <c r="C51" s="236" t="s">
        <v>37</v>
      </c>
      <c r="D51" s="186" t="s">
        <v>77</v>
      </c>
      <c r="E51" s="143">
        <f>'11 12'!E51+'11 18'!E51</f>
        <v>0</v>
      </c>
      <c r="F51" s="121">
        <f>'11 12'!F51+'11 18'!F51</f>
        <v>0</v>
      </c>
      <c r="G51" s="122">
        <f t="shared" si="26"/>
        <v>0</v>
      </c>
      <c r="H51" s="121">
        <f>'11 12'!H51+'11 18'!H51</f>
        <v>0</v>
      </c>
      <c r="I51" s="121">
        <f>'11 12'!I51+'11 18'!I51</f>
        <v>0</v>
      </c>
      <c r="J51" s="122">
        <f t="shared" si="9"/>
        <v>0</v>
      </c>
      <c r="K51" s="121">
        <f>'11 12'!K51+'11 18'!K51</f>
        <v>0</v>
      </c>
      <c r="L51" s="121">
        <f>'11 12'!L51+'11 18'!L51</f>
        <v>0</v>
      </c>
      <c r="M51" s="124">
        <f t="shared" si="10"/>
        <v>0</v>
      </c>
      <c r="N51" s="157">
        <f t="shared" ref="N51:O53" si="37">+E51+H51+K51</f>
        <v>0</v>
      </c>
      <c r="O51" s="322">
        <f t="shared" si="37"/>
        <v>0</v>
      </c>
      <c r="P51" s="159">
        <f t="shared" si="28"/>
        <v>0</v>
      </c>
      <c r="Q51" s="143">
        <f>'11 12'!Q51+'11 18'!Q51</f>
        <v>0</v>
      </c>
      <c r="R51" s="121">
        <f>'11 12'!R51+'11 18'!R51</f>
        <v>0</v>
      </c>
      <c r="S51" s="122">
        <f t="shared" si="11"/>
        <v>0</v>
      </c>
      <c r="T51" s="121">
        <f>'11 12'!T51+'11 18'!T51</f>
        <v>0</v>
      </c>
      <c r="U51" s="121">
        <f>'11 12'!U51+'11 18'!U51</f>
        <v>0</v>
      </c>
      <c r="V51" s="122">
        <f t="shared" si="12"/>
        <v>0</v>
      </c>
      <c r="W51" s="483">
        <f>'11 12'!W51+'11 18'!W51</f>
        <v>0</v>
      </c>
      <c r="X51" s="121">
        <f>'11 12'!X51+'11 18'!X51</f>
        <v>0</v>
      </c>
      <c r="Y51" s="124">
        <f t="shared" si="13"/>
        <v>0</v>
      </c>
      <c r="Z51" s="157">
        <f t="shared" ref="Z51:AA53" si="38">+Q51+T51+W51</f>
        <v>0</v>
      </c>
      <c r="AA51" s="322">
        <f t="shared" si="38"/>
        <v>0</v>
      </c>
      <c r="AB51" s="159">
        <f t="shared" si="30"/>
        <v>0</v>
      </c>
      <c r="AC51" s="439">
        <f t="shared" ref="AC51:AD53" si="39">+E51+H51+K51+Q51+T51+W51</f>
        <v>0</v>
      </c>
      <c r="AD51" s="327">
        <f t="shared" si="39"/>
        <v>0</v>
      </c>
      <c r="AE51" s="168">
        <f t="shared" si="32"/>
        <v>0</v>
      </c>
      <c r="AF51" s="143">
        <f>'11 12'!AF51+'11 18'!AF51</f>
        <v>0</v>
      </c>
      <c r="AG51" s="121">
        <f>'11 12'!AG51+'11 18'!AG51</f>
        <v>0</v>
      </c>
      <c r="AH51" s="122">
        <f t="shared" si="14"/>
        <v>0</v>
      </c>
      <c r="AI51" s="121">
        <f>'11 12'!AI51+'11 18'!AI51</f>
        <v>0</v>
      </c>
      <c r="AJ51" s="121">
        <f>'11 12'!AJ51+'11 18'!AJ51</f>
        <v>0</v>
      </c>
      <c r="AK51" s="122">
        <f t="shared" si="15"/>
        <v>0</v>
      </c>
      <c r="AL51" s="121">
        <f>'11 12'!AL51+'11 18'!AL51</f>
        <v>0</v>
      </c>
      <c r="AM51" s="121">
        <f>'11 12'!AM51+'11 18'!AM51</f>
        <v>0</v>
      </c>
      <c r="AN51" s="124">
        <f t="shared" si="16"/>
        <v>0</v>
      </c>
      <c r="AO51" s="157">
        <f t="shared" ref="AO51:AP53" si="40">+AF51+AI51+AL51</f>
        <v>0</v>
      </c>
      <c r="AP51" s="322">
        <f t="shared" si="40"/>
        <v>0</v>
      </c>
      <c r="AQ51" s="159">
        <f t="shared" si="18"/>
        <v>0</v>
      </c>
      <c r="AR51" s="143">
        <f>'11 12'!AR51+'11 18'!AR51</f>
        <v>0</v>
      </c>
      <c r="AS51" s="121">
        <f>'11 12'!AS51+'11 18'!AS51</f>
        <v>0</v>
      </c>
      <c r="AT51" s="122">
        <f t="shared" si="19"/>
        <v>0</v>
      </c>
      <c r="AU51" s="121">
        <f>'11 12'!AU51+'11 18'!AU51</f>
        <v>0</v>
      </c>
      <c r="AV51" s="121">
        <f>'11 12'!AV51+'11 18'!AV51</f>
        <v>0</v>
      </c>
      <c r="AW51" s="123">
        <f t="shared" si="20"/>
        <v>0</v>
      </c>
      <c r="AX51" s="121">
        <f>'11 12'!AX51+'11 18'!AX51</f>
        <v>0</v>
      </c>
      <c r="AY51" s="121">
        <f>'11 12'!AY51+'11 18'!AY51</f>
        <v>0</v>
      </c>
      <c r="AZ51" s="122">
        <f t="shared" si="21"/>
        <v>0</v>
      </c>
      <c r="BA51" s="157">
        <f t="shared" si="33"/>
        <v>0</v>
      </c>
      <c r="BB51" s="158">
        <f t="shared" si="33"/>
        <v>0</v>
      </c>
      <c r="BC51" s="443">
        <f t="shared" si="22"/>
        <v>0</v>
      </c>
      <c r="BD51" s="166">
        <f t="shared" si="36"/>
        <v>0</v>
      </c>
      <c r="BE51" s="167">
        <f t="shared" si="36"/>
        <v>0</v>
      </c>
      <c r="BF51" s="444">
        <f t="shared" si="24"/>
        <v>0</v>
      </c>
      <c r="BG51" s="439">
        <f t="shared" si="34"/>
        <v>0</v>
      </c>
      <c r="BH51" s="444">
        <f t="shared" si="34"/>
        <v>0</v>
      </c>
      <c r="BI51" s="175">
        <f t="shared" si="25"/>
        <v>0</v>
      </c>
      <c r="BJ51" s="465"/>
      <c r="BL51" s="456">
        <f>VLOOKUP($B51,Test!$A$131:$J$184,6,0)</f>
        <v>0</v>
      </c>
    </row>
    <row r="52" spans="1:64" s="183" customFormat="1" ht="30" customHeight="1" x14ac:dyDescent="0.5">
      <c r="A52" s="184">
        <f t="shared" si="35"/>
        <v>46</v>
      </c>
      <c r="B52" s="512">
        <v>51698</v>
      </c>
      <c r="C52" s="514" t="s">
        <v>266</v>
      </c>
      <c r="D52" s="233"/>
      <c r="E52" s="143">
        <f>'11 12'!E52+'11 18'!E52</f>
        <v>0</v>
      </c>
      <c r="F52" s="121">
        <f>'11 12'!F52+'11 18'!F52</f>
        <v>0</v>
      </c>
      <c r="G52" s="122">
        <f t="shared" ref="G52" si="41">E52-F52</f>
        <v>0</v>
      </c>
      <c r="H52" s="121">
        <f>'11 12'!H52+'11 18'!H52</f>
        <v>0</v>
      </c>
      <c r="I52" s="121">
        <f>'11 12'!I52+'11 18'!I52</f>
        <v>0</v>
      </c>
      <c r="J52" s="122">
        <f t="shared" ref="J52" si="42">H52-I52</f>
        <v>0</v>
      </c>
      <c r="K52" s="121">
        <f>'11 12'!K52+'11 18'!K52</f>
        <v>0</v>
      </c>
      <c r="L52" s="121">
        <f>'11 12'!L52+'11 18'!L52</f>
        <v>0</v>
      </c>
      <c r="M52" s="124">
        <f t="shared" ref="M52" si="43">K52-L52</f>
        <v>0</v>
      </c>
      <c r="N52" s="157">
        <f t="shared" ref="N52" si="44">+E52+H52+K52</f>
        <v>0</v>
      </c>
      <c r="O52" s="322">
        <f t="shared" ref="O52" si="45">+F52+I52+L52</f>
        <v>0</v>
      </c>
      <c r="P52" s="159">
        <f t="shared" ref="P52" si="46">+N52-O52</f>
        <v>0</v>
      </c>
      <c r="Q52" s="143">
        <f>'11 12'!Q52+'11 18'!Q52</f>
        <v>0</v>
      </c>
      <c r="R52" s="121">
        <f>'11 12'!R52+'11 18'!R52</f>
        <v>0</v>
      </c>
      <c r="S52" s="122">
        <f t="shared" ref="S52" si="47">Q52-R52</f>
        <v>0</v>
      </c>
      <c r="T52" s="121">
        <f>'11 12'!T52+'11 18'!T52</f>
        <v>0</v>
      </c>
      <c r="U52" s="121">
        <f>'11 12'!U52+'11 18'!U52</f>
        <v>0</v>
      </c>
      <c r="V52" s="122">
        <f t="shared" ref="V52" si="48">T52-U52</f>
        <v>0</v>
      </c>
      <c r="W52" s="483">
        <f>'11 12'!W52+'11 18'!W52</f>
        <v>0</v>
      </c>
      <c r="X52" s="121">
        <f>'11 12'!X52+'11 18'!X52</f>
        <v>0</v>
      </c>
      <c r="Y52" s="124">
        <f t="shared" ref="Y52" si="49">W52-X52</f>
        <v>0</v>
      </c>
      <c r="Z52" s="157">
        <f t="shared" ref="Z52" si="50">+Q52+T52+W52</f>
        <v>0</v>
      </c>
      <c r="AA52" s="322">
        <f t="shared" ref="AA52" si="51">+R52+U52+X52</f>
        <v>0</v>
      </c>
      <c r="AB52" s="159">
        <f t="shared" ref="AB52" si="52">+Z52-AA52</f>
        <v>0</v>
      </c>
      <c r="AC52" s="439">
        <f t="shared" ref="AC52" si="53">+E52+H52+K52+Q52+T52+W52</f>
        <v>0</v>
      </c>
      <c r="AD52" s="327">
        <f t="shared" ref="AD52" si="54">+F52+I52+L52+R52+U52+X52</f>
        <v>0</v>
      </c>
      <c r="AE52" s="168">
        <f t="shared" ref="AE52" si="55">+AC52-AD52</f>
        <v>0</v>
      </c>
      <c r="AF52" s="143">
        <f>'11 12'!AF52+'11 18'!AF52</f>
        <v>0</v>
      </c>
      <c r="AG52" s="121">
        <f>'11 12'!AG52+'11 18'!AG52</f>
        <v>0</v>
      </c>
      <c r="AH52" s="122">
        <f t="shared" ref="AH52" si="56">AF52-AG52</f>
        <v>0</v>
      </c>
      <c r="AI52" s="121">
        <f>'11 12'!AI52+'11 18'!AI52</f>
        <v>0</v>
      </c>
      <c r="AJ52" s="121">
        <f>'11 12'!AJ52+'11 18'!AJ52</f>
        <v>0</v>
      </c>
      <c r="AK52" s="122">
        <f t="shared" ref="AK52" si="57">AI52-AJ52</f>
        <v>0</v>
      </c>
      <c r="AL52" s="121">
        <f>'11 12'!AL52+'11 18'!AL52</f>
        <v>0</v>
      </c>
      <c r="AM52" s="121">
        <f>'11 12'!AM52+'11 18'!AM52</f>
        <v>0</v>
      </c>
      <c r="AN52" s="124">
        <f t="shared" ref="AN52" si="58">AL52-AM52</f>
        <v>0</v>
      </c>
      <c r="AO52" s="157">
        <f t="shared" ref="AO52" si="59">+AF52+AI52+AL52</f>
        <v>0</v>
      </c>
      <c r="AP52" s="322">
        <f t="shared" ref="AP52" si="60">+AG52+AJ52+AM52</f>
        <v>0</v>
      </c>
      <c r="AQ52" s="159">
        <f t="shared" ref="AQ52" si="61">AO52-AP52</f>
        <v>0</v>
      </c>
      <c r="AR52" s="143">
        <f>'11 12'!AR52+'11 18'!AR52</f>
        <v>0</v>
      </c>
      <c r="AS52" s="121">
        <f>'11 12'!AS52+'11 18'!AS52</f>
        <v>0</v>
      </c>
      <c r="AT52" s="122">
        <f t="shared" ref="AT52" si="62">AR52-AS52</f>
        <v>0</v>
      </c>
      <c r="AU52" s="121">
        <f>'11 12'!AU52+'11 18'!AU52</f>
        <v>0</v>
      </c>
      <c r="AV52" s="121">
        <f>'11 12'!AV52+'11 18'!AV52</f>
        <v>0</v>
      </c>
      <c r="AW52" s="123">
        <f t="shared" ref="AW52" si="63">AU52-AV52</f>
        <v>0</v>
      </c>
      <c r="AX52" s="121">
        <f>'11 12'!AX52+'11 18'!AX52</f>
        <v>0</v>
      </c>
      <c r="AY52" s="121">
        <f>'11 12'!AY52+'11 18'!AY52</f>
        <v>0</v>
      </c>
      <c r="AZ52" s="122">
        <f t="shared" ref="AZ52" si="64">AX52-AY52</f>
        <v>0</v>
      </c>
      <c r="BA52" s="157">
        <f t="shared" ref="BA52" si="65">AR52+AU52+AX52</f>
        <v>0</v>
      </c>
      <c r="BB52" s="158">
        <f t="shared" ref="BB52" si="66">AS52+AV52+AY52</f>
        <v>0</v>
      </c>
      <c r="BC52" s="443">
        <f t="shared" ref="BC52" si="67">BA52-BB52</f>
        <v>0</v>
      </c>
      <c r="BD52" s="166">
        <f t="shared" ref="BD52" si="68">AF52+AI52+AL52+AR52+AU52+AX52</f>
        <v>0</v>
      </c>
      <c r="BE52" s="167">
        <f t="shared" ref="BE52" si="69">AG52+AJ52+AM52+AS52+AV52+AY52</f>
        <v>0</v>
      </c>
      <c r="BF52" s="444">
        <f t="shared" ref="BF52" si="70">BD52-BE52</f>
        <v>0</v>
      </c>
      <c r="BG52" s="439">
        <f t="shared" ref="BG52" si="71">AC52+BD52</f>
        <v>0</v>
      </c>
      <c r="BH52" s="444">
        <f t="shared" ref="BH52" si="72">AD52+BE52</f>
        <v>0</v>
      </c>
      <c r="BI52" s="175">
        <f t="shared" ref="BI52" si="73">BG52-BH52</f>
        <v>0</v>
      </c>
      <c r="BJ52" s="465"/>
      <c r="BL52" s="456"/>
    </row>
    <row r="53" spans="1:64" s="183" customFormat="1" ht="30" customHeight="1" thickBot="1" x14ac:dyDescent="0.55000000000000004">
      <c r="A53" s="181">
        <f t="shared" si="35"/>
        <v>47</v>
      </c>
      <c r="B53" s="230">
        <v>51708</v>
      </c>
      <c r="C53" s="238" t="s">
        <v>247</v>
      </c>
      <c r="D53" s="233" t="s">
        <v>250</v>
      </c>
      <c r="E53" s="143">
        <f>'11 12'!E53+'11 18'!E53</f>
        <v>0</v>
      </c>
      <c r="F53" s="126">
        <f>'11 12'!F53+'11 18'!F53</f>
        <v>0</v>
      </c>
      <c r="G53" s="144">
        <f t="shared" si="26"/>
        <v>0</v>
      </c>
      <c r="H53" s="126">
        <f>'11 12'!H53+'11 18'!H53</f>
        <v>0</v>
      </c>
      <c r="I53" s="126">
        <f>'11 12'!I53+'11 18'!I53</f>
        <v>0</v>
      </c>
      <c r="J53" s="144">
        <f t="shared" si="9"/>
        <v>0</v>
      </c>
      <c r="K53" s="126">
        <f>'11 12'!K53+'11 18'!K53</f>
        <v>0</v>
      </c>
      <c r="L53" s="126">
        <f>'11 12'!L53+'11 18'!L53</f>
        <v>0</v>
      </c>
      <c r="M53" s="146">
        <f t="shared" si="10"/>
        <v>0</v>
      </c>
      <c r="N53" s="160">
        <f t="shared" si="37"/>
        <v>0</v>
      </c>
      <c r="O53" s="323">
        <f t="shared" si="37"/>
        <v>0</v>
      </c>
      <c r="P53" s="162">
        <f t="shared" si="28"/>
        <v>0</v>
      </c>
      <c r="Q53" s="461">
        <f>'11 12'!Q53+'11 18'!Q53</f>
        <v>0</v>
      </c>
      <c r="R53" s="126">
        <f>'11 12'!R53+'11 18'!R53</f>
        <v>0</v>
      </c>
      <c r="S53" s="144">
        <f t="shared" si="11"/>
        <v>0</v>
      </c>
      <c r="T53" s="126">
        <f>'11 12'!T53+'11 18'!T53</f>
        <v>0</v>
      </c>
      <c r="U53" s="126">
        <f>'11 12'!U53+'11 18'!U53</f>
        <v>0</v>
      </c>
      <c r="V53" s="144">
        <f t="shared" si="12"/>
        <v>0</v>
      </c>
      <c r="W53" s="483">
        <f>'11 12'!W53+'11 18'!W53</f>
        <v>0</v>
      </c>
      <c r="X53" s="126">
        <f>'11 12'!X53+'11 18'!X53</f>
        <v>0</v>
      </c>
      <c r="Y53" s="146">
        <f t="shared" si="13"/>
        <v>0</v>
      </c>
      <c r="Z53" s="160">
        <f t="shared" si="38"/>
        <v>0</v>
      </c>
      <c r="AA53" s="323">
        <f t="shared" si="38"/>
        <v>0</v>
      </c>
      <c r="AB53" s="162">
        <f t="shared" si="30"/>
        <v>0</v>
      </c>
      <c r="AC53" s="440">
        <f t="shared" si="39"/>
        <v>0</v>
      </c>
      <c r="AD53" s="328">
        <f t="shared" si="39"/>
        <v>0</v>
      </c>
      <c r="AE53" s="171">
        <f t="shared" si="32"/>
        <v>0</v>
      </c>
      <c r="AF53" s="461">
        <f>'11 12'!AF53+'11 18'!AF53</f>
        <v>0</v>
      </c>
      <c r="AG53" s="126">
        <f>'11 12'!AG53+'11 18'!AG53</f>
        <v>0</v>
      </c>
      <c r="AH53" s="144">
        <f t="shared" si="14"/>
        <v>0</v>
      </c>
      <c r="AI53" s="126">
        <f>'11 12'!AI53+'11 18'!AI53</f>
        <v>0</v>
      </c>
      <c r="AJ53" s="126">
        <f>'11 12'!AJ53+'11 18'!AJ53</f>
        <v>0</v>
      </c>
      <c r="AK53" s="144">
        <f t="shared" si="15"/>
        <v>0</v>
      </c>
      <c r="AL53" s="126">
        <f>'11 12'!AL53+'11 18'!AL53</f>
        <v>0</v>
      </c>
      <c r="AM53" s="126">
        <f>'11 12'!AM53+'11 18'!AM53</f>
        <v>0</v>
      </c>
      <c r="AN53" s="146">
        <f t="shared" si="16"/>
        <v>0</v>
      </c>
      <c r="AO53" s="160">
        <f t="shared" si="40"/>
        <v>0</v>
      </c>
      <c r="AP53" s="323">
        <f t="shared" si="40"/>
        <v>0</v>
      </c>
      <c r="AQ53" s="475">
        <f t="shared" si="18"/>
        <v>0</v>
      </c>
      <c r="AR53" s="461">
        <f>'11 12'!AR53+'11 18'!AR53</f>
        <v>0</v>
      </c>
      <c r="AS53" s="126">
        <f>'11 12'!AS53+'11 18'!AS53</f>
        <v>0</v>
      </c>
      <c r="AT53" s="122">
        <f t="shared" si="19"/>
        <v>0</v>
      </c>
      <c r="AU53" s="126">
        <f>'11 12'!AU53+'11 18'!AU53</f>
        <v>0</v>
      </c>
      <c r="AV53" s="126">
        <f>'11 12'!AV53+'11 18'!AV53</f>
        <v>0</v>
      </c>
      <c r="AW53" s="123">
        <f t="shared" si="20"/>
        <v>0</v>
      </c>
      <c r="AX53" s="126">
        <f>'11 12'!AX53+'11 18'!AX53</f>
        <v>0</v>
      </c>
      <c r="AY53" s="126">
        <f>'11 12'!AY53+'11 18'!AY53</f>
        <v>0</v>
      </c>
      <c r="AZ53" s="122">
        <f t="shared" si="21"/>
        <v>0</v>
      </c>
      <c r="BA53" s="160">
        <f t="shared" si="33"/>
        <v>0</v>
      </c>
      <c r="BB53" s="161">
        <f t="shared" si="33"/>
        <v>0</v>
      </c>
      <c r="BC53" s="450">
        <f t="shared" si="22"/>
        <v>0</v>
      </c>
      <c r="BD53" s="169">
        <f t="shared" si="36"/>
        <v>0</v>
      </c>
      <c r="BE53" s="170">
        <f t="shared" si="36"/>
        <v>0</v>
      </c>
      <c r="BF53" s="446">
        <f t="shared" si="24"/>
        <v>0</v>
      </c>
      <c r="BG53" s="440">
        <f t="shared" si="34"/>
        <v>0</v>
      </c>
      <c r="BH53" s="446">
        <f t="shared" si="34"/>
        <v>0</v>
      </c>
      <c r="BI53" s="446">
        <f t="shared" si="25"/>
        <v>0</v>
      </c>
      <c r="BJ53" s="465"/>
      <c r="BL53" s="458">
        <f>VLOOKUP($B53,Test!$A$131:$J$184,6,0)</f>
        <v>0</v>
      </c>
    </row>
    <row r="54" spans="1:64" s="114" customFormat="1" ht="33" customHeight="1" thickBot="1" x14ac:dyDescent="0.55000000000000004">
      <c r="A54" s="540" t="s">
        <v>97</v>
      </c>
      <c r="B54" s="541"/>
      <c r="C54" s="549"/>
      <c r="D54" s="113"/>
      <c r="E54" s="155">
        <f t="shared" ref="E54:AJ54" si="74">SUM(E7:E53)</f>
        <v>9360351.1995148528</v>
      </c>
      <c r="F54" s="131">
        <f t="shared" si="74"/>
        <v>8634623.3900000006</v>
      </c>
      <c r="G54" s="136">
        <f t="shared" si="74"/>
        <v>725727.80951485154</v>
      </c>
      <c r="H54" s="135">
        <f t="shared" si="74"/>
        <v>9847611.8412138969</v>
      </c>
      <c r="I54" s="135">
        <f t="shared" si="74"/>
        <v>10119393.800000001</v>
      </c>
      <c r="J54" s="136">
        <f t="shared" si="74"/>
        <v>-271781.95878610172</v>
      </c>
      <c r="K54" s="135">
        <f t="shared" si="74"/>
        <v>10904730.960397739</v>
      </c>
      <c r="L54" s="135">
        <f t="shared" si="74"/>
        <v>10014674.939999998</v>
      </c>
      <c r="M54" s="139">
        <f t="shared" si="74"/>
        <v>890056.02039773762</v>
      </c>
      <c r="N54" s="163">
        <f t="shared" si="74"/>
        <v>30112694.001126491</v>
      </c>
      <c r="O54" s="324">
        <f t="shared" si="74"/>
        <v>28768692.129999999</v>
      </c>
      <c r="P54" s="165">
        <f t="shared" si="74"/>
        <v>1344001.8711264892</v>
      </c>
      <c r="Q54" s="155">
        <f t="shared" si="74"/>
        <v>9856532.2806262802</v>
      </c>
      <c r="R54" s="135">
        <f t="shared" si="74"/>
        <v>6634881.6800000016</v>
      </c>
      <c r="S54" s="136">
        <f t="shared" si="74"/>
        <v>3221650.6006262801</v>
      </c>
      <c r="T54" s="135">
        <f t="shared" si="74"/>
        <v>10523336.988674546</v>
      </c>
      <c r="U54" s="135">
        <f t="shared" si="74"/>
        <v>0</v>
      </c>
      <c r="V54" s="136">
        <f t="shared" si="74"/>
        <v>10523336.988674546</v>
      </c>
      <c r="W54" s="135">
        <f t="shared" si="74"/>
        <v>10269415.723880136</v>
      </c>
      <c r="X54" s="135">
        <f t="shared" si="74"/>
        <v>0</v>
      </c>
      <c r="Y54" s="139">
        <f t="shared" si="74"/>
        <v>10269415.723880136</v>
      </c>
      <c r="Z54" s="163">
        <f t="shared" si="74"/>
        <v>30649284.99318096</v>
      </c>
      <c r="AA54" s="324">
        <f t="shared" si="74"/>
        <v>6634881.6800000016</v>
      </c>
      <c r="AB54" s="165">
        <f t="shared" si="74"/>
        <v>24014403.313180961</v>
      </c>
      <c r="AC54" s="441">
        <f t="shared" si="74"/>
        <v>60761978.994307451</v>
      </c>
      <c r="AD54" s="178">
        <f t="shared" si="74"/>
        <v>35403573.810000002</v>
      </c>
      <c r="AE54" s="174">
        <f t="shared" si="74"/>
        <v>25358405.184307452</v>
      </c>
      <c r="AF54" s="155">
        <f t="shared" si="74"/>
        <v>10202109.008603929</v>
      </c>
      <c r="AG54" s="135">
        <f t="shared" si="74"/>
        <v>0</v>
      </c>
      <c r="AH54" s="136">
        <f t="shared" si="74"/>
        <v>10202109.008603929</v>
      </c>
      <c r="AI54" s="135">
        <f t="shared" si="74"/>
        <v>10057313.934381148</v>
      </c>
      <c r="AJ54" s="135">
        <f t="shared" si="74"/>
        <v>0</v>
      </c>
      <c r="AK54" s="136">
        <f t="shared" ref="AK54:BI54" si="75">SUM(AK7:AK53)</f>
        <v>10057313.934381148</v>
      </c>
      <c r="AL54" s="135">
        <f t="shared" si="75"/>
        <v>9863886.2433831692</v>
      </c>
      <c r="AM54" s="131">
        <f t="shared" si="75"/>
        <v>0</v>
      </c>
      <c r="AN54" s="139">
        <f t="shared" si="75"/>
        <v>9863886.2433831692</v>
      </c>
      <c r="AO54" s="163">
        <f t="shared" si="75"/>
        <v>30123309.186368242</v>
      </c>
      <c r="AP54" s="324">
        <f t="shared" si="75"/>
        <v>0</v>
      </c>
      <c r="AQ54" s="476">
        <f t="shared" si="75"/>
        <v>30123309.186368242</v>
      </c>
      <c r="AR54" s="155">
        <f t="shared" si="75"/>
        <v>9562015.9707711618</v>
      </c>
      <c r="AS54" s="131">
        <f t="shared" si="75"/>
        <v>0</v>
      </c>
      <c r="AT54" s="136">
        <f t="shared" si="75"/>
        <v>9562015.9707711618</v>
      </c>
      <c r="AU54" s="135">
        <f t="shared" si="75"/>
        <v>9743073.3753143176</v>
      </c>
      <c r="AV54" s="131">
        <f t="shared" si="75"/>
        <v>0</v>
      </c>
      <c r="AW54" s="137">
        <f t="shared" si="75"/>
        <v>9743073.3753143176</v>
      </c>
      <c r="AX54" s="135">
        <f t="shared" si="75"/>
        <v>9242708.0990424808</v>
      </c>
      <c r="AY54" s="131">
        <f t="shared" si="75"/>
        <v>0</v>
      </c>
      <c r="AZ54" s="136">
        <f t="shared" si="75"/>
        <v>9242708.0990424808</v>
      </c>
      <c r="BA54" s="163">
        <f t="shared" si="75"/>
        <v>28547797.44512796</v>
      </c>
      <c r="BB54" s="164">
        <f t="shared" si="75"/>
        <v>0</v>
      </c>
      <c r="BC54" s="449">
        <f t="shared" si="75"/>
        <v>28547797.44512796</v>
      </c>
      <c r="BD54" s="172">
        <f t="shared" si="75"/>
        <v>58671106.631496206</v>
      </c>
      <c r="BE54" s="173">
        <f t="shared" si="75"/>
        <v>0</v>
      </c>
      <c r="BF54" s="445">
        <f t="shared" si="75"/>
        <v>58671106.631496206</v>
      </c>
      <c r="BG54" s="441">
        <f t="shared" si="75"/>
        <v>119433085.62580365</v>
      </c>
      <c r="BH54" s="445">
        <f t="shared" si="75"/>
        <v>35403573.810000002</v>
      </c>
      <c r="BI54" s="445">
        <f t="shared" si="75"/>
        <v>84029511.815803662</v>
      </c>
      <c r="BJ54" s="466"/>
      <c r="BL54" s="457">
        <f>SUM(BL7:BL53)</f>
        <v>12294941.59</v>
      </c>
    </row>
    <row r="55" spans="1:64" s="40" customFormat="1" ht="33" hidden="1" customHeight="1" x14ac:dyDescent="0.25">
      <c r="A55" s="38"/>
      <c r="B55" s="39"/>
      <c r="C55" s="38"/>
      <c r="E55" s="40">
        <f t="shared" ref="E55:AF55" si="76">SUM(E7:E53)-E54</f>
        <v>0</v>
      </c>
      <c r="F55" s="40">
        <f t="shared" si="76"/>
        <v>0</v>
      </c>
      <c r="G55" s="40">
        <f t="shared" si="76"/>
        <v>0</v>
      </c>
      <c r="H55" s="40">
        <f t="shared" si="76"/>
        <v>0</v>
      </c>
      <c r="I55" s="40">
        <f t="shared" si="76"/>
        <v>0</v>
      </c>
      <c r="J55" s="40">
        <f t="shared" si="76"/>
        <v>0</v>
      </c>
      <c r="K55" s="40">
        <f t="shared" si="76"/>
        <v>0</v>
      </c>
      <c r="L55" s="40">
        <f t="shared" si="76"/>
        <v>0</v>
      </c>
      <c r="M55" s="40">
        <f t="shared" si="76"/>
        <v>0</v>
      </c>
      <c r="N55" s="40">
        <f t="shared" si="76"/>
        <v>0</v>
      </c>
      <c r="O55" s="40">
        <f t="shared" si="76"/>
        <v>0</v>
      </c>
      <c r="P55" s="40">
        <f t="shared" si="76"/>
        <v>0</v>
      </c>
      <c r="Q55" s="40">
        <f t="shared" si="76"/>
        <v>0</v>
      </c>
      <c r="R55" s="40">
        <f t="shared" si="76"/>
        <v>0</v>
      </c>
      <c r="S55" s="40">
        <f t="shared" si="76"/>
        <v>0</v>
      </c>
      <c r="T55" s="40">
        <f t="shared" si="76"/>
        <v>0</v>
      </c>
      <c r="U55" s="40">
        <f t="shared" si="76"/>
        <v>0</v>
      </c>
      <c r="V55" s="40">
        <f t="shared" si="76"/>
        <v>0</v>
      </c>
      <c r="W55" s="40">
        <f t="shared" si="76"/>
        <v>0</v>
      </c>
      <c r="X55" s="40">
        <f t="shared" si="76"/>
        <v>0</v>
      </c>
      <c r="Y55" s="40">
        <f t="shared" si="76"/>
        <v>0</v>
      </c>
      <c r="Z55" s="40">
        <f t="shared" si="76"/>
        <v>0</v>
      </c>
      <c r="AA55" s="40">
        <f t="shared" si="76"/>
        <v>0</v>
      </c>
      <c r="AB55" s="40">
        <f t="shared" si="76"/>
        <v>0</v>
      </c>
      <c r="AC55" s="40">
        <f t="shared" si="76"/>
        <v>0</v>
      </c>
      <c r="AD55" s="40">
        <f t="shared" si="76"/>
        <v>0</v>
      </c>
      <c r="AE55" s="40">
        <f t="shared" si="76"/>
        <v>0</v>
      </c>
      <c r="AF55" s="40">
        <f t="shared" si="76"/>
        <v>0</v>
      </c>
      <c r="AI55" s="40">
        <f>SUM(AI7:AI53)-AI54</f>
        <v>0</v>
      </c>
      <c r="AL55" s="40">
        <f>SUM(AL7:AL53)-AL54</f>
        <v>0</v>
      </c>
      <c r="AO55" s="40">
        <f>SUM(AO7:AO53)-AO54</f>
        <v>0</v>
      </c>
      <c r="AR55" s="40">
        <v>0</v>
      </c>
      <c r="AU55" s="40">
        <v>0</v>
      </c>
      <c r="AX55" s="40">
        <f>SUM(AX7:AX53)-AX54</f>
        <v>0</v>
      </c>
      <c r="BA55" s="40">
        <f>SUM(BA7:BA53)-BA54</f>
        <v>0</v>
      </c>
      <c r="BD55" s="40">
        <f>SUM(BD7:BD53)-BD54</f>
        <v>0</v>
      </c>
      <c r="BG55" s="40">
        <f>SUM(BG7:BG53)-BG54</f>
        <v>0</v>
      </c>
    </row>
    <row r="56" spans="1:64" s="40" customFormat="1" ht="33" hidden="1" customHeight="1" thickBot="1" x14ac:dyDescent="0.3">
      <c r="A56" s="38"/>
      <c r="B56" s="39"/>
      <c r="C56" s="38"/>
      <c r="AR56" s="40">
        <v>0</v>
      </c>
      <c r="AU56" s="40">
        <v>0</v>
      </c>
      <c r="BL56" s="33"/>
    </row>
    <row r="57" spans="1:64" s="405" customFormat="1" ht="30" hidden="1" customHeight="1" thickBot="1" x14ac:dyDescent="0.3">
      <c r="A57" s="388">
        <v>46</v>
      </c>
      <c r="B57" s="389">
        <v>48104</v>
      </c>
      <c r="C57" s="390" t="s">
        <v>239</v>
      </c>
      <c r="D57" s="391"/>
      <c r="E57" s="408"/>
      <c r="F57" s="409" t="e">
        <f>+'43 92'!F60+'Total Factory'!#REF!</f>
        <v>#REF!</v>
      </c>
      <c r="G57" s="409" t="e">
        <f>+E57-F57</f>
        <v>#REF!</v>
      </c>
      <c r="H57" s="409"/>
      <c r="I57" s="409" t="e">
        <f>+'43 92'!I60+'Total Factory'!#REF!</f>
        <v>#REF!</v>
      </c>
      <c r="J57" s="409" t="e">
        <f>+H57-I57</f>
        <v>#REF!</v>
      </c>
      <c r="K57" s="409"/>
      <c r="L57" s="393">
        <v>0</v>
      </c>
      <c r="M57" s="395">
        <f>+K57-L57</f>
        <v>0</v>
      </c>
      <c r="N57" s="401">
        <f>+E57+H57+K57</f>
        <v>0</v>
      </c>
      <c r="O57" s="397">
        <v>0</v>
      </c>
      <c r="P57" s="396">
        <f>+N57-O57</f>
        <v>0</v>
      </c>
      <c r="Q57" s="408"/>
      <c r="R57" s="409" t="e">
        <f>+'43 92'!R60+'Total Factory'!#REF!</f>
        <v>#REF!</v>
      </c>
      <c r="S57" s="409" t="e">
        <f>+'43 92'!S60+'Total Factory'!#REF!</f>
        <v>#REF!</v>
      </c>
      <c r="T57" s="409"/>
      <c r="U57" s="409" t="e">
        <f>+'43 92'!U60+'Total Factory'!#REF!</f>
        <v>#REF!</v>
      </c>
      <c r="V57" s="409" t="e">
        <f>+'43 92'!V60+'Total Factory'!#REF!</f>
        <v>#REF!</v>
      </c>
      <c r="W57" s="410"/>
      <c r="X57" s="407" t="e">
        <f>+F57+I57+L57+O57+R57+U57</f>
        <v>#REF!</v>
      </c>
      <c r="Y57" s="399" t="e">
        <f>+W57-X57</f>
        <v>#REF!</v>
      </c>
      <c r="Z57" s="401">
        <f>+Q57+T57+W57</f>
        <v>0</v>
      </c>
      <c r="AA57" s="402">
        <v>0</v>
      </c>
      <c r="AB57" s="403">
        <f>+Z57-AA57</f>
        <v>0</v>
      </c>
      <c r="AC57" s="401">
        <f>+E57+H57+K57+Q57+T57+W57</f>
        <v>0</v>
      </c>
      <c r="AD57" s="406">
        <v>0</v>
      </c>
      <c r="AE57" s="396">
        <f>+AC57-AD57</f>
        <v>0</v>
      </c>
      <c r="AF57" s="408"/>
      <c r="AG57" s="409"/>
      <c r="AH57" s="409"/>
      <c r="AI57" s="411"/>
      <c r="AJ57" s="412"/>
      <c r="AK57" s="412"/>
      <c r="AL57" s="410"/>
      <c r="AM57" s="406"/>
      <c r="AN57" s="406"/>
      <c r="AO57" s="393">
        <f>+AF57+AI57+AL57</f>
        <v>0</v>
      </c>
      <c r="AP57" s="442"/>
      <c r="AQ57" s="442"/>
      <c r="AR57" s="408"/>
      <c r="AS57" s="409"/>
      <c r="AT57" s="409"/>
      <c r="AU57" s="409"/>
      <c r="AV57" s="409"/>
      <c r="AW57" s="409"/>
      <c r="AX57" s="410"/>
      <c r="AY57" s="402"/>
      <c r="AZ57" s="402"/>
      <c r="BA57" s="401">
        <f>+AR57+AU57+AX57</f>
        <v>0</v>
      </c>
      <c r="BB57" s="402"/>
      <c r="BC57" s="402"/>
      <c r="BD57" s="401">
        <f>AF57+AI57+AL57+AR57+AU57+AX57</f>
        <v>0</v>
      </c>
      <c r="BE57" s="402"/>
      <c r="BF57" s="402"/>
      <c r="BG57" s="401">
        <f>+AC57+BD57</f>
        <v>0</v>
      </c>
      <c r="BH57" s="404"/>
      <c r="BI57" s="404"/>
      <c r="BL57" s="33"/>
    </row>
    <row r="58" spans="1:64" s="40" customFormat="1" ht="33" hidden="1" customHeight="1" x14ac:dyDescent="0.25">
      <c r="A58" s="38"/>
      <c r="B58" s="39"/>
      <c r="C58" s="38"/>
      <c r="BL58" s="33"/>
    </row>
    <row r="59" spans="1:64" s="356" customFormat="1" ht="21" hidden="1" x14ac:dyDescent="0.45">
      <c r="A59" s="363" t="s">
        <v>227</v>
      </c>
      <c r="B59" s="364"/>
      <c r="C59" s="365"/>
      <c r="D59" s="352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4"/>
      <c r="BH59" s="355"/>
      <c r="BI59" s="355"/>
      <c r="BL59" s="33"/>
    </row>
    <row r="60" spans="1:64" s="356" customFormat="1" ht="21" hidden="1" x14ac:dyDescent="0.45">
      <c r="A60" s="366"/>
      <c r="B60" s="367" t="s">
        <v>228</v>
      </c>
      <c r="C60" s="368"/>
      <c r="D60" s="357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58"/>
      <c r="AB60" s="358"/>
      <c r="AC60" s="358"/>
      <c r="AD60" s="358"/>
      <c r="AE60" s="358"/>
      <c r="AF60" s="358"/>
      <c r="AG60" s="358"/>
      <c r="AH60" s="358"/>
      <c r="AI60" s="358"/>
      <c r="AJ60" s="358"/>
      <c r="AK60" s="358"/>
      <c r="AL60" s="358"/>
      <c r="AM60" s="358"/>
      <c r="AN60" s="358"/>
      <c r="AO60" s="358"/>
      <c r="AP60" s="358"/>
      <c r="AQ60" s="358"/>
      <c r="AR60" s="358"/>
      <c r="AS60" s="358"/>
      <c r="AT60" s="358"/>
      <c r="AU60" s="358"/>
      <c r="AV60" s="358"/>
      <c r="AW60" s="358"/>
      <c r="AX60" s="358"/>
      <c r="AY60" s="358"/>
      <c r="AZ60" s="358"/>
      <c r="BA60" s="358"/>
      <c r="BB60" s="358"/>
      <c r="BC60" s="358"/>
      <c r="BD60" s="358"/>
      <c r="BE60" s="358"/>
      <c r="BF60" s="358"/>
      <c r="BG60" s="359"/>
      <c r="BH60" s="355"/>
      <c r="BI60" s="355"/>
      <c r="BL60" s="33"/>
    </row>
    <row r="61" spans="1:64" s="356" customFormat="1" ht="21" hidden="1" x14ac:dyDescent="0.45">
      <c r="A61" s="366"/>
      <c r="B61" s="367" t="s">
        <v>229</v>
      </c>
      <c r="C61" s="368"/>
      <c r="D61" s="357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8"/>
      <c r="AI61" s="358"/>
      <c r="AJ61" s="358"/>
      <c r="AK61" s="358"/>
      <c r="AL61" s="358"/>
      <c r="AM61" s="358"/>
      <c r="AN61" s="358"/>
      <c r="AO61" s="358"/>
      <c r="AP61" s="358"/>
      <c r="AQ61" s="358"/>
      <c r="AR61" s="358"/>
      <c r="AS61" s="358"/>
      <c r="AT61" s="358"/>
      <c r="AU61" s="358"/>
      <c r="AV61" s="358"/>
      <c r="AW61" s="358"/>
      <c r="AX61" s="358"/>
      <c r="AY61" s="358"/>
      <c r="AZ61" s="358"/>
      <c r="BA61" s="358"/>
      <c r="BB61" s="358"/>
      <c r="BC61" s="358"/>
      <c r="BD61" s="358"/>
      <c r="BE61" s="358"/>
      <c r="BF61" s="358"/>
      <c r="BG61" s="359"/>
      <c r="BH61" s="355"/>
      <c r="BI61" s="355"/>
      <c r="BL61" s="33"/>
    </row>
    <row r="62" spans="1:64" s="356" customFormat="1" ht="21" hidden="1" x14ac:dyDescent="0.45">
      <c r="A62" s="366"/>
      <c r="B62" s="367" t="s">
        <v>230</v>
      </c>
      <c r="C62" s="368"/>
      <c r="D62" s="357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8"/>
      <c r="AG62" s="358"/>
      <c r="AH62" s="358"/>
      <c r="AI62" s="358"/>
      <c r="AJ62" s="358"/>
      <c r="AK62" s="358"/>
      <c r="AL62" s="358"/>
      <c r="AM62" s="358"/>
      <c r="AN62" s="358"/>
      <c r="AO62" s="358"/>
      <c r="AP62" s="358"/>
      <c r="AQ62" s="358"/>
      <c r="AR62" s="358"/>
      <c r="AS62" s="358"/>
      <c r="AT62" s="358"/>
      <c r="AU62" s="358"/>
      <c r="AV62" s="358"/>
      <c r="AW62" s="358"/>
      <c r="AX62" s="358"/>
      <c r="AY62" s="358"/>
      <c r="AZ62" s="358"/>
      <c r="BA62" s="358"/>
      <c r="BB62" s="358"/>
      <c r="BC62" s="358"/>
      <c r="BD62" s="358"/>
      <c r="BE62" s="358"/>
      <c r="BF62" s="358"/>
      <c r="BG62" s="359"/>
      <c r="BH62" s="355"/>
      <c r="BI62" s="355"/>
      <c r="BL62" s="33"/>
    </row>
    <row r="63" spans="1:64" s="356" customFormat="1" ht="21" hidden="1" x14ac:dyDescent="0.45">
      <c r="A63" s="366"/>
      <c r="B63" s="367" t="s">
        <v>231</v>
      </c>
      <c r="C63" s="368"/>
      <c r="D63" s="357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8"/>
      <c r="AK63" s="358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8"/>
      <c r="AX63" s="358"/>
      <c r="AY63" s="358"/>
      <c r="AZ63" s="358"/>
      <c r="BA63" s="358"/>
      <c r="BB63" s="358"/>
      <c r="BC63" s="358"/>
      <c r="BD63" s="358"/>
      <c r="BE63" s="358"/>
      <c r="BF63" s="358"/>
      <c r="BG63" s="359"/>
      <c r="BH63" s="355"/>
      <c r="BI63" s="355"/>
      <c r="BL63" s="33"/>
    </row>
    <row r="64" spans="1:64" s="356" customFormat="1" ht="21" hidden="1" x14ac:dyDescent="0.45">
      <c r="A64" s="366"/>
      <c r="B64" s="369" t="s">
        <v>232</v>
      </c>
      <c r="C64" s="368"/>
      <c r="D64" s="357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58"/>
      <c r="AB64" s="358"/>
      <c r="AC64" s="358"/>
      <c r="AD64" s="358"/>
      <c r="AE64" s="358"/>
      <c r="AF64" s="358"/>
      <c r="AG64" s="358"/>
      <c r="AH64" s="358"/>
      <c r="AI64" s="358"/>
      <c r="AJ64" s="358"/>
      <c r="AK64" s="358"/>
      <c r="AL64" s="358"/>
      <c r="AM64" s="358"/>
      <c r="AN64" s="358"/>
      <c r="AO64" s="358"/>
      <c r="AP64" s="358"/>
      <c r="AQ64" s="358"/>
      <c r="AR64" s="358"/>
      <c r="AS64" s="358"/>
      <c r="AT64" s="358"/>
      <c r="AU64" s="358"/>
      <c r="AV64" s="358"/>
      <c r="AW64" s="358"/>
      <c r="AX64" s="358"/>
      <c r="AY64" s="358"/>
      <c r="AZ64" s="358"/>
      <c r="BA64" s="358"/>
      <c r="BB64" s="358"/>
      <c r="BC64" s="358"/>
      <c r="BD64" s="358"/>
      <c r="BE64" s="358"/>
      <c r="BF64" s="358"/>
      <c r="BG64" s="359"/>
      <c r="BH64" s="355"/>
      <c r="BI64" s="355"/>
      <c r="BL64" s="33"/>
    </row>
    <row r="65" spans="1:64" s="356" customFormat="1" ht="21" hidden="1" x14ac:dyDescent="0.45">
      <c r="A65" s="366"/>
      <c r="B65" s="367" t="s">
        <v>233</v>
      </c>
      <c r="C65" s="367"/>
      <c r="D65" s="357"/>
      <c r="E65" s="358"/>
      <c r="F65" s="358" t="s">
        <v>234</v>
      </c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  <c r="U65" s="358"/>
      <c r="V65" s="358"/>
      <c r="W65" s="358"/>
      <c r="X65" s="358"/>
      <c r="Y65" s="358"/>
      <c r="Z65" s="358"/>
      <c r="AA65" s="358"/>
      <c r="AB65" s="358"/>
      <c r="AC65" s="358"/>
      <c r="AD65" s="358"/>
      <c r="AE65" s="358"/>
      <c r="AF65" s="358"/>
      <c r="AG65" s="358"/>
      <c r="AH65" s="358"/>
      <c r="AI65" s="358"/>
      <c r="AJ65" s="358"/>
      <c r="AK65" s="358"/>
      <c r="AL65" s="358"/>
      <c r="AM65" s="358"/>
      <c r="AN65" s="358"/>
      <c r="AO65" s="358"/>
      <c r="AP65" s="358"/>
      <c r="AQ65" s="358"/>
      <c r="AR65" s="358"/>
      <c r="AS65" s="358"/>
      <c r="AT65" s="358"/>
      <c r="AU65" s="358"/>
      <c r="AV65" s="358"/>
      <c r="AW65" s="358"/>
      <c r="AX65" s="358"/>
      <c r="AY65" s="358"/>
      <c r="AZ65" s="358"/>
      <c r="BA65" s="358"/>
      <c r="BB65" s="358"/>
      <c r="BC65" s="358"/>
      <c r="BD65" s="358"/>
      <c r="BE65" s="358"/>
      <c r="BF65" s="358"/>
      <c r="BG65" s="359"/>
      <c r="BH65" s="355"/>
      <c r="BI65" s="355"/>
      <c r="BL65" s="33"/>
    </row>
    <row r="66" spans="1:64" s="356" customFormat="1" ht="21" hidden="1" x14ac:dyDescent="0.45">
      <c r="A66" s="366"/>
      <c r="B66" s="367" t="s">
        <v>235</v>
      </c>
      <c r="C66" s="367"/>
      <c r="D66" s="357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58"/>
      <c r="S66" s="358"/>
      <c r="T66" s="358"/>
      <c r="U66" s="358"/>
      <c r="V66" s="358"/>
      <c r="W66" s="358"/>
      <c r="X66" s="358"/>
      <c r="Y66" s="358"/>
      <c r="Z66" s="358"/>
      <c r="AA66" s="358"/>
      <c r="AB66" s="358"/>
      <c r="AC66" s="358"/>
      <c r="AD66" s="358"/>
      <c r="AE66" s="358"/>
      <c r="AF66" s="358"/>
      <c r="AG66" s="358"/>
      <c r="AH66" s="358"/>
      <c r="AI66" s="358"/>
      <c r="AJ66" s="358"/>
      <c r="AK66" s="358"/>
      <c r="AL66" s="358"/>
      <c r="AM66" s="358"/>
      <c r="AN66" s="358"/>
      <c r="AO66" s="358"/>
      <c r="AP66" s="358"/>
      <c r="AQ66" s="358"/>
      <c r="AR66" s="358"/>
      <c r="AS66" s="358"/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58"/>
      <c r="BF66" s="358"/>
      <c r="BG66" s="359"/>
      <c r="BH66" s="355"/>
      <c r="BI66" s="355"/>
      <c r="BL66" s="33"/>
    </row>
    <row r="67" spans="1:64" s="356" customFormat="1" ht="21" hidden="1" x14ac:dyDescent="0.45">
      <c r="A67" s="366"/>
      <c r="B67" s="367" t="s">
        <v>236</v>
      </c>
      <c r="C67" s="36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7"/>
      <c r="V67" s="357"/>
      <c r="W67" s="357"/>
      <c r="X67" s="357"/>
      <c r="Y67" s="357"/>
      <c r="Z67" s="357"/>
      <c r="AA67" s="357"/>
      <c r="AB67" s="357"/>
      <c r="AC67" s="357"/>
      <c r="AD67" s="357"/>
      <c r="AE67" s="357"/>
      <c r="AF67" s="357"/>
      <c r="AG67" s="357"/>
      <c r="AH67" s="357"/>
      <c r="AI67" s="357"/>
      <c r="AJ67" s="357"/>
      <c r="AK67" s="357"/>
      <c r="AL67" s="357"/>
      <c r="AM67" s="357"/>
      <c r="AN67" s="357"/>
      <c r="AO67" s="357"/>
      <c r="AP67" s="357"/>
      <c r="AQ67" s="357"/>
      <c r="AR67" s="357"/>
      <c r="AS67" s="357"/>
      <c r="AT67" s="357"/>
      <c r="AU67" s="357"/>
      <c r="AV67" s="357"/>
      <c r="AW67" s="357"/>
      <c r="AX67" s="357"/>
      <c r="AY67" s="357"/>
      <c r="AZ67" s="357"/>
      <c r="BA67" s="357"/>
      <c r="BB67" s="357"/>
      <c r="BC67" s="357"/>
      <c r="BD67" s="357"/>
      <c r="BE67" s="357"/>
      <c r="BF67" s="357"/>
      <c r="BG67" s="360"/>
      <c r="BL67" s="33"/>
    </row>
    <row r="68" spans="1:64" s="356" customFormat="1" ht="21" hidden="1" x14ac:dyDescent="0.45">
      <c r="A68" s="366"/>
      <c r="B68" s="367" t="s">
        <v>237</v>
      </c>
      <c r="C68" s="36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7"/>
      <c r="V68" s="357"/>
      <c r="W68" s="357"/>
      <c r="X68" s="357"/>
      <c r="Y68" s="357"/>
      <c r="Z68" s="357"/>
      <c r="AA68" s="357"/>
      <c r="AB68" s="357"/>
      <c r="AC68" s="357"/>
      <c r="AD68" s="357"/>
      <c r="AE68" s="357"/>
      <c r="AF68" s="357"/>
      <c r="AG68" s="357"/>
      <c r="AH68" s="357"/>
      <c r="AI68" s="357"/>
      <c r="AJ68" s="357"/>
      <c r="AK68" s="357"/>
      <c r="AL68" s="357"/>
      <c r="AM68" s="357"/>
      <c r="AN68" s="357"/>
      <c r="AO68" s="357"/>
      <c r="AP68" s="357"/>
      <c r="AQ68" s="357"/>
      <c r="AR68" s="357"/>
      <c r="AS68" s="357"/>
      <c r="AT68" s="357"/>
      <c r="AU68" s="357"/>
      <c r="AV68" s="357"/>
      <c r="AW68" s="357"/>
      <c r="AX68" s="357"/>
      <c r="AY68" s="357"/>
      <c r="AZ68" s="357"/>
      <c r="BA68" s="357"/>
      <c r="BB68" s="357"/>
      <c r="BC68" s="357"/>
      <c r="BD68" s="357"/>
      <c r="BE68" s="357"/>
      <c r="BF68" s="357"/>
      <c r="BG68" s="360"/>
      <c r="BL68" s="33"/>
    </row>
    <row r="69" spans="1:64" s="356" customFormat="1" ht="21" hidden="1" x14ac:dyDescent="0.45">
      <c r="A69" s="370"/>
      <c r="B69" s="371" t="s">
        <v>238</v>
      </c>
      <c r="C69" s="37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361"/>
      <c r="AD69" s="361"/>
      <c r="AE69" s="361"/>
      <c r="AF69" s="361"/>
      <c r="AG69" s="361"/>
      <c r="AH69" s="361"/>
      <c r="AI69" s="361"/>
      <c r="AJ69" s="361"/>
      <c r="AK69" s="361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1"/>
      <c r="AX69" s="361"/>
      <c r="AY69" s="361"/>
      <c r="AZ69" s="361"/>
      <c r="BA69" s="361"/>
      <c r="BB69" s="361"/>
      <c r="BC69" s="361"/>
      <c r="BD69" s="361"/>
      <c r="BE69" s="361"/>
      <c r="BF69" s="361"/>
      <c r="BG69" s="362"/>
      <c r="BL69" s="33"/>
    </row>
    <row r="70" spans="1:64" ht="33" customHeight="1" x14ac:dyDescent="0.25">
      <c r="E70" s="30"/>
      <c r="F70" s="30"/>
      <c r="G70" s="30"/>
      <c r="H70" s="30"/>
      <c r="I70" s="30"/>
      <c r="J70" s="30"/>
      <c r="K70" s="30"/>
      <c r="L70" s="30"/>
      <c r="M70" s="30"/>
      <c r="Q70" s="30"/>
      <c r="R70" s="30"/>
      <c r="S70" s="30"/>
      <c r="T70" s="30"/>
      <c r="U70" s="30"/>
      <c r="V70" s="30"/>
      <c r="W70" s="30"/>
      <c r="X70" s="30"/>
      <c r="Y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R70" s="30"/>
      <c r="AS70" s="30"/>
      <c r="AT70" s="30"/>
      <c r="AU70" s="30"/>
      <c r="AV70" s="30"/>
      <c r="AW70" s="30"/>
      <c r="AX70" s="30"/>
      <c r="AY70" s="30"/>
      <c r="AZ70" s="30"/>
      <c r="BD70" s="30"/>
      <c r="BE70" s="30"/>
      <c r="BF70" s="30"/>
      <c r="BG70" s="30"/>
      <c r="BH70" s="30"/>
      <c r="BI70" s="30"/>
    </row>
    <row r="71" spans="1:64" ht="33" customHeight="1" x14ac:dyDescent="0.25">
      <c r="F71" s="488"/>
      <c r="I71" s="488"/>
    </row>
    <row r="75" spans="1:64" ht="85.5" customHeight="1" x14ac:dyDescent="0.25">
      <c r="E75" s="140"/>
    </row>
  </sheetData>
  <protectedRanges>
    <protectedRange sqref="N70:P211" name="ช่วง1_1"/>
    <protectedRange sqref="Z70:AB211" name="ช่วง1_2"/>
    <protectedRange sqref="AO70:AQ211" name="ช่วง1_3"/>
    <protectedRange sqref="BA70:BC211" name="ช่วง1_4"/>
  </protectedRanges>
  <mergeCells count="6">
    <mergeCell ref="AR4:AZ4"/>
    <mergeCell ref="A54:C54"/>
    <mergeCell ref="E4:M4"/>
    <mergeCell ref="N4:P4"/>
    <mergeCell ref="Q4:Y4"/>
    <mergeCell ref="AF4:AN4"/>
  </mergeCells>
  <printOptions horizontalCentered="1"/>
  <pageMargins left="0" right="0" top="0.5" bottom="0" header="0.25" footer="0.25"/>
  <pageSetup paperSize="9" scale="50" orientation="portrait" r:id="rId1"/>
  <headerFooter alignWithMargins="0">
    <oddHeader>&amp;R&amp;F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27</vt:i4>
      </vt:variant>
    </vt:vector>
  </HeadingPairs>
  <TitlesOfParts>
    <vt:vector size="43" baseType="lpstr">
      <vt:lpstr>Manual </vt:lpstr>
      <vt:lpstr>Test</vt:lpstr>
      <vt:lpstr>Amount</vt:lpstr>
      <vt:lpstr>Grand Total</vt:lpstr>
      <vt:lpstr>43 92</vt:lpstr>
      <vt:lpstr>Total Factory</vt:lpstr>
      <vt:lpstr>11 11</vt:lpstr>
      <vt:lpstr>43 11</vt:lpstr>
      <vt:lpstr>Coil</vt:lpstr>
      <vt:lpstr>11 12</vt:lpstr>
      <vt:lpstr>11 18</vt:lpstr>
      <vt:lpstr>Stabilizer</vt:lpstr>
      <vt:lpstr>11 13</vt:lpstr>
      <vt:lpstr>11 17</vt:lpstr>
      <vt:lpstr>11 14</vt:lpstr>
      <vt:lpstr>43 16</vt:lpstr>
      <vt:lpstr>'11 11'!Print_Area</vt:lpstr>
      <vt:lpstr>'11 12'!Print_Area</vt:lpstr>
      <vt:lpstr>'11 13'!Print_Area</vt:lpstr>
      <vt:lpstr>'11 14'!Print_Area</vt:lpstr>
      <vt:lpstr>'11 17'!Print_Area</vt:lpstr>
      <vt:lpstr>'11 18'!Print_Area</vt:lpstr>
      <vt:lpstr>'43 11'!Print_Area</vt:lpstr>
      <vt:lpstr>'43 16'!Print_Area</vt:lpstr>
      <vt:lpstr>'43 92'!Print_Area</vt:lpstr>
      <vt:lpstr>Amount!Print_Area</vt:lpstr>
      <vt:lpstr>Coil!Print_Area</vt:lpstr>
      <vt:lpstr>'Grand Total'!Print_Area</vt:lpstr>
      <vt:lpstr>Stabilizer!Print_Area</vt:lpstr>
      <vt:lpstr>'Total Factory'!Print_Area</vt:lpstr>
      <vt:lpstr>'11 11'!Print_Titles</vt:lpstr>
      <vt:lpstr>'11 12'!Print_Titles</vt:lpstr>
      <vt:lpstr>'11 13'!Print_Titles</vt:lpstr>
      <vt:lpstr>'11 14'!Print_Titles</vt:lpstr>
      <vt:lpstr>'11 17'!Print_Titles</vt:lpstr>
      <vt:lpstr>'11 18'!Print_Titles</vt:lpstr>
      <vt:lpstr>'43 11'!Print_Titles</vt:lpstr>
      <vt:lpstr>'43 16'!Print_Titles</vt:lpstr>
      <vt:lpstr>'43 92'!Print_Titles</vt:lpstr>
      <vt:lpstr>Coil!Print_Titles</vt:lpstr>
      <vt:lpstr>'Grand Total'!Print_Titles</vt:lpstr>
      <vt:lpstr>Stabilizer!Print_Titles</vt:lpstr>
      <vt:lpstr>'Total Factory'!Print_Titles</vt:lpstr>
    </vt:vector>
  </TitlesOfParts>
  <Company>Notebook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NHKBN.ROBOT02 by Nantawan Buranateerawit</cp:lastModifiedBy>
  <cp:lastPrinted>2016-09-06T06:34:16Z</cp:lastPrinted>
  <dcterms:created xsi:type="dcterms:W3CDTF">2000-06-20T04:25:50Z</dcterms:created>
  <dcterms:modified xsi:type="dcterms:W3CDTF">2020-05-11T07:33:03Z</dcterms:modified>
</cp:coreProperties>
</file>