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230AC03D-7702-4D44-A7FE-3C206191A329}" xr6:coauthVersionLast="45" xr6:coauthVersionMax="45" xr10:uidLastSave="{00000000-0000-0000-0000-000000000000}"/>
  <bookViews>
    <workbookView xWindow="120" yWindow="460" windowWidth="21460" windowHeight="14380" firstSheet="7" activeTab="17" xr2:uid="{CC753E6D-A7ED-C14A-9FDA-6FF942EF45A5}"/>
  </bookViews>
  <sheets>
    <sheet name="Depth" sheetId="2" r:id="rId1"/>
    <sheet name="2018-1" sheetId="12" r:id="rId2"/>
    <sheet name="2018-2" sheetId="13" r:id="rId3"/>
    <sheet name="2018-3" sheetId="14" r:id="rId4"/>
    <sheet name="2018-4" sheetId="15" r:id="rId5"/>
    <sheet name="2018-5" sheetId="16" r:id="rId6"/>
    <sheet name="2018-6" sheetId="17" r:id="rId7"/>
    <sheet name="2018-7" sheetId="18" r:id="rId8"/>
    <sheet name="2018-8" sheetId="19" r:id="rId9"/>
    <sheet name="2018-9" sheetId="20" r:id="rId10"/>
    <sheet name="2018-10" sheetId="21" r:id="rId11"/>
    <sheet name="2018-11" sheetId="22" r:id="rId12"/>
    <sheet name="2018-12" sheetId="23" r:id="rId13"/>
    <sheet name="2018-13" sheetId="24" r:id="rId14"/>
    <sheet name="2018-14" sheetId="25" r:id="rId15"/>
    <sheet name="2018-15" sheetId="26" r:id="rId16"/>
    <sheet name="BLANK-GAME" sheetId="11" r:id="rId17"/>
    <sheet name="Passing" sheetId="27" r:id="rId18"/>
    <sheet name="RushRec" sheetId="28" r:id="rId19"/>
    <sheet name="Def" sheetId="29" r:id="rId20"/>
    <sheet name="Kick" sheetId="30" r:id="rId21"/>
  </sheets>
  <externalReferences>
    <externalReference r:id="rId22"/>
  </externalReferences>
  <definedNames>
    <definedName name="_xlnm._FilterDatabase" localSheetId="0" hidden="1">Depth!$A$1:$B$121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9" i="26"/>
  <c r="L109" i="26"/>
  <c r="K109" i="26"/>
  <c r="J109" i="26"/>
  <c r="I109" i="26"/>
  <c r="H109" i="26"/>
  <c r="G109" i="26"/>
  <c r="F109" i="26"/>
  <c r="E109" i="26"/>
  <c r="D109" i="26"/>
  <c r="C109" i="26"/>
  <c r="M108" i="26"/>
  <c r="L108" i="26"/>
  <c r="K108" i="26"/>
  <c r="J108" i="26"/>
  <c r="I108" i="26"/>
  <c r="H108" i="26"/>
  <c r="G108" i="26"/>
  <c r="F108" i="26"/>
  <c r="E108" i="26"/>
  <c r="D108" i="26"/>
  <c r="C108" i="26"/>
  <c r="M107" i="26"/>
  <c r="L107" i="26"/>
  <c r="K107" i="26"/>
  <c r="J107" i="26"/>
  <c r="I107" i="26"/>
  <c r="H107" i="26"/>
  <c r="G107" i="26"/>
  <c r="F107" i="26"/>
  <c r="E107" i="26"/>
  <c r="D107" i="26"/>
  <c r="C107" i="26"/>
  <c r="M106" i="26"/>
  <c r="L106" i="26"/>
  <c r="K106" i="26"/>
  <c r="J106" i="26"/>
  <c r="I106" i="26"/>
  <c r="H106" i="26"/>
  <c r="G106" i="26"/>
  <c r="F106" i="26"/>
  <c r="E106" i="26"/>
  <c r="D106" i="26"/>
  <c r="C106" i="26"/>
  <c r="M105" i="26"/>
  <c r="L105" i="26"/>
  <c r="K105" i="26"/>
  <c r="J105" i="26"/>
  <c r="I105" i="26"/>
  <c r="H105" i="26"/>
  <c r="G105" i="26"/>
  <c r="F105" i="26"/>
  <c r="E105" i="26"/>
  <c r="D105" i="26"/>
  <c r="C105" i="26"/>
  <c r="M104" i="26"/>
  <c r="L104" i="26"/>
  <c r="K104" i="26"/>
  <c r="J104" i="26"/>
  <c r="I104" i="26"/>
  <c r="H104" i="26"/>
  <c r="G104" i="26"/>
  <c r="F104" i="26"/>
  <c r="E104" i="26"/>
  <c r="D104" i="26"/>
  <c r="C104" i="26"/>
  <c r="M103" i="26"/>
  <c r="L103" i="26"/>
  <c r="K103" i="26"/>
  <c r="J103" i="26"/>
  <c r="I103" i="26"/>
  <c r="H103" i="26"/>
  <c r="G103" i="26"/>
  <c r="F103" i="26"/>
  <c r="E103" i="26"/>
  <c r="D103" i="26"/>
  <c r="C103" i="26"/>
  <c r="M102" i="26"/>
  <c r="L102" i="26"/>
  <c r="K102" i="26"/>
  <c r="J102" i="26"/>
  <c r="I102" i="26"/>
  <c r="H102" i="26"/>
  <c r="G102" i="26"/>
  <c r="F102" i="26"/>
  <c r="E102" i="26"/>
  <c r="D102" i="26"/>
  <c r="C102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6" i="26"/>
  <c r="E46" i="26"/>
  <c r="D46" i="26"/>
  <c r="C46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20" i="26"/>
  <c r="H20" i="26"/>
  <c r="G20" i="26"/>
  <c r="F20" i="26"/>
  <c r="E20" i="26"/>
  <c r="D20" i="26"/>
  <c r="C20" i="26"/>
  <c r="I19" i="26"/>
  <c r="H19" i="26"/>
  <c r="G19" i="26"/>
  <c r="F19" i="26"/>
  <c r="E19" i="26"/>
  <c r="D19" i="26"/>
  <c r="C19" i="26"/>
  <c r="I18" i="26"/>
  <c r="H18" i="26"/>
  <c r="G18" i="26"/>
  <c r="F18" i="26"/>
  <c r="E18" i="26"/>
  <c r="D18" i="26"/>
  <c r="C18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9" i="25"/>
  <c r="L109" i="25"/>
  <c r="K109" i="25"/>
  <c r="J109" i="25"/>
  <c r="I109" i="25"/>
  <c r="H109" i="25"/>
  <c r="G109" i="25"/>
  <c r="F109" i="25"/>
  <c r="E109" i="25"/>
  <c r="D109" i="25"/>
  <c r="C109" i="25"/>
  <c r="M108" i="25"/>
  <c r="L108" i="25"/>
  <c r="K108" i="25"/>
  <c r="J108" i="25"/>
  <c r="I108" i="25"/>
  <c r="H108" i="25"/>
  <c r="G108" i="25"/>
  <c r="F108" i="25"/>
  <c r="E108" i="25"/>
  <c r="D108" i="25"/>
  <c r="C108" i="25"/>
  <c r="M107" i="25"/>
  <c r="L107" i="25"/>
  <c r="K107" i="25"/>
  <c r="J107" i="25"/>
  <c r="I107" i="25"/>
  <c r="H107" i="25"/>
  <c r="G107" i="25"/>
  <c r="F107" i="25"/>
  <c r="E107" i="25"/>
  <c r="D107" i="25"/>
  <c r="C107" i="25"/>
  <c r="M106" i="25"/>
  <c r="L106" i="25"/>
  <c r="K106" i="25"/>
  <c r="J106" i="25"/>
  <c r="I106" i="25"/>
  <c r="H106" i="25"/>
  <c r="G106" i="25"/>
  <c r="F106" i="25"/>
  <c r="E106" i="25"/>
  <c r="D106" i="25"/>
  <c r="C106" i="25"/>
  <c r="M105" i="25"/>
  <c r="L105" i="25"/>
  <c r="K105" i="25"/>
  <c r="J105" i="25"/>
  <c r="I105" i="25"/>
  <c r="H105" i="25"/>
  <c r="G105" i="25"/>
  <c r="F105" i="25"/>
  <c r="E105" i="25"/>
  <c r="D105" i="25"/>
  <c r="C105" i="25"/>
  <c r="M104" i="25"/>
  <c r="L104" i="25"/>
  <c r="K104" i="25"/>
  <c r="J104" i="25"/>
  <c r="I104" i="25"/>
  <c r="H104" i="25"/>
  <c r="G104" i="25"/>
  <c r="F104" i="25"/>
  <c r="E104" i="25"/>
  <c r="D104" i="25"/>
  <c r="C104" i="25"/>
  <c r="M103" i="25"/>
  <c r="L103" i="25"/>
  <c r="K103" i="25"/>
  <c r="J103" i="25"/>
  <c r="I103" i="25"/>
  <c r="H103" i="25"/>
  <c r="G103" i="25"/>
  <c r="F103" i="25"/>
  <c r="E103" i="25"/>
  <c r="D103" i="25"/>
  <c r="C10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20" i="25"/>
  <c r="H20" i="25"/>
  <c r="G20" i="25"/>
  <c r="F20" i="25"/>
  <c r="E20" i="25"/>
  <c r="D20" i="25"/>
  <c r="C20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9" i="24"/>
  <c r="L109" i="24"/>
  <c r="K109" i="24"/>
  <c r="J109" i="24"/>
  <c r="I109" i="24"/>
  <c r="H109" i="24"/>
  <c r="G109" i="24"/>
  <c r="F109" i="24"/>
  <c r="E109" i="24"/>
  <c r="D109" i="24"/>
  <c r="C109" i="24"/>
  <c r="M108" i="24"/>
  <c r="L108" i="24"/>
  <c r="K108" i="24"/>
  <c r="J108" i="24"/>
  <c r="I108" i="24"/>
  <c r="H108" i="24"/>
  <c r="G108" i="24"/>
  <c r="F108" i="24"/>
  <c r="E108" i="24"/>
  <c r="D108" i="24"/>
  <c r="C108" i="24"/>
  <c r="M107" i="24"/>
  <c r="L107" i="24"/>
  <c r="K107" i="24"/>
  <c r="J107" i="24"/>
  <c r="I107" i="24"/>
  <c r="H107" i="24"/>
  <c r="G107" i="24"/>
  <c r="F107" i="24"/>
  <c r="E107" i="24"/>
  <c r="D107" i="24"/>
  <c r="C107" i="24"/>
  <c r="M106" i="24"/>
  <c r="L106" i="24"/>
  <c r="K106" i="24"/>
  <c r="J106" i="24"/>
  <c r="I106" i="24"/>
  <c r="H106" i="24"/>
  <c r="G106" i="24"/>
  <c r="F106" i="24"/>
  <c r="E106" i="24"/>
  <c r="D106" i="24"/>
  <c r="C106" i="24"/>
  <c r="M105" i="24"/>
  <c r="L105" i="24"/>
  <c r="K105" i="24"/>
  <c r="J105" i="24"/>
  <c r="I105" i="24"/>
  <c r="H105" i="24"/>
  <c r="G105" i="24"/>
  <c r="F105" i="24"/>
  <c r="E105" i="24"/>
  <c r="D105" i="24"/>
  <c r="C105" i="24"/>
  <c r="M104" i="24"/>
  <c r="L104" i="24"/>
  <c r="K104" i="24"/>
  <c r="J104" i="24"/>
  <c r="I104" i="24"/>
  <c r="H104" i="24"/>
  <c r="G104" i="24"/>
  <c r="F104" i="24"/>
  <c r="E104" i="24"/>
  <c r="D104" i="24"/>
  <c r="C104" i="24"/>
  <c r="M103" i="24"/>
  <c r="L103" i="24"/>
  <c r="K103" i="24"/>
  <c r="J103" i="24"/>
  <c r="I103" i="24"/>
  <c r="H103" i="24"/>
  <c r="G103" i="24"/>
  <c r="F103" i="24"/>
  <c r="E103" i="24"/>
  <c r="D103" i="24"/>
  <c r="C10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20" i="24"/>
  <c r="H20" i="24"/>
  <c r="G20" i="24"/>
  <c r="F20" i="24"/>
  <c r="E20" i="24"/>
  <c r="D20" i="24"/>
  <c r="C20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9" i="23"/>
  <c r="L109" i="23"/>
  <c r="K109" i="23"/>
  <c r="J109" i="23"/>
  <c r="I109" i="23"/>
  <c r="H109" i="23"/>
  <c r="G109" i="23"/>
  <c r="F109" i="23"/>
  <c r="E109" i="23"/>
  <c r="D109" i="23"/>
  <c r="C109" i="23"/>
  <c r="M108" i="23"/>
  <c r="L108" i="23"/>
  <c r="K108" i="23"/>
  <c r="J108" i="23"/>
  <c r="I108" i="23"/>
  <c r="H108" i="23"/>
  <c r="G108" i="23"/>
  <c r="F108" i="23"/>
  <c r="E108" i="23"/>
  <c r="D108" i="23"/>
  <c r="C108" i="23"/>
  <c r="M107" i="23"/>
  <c r="L107" i="23"/>
  <c r="K107" i="23"/>
  <c r="J107" i="23"/>
  <c r="I107" i="23"/>
  <c r="H107" i="23"/>
  <c r="G107" i="23"/>
  <c r="F107" i="23"/>
  <c r="E107" i="23"/>
  <c r="D107" i="23"/>
  <c r="C107" i="23"/>
  <c r="M106" i="23"/>
  <c r="L106" i="23"/>
  <c r="K106" i="23"/>
  <c r="J106" i="23"/>
  <c r="I106" i="23"/>
  <c r="H106" i="23"/>
  <c r="G106" i="23"/>
  <c r="F106" i="23"/>
  <c r="E106" i="23"/>
  <c r="D106" i="23"/>
  <c r="C106" i="23"/>
  <c r="M105" i="23"/>
  <c r="L105" i="23"/>
  <c r="K105" i="23"/>
  <c r="J105" i="23"/>
  <c r="I105" i="23"/>
  <c r="H105" i="23"/>
  <c r="G105" i="23"/>
  <c r="F105" i="23"/>
  <c r="E105" i="23"/>
  <c r="D105" i="23"/>
  <c r="C105" i="23"/>
  <c r="M104" i="23"/>
  <c r="L104" i="23"/>
  <c r="K104" i="23"/>
  <c r="J104" i="23"/>
  <c r="I104" i="23"/>
  <c r="H104" i="23"/>
  <c r="G104" i="23"/>
  <c r="F104" i="23"/>
  <c r="E104" i="23"/>
  <c r="D104" i="23"/>
  <c r="C104" i="23"/>
  <c r="M103" i="23"/>
  <c r="L103" i="23"/>
  <c r="K103" i="23"/>
  <c r="J103" i="23"/>
  <c r="I103" i="23"/>
  <c r="H103" i="23"/>
  <c r="G103" i="23"/>
  <c r="F103" i="23"/>
  <c r="E103" i="23"/>
  <c r="D103" i="23"/>
  <c r="C10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20" i="23"/>
  <c r="H20" i="23"/>
  <c r="G20" i="23"/>
  <c r="F20" i="23"/>
  <c r="E20" i="23"/>
  <c r="D20" i="23"/>
  <c r="C20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9" i="22"/>
  <c r="L109" i="22"/>
  <c r="K109" i="22"/>
  <c r="J109" i="22"/>
  <c r="I109" i="22"/>
  <c r="H109" i="22"/>
  <c r="G109" i="22"/>
  <c r="F109" i="22"/>
  <c r="E109" i="22"/>
  <c r="D109" i="22"/>
  <c r="C109" i="22"/>
  <c r="M108" i="22"/>
  <c r="L108" i="22"/>
  <c r="K108" i="22"/>
  <c r="J108" i="22"/>
  <c r="I108" i="22"/>
  <c r="H108" i="22"/>
  <c r="G108" i="22"/>
  <c r="F108" i="22"/>
  <c r="E108" i="22"/>
  <c r="D108" i="22"/>
  <c r="C108" i="22"/>
  <c r="M107" i="22"/>
  <c r="L107" i="22"/>
  <c r="K107" i="22"/>
  <c r="J107" i="22"/>
  <c r="I107" i="22"/>
  <c r="H107" i="22"/>
  <c r="G107" i="22"/>
  <c r="F107" i="22"/>
  <c r="E107" i="22"/>
  <c r="D107" i="22"/>
  <c r="C107" i="22"/>
  <c r="M106" i="22"/>
  <c r="L106" i="22"/>
  <c r="K106" i="22"/>
  <c r="J106" i="22"/>
  <c r="I106" i="22"/>
  <c r="H106" i="22"/>
  <c r="G106" i="22"/>
  <c r="F106" i="22"/>
  <c r="E106" i="22"/>
  <c r="D106" i="22"/>
  <c r="C106" i="22"/>
  <c r="M105" i="22"/>
  <c r="L105" i="22"/>
  <c r="K105" i="22"/>
  <c r="J105" i="22"/>
  <c r="I105" i="22"/>
  <c r="H105" i="22"/>
  <c r="G105" i="22"/>
  <c r="F105" i="22"/>
  <c r="E105" i="22"/>
  <c r="D105" i="22"/>
  <c r="C105" i="22"/>
  <c r="M104" i="22"/>
  <c r="L104" i="22"/>
  <c r="K104" i="22"/>
  <c r="J104" i="22"/>
  <c r="I104" i="22"/>
  <c r="H104" i="22"/>
  <c r="G104" i="22"/>
  <c r="F104" i="22"/>
  <c r="E104" i="22"/>
  <c r="D104" i="22"/>
  <c r="C104" i="22"/>
  <c r="M103" i="22"/>
  <c r="L103" i="22"/>
  <c r="K103" i="22"/>
  <c r="J103" i="22"/>
  <c r="I103" i="22"/>
  <c r="H103" i="22"/>
  <c r="G103" i="22"/>
  <c r="F103" i="22"/>
  <c r="E103" i="22"/>
  <c r="D103" i="22"/>
  <c r="C10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20" i="22"/>
  <c r="H20" i="22"/>
  <c r="G20" i="22"/>
  <c r="F20" i="22"/>
  <c r="E20" i="22"/>
  <c r="D20" i="22"/>
  <c r="C20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9" i="21"/>
  <c r="L109" i="21"/>
  <c r="K109" i="21"/>
  <c r="J109" i="21"/>
  <c r="I109" i="21"/>
  <c r="H109" i="21"/>
  <c r="G109" i="21"/>
  <c r="F109" i="21"/>
  <c r="E109" i="21"/>
  <c r="D109" i="21"/>
  <c r="C109" i="21"/>
  <c r="M108" i="21"/>
  <c r="L108" i="21"/>
  <c r="K108" i="21"/>
  <c r="J108" i="21"/>
  <c r="I108" i="21"/>
  <c r="H108" i="21"/>
  <c r="G108" i="21"/>
  <c r="F108" i="21"/>
  <c r="E108" i="21"/>
  <c r="D108" i="21"/>
  <c r="C108" i="21"/>
  <c r="M107" i="21"/>
  <c r="L107" i="21"/>
  <c r="K107" i="21"/>
  <c r="J107" i="21"/>
  <c r="I107" i="21"/>
  <c r="H107" i="21"/>
  <c r="G107" i="21"/>
  <c r="F107" i="21"/>
  <c r="E107" i="21"/>
  <c r="D107" i="21"/>
  <c r="C107" i="21"/>
  <c r="M106" i="21"/>
  <c r="L106" i="21"/>
  <c r="K106" i="21"/>
  <c r="J106" i="21"/>
  <c r="I106" i="21"/>
  <c r="H106" i="21"/>
  <c r="G106" i="21"/>
  <c r="F106" i="21"/>
  <c r="E106" i="21"/>
  <c r="D106" i="21"/>
  <c r="C106" i="21"/>
  <c r="M105" i="21"/>
  <c r="L105" i="21"/>
  <c r="K105" i="21"/>
  <c r="J105" i="21"/>
  <c r="I105" i="21"/>
  <c r="H105" i="21"/>
  <c r="G105" i="21"/>
  <c r="F105" i="21"/>
  <c r="E105" i="21"/>
  <c r="D105" i="21"/>
  <c r="C105" i="21"/>
  <c r="M104" i="21"/>
  <c r="L104" i="21"/>
  <c r="K104" i="21"/>
  <c r="J104" i="21"/>
  <c r="I104" i="21"/>
  <c r="H104" i="21"/>
  <c r="G104" i="21"/>
  <c r="F104" i="21"/>
  <c r="E104" i="21"/>
  <c r="D104" i="21"/>
  <c r="C104" i="21"/>
  <c r="M103" i="21"/>
  <c r="L103" i="21"/>
  <c r="K103" i="21"/>
  <c r="J103" i="21"/>
  <c r="I103" i="21"/>
  <c r="H103" i="21"/>
  <c r="G103" i="21"/>
  <c r="F103" i="21"/>
  <c r="E103" i="21"/>
  <c r="D103" i="21"/>
  <c r="C10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9" i="20"/>
  <c r="L109" i="20"/>
  <c r="K109" i="20"/>
  <c r="J109" i="20"/>
  <c r="I109" i="20"/>
  <c r="H109" i="20"/>
  <c r="G109" i="20"/>
  <c r="F109" i="20"/>
  <c r="E109" i="20"/>
  <c r="D109" i="20"/>
  <c r="C109" i="20"/>
  <c r="M108" i="20"/>
  <c r="L108" i="20"/>
  <c r="K108" i="20"/>
  <c r="J108" i="20"/>
  <c r="I108" i="20"/>
  <c r="H108" i="20"/>
  <c r="G108" i="20"/>
  <c r="F108" i="20"/>
  <c r="E108" i="20"/>
  <c r="D108" i="20"/>
  <c r="C108" i="20"/>
  <c r="M107" i="20"/>
  <c r="L107" i="20"/>
  <c r="K107" i="20"/>
  <c r="J107" i="20"/>
  <c r="I107" i="20"/>
  <c r="H107" i="20"/>
  <c r="G107" i="20"/>
  <c r="F107" i="20"/>
  <c r="E107" i="20"/>
  <c r="D107" i="20"/>
  <c r="C107" i="20"/>
  <c r="M106" i="20"/>
  <c r="L106" i="20"/>
  <c r="K106" i="20"/>
  <c r="J106" i="20"/>
  <c r="I106" i="20"/>
  <c r="H106" i="20"/>
  <c r="G106" i="20"/>
  <c r="F106" i="20"/>
  <c r="E106" i="20"/>
  <c r="D106" i="20"/>
  <c r="C106" i="20"/>
  <c r="M105" i="20"/>
  <c r="L105" i="20"/>
  <c r="K105" i="20"/>
  <c r="J105" i="20"/>
  <c r="I105" i="20"/>
  <c r="H105" i="20"/>
  <c r="G105" i="20"/>
  <c r="F105" i="20"/>
  <c r="E105" i="20"/>
  <c r="D105" i="20"/>
  <c r="C105" i="20"/>
  <c r="M104" i="20"/>
  <c r="L104" i="20"/>
  <c r="K104" i="20"/>
  <c r="J104" i="20"/>
  <c r="I104" i="20"/>
  <c r="H104" i="20"/>
  <c r="G104" i="20"/>
  <c r="F104" i="20"/>
  <c r="E104" i="20"/>
  <c r="D104" i="20"/>
  <c r="C104" i="20"/>
  <c r="M103" i="20"/>
  <c r="L103" i="20"/>
  <c r="K103" i="20"/>
  <c r="J103" i="20"/>
  <c r="I103" i="20"/>
  <c r="H103" i="20"/>
  <c r="G103" i="20"/>
  <c r="F103" i="20"/>
  <c r="E103" i="20"/>
  <c r="D103" i="20"/>
  <c r="C10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6" i="20"/>
  <c r="E46" i="20"/>
  <c r="D46" i="20"/>
  <c r="C46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20" i="20"/>
  <c r="H20" i="20"/>
  <c r="G20" i="20"/>
  <c r="F20" i="20"/>
  <c r="E20" i="20"/>
  <c r="D20" i="20"/>
  <c r="C20" i="20"/>
  <c r="I19" i="20"/>
  <c r="H19" i="20"/>
  <c r="G19" i="20"/>
  <c r="F19" i="20"/>
  <c r="E19" i="20"/>
  <c r="D19" i="20"/>
  <c r="C19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9" i="19"/>
  <c r="L109" i="19"/>
  <c r="K109" i="19"/>
  <c r="J109" i="19"/>
  <c r="I109" i="19"/>
  <c r="H109" i="19"/>
  <c r="G109" i="19"/>
  <c r="F109" i="19"/>
  <c r="E109" i="19"/>
  <c r="D109" i="19"/>
  <c r="C109" i="19"/>
  <c r="M108" i="19"/>
  <c r="L108" i="19"/>
  <c r="K108" i="19"/>
  <c r="J108" i="19"/>
  <c r="I108" i="19"/>
  <c r="H108" i="19"/>
  <c r="G108" i="19"/>
  <c r="F108" i="19"/>
  <c r="E108" i="19"/>
  <c r="D108" i="19"/>
  <c r="C108" i="19"/>
  <c r="M107" i="19"/>
  <c r="L107" i="19"/>
  <c r="K107" i="19"/>
  <c r="J107" i="19"/>
  <c r="I107" i="19"/>
  <c r="H107" i="19"/>
  <c r="G107" i="19"/>
  <c r="F107" i="19"/>
  <c r="E107" i="19"/>
  <c r="D107" i="19"/>
  <c r="C107" i="19"/>
  <c r="M106" i="19"/>
  <c r="L106" i="19"/>
  <c r="K106" i="19"/>
  <c r="J106" i="19"/>
  <c r="I106" i="19"/>
  <c r="H106" i="19"/>
  <c r="G106" i="19"/>
  <c r="F106" i="19"/>
  <c r="E106" i="19"/>
  <c r="D106" i="19"/>
  <c r="C106" i="19"/>
  <c r="M105" i="19"/>
  <c r="L105" i="19"/>
  <c r="K105" i="19"/>
  <c r="J105" i="19"/>
  <c r="I105" i="19"/>
  <c r="H105" i="19"/>
  <c r="G105" i="19"/>
  <c r="F105" i="19"/>
  <c r="E105" i="19"/>
  <c r="D105" i="19"/>
  <c r="C105" i="19"/>
  <c r="M104" i="19"/>
  <c r="L104" i="19"/>
  <c r="K104" i="19"/>
  <c r="J104" i="19"/>
  <c r="I104" i="19"/>
  <c r="H104" i="19"/>
  <c r="G104" i="19"/>
  <c r="F104" i="19"/>
  <c r="E104" i="19"/>
  <c r="D104" i="19"/>
  <c r="C104" i="19"/>
  <c r="M103" i="19"/>
  <c r="L103" i="19"/>
  <c r="K103" i="19"/>
  <c r="J103" i="19"/>
  <c r="I103" i="19"/>
  <c r="H103" i="19"/>
  <c r="G103" i="19"/>
  <c r="F103" i="19"/>
  <c r="E103" i="19"/>
  <c r="D103" i="19"/>
  <c r="C10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9" i="18"/>
  <c r="L109" i="18"/>
  <c r="K109" i="18"/>
  <c r="J109" i="18"/>
  <c r="I109" i="18"/>
  <c r="H109" i="18"/>
  <c r="G109" i="18"/>
  <c r="F109" i="18"/>
  <c r="E109" i="18"/>
  <c r="D109" i="18"/>
  <c r="C109" i="18"/>
  <c r="M108" i="18"/>
  <c r="L108" i="18"/>
  <c r="K108" i="18"/>
  <c r="J108" i="18"/>
  <c r="I108" i="18"/>
  <c r="H108" i="18"/>
  <c r="G108" i="18"/>
  <c r="F108" i="18"/>
  <c r="E108" i="18"/>
  <c r="D108" i="18"/>
  <c r="C108" i="18"/>
  <c r="M107" i="18"/>
  <c r="L107" i="18"/>
  <c r="K107" i="18"/>
  <c r="J107" i="18"/>
  <c r="I107" i="18"/>
  <c r="H107" i="18"/>
  <c r="G107" i="18"/>
  <c r="F107" i="18"/>
  <c r="E107" i="18"/>
  <c r="D107" i="18"/>
  <c r="C107" i="18"/>
  <c r="M106" i="18"/>
  <c r="L106" i="18"/>
  <c r="K106" i="18"/>
  <c r="J106" i="18"/>
  <c r="I106" i="18"/>
  <c r="H106" i="18"/>
  <c r="G106" i="18"/>
  <c r="F106" i="18"/>
  <c r="E106" i="18"/>
  <c r="D106" i="18"/>
  <c r="C106" i="18"/>
  <c r="M105" i="18"/>
  <c r="L105" i="18"/>
  <c r="K105" i="18"/>
  <c r="J105" i="18"/>
  <c r="I105" i="18"/>
  <c r="H105" i="18"/>
  <c r="G105" i="18"/>
  <c r="F105" i="18"/>
  <c r="E105" i="18"/>
  <c r="D105" i="18"/>
  <c r="C105" i="18"/>
  <c r="M104" i="18"/>
  <c r="L104" i="18"/>
  <c r="K104" i="18"/>
  <c r="J104" i="18"/>
  <c r="I104" i="18"/>
  <c r="H104" i="18"/>
  <c r="G104" i="18"/>
  <c r="F104" i="18"/>
  <c r="E104" i="18"/>
  <c r="D104" i="18"/>
  <c r="C104" i="18"/>
  <c r="M103" i="18"/>
  <c r="L103" i="18"/>
  <c r="K103" i="18"/>
  <c r="J103" i="18"/>
  <c r="I103" i="18"/>
  <c r="H103" i="18"/>
  <c r="G103" i="18"/>
  <c r="F103" i="18"/>
  <c r="E103" i="18"/>
  <c r="D103" i="18"/>
  <c r="C10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20" i="18"/>
  <c r="H20" i="18"/>
  <c r="G20" i="18"/>
  <c r="F20" i="18"/>
  <c r="E20" i="18"/>
  <c r="D20" i="18"/>
  <c r="C20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9" i="17"/>
  <c r="L109" i="17"/>
  <c r="K109" i="17"/>
  <c r="J109" i="17"/>
  <c r="I109" i="17"/>
  <c r="H109" i="17"/>
  <c r="G109" i="17"/>
  <c r="F109" i="17"/>
  <c r="E109" i="17"/>
  <c r="D109" i="17"/>
  <c r="C109" i="17"/>
  <c r="M108" i="17"/>
  <c r="L108" i="17"/>
  <c r="K108" i="17"/>
  <c r="J108" i="17"/>
  <c r="I108" i="17"/>
  <c r="H108" i="17"/>
  <c r="G108" i="17"/>
  <c r="F108" i="17"/>
  <c r="E108" i="17"/>
  <c r="D108" i="17"/>
  <c r="C108" i="17"/>
  <c r="M107" i="17"/>
  <c r="L107" i="17"/>
  <c r="K107" i="17"/>
  <c r="J107" i="17"/>
  <c r="I107" i="17"/>
  <c r="H107" i="17"/>
  <c r="G107" i="17"/>
  <c r="F107" i="17"/>
  <c r="E107" i="17"/>
  <c r="D107" i="17"/>
  <c r="C107" i="17"/>
  <c r="M106" i="17"/>
  <c r="L106" i="17"/>
  <c r="K106" i="17"/>
  <c r="J106" i="17"/>
  <c r="I106" i="17"/>
  <c r="H106" i="17"/>
  <c r="G106" i="17"/>
  <c r="F106" i="17"/>
  <c r="E106" i="17"/>
  <c r="D106" i="17"/>
  <c r="C106" i="17"/>
  <c r="M105" i="17"/>
  <c r="L105" i="17"/>
  <c r="K105" i="17"/>
  <c r="J105" i="17"/>
  <c r="I105" i="17"/>
  <c r="H105" i="17"/>
  <c r="G105" i="17"/>
  <c r="F105" i="17"/>
  <c r="E105" i="17"/>
  <c r="D105" i="17"/>
  <c r="C105" i="17"/>
  <c r="M104" i="17"/>
  <c r="L104" i="17"/>
  <c r="K104" i="17"/>
  <c r="J104" i="17"/>
  <c r="I104" i="17"/>
  <c r="H104" i="17"/>
  <c r="G104" i="17"/>
  <c r="F104" i="17"/>
  <c r="E104" i="17"/>
  <c r="D104" i="17"/>
  <c r="C104" i="17"/>
  <c r="M103" i="17"/>
  <c r="L103" i="17"/>
  <c r="K103" i="17"/>
  <c r="J103" i="17"/>
  <c r="I103" i="17"/>
  <c r="H103" i="17"/>
  <c r="G103" i="17"/>
  <c r="F103" i="17"/>
  <c r="E103" i="17"/>
  <c r="D103" i="17"/>
  <c r="C10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20" i="17"/>
  <c r="H20" i="17"/>
  <c r="G20" i="17"/>
  <c r="F20" i="17"/>
  <c r="E20" i="17"/>
  <c r="D20" i="17"/>
  <c r="C20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9" i="16"/>
  <c r="L109" i="16"/>
  <c r="K109" i="16"/>
  <c r="J109" i="16"/>
  <c r="I109" i="16"/>
  <c r="H109" i="16"/>
  <c r="G109" i="16"/>
  <c r="F109" i="16"/>
  <c r="E109" i="16"/>
  <c r="D109" i="16"/>
  <c r="C109" i="16"/>
  <c r="M108" i="16"/>
  <c r="L108" i="16"/>
  <c r="K108" i="16"/>
  <c r="J108" i="16"/>
  <c r="I108" i="16"/>
  <c r="H108" i="16"/>
  <c r="G108" i="16"/>
  <c r="F108" i="16"/>
  <c r="E108" i="16"/>
  <c r="D108" i="16"/>
  <c r="C108" i="16"/>
  <c r="M107" i="16"/>
  <c r="L107" i="16"/>
  <c r="K107" i="16"/>
  <c r="J107" i="16"/>
  <c r="I107" i="16"/>
  <c r="H107" i="16"/>
  <c r="G107" i="16"/>
  <c r="F107" i="16"/>
  <c r="E107" i="16"/>
  <c r="D107" i="16"/>
  <c r="C107" i="16"/>
  <c r="M106" i="16"/>
  <c r="L106" i="16"/>
  <c r="K106" i="16"/>
  <c r="J106" i="16"/>
  <c r="I106" i="16"/>
  <c r="H106" i="16"/>
  <c r="G106" i="16"/>
  <c r="F106" i="16"/>
  <c r="E106" i="16"/>
  <c r="D106" i="16"/>
  <c r="C106" i="16"/>
  <c r="M105" i="16"/>
  <c r="L105" i="16"/>
  <c r="K105" i="16"/>
  <c r="J105" i="16"/>
  <c r="I105" i="16"/>
  <c r="H105" i="16"/>
  <c r="G105" i="16"/>
  <c r="F105" i="16"/>
  <c r="E105" i="16"/>
  <c r="D105" i="16"/>
  <c r="C105" i="16"/>
  <c r="M104" i="16"/>
  <c r="L104" i="16"/>
  <c r="K104" i="16"/>
  <c r="J104" i="16"/>
  <c r="I104" i="16"/>
  <c r="H104" i="16"/>
  <c r="G104" i="16"/>
  <c r="F104" i="16"/>
  <c r="E104" i="16"/>
  <c r="D104" i="16"/>
  <c r="C104" i="16"/>
  <c r="M103" i="16"/>
  <c r="L103" i="16"/>
  <c r="K103" i="16"/>
  <c r="J103" i="16"/>
  <c r="I103" i="16"/>
  <c r="H103" i="16"/>
  <c r="G103" i="16"/>
  <c r="F103" i="16"/>
  <c r="E103" i="16"/>
  <c r="D103" i="16"/>
  <c r="C10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20" i="16"/>
  <c r="H20" i="16"/>
  <c r="G20" i="16"/>
  <c r="F20" i="16"/>
  <c r="E20" i="16"/>
  <c r="D20" i="16"/>
  <c r="C20" i="16"/>
  <c r="I19" i="16"/>
  <c r="H19" i="16"/>
  <c r="G19" i="16"/>
  <c r="F19" i="16"/>
  <c r="E19" i="16"/>
  <c r="D19" i="16"/>
  <c r="C19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9" i="15"/>
  <c r="L109" i="15"/>
  <c r="K109" i="15"/>
  <c r="J109" i="15"/>
  <c r="I109" i="15"/>
  <c r="H109" i="15"/>
  <c r="G109" i="15"/>
  <c r="F109" i="15"/>
  <c r="E109" i="15"/>
  <c r="D109" i="15"/>
  <c r="C109" i="15"/>
  <c r="M108" i="15"/>
  <c r="L108" i="15"/>
  <c r="K108" i="15"/>
  <c r="J108" i="15"/>
  <c r="I108" i="15"/>
  <c r="H108" i="15"/>
  <c r="G108" i="15"/>
  <c r="F108" i="15"/>
  <c r="E108" i="15"/>
  <c r="D108" i="15"/>
  <c r="C108" i="15"/>
  <c r="M107" i="15"/>
  <c r="L107" i="15"/>
  <c r="K107" i="15"/>
  <c r="J107" i="15"/>
  <c r="I107" i="15"/>
  <c r="H107" i="15"/>
  <c r="G107" i="15"/>
  <c r="F107" i="15"/>
  <c r="E107" i="15"/>
  <c r="D107" i="15"/>
  <c r="C107" i="15"/>
  <c r="M106" i="15"/>
  <c r="L106" i="15"/>
  <c r="K106" i="15"/>
  <c r="J106" i="15"/>
  <c r="I106" i="15"/>
  <c r="H106" i="15"/>
  <c r="G106" i="15"/>
  <c r="F106" i="15"/>
  <c r="E106" i="15"/>
  <c r="D106" i="15"/>
  <c r="C106" i="15"/>
  <c r="M105" i="15"/>
  <c r="L105" i="15"/>
  <c r="K105" i="15"/>
  <c r="J105" i="15"/>
  <c r="I105" i="15"/>
  <c r="H105" i="15"/>
  <c r="G105" i="15"/>
  <c r="F105" i="15"/>
  <c r="E105" i="15"/>
  <c r="D105" i="15"/>
  <c r="C105" i="15"/>
  <c r="M104" i="15"/>
  <c r="L104" i="15"/>
  <c r="K104" i="15"/>
  <c r="J104" i="15"/>
  <c r="I104" i="15"/>
  <c r="H104" i="15"/>
  <c r="G104" i="15"/>
  <c r="F104" i="15"/>
  <c r="E104" i="15"/>
  <c r="D104" i="15"/>
  <c r="C104" i="15"/>
  <c r="M103" i="15"/>
  <c r="L103" i="15"/>
  <c r="K103" i="15"/>
  <c r="J103" i="15"/>
  <c r="I103" i="15"/>
  <c r="H103" i="15"/>
  <c r="G103" i="15"/>
  <c r="F103" i="15"/>
  <c r="E103" i="15"/>
  <c r="D103" i="15"/>
  <c r="C10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20" i="15"/>
  <c r="H20" i="15"/>
  <c r="G20" i="15"/>
  <c r="F20" i="15"/>
  <c r="E20" i="15"/>
  <c r="D20" i="15"/>
  <c r="C20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9" i="14"/>
  <c r="L109" i="14"/>
  <c r="K109" i="14"/>
  <c r="J109" i="14"/>
  <c r="I109" i="14"/>
  <c r="H109" i="14"/>
  <c r="G109" i="14"/>
  <c r="F109" i="14"/>
  <c r="E109" i="14"/>
  <c r="D109" i="14"/>
  <c r="C109" i="14"/>
  <c r="M108" i="14"/>
  <c r="L108" i="14"/>
  <c r="K108" i="14"/>
  <c r="J108" i="14"/>
  <c r="I108" i="14"/>
  <c r="H108" i="14"/>
  <c r="G108" i="14"/>
  <c r="F108" i="14"/>
  <c r="E108" i="14"/>
  <c r="D108" i="14"/>
  <c r="C108" i="14"/>
  <c r="M107" i="14"/>
  <c r="L107" i="14"/>
  <c r="K107" i="14"/>
  <c r="J107" i="14"/>
  <c r="I107" i="14"/>
  <c r="H107" i="14"/>
  <c r="G107" i="14"/>
  <c r="F107" i="14"/>
  <c r="E107" i="14"/>
  <c r="D107" i="14"/>
  <c r="C107" i="14"/>
  <c r="M106" i="14"/>
  <c r="L106" i="14"/>
  <c r="K106" i="14"/>
  <c r="J106" i="14"/>
  <c r="I106" i="14"/>
  <c r="H106" i="14"/>
  <c r="G106" i="14"/>
  <c r="F106" i="14"/>
  <c r="E106" i="14"/>
  <c r="D106" i="14"/>
  <c r="C106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3" i="14"/>
  <c r="L103" i="14"/>
  <c r="K103" i="14"/>
  <c r="J103" i="14"/>
  <c r="I103" i="14"/>
  <c r="H103" i="14"/>
  <c r="G103" i="14"/>
  <c r="F103" i="14"/>
  <c r="E103" i="14"/>
  <c r="D103" i="14"/>
  <c r="C10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20" i="14"/>
  <c r="H20" i="14"/>
  <c r="G20" i="14"/>
  <c r="F20" i="14"/>
  <c r="E20" i="14"/>
  <c r="D20" i="14"/>
  <c r="C20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9" i="13"/>
  <c r="L109" i="13"/>
  <c r="K109" i="13"/>
  <c r="J109" i="13"/>
  <c r="I109" i="13"/>
  <c r="H109" i="13"/>
  <c r="G109" i="13"/>
  <c r="F109" i="13"/>
  <c r="E109" i="13"/>
  <c r="D109" i="13"/>
  <c r="C109" i="13"/>
  <c r="M108" i="13"/>
  <c r="L108" i="13"/>
  <c r="K108" i="13"/>
  <c r="J108" i="13"/>
  <c r="I108" i="13"/>
  <c r="H108" i="13"/>
  <c r="G108" i="13"/>
  <c r="F108" i="13"/>
  <c r="E108" i="13"/>
  <c r="D108" i="13"/>
  <c r="C108" i="13"/>
  <c r="M107" i="13"/>
  <c r="L107" i="13"/>
  <c r="K107" i="13"/>
  <c r="J107" i="13"/>
  <c r="I107" i="13"/>
  <c r="H107" i="13"/>
  <c r="G107" i="13"/>
  <c r="F107" i="13"/>
  <c r="E107" i="13"/>
  <c r="D107" i="13"/>
  <c r="C107" i="13"/>
  <c r="M106" i="13"/>
  <c r="L106" i="13"/>
  <c r="K106" i="13"/>
  <c r="J106" i="13"/>
  <c r="I106" i="13"/>
  <c r="H106" i="13"/>
  <c r="G106" i="13"/>
  <c r="F106" i="13"/>
  <c r="E106" i="13"/>
  <c r="D106" i="13"/>
  <c r="C106" i="13"/>
  <c r="M105" i="13"/>
  <c r="L105" i="13"/>
  <c r="K105" i="13"/>
  <c r="J105" i="13"/>
  <c r="I105" i="13"/>
  <c r="H105" i="13"/>
  <c r="G105" i="13"/>
  <c r="F105" i="13"/>
  <c r="E105" i="13"/>
  <c r="D105" i="13"/>
  <c r="C105" i="13"/>
  <c r="M104" i="13"/>
  <c r="L104" i="13"/>
  <c r="K104" i="13"/>
  <c r="J104" i="13"/>
  <c r="I104" i="13"/>
  <c r="H104" i="13"/>
  <c r="G104" i="13"/>
  <c r="F104" i="13"/>
  <c r="E104" i="13"/>
  <c r="D104" i="13"/>
  <c r="C104" i="13"/>
  <c r="M103" i="13"/>
  <c r="L103" i="13"/>
  <c r="K103" i="13"/>
  <c r="J103" i="13"/>
  <c r="I103" i="13"/>
  <c r="H103" i="13"/>
  <c r="G103" i="13"/>
  <c r="F103" i="13"/>
  <c r="E103" i="13"/>
  <c r="D103" i="13"/>
  <c r="C10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9" i="12"/>
  <c r="L109" i="12"/>
  <c r="K109" i="12"/>
  <c r="J109" i="12"/>
  <c r="I109" i="12"/>
  <c r="H109" i="12"/>
  <c r="G109" i="12"/>
  <c r="F109" i="12"/>
  <c r="E109" i="12"/>
  <c r="D109" i="12"/>
  <c r="C109" i="12"/>
  <c r="M108" i="12"/>
  <c r="L108" i="12"/>
  <c r="K108" i="12"/>
  <c r="J108" i="12"/>
  <c r="I108" i="12"/>
  <c r="H108" i="12"/>
  <c r="G108" i="12"/>
  <c r="F108" i="12"/>
  <c r="E108" i="12"/>
  <c r="D108" i="12"/>
  <c r="C108" i="12"/>
  <c r="M107" i="12"/>
  <c r="L107" i="12"/>
  <c r="K107" i="12"/>
  <c r="J107" i="12"/>
  <c r="I107" i="12"/>
  <c r="H107" i="12"/>
  <c r="G107" i="12"/>
  <c r="F107" i="12"/>
  <c r="E107" i="12"/>
  <c r="D107" i="12"/>
  <c r="C107" i="12"/>
  <c r="M106" i="12"/>
  <c r="L106" i="12"/>
  <c r="K106" i="12"/>
  <c r="J106" i="12"/>
  <c r="I106" i="12"/>
  <c r="H106" i="12"/>
  <c r="G106" i="12"/>
  <c r="F106" i="12"/>
  <c r="E106" i="12"/>
  <c r="D106" i="12"/>
  <c r="C106" i="12"/>
  <c r="M105" i="12"/>
  <c r="L105" i="12"/>
  <c r="K105" i="12"/>
  <c r="J105" i="12"/>
  <c r="I105" i="12"/>
  <c r="H105" i="12"/>
  <c r="G105" i="12"/>
  <c r="F105" i="12"/>
  <c r="E105" i="12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3" i="12"/>
  <c r="L103" i="12"/>
  <c r="K103" i="12"/>
  <c r="J103" i="12"/>
  <c r="I103" i="12"/>
  <c r="H103" i="12"/>
  <c r="G103" i="12"/>
  <c r="F103" i="12"/>
  <c r="E103" i="12"/>
  <c r="D103" i="12"/>
  <c r="C10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C106" i="11"/>
  <c r="D106" i="11"/>
  <c r="E106" i="11"/>
  <c r="F106" i="11"/>
  <c r="G106" i="11"/>
  <c r="H106" i="11"/>
  <c r="I106" i="11"/>
  <c r="J106" i="11"/>
  <c r="K106" i="11"/>
  <c r="L106" i="11"/>
  <c r="M106" i="11"/>
  <c r="C107" i="11"/>
  <c r="D107" i="11"/>
  <c r="E107" i="11"/>
  <c r="F107" i="11"/>
  <c r="G107" i="11"/>
  <c r="H107" i="11"/>
  <c r="I107" i="11"/>
  <c r="J107" i="11"/>
  <c r="K107" i="11"/>
  <c r="L107" i="11"/>
  <c r="M107" i="11"/>
  <c r="C108" i="11"/>
  <c r="D108" i="11"/>
  <c r="E108" i="11"/>
  <c r="F108" i="11"/>
  <c r="G108" i="11"/>
  <c r="H108" i="11"/>
  <c r="I108" i="11"/>
  <c r="J108" i="11"/>
  <c r="K108" i="11"/>
  <c r="L108" i="11"/>
  <c r="M108" i="11"/>
  <c r="C109" i="11"/>
  <c r="D109" i="11"/>
  <c r="E109" i="11"/>
  <c r="F109" i="11"/>
  <c r="G109" i="11"/>
  <c r="H109" i="11"/>
  <c r="I109" i="11"/>
  <c r="J109" i="11"/>
  <c r="K109" i="11"/>
  <c r="L109" i="11"/>
  <c r="M109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38" i="2" l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9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F1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Q120" i="2"/>
  <c r="C120" i="2" s="1"/>
  <c r="Q121" i="2"/>
  <c r="C121" i="2" s="1"/>
  <c r="F113" i="2"/>
  <c r="D113" i="2"/>
  <c r="D114" i="2"/>
  <c r="D115" i="2"/>
  <c r="D116" i="2"/>
  <c r="D117" i="2"/>
  <c r="D118" i="2"/>
  <c r="D119" i="2"/>
  <c r="D120" i="2"/>
  <c r="D121" i="2"/>
  <c r="B113" i="2"/>
  <c r="B114" i="2"/>
  <c r="E114" i="2" s="1"/>
  <c r="F114" i="2" s="1"/>
  <c r="B115" i="2"/>
  <c r="E115" i="2" s="1"/>
  <c r="F115" i="2" s="1"/>
  <c r="B116" i="2"/>
  <c r="B117" i="2"/>
  <c r="E117" i="2" s="1"/>
  <c r="F117" i="2" s="1"/>
  <c r="B118" i="2"/>
  <c r="E118" i="2" s="1"/>
  <c r="F118" i="2" s="1"/>
  <c r="B119" i="2"/>
  <c r="E119" i="2" s="1"/>
  <c r="F119" i="2" s="1"/>
  <c r="B120" i="2"/>
  <c r="E120" i="2" s="1"/>
  <c r="F120" i="2" s="1"/>
  <c r="B121" i="2"/>
  <c r="E121" i="2" s="1"/>
  <c r="F121" i="2" s="1"/>
  <c r="A113" i="2"/>
  <c r="A114" i="2"/>
  <c r="A115" i="2"/>
  <c r="A116" i="2"/>
  <c r="A117" i="2"/>
  <c r="A118" i="2"/>
  <c r="A119" i="2"/>
  <c r="A120" i="2"/>
  <c r="A121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3" i="2"/>
  <c r="F4" i="2"/>
  <c r="F5" i="2"/>
  <c r="F7" i="2"/>
  <c r="F9" i="2"/>
  <c r="F13" i="2"/>
  <c r="F24" i="2"/>
  <c r="F25" i="2"/>
  <c r="F34" i="2"/>
  <c r="F35" i="2"/>
  <c r="F37" i="2"/>
  <c r="F39" i="2"/>
  <c r="F47" i="2"/>
  <c r="F49" i="2"/>
  <c r="F50" i="2"/>
  <c r="F53" i="2"/>
  <c r="F58" i="2"/>
  <c r="F59" i="2"/>
  <c r="F62" i="2"/>
  <c r="F63" i="2"/>
  <c r="F65" i="2"/>
  <c r="F66" i="2"/>
  <c r="F67" i="2"/>
  <c r="F68" i="2"/>
  <c r="F77" i="2"/>
  <c r="F87" i="2"/>
  <c r="F90" i="2"/>
  <c r="F92" i="2"/>
  <c r="F104" i="2"/>
  <c r="F107" i="2"/>
  <c r="F110" i="2"/>
  <c r="B3" i="2"/>
  <c r="B4" i="2"/>
  <c r="B5" i="2"/>
  <c r="B6" i="2"/>
  <c r="E6" i="2" s="1"/>
  <c r="F6" i="2" s="1"/>
  <c r="B7" i="2"/>
  <c r="B8" i="2"/>
  <c r="E8" i="2" s="1"/>
  <c r="F8" i="2" s="1"/>
  <c r="B9" i="2"/>
  <c r="B10" i="2"/>
  <c r="E10" i="2" s="1"/>
  <c r="F10" i="2" s="1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E18" i="2" s="1"/>
  <c r="F18" i="2" s="1"/>
  <c r="B19" i="2"/>
  <c r="E19" i="2" s="1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B25" i="2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E36" i="2" s="1"/>
  <c r="F36" i="2" s="1"/>
  <c r="B37" i="2"/>
  <c r="B38" i="2"/>
  <c r="E38" i="2" s="1"/>
  <c r="F38" i="2" s="1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B48" i="2"/>
  <c r="E48" i="2" s="1"/>
  <c r="F48" i="2" s="1"/>
  <c r="B49" i="2"/>
  <c r="B50" i="2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E60" i="2" s="1"/>
  <c r="F60" i="2" s="1"/>
  <c r="B61" i="2"/>
  <c r="E61" i="2" s="1"/>
  <c r="F61" i="2" s="1"/>
  <c r="B62" i="2"/>
  <c r="B63" i="2"/>
  <c r="B64" i="2"/>
  <c r="E64" i="2" s="1"/>
  <c r="F64" i="2" s="1"/>
  <c r="B65" i="2"/>
  <c r="B66" i="2"/>
  <c r="B67" i="2"/>
  <c r="B68" i="2"/>
  <c r="B69" i="2"/>
  <c r="E69" i="2" s="1"/>
  <c r="F69" i="2" s="1"/>
  <c r="B70" i="2"/>
  <c r="E70" i="2" s="1"/>
  <c r="F70" i="2" s="1"/>
  <c r="B71" i="2"/>
  <c r="E71" i="2" s="1"/>
  <c r="F71" i="2" s="1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E84" i="2" s="1"/>
  <c r="F84" i="2" s="1"/>
  <c r="B85" i="2"/>
  <c r="E85" i="2" s="1"/>
  <c r="F85" i="2" s="1"/>
  <c r="B86" i="2"/>
  <c r="E86" i="2" s="1"/>
  <c r="F86" i="2" s="1"/>
  <c r="B87" i="2"/>
  <c r="B88" i="2"/>
  <c r="E88" i="2" s="1"/>
  <c r="F88" i="2" s="1"/>
  <c r="B89" i="2"/>
  <c r="E89" i="2" s="1"/>
  <c r="F89" i="2" s="1"/>
  <c r="B90" i="2"/>
  <c r="B91" i="2"/>
  <c r="E91" i="2" s="1"/>
  <c r="F91" i="2" s="1"/>
  <c r="B92" i="2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E99" i="2" s="1"/>
  <c r="F99" i="2" s="1"/>
  <c r="B100" i="2"/>
  <c r="E100" i="2" s="1"/>
  <c r="F100" i="2" s="1"/>
  <c r="B101" i="2"/>
  <c r="E101" i="2" s="1"/>
  <c r="F101" i="2" s="1"/>
  <c r="B102" i="2"/>
  <c r="E102" i="2" s="1"/>
  <c r="F102" i="2" s="1"/>
  <c r="B103" i="2"/>
  <c r="E103" i="2" s="1"/>
  <c r="F103" i="2" s="1"/>
  <c r="B104" i="2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E109" i="2" s="1"/>
  <c r="F109" i="2" s="1"/>
  <c r="B110" i="2"/>
  <c r="B111" i="2"/>
  <c r="E111" i="2" s="1"/>
  <c r="F111" i="2" s="1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<sst xmlns="http://schemas.openxmlformats.org/spreadsheetml/2006/main" count="7203" uniqueCount="443">
  <si>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</si>
  <si>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</si>
  <si>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</si>
  <si>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</si>
  <si>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</si>
  <si>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</si>
  <si>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</si>
  <si>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</si>
  <si>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</si>
  <si>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</si>
  <si>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</si>
  <si>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</si>
  <si>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</si>
  <si>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</si>
  <si>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</si>
  <si>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</si>
  <si>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</si>
  <si>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</si>
  <si>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</si>
  <si>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</si>
  <si>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</si>
  <si>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</si>
  <si>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</si>
  <si>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</si>
  <si>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</si>
  <si>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</si>
  <si>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</si>
  <si>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</si>
  <si>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</si>
  <si>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</si>
  <si>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</si>
  <si>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</si>
  <si>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</si>
  <si>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</si>
  <si>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</si>
  <si>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</si>
  <si>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</si>
  <si>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</si>
  <si>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</si>
  <si>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</si>
  <si>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</si>
  <si>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</si>
  <si>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</si>
  <si>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</si>
  <si>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</si>
  <si>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</si>
  <si>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</si>
  <si>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</si>
  <si>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</si>
  <si>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</si>
  <si>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</si>
  <si>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</si>
  <si>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</si>
  <si>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</si>
  <si>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</si>
  <si>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</si>
  <si>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</si>
  <si>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</si>
  <si>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</si>
  <si>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</si>
  <si>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</si>
  <si>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</si>
  <si>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</si>
  <si>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</si>
  <si>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</si>
  <si>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</si>
  <si>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</si>
  <si>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</si>
  <si>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</si>
  <si>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</si>
  <si>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</si>
  <si>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</si>
  <si>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</si>
  <si>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</si>
  <si>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JR</t>
  </si>
  <si>
    <t>Powder Springs, GA</t>
  </si>
  <si>
    <t>-</t>
  </si>
  <si>
    <t>Banks, J.L.</t>
  </si>
  <si>
    <t>TE</t>
  </si>
  <si>
    <t>Madison, GA</t>
  </si>
  <si>
    <t>Batson, Ben</t>
  </si>
  <si>
    <t>QB</t>
  </si>
  <si>
    <t>Central, SC</t>
  </si>
  <si>
    <t>Becker, Michael</t>
  </si>
  <si>
    <t>S</t>
  </si>
  <si>
    <t>Clemson, SC</t>
  </si>
  <si>
    <t>Bockhorst, Matt</t>
  </si>
  <si>
    <t>OG</t>
  </si>
  <si>
    <t>Cincinnati, OH</t>
  </si>
  <si>
    <t>Boyd, John</t>
  </si>
  <si>
    <t>LB</t>
  </si>
  <si>
    <t>Lilburn, GA</t>
  </si>
  <si>
    <t>Brice, Chase</t>
  </si>
  <si>
    <t>Grayson, GA</t>
  </si>
  <si>
    <t>Brown, Tyler</t>
  </si>
  <si>
    <t>SO</t>
  </si>
  <si>
    <t>Greenville, SC</t>
  </si>
  <si>
    <t>Brown, Will</t>
  </si>
  <si>
    <t>WR</t>
  </si>
  <si>
    <t>Boiling Springs, SC</t>
  </si>
  <si>
    <t>Bryant, Austin</t>
  </si>
  <si>
    <t>DE</t>
  </si>
  <si>
    <t>SR</t>
  </si>
  <si>
    <t>Pavo, GA</t>
  </si>
  <si>
    <t>Bryant, Kelly</t>
  </si>
  <si>
    <t>Calhoun Falls, SC</t>
  </si>
  <si>
    <t>Carman, Jackson</t>
  </si>
  <si>
    <t>OL</t>
  </si>
  <si>
    <t>Fairfield, OH</t>
  </si>
  <si>
    <t>Cervenka, Gage</t>
  </si>
  <si>
    <t>Greenwood, SC</t>
  </si>
  <si>
    <t>Chalk, J.C.</t>
  </si>
  <si>
    <t>Argyle, TX</t>
  </si>
  <si>
    <t>Chase, T.J.</t>
  </si>
  <si>
    <t>Plant City, FL</t>
  </si>
  <si>
    <t>Choice, Adam</t>
  </si>
  <si>
    <t>RB</t>
  </si>
  <si>
    <t>Thomasville, GA</t>
  </si>
  <si>
    <t>Cote, Kyle</t>
  </si>
  <si>
    <t>Six Mile, SC</t>
  </si>
  <si>
    <t>Cote, Peter</t>
  </si>
  <si>
    <t>Davis, J.D.</t>
  </si>
  <si>
    <t>Davis, Judah</t>
  </si>
  <si>
    <t>Dawkins Jr., Brian</t>
  </si>
  <si>
    <t>CB</t>
  </si>
  <si>
    <t>Parker, CO</t>
  </si>
  <si>
    <t>DeHond, Noah</t>
  </si>
  <si>
    <t>Rochester, NY</t>
  </si>
  <si>
    <t>Dixon, Lyn-J</t>
  </si>
  <si>
    <t>Butler, GA</t>
  </si>
  <si>
    <t>Donnelly, Carson</t>
  </si>
  <si>
    <t>Birmingham, AL</t>
  </si>
  <si>
    <t>Edwards, Jacob</t>
  </si>
  <si>
    <t>DT</t>
  </si>
  <si>
    <t>Vestavia Hills, AL</t>
  </si>
  <si>
    <t>Edwards, James</t>
  </si>
  <si>
    <t>Etienne, Travis</t>
  </si>
  <si>
    <t>Jennings, LA</t>
  </si>
  <si>
    <t>Falcinelli, Justin</t>
  </si>
  <si>
    <t>C</t>
  </si>
  <si>
    <t>Middletown, MD</t>
  </si>
  <si>
    <t>Feaster, Tavien</t>
  </si>
  <si>
    <t>Spartanburg, SC</t>
  </si>
  <si>
    <t>Ferrell, Clelin</t>
  </si>
  <si>
    <t>Richmond, VA</t>
  </si>
  <si>
    <t>Fields, Mark</t>
  </si>
  <si>
    <t>Charlotte, NC</t>
  </si>
  <si>
    <t>Foster, Justin</t>
  </si>
  <si>
    <t>Shelby, NC</t>
  </si>
  <si>
    <t>Galloway, Braden</t>
  </si>
  <si>
    <t>Anderson, SC</t>
  </si>
  <si>
    <t>Gettys, Bobby</t>
  </si>
  <si>
    <t>Giella, Zach</t>
  </si>
  <si>
    <t>Lincolnton, GA</t>
  </si>
  <si>
    <t>Goodrich, Mario</t>
  </si>
  <si>
    <t>Kansas City, MO</t>
  </si>
  <si>
    <t>Groomes, Carter</t>
  </si>
  <si>
    <t>Henry, K.J.</t>
  </si>
  <si>
    <t>Winston-Salem, NC</t>
  </si>
  <si>
    <t>Higgins, Tee</t>
  </si>
  <si>
    <t>Oak Ridge, TN</t>
  </si>
  <si>
    <t>Holden, Landon</t>
  </si>
  <si>
    <t>Inman, SC</t>
  </si>
  <si>
    <t>Huegel, Greg</t>
  </si>
  <si>
    <t>PK</t>
  </si>
  <si>
    <t>Blythewood, SC</t>
  </si>
  <si>
    <t>Huggins, Albert</t>
  </si>
  <si>
    <t>Orangeburg, SC</t>
  </si>
  <si>
    <t>Hyatt, Mitch</t>
  </si>
  <si>
    <t>Suwanee, GA</t>
  </si>
  <si>
    <t>Jackson, Austin</t>
  </si>
  <si>
    <t>Cary, NC</t>
  </si>
  <si>
    <t>Jackson, Josh</t>
  </si>
  <si>
    <t>Jefferies, Darnell</t>
  </si>
  <si>
    <t>Covington, GA</t>
  </si>
  <si>
    <t>Johnson, Denzel</t>
  </si>
  <si>
    <t>Columbia, SC</t>
  </si>
  <si>
    <t>Jones Jr., Mike</t>
  </si>
  <si>
    <t>Nashville, TN</t>
  </si>
  <si>
    <t>Jones Jr., Stan</t>
  </si>
  <si>
    <t>DL</t>
  </si>
  <si>
    <t>Gaston, SC</t>
  </si>
  <si>
    <t>Joseph, Kendall</t>
  </si>
  <si>
    <t>Belton, SC</t>
  </si>
  <si>
    <t>Kelly, Xavier</t>
  </si>
  <si>
    <t>Wichita, KS</t>
  </si>
  <si>
    <t>Kendrick, Derion</t>
  </si>
  <si>
    <t>Rock Hill, SC</t>
  </si>
  <si>
    <t>King, Carson</t>
  </si>
  <si>
    <t>P</t>
  </si>
  <si>
    <t>King, Matthew</t>
  </si>
  <si>
    <t>Lamar, Tre</t>
  </si>
  <si>
    <t>Roswell, GA</t>
  </si>
  <si>
    <t>Lawrence, Dexter</t>
  </si>
  <si>
    <t>Wake Forest, NC</t>
  </si>
  <si>
    <t>Lawrence, Trevor</t>
  </si>
  <si>
    <t>Cartersville, GA</t>
  </si>
  <si>
    <t>Lucas, Ty</t>
  </si>
  <si>
    <t>Columbus, GA</t>
  </si>
  <si>
    <t>Mac Lain, Ryan</t>
  </si>
  <si>
    <t>Plymouth, IN</t>
  </si>
  <si>
    <t>Maddox, Jack</t>
  </si>
  <si>
    <t>LS</t>
  </si>
  <si>
    <t>Acton, MA</t>
  </si>
  <si>
    <t>Mascoll, Justin</t>
  </si>
  <si>
    <t>Snellville, GA</t>
  </si>
  <si>
    <t>May, Max</t>
  </si>
  <si>
    <t>Mayers, Sylvester</t>
  </si>
  <si>
    <t>McCall, Jack</t>
  </si>
  <si>
    <t>Mount Pleasant, SC</t>
  </si>
  <si>
    <t>McClure, Patrick</t>
  </si>
  <si>
    <t>Irmo, SC</t>
  </si>
  <si>
    <t>McFadden, Jordan</t>
  </si>
  <si>
    <t>McMichael, Kyler</t>
  </si>
  <si>
    <t>Atlanta, GA</t>
  </si>
  <si>
    <t>Morton, Hall</t>
  </si>
  <si>
    <t>DB</t>
  </si>
  <si>
    <t>Mullen, Trayvon</t>
  </si>
  <si>
    <t>Fort Lauderdale, FL</t>
  </si>
  <si>
    <t>Muse, Tanner</t>
  </si>
  <si>
    <t>Belmont, NC</t>
  </si>
  <si>
    <t>Overton, Diondre</t>
  </si>
  <si>
    <t>Greensboro, NC</t>
  </si>
  <si>
    <t>Penner, Seth</t>
  </si>
  <si>
    <t>Naples, FL</t>
  </si>
  <si>
    <t>Phibbs, Patrick</t>
  </si>
  <si>
    <t>Pittsburgh, PA</t>
  </si>
  <si>
    <t>Pinckney, Nyles</t>
  </si>
  <si>
    <t>Beaufort, SC</t>
  </si>
  <si>
    <t>Pollard, Sean</t>
  </si>
  <si>
    <t>Jackson Springs, NC</t>
  </si>
  <si>
    <t>Potter, B.T.</t>
  </si>
  <si>
    <t>Powell, Cornell</t>
  </si>
  <si>
    <t>Greenville, NC</t>
  </si>
  <si>
    <t>Price, Luke</t>
  </si>
  <si>
    <t>Dillon, SC</t>
  </si>
  <si>
    <t>Reeves, Chandler</t>
  </si>
  <si>
    <t>McDonough, GA</t>
  </si>
  <si>
    <t>Register, Chris</t>
  </si>
  <si>
    <t>Rencher, Darien</t>
  </si>
  <si>
    <t>Renfrow, Cole</t>
  </si>
  <si>
    <t>Myrtle Beach, SC</t>
  </si>
  <si>
    <t>Renfrow, Hunter</t>
  </si>
  <si>
    <t>Richard, Milan</t>
  </si>
  <si>
    <t>Savannah, GA</t>
  </si>
  <si>
    <t>Rodgers, Amari</t>
  </si>
  <si>
    <t>Knoxville, TN</t>
  </si>
  <si>
    <t>Ross, Justyn</t>
  </si>
  <si>
    <t>Phenix City, AL</t>
  </si>
  <si>
    <t>Rowell, Nick</t>
  </si>
  <si>
    <t>Rudolph, Logan</t>
  </si>
  <si>
    <t>Sawicki, Steven</t>
  </si>
  <si>
    <t>Fayetteville, NC</t>
  </si>
  <si>
    <t>Scott, Cameron</t>
  </si>
  <si>
    <t>Florence, SC</t>
  </si>
  <si>
    <t>Sease, Marquis</t>
  </si>
  <si>
    <t>Swansea, SC</t>
  </si>
  <si>
    <t>Simmons, Isaiah</t>
  </si>
  <si>
    <t>Olathe, KS</t>
  </si>
  <si>
    <t>Simpson, John</t>
  </si>
  <si>
    <t>North Charleston, SC</t>
  </si>
  <si>
    <t>Skalski, James</t>
  </si>
  <si>
    <t>Sharpsburg, GA</t>
  </si>
  <si>
    <t>Smith, Cannon</t>
  </si>
  <si>
    <t>Smith, Chad</t>
  </si>
  <si>
    <t>Sterling, VA</t>
  </si>
  <si>
    <t>Smith, Shaq</t>
  </si>
  <si>
    <t>Baltimore, MD</t>
  </si>
  <si>
    <t>Spector, Baylon</t>
  </si>
  <si>
    <t>Calhoun, GA</t>
  </si>
  <si>
    <t>Spence, Alex</t>
  </si>
  <si>
    <t>Spence, Austin</t>
  </si>
  <si>
    <t>Spiers, Will</t>
  </si>
  <si>
    <t>Cameron, SC</t>
  </si>
  <si>
    <t>Stewart, Cade</t>
  </si>
  <si>
    <t>Swinney, Drew</t>
  </si>
  <si>
    <t>Swinney, Will</t>
  </si>
  <si>
    <t>Terrell, A.J.</t>
  </si>
  <si>
    <t>Thomas, Xavier</t>
  </si>
  <si>
    <t>Thomason, Ty</t>
  </si>
  <si>
    <t>Thompson, Trevion</t>
  </si>
  <si>
    <t>Durham, NC</t>
  </si>
  <si>
    <t>Turner, Elijah</t>
  </si>
  <si>
    <t>Pickens, SC</t>
  </si>
  <si>
    <t>Turner, Nolan</t>
  </si>
  <si>
    <t>Upshaw, Regan</t>
  </si>
  <si>
    <t>Bradenton, FL</t>
  </si>
  <si>
    <t>Venables, Jake</t>
  </si>
  <si>
    <t>Vinson, Blake</t>
  </si>
  <si>
    <t>Ocala, FL</t>
  </si>
  <si>
    <t>Wallace, K'Von</t>
  </si>
  <si>
    <t>Walliser, Tristan</t>
  </si>
  <si>
    <t>Clover, SC</t>
  </si>
  <si>
    <t>Wilkins, Christian</t>
  </si>
  <si>
    <t>Springfield, MA</t>
  </si>
  <si>
    <t>Williams, Garrett</t>
  </si>
  <si>
    <t>Orlando, FL</t>
  </si>
  <si>
    <t>Williams, Jalen</t>
  </si>
  <si>
    <t>Williams, Jordan</t>
  </si>
  <si>
    <t>Virginia Beach, VA</t>
  </si>
  <si>
    <t>Williams, LeAnthony</t>
  </si>
  <si>
    <t>Ben Batson</t>
  </si>
  <si>
    <t>Chase Brice</t>
  </si>
  <si>
    <t>Kelly Bryant</t>
  </si>
  <si>
    <t>Trevor Lawrence</t>
  </si>
  <si>
    <t>Patrick McClure</t>
  </si>
  <si>
    <t>Adam Choice</t>
  </si>
  <si>
    <t>Lyn-J Dixon</t>
  </si>
  <si>
    <t>Travis Etienne</t>
  </si>
  <si>
    <t>Tavien Feaster</t>
  </si>
  <si>
    <t>Ty Lucas</t>
  </si>
  <si>
    <t>Ryan Mac Lain</t>
  </si>
  <si>
    <t>Sylvester Mayers</t>
  </si>
  <si>
    <t>Darien Rencher</t>
  </si>
  <si>
    <t>Ty Thomason</t>
  </si>
  <si>
    <t>Will Brown</t>
  </si>
  <si>
    <t>T.J. Chase</t>
  </si>
  <si>
    <t>Carter Groomes</t>
  </si>
  <si>
    <t>Tee Higgins</t>
  </si>
  <si>
    <t>Josh Jackson</t>
  </si>
  <si>
    <t>Derion Kendrick</t>
  </si>
  <si>
    <t>Max May</t>
  </si>
  <si>
    <t>Diondre Overton</t>
  </si>
  <si>
    <t>Cornell Powell</t>
  </si>
  <si>
    <t>Hunter Renfrow</t>
  </si>
  <si>
    <t>Amari Rodgers</t>
  </si>
  <si>
    <t>Justyn Ross</t>
  </si>
  <si>
    <t>Drew Swinney</t>
  </si>
  <si>
    <t>Will Swinney</t>
  </si>
  <si>
    <t>Trevion Thompson</t>
  </si>
  <si>
    <t>J.L. Banks</t>
  </si>
  <si>
    <t>Tyler Brown</t>
  </si>
  <si>
    <t>J.C. Chalk</t>
  </si>
  <si>
    <t>Braden Galloway</t>
  </si>
  <si>
    <t>Cole Renfrow</t>
  </si>
  <si>
    <t>Milan Richard</t>
  </si>
  <si>
    <t>Cannon Smith</t>
  </si>
  <si>
    <t>Garrett Williams</t>
  </si>
  <si>
    <t>Michael Becker</t>
  </si>
  <si>
    <t>John Boyd</t>
  </si>
  <si>
    <t>Austin Bryant</t>
  </si>
  <si>
    <t>Kyle Cote</t>
  </si>
  <si>
    <t>Peter Cote</t>
  </si>
  <si>
    <t>J.D. Davis</t>
  </si>
  <si>
    <t>Judah Davis</t>
  </si>
  <si>
    <t>Brian Dawkins Jr.</t>
  </si>
  <si>
    <t>Carson Donnelly</t>
  </si>
  <si>
    <t>Jacob Edwards</t>
  </si>
  <si>
    <t>James Edwards</t>
  </si>
  <si>
    <t>Clelin Ferrell</t>
  </si>
  <si>
    <t>Mark Fields</t>
  </si>
  <si>
    <t>Justin Foster</t>
  </si>
  <si>
    <t>Mario Goodrich</t>
  </si>
  <si>
    <t>K.J. Henry</t>
  </si>
  <si>
    <t>Landon Holden</t>
  </si>
  <si>
    <t>Albert Huggins</t>
  </si>
  <si>
    <t>Austin Jackson</t>
  </si>
  <si>
    <t>Darnell Jefferies</t>
  </si>
  <si>
    <t>Denzel Johnson</t>
  </si>
  <si>
    <t>Mike Jones Jr.</t>
  </si>
  <si>
    <t>Stan Jones Jr.</t>
  </si>
  <si>
    <t>Kendall Joseph</t>
  </si>
  <si>
    <t>Xavier Kelly</t>
  </si>
  <si>
    <t>Matthew King</t>
  </si>
  <si>
    <t>Tre Lamar</t>
  </si>
  <si>
    <t>Dexter Lawrence</t>
  </si>
  <si>
    <t>Justin Mascoll</t>
  </si>
  <si>
    <t>Jack McCall</t>
  </si>
  <si>
    <t>Kyler McMichael</t>
  </si>
  <si>
    <t>Hall Morton</t>
  </si>
  <si>
    <t>Trayvon Mullen</t>
  </si>
  <si>
    <t>Tanner Muse</t>
  </si>
  <si>
    <t>Nyles Pinckney</t>
  </si>
  <si>
    <t>Luke Price</t>
  </si>
  <si>
    <t>Chris Register</t>
  </si>
  <si>
    <t>Nick Rowell</t>
  </si>
  <si>
    <t>Logan Rudolph</t>
  </si>
  <si>
    <t>Cameron Scott</t>
  </si>
  <si>
    <t>Isaiah Simmons</t>
  </si>
  <si>
    <t>James Skalski</t>
  </si>
  <si>
    <t>Chad Smith</t>
  </si>
  <si>
    <t>Shaq Smith</t>
  </si>
  <si>
    <t>Baylon Spector</t>
  </si>
  <si>
    <t>A.J. Terrell</t>
  </si>
  <si>
    <t>Xavier Thomas</t>
  </si>
  <si>
    <t>Elijah Turner</t>
  </si>
  <si>
    <t>Nolan Turner</t>
  </si>
  <si>
    <t>Regan Upshaw</t>
  </si>
  <si>
    <t>Jake Venables</t>
  </si>
  <si>
    <t>K'Von Wallace</t>
  </si>
  <si>
    <t>Tristan Walliser</t>
  </si>
  <si>
    <t>Christian Wilkins</t>
  </si>
  <si>
    <t>Jalen Williams</t>
  </si>
  <si>
    <t>Jordan Williams</t>
  </si>
  <si>
    <t>LeAnthony Williams</t>
  </si>
  <si>
    <t>Greg Huegel</t>
  </si>
  <si>
    <t>Carson King</t>
  </si>
  <si>
    <t>B.T. Potter</t>
  </si>
  <si>
    <t>Steven Sawicki</t>
  </si>
  <si>
    <t>Alex Spence</t>
  </si>
  <si>
    <t>Will Spiers</t>
  </si>
  <si>
    <t>Furman</t>
  </si>
  <si>
    <t>Unranked</t>
  </si>
  <si>
    <t>Texas A&amp;M</t>
  </si>
  <si>
    <t>Away</t>
  </si>
  <si>
    <t>Ga Southern</t>
  </si>
  <si>
    <t>GT</t>
  </si>
  <si>
    <t>Syracuse</t>
  </si>
  <si>
    <t>Wake</t>
  </si>
  <si>
    <t>NC State</t>
  </si>
  <si>
    <t>FSU</t>
  </si>
  <si>
    <t>Louisville</t>
  </si>
  <si>
    <t>BC</t>
  </si>
  <si>
    <t>Duke</t>
  </si>
  <si>
    <t>South Carolina</t>
  </si>
  <si>
    <t>Pitt</t>
  </si>
  <si>
    <t>Notre Dame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</si>
  <si>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</si>
  <si>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</si>
  <si>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</si>
  <si>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</si>
  <si>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</si>
  <si>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</si>
  <si>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</si>
  <si>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</si>
  <si>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</si>
  <si>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</si>
  <si>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</si>
  <si>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</si>
  <si>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</si>
  <si>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</si>
  <si>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Leanthony Williams</t>
  </si>
  <si>
    <t>Punting</t>
  </si>
  <si>
    <t>XP%</t>
  </si>
  <si>
    <t>FG%</t>
  </si>
  <si>
    <t>Pts</t>
  </si>
  <si>
    <t>John Simpson</t>
  </si>
  <si>
    <t>Jackson Carman</t>
  </si>
  <si>
    <t>Eric Dungey</t>
  </si>
  <si>
    <t>Mitch Hyatt</t>
  </si>
  <si>
    <t>Jake Bentley</t>
  </si>
  <si>
    <t>Tua Tagovailoa</t>
  </si>
  <si>
    <t>Jalen Hurts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</si>
</sst>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2" applyNumberFormat="0" applyAlignment="0" applyProtection="0"/>
    <xf numFmtId="0" fontId="22" fillId="9" borderId="13" applyNumberFormat="0" applyAlignment="0" applyProtection="0"/>
    <xf numFmtId="0" fontId="23" fillId="9" borderId="12" applyNumberFormat="0" applyAlignment="0" applyProtection="0"/>
    <xf numFmtId="0" fontId="24" fillId="0" borderId="14" applyNumberFormat="0" applyFill="0" applyAlignment="0" applyProtection="0"/>
    <xf numFmtId="0" fontId="25" fillId="10" borderId="1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02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8A9BE65C-00B4-4F81-84E0-596E1A862957}"/>
    <cellStyle name="Note 2" xfId="43" xr:uid="{DC23825C-4392-417F-9425-9C486E8C2A9D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Depth"/>
      <sheetName val="BLANK-GAME"/>
    </sheetNames>
    <sheetDataSet>
      <sheetData sheetId="0">
        <row r="2">
          <cell r="B2" t="str">
            <v>Tremayne Anchrum</v>
          </cell>
          <cell r="C2">
            <v>74</v>
          </cell>
          <cell r="D2">
            <v>290</v>
          </cell>
          <cell r="E2">
            <v>0.87060000000000004</v>
          </cell>
        </row>
        <row r="3">
          <cell r="B3" t="str">
            <v>Michael Batson</v>
          </cell>
          <cell r="C3">
            <v>69</v>
          </cell>
          <cell r="D3">
            <v>205</v>
          </cell>
          <cell r="E3">
            <v>0.5</v>
          </cell>
        </row>
        <row r="4">
          <cell r="B4" t="str">
            <v>Shadell Bell</v>
          </cell>
          <cell r="C4">
            <v>73</v>
          </cell>
          <cell r="D4">
            <v>225</v>
          </cell>
          <cell r="E4">
            <v>0.87209999999999999</v>
          </cell>
        </row>
        <row r="5">
          <cell r="B5" t="str">
            <v>Kaleb Bevelle</v>
          </cell>
          <cell r="C5">
            <v>76</v>
          </cell>
          <cell r="D5">
            <v>265</v>
          </cell>
          <cell r="E5">
            <v>0.5</v>
          </cell>
        </row>
        <row r="6">
          <cell r="B6" t="str">
            <v>Kelby Bevelle</v>
          </cell>
          <cell r="C6">
            <v>74</v>
          </cell>
          <cell r="D6">
            <v>270</v>
          </cell>
          <cell r="E6">
            <v>0.5</v>
          </cell>
        </row>
        <row r="7">
          <cell r="B7" t="str">
            <v>Matt Bockhorst</v>
          </cell>
          <cell r="C7">
            <v>75</v>
          </cell>
          <cell r="D7">
            <v>305</v>
          </cell>
          <cell r="E7">
            <v>0.90990000000000004</v>
          </cell>
        </row>
        <row r="8">
          <cell r="B8" t="str">
            <v>Chase Brice</v>
          </cell>
          <cell r="C8">
            <v>74</v>
          </cell>
          <cell r="D8">
            <v>210</v>
          </cell>
          <cell r="E8">
            <v>0.88180000000000003</v>
          </cell>
        </row>
        <row r="9">
          <cell r="B9" t="str">
            <v>Will Brown</v>
          </cell>
          <cell r="C9">
            <v>68</v>
          </cell>
          <cell r="D9">
            <v>190</v>
          </cell>
          <cell r="E9">
            <v>0.5</v>
          </cell>
        </row>
        <row r="10">
          <cell r="B10" t="str">
            <v>Austin Bryant</v>
          </cell>
          <cell r="C10">
            <v>77</v>
          </cell>
          <cell r="D10">
            <v>265</v>
          </cell>
          <cell r="E10">
            <v>0.91900000000000004</v>
          </cell>
        </row>
        <row r="11">
          <cell r="B11" t="str">
            <v>Kelly Bryant</v>
          </cell>
          <cell r="C11">
            <v>76</v>
          </cell>
          <cell r="D11">
            <v>220</v>
          </cell>
          <cell r="E11">
            <v>0.87770000000000004</v>
          </cell>
        </row>
        <row r="12">
          <cell r="B12" t="str">
            <v>Deon Cain</v>
          </cell>
          <cell r="C12">
            <v>73</v>
          </cell>
          <cell r="D12">
            <v>190</v>
          </cell>
          <cell r="E12">
            <v>0.99060000000000004</v>
          </cell>
        </row>
        <row r="13">
          <cell r="B13" t="str">
            <v>Ryan Carter</v>
          </cell>
          <cell r="C13">
            <v>69</v>
          </cell>
          <cell r="D13">
            <v>180</v>
          </cell>
          <cell r="E13">
            <v>0.7631</v>
          </cell>
        </row>
        <row r="14">
          <cell r="B14" t="str">
            <v>Gage Cervenka</v>
          </cell>
          <cell r="C14">
            <v>75</v>
          </cell>
          <cell r="D14">
            <v>320</v>
          </cell>
          <cell r="E14">
            <v>0.84950000000000003</v>
          </cell>
        </row>
        <row r="15">
          <cell r="B15" t="str">
            <v>J.C. Chalk</v>
          </cell>
          <cell r="C15">
            <v>75</v>
          </cell>
          <cell r="D15">
            <v>250</v>
          </cell>
          <cell r="E15">
            <v>0.86709999999999998</v>
          </cell>
        </row>
        <row r="16">
          <cell r="B16" t="str">
            <v>T.J. Chase</v>
          </cell>
          <cell r="C16">
            <v>73</v>
          </cell>
          <cell r="D16">
            <v>185</v>
          </cell>
          <cell r="E16">
            <v>0.91579999999999995</v>
          </cell>
        </row>
        <row r="17">
          <cell r="B17" t="str">
            <v>Adam Choice</v>
          </cell>
          <cell r="C17">
            <v>68</v>
          </cell>
          <cell r="D17">
            <v>210</v>
          </cell>
          <cell r="E17">
            <v>0.90149999999999997</v>
          </cell>
        </row>
        <row r="18">
          <cell r="B18" t="str">
            <v>Zerrick Cooper</v>
          </cell>
          <cell r="C18">
            <v>74</v>
          </cell>
          <cell r="D18">
            <v>220</v>
          </cell>
          <cell r="E18">
            <v>0.91200000000000003</v>
          </cell>
        </row>
        <row r="19">
          <cell r="B19" t="str">
            <v>Drew Costa</v>
          </cell>
          <cell r="C19">
            <v>69</v>
          </cell>
          <cell r="D19">
            <v>170</v>
          </cell>
          <cell r="E19">
            <v>0.5</v>
          </cell>
        </row>
        <row r="20">
          <cell r="B20" t="str">
            <v>Kyle Cote</v>
          </cell>
          <cell r="C20">
            <v>70</v>
          </cell>
          <cell r="D20">
            <v>185</v>
          </cell>
          <cell r="E20">
            <v>0.5</v>
          </cell>
        </row>
        <row r="21">
          <cell r="B21" t="str">
            <v>Peter Cote</v>
          </cell>
          <cell r="C21">
            <v>71</v>
          </cell>
          <cell r="D21">
            <v>170</v>
          </cell>
          <cell r="E21">
            <v>0.5</v>
          </cell>
        </row>
        <row r="22">
          <cell r="B22" t="str">
            <v>Tyrone Crowder</v>
          </cell>
          <cell r="C22">
            <v>74</v>
          </cell>
          <cell r="D22">
            <v>340</v>
          </cell>
          <cell r="E22">
            <v>0.94650000000000001</v>
          </cell>
        </row>
        <row r="23">
          <cell r="B23" t="str">
            <v>Alex Dalton</v>
          </cell>
          <cell r="C23">
            <v>68</v>
          </cell>
          <cell r="D23">
            <v>200</v>
          </cell>
          <cell r="E23">
            <v>0.5</v>
          </cell>
        </row>
        <row r="24">
          <cell r="B24" t="str">
            <v>J.D. Davis</v>
          </cell>
          <cell r="C24">
            <v>74</v>
          </cell>
          <cell r="D24">
            <v>225</v>
          </cell>
          <cell r="E24">
            <v>0.76639999999999997</v>
          </cell>
        </row>
        <row r="25">
          <cell r="B25" t="str">
            <v>Judah Davis</v>
          </cell>
          <cell r="C25">
            <v>74</v>
          </cell>
          <cell r="D25">
            <v>235</v>
          </cell>
          <cell r="E25">
            <v>0.76639999999999997</v>
          </cell>
        </row>
        <row r="26">
          <cell r="B26" t="str">
            <v>Brian Dawkins Jr.</v>
          </cell>
          <cell r="C26">
            <v>67</v>
          </cell>
          <cell r="D26">
            <v>165</v>
          </cell>
          <cell r="E26">
            <v>0.79579999999999995</v>
          </cell>
        </row>
        <row r="27">
          <cell r="B27" t="str">
            <v>Noah DeHond</v>
          </cell>
          <cell r="C27">
            <v>78</v>
          </cell>
          <cell r="D27">
            <v>310</v>
          </cell>
          <cell r="E27">
            <v>0.86809999999999998</v>
          </cell>
        </row>
        <row r="28">
          <cell r="B28" t="str">
            <v>Marcus Edmond</v>
          </cell>
          <cell r="C28">
            <v>73</v>
          </cell>
          <cell r="D28">
            <v>180</v>
          </cell>
          <cell r="E28">
            <v>0.81740000000000002</v>
          </cell>
        </row>
        <row r="29">
          <cell r="B29" t="str">
            <v>Jacob Edwards</v>
          </cell>
          <cell r="C29">
            <v>74</v>
          </cell>
          <cell r="D29">
            <v>265</v>
          </cell>
          <cell r="E29">
            <v>0.5</v>
          </cell>
        </row>
        <row r="30">
          <cell r="B30" t="str">
            <v>James Edwards</v>
          </cell>
          <cell r="C30">
            <v>74</v>
          </cell>
          <cell r="D30">
            <v>260</v>
          </cell>
          <cell r="E30">
            <v>0.5</v>
          </cell>
        </row>
        <row r="31">
          <cell r="B31" t="str">
            <v>Ryan Enniss</v>
          </cell>
          <cell r="C31">
            <v>76</v>
          </cell>
          <cell r="D31">
            <v>245</v>
          </cell>
          <cell r="E31">
            <v>0.5</v>
          </cell>
        </row>
        <row r="32">
          <cell r="B32" t="str">
            <v>Travis Etienne</v>
          </cell>
          <cell r="C32">
            <v>70</v>
          </cell>
          <cell r="D32">
            <v>200</v>
          </cell>
          <cell r="E32">
            <v>0.91710000000000003</v>
          </cell>
        </row>
        <row r="33">
          <cell r="B33" t="str">
            <v>Justin Falcinelli</v>
          </cell>
          <cell r="C33">
            <v>76</v>
          </cell>
          <cell r="D33">
            <v>305</v>
          </cell>
          <cell r="E33">
            <v>0.86560000000000004</v>
          </cell>
        </row>
        <row r="34">
          <cell r="B34" t="str">
            <v>Tavien Feaster</v>
          </cell>
          <cell r="C34">
            <v>71</v>
          </cell>
          <cell r="D34">
            <v>220</v>
          </cell>
          <cell r="E34">
            <v>0.98160000000000003</v>
          </cell>
        </row>
        <row r="35">
          <cell r="B35" t="str">
            <v>Clelin Ferrell</v>
          </cell>
          <cell r="C35">
            <v>77</v>
          </cell>
          <cell r="D35">
            <v>260</v>
          </cell>
          <cell r="E35">
            <v>0.94679999999999997</v>
          </cell>
        </row>
        <row r="36">
          <cell r="B36" t="str">
            <v>Mark Fields</v>
          </cell>
          <cell r="C36">
            <v>71</v>
          </cell>
          <cell r="D36">
            <v>180</v>
          </cell>
          <cell r="E36">
            <v>0.95650000000000002</v>
          </cell>
        </row>
        <row r="37">
          <cell r="B37" t="str">
            <v>Justin Foster</v>
          </cell>
          <cell r="C37">
            <v>76</v>
          </cell>
          <cell r="D37">
            <v>255</v>
          </cell>
          <cell r="E37">
            <v>0.93389999999999995</v>
          </cell>
        </row>
        <row r="38">
          <cell r="B38" t="str">
            <v>C.J. Fuller</v>
          </cell>
          <cell r="C38">
            <v>70</v>
          </cell>
          <cell r="D38">
            <v>205</v>
          </cell>
          <cell r="E38">
            <v>0.85899999999999999</v>
          </cell>
        </row>
        <row r="39">
          <cell r="B39" t="str">
            <v>Daniel Funderburk</v>
          </cell>
          <cell r="C39">
            <v>75</v>
          </cell>
          <cell r="D39">
            <v>245</v>
          </cell>
          <cell r="E39">
            <v>0.5</v>
          </cell>
        </row>
        <row r="40">
          <cell r="B40" t="str">
            <v>Zach Giella</v>
          </cell>
          <cell r="C40">
            <v>76</v>
          </cell>
          <cell r="D40">
            <v>295</v>
          </cell>
          <cell r="E40">
            <v>0.86209999999999998</v>
          </cell>
        </row>
        <row r="41">
          <cell r="B41" t="str">
            <v>Pat Godfrey</v>
          </cell>
          <cell r="C41">
            <v>74</v>
          </cell>
          <cell r="D41">
            <v>275</v>
          </cell>
          <cell r="E41">
            <v>0.5</v>
          </cell>
        </row>
        <row r="42">
          <cell r="B42" t="str">
            <v>D.J. Greenlee</v>
          </cell>
          <cell r="C42">
            <v>73</v>
          </cell>
          <cell r="D42">
            <v>245</v>
          </cell>
          <cell r="E42">
            <v>0.80130000000000001</v>
          </cell>
        </row>
        <row r="43">
          <cell r="B43" t="str">
            <v>Carter Groomes</v>
          </cell>
          <cell r="C43">
            <v>69</v>
          </cell>
          <cell r="D43">
            <v>185</v>
          </cell>
          <cell r="E43">
            <v>0.5</v>
          </cell>
        </row>
        <row r="44">
          <cell r="B44" t="str">
            <v>Christian Groomes</v>
          </cell>
          <cell r="C44">
            <v>71</v>
          </cell>
          <cell r="D44">
            <v>200</v>
          </cell>
          <cell r="E44">
            <v>0.5</v>
          </cell>
        </row>
        <row r="45">
          <cell r="B45" t="str">
            <v>Taylor Hearn</v>
          </cell>
          <cell r="C45">
            <v>77</v>
          </cell>
          <cell r="D45">
            <v>330</v>
          </cell>
          <cell r="E45">
            <v>0.85089999999999999</v>
          </cell>
        </row>
        <row r="46">
          <cell r="B46" t="str">
            <v>Tee Higgins</v>
          </cell>
          <cell r="C46">
            <v>76</v>
          </cell>
          <cell r="D46">
            <v>200</v>
          </cell>
          <cell r="E46">
            <v>0.99</v>
          </cell>
        </row>
        <row r="47">
          <cell r="B47" t="str">
            <v>Landon Holden</v>
          </cell>
          <cell r="C47">
            <v>73</v>
          </cell>
          <cell r="D47">
            <v>225</v>
          </cell>
          <cell r="E47">
            <v>0.5</v>
          </cell>
        </row>
        <row r="48">
          <cell r="B48" t="str">
            <v>Jayson Hopper</v>
          </cell>
          <cell r="C48">
            <v>73</v>
          </cell>
          <cell r="D48">
            <v>215</v>
          </cell>
          <cell r="E48">
            <v>0.77900000000000003</v>
          </cell>
        </row>
        <row r="49">
          <cell r="B49" t="str">
            <v>Greg Huegel</v>
          </cell>
          <cell r="C49">
            <v>71</v>
          </cell>
          <cell r="D49">
            <v>195</v>
          </cell>
          <cell r="E49">
            <v>0.5</v>
          </cell>
        </row>
        <row r="50">
          <cell r="B50" t="str">
            <v>Albert Huggins</v>
          </cell>
          <cell r="C50">
            <v>75</v>
          </cell>
          <cell r="D50">
            <v>305</v>
          </cell>
          <cell r="E50">
            <v>0.95830000000000004</v>
          </cell>
        </row>
        <row r="51">
          <cell r="B51" t="str">
            <v>Mitch Hyatt</v>
          </cell>
          <cell r="C51">
            <v>77</v>
          </cell>
          <cell r="D51">
            <v>305</v>
          </cell>
          <cell r="E51">
            <v>0.98970000000000002</v>
          </cell>
        </row>
        <row r="52">
          <cell r="B52" t="str">
            <v>Tucker Israel</v>
          </cell>
          <cell r="C52">
            <v>71</v>
          </cell>
          <cell r="D52">
            <v>165</v>
          </cell>
          <cell r="E52">
            <v>0.85350000000000004</v>
          </cell>
        </row>
        <row r="53">
          <cell r="B53" t="str">
            <v>Austin Jackson</v>
          </cell>
          <cell r="C53">
            <v>74</v>
          </cell>
          <cell r="D53">
            <v>200</v>
          </cell>
          <cell r="E53">
            <v>0.5</v>
          </cell>
        </row>
        <row r="54">
          <cell r="B54" t="str">
            <v>Josh Jackson</v>
          </cell>
          <cell r="C54">
            <v>73</v>
          </cell>
          <cell r="D54">
            <v>190</v>
          </cell>
          <cell r="E54">
            <v>0.5</v>
          </cell>
        </row>
        <row r="55">
          <cell r="B55" t="str">
            <v>Denzel Johnson</v>
          </cell>
          <cell r="C55">
            <v>73</v>
          </cell>
          <cell r="D55">
            <v>200</v>
          </cell>
          <cell r="E55">
            <v>0.83330000000000004</v>
          </cell>
        </row>
        <row r="56">
          <cell r="B56" t="str">
            <v>Hunter Johnson</v>
          </cell>
          <cell r="C56">
            <v>74</v>
          </cell>
          <cell r="D56">
            <v>210</v>
          </cell>
          <cell r="E56">
            <v>0.98540000000000005</v>
          </cell>
        </row>
        <row r="57">
          <cell r="B57" t="str">
            <v>Sterling Johnson</v>
          </cell>
          <cell r="C57">
            <v>76</v>
          </cell>
          <cell r="D57">
            <v>300</v>
          </cell>
          <cell r="E57">
            <v>0.87070000000000003</v>
          </cell>
        </row>
        <row r="58">
          <cell r="B58" t="str">
            <v>Kendall Joseph</v>
          </cell>
          <cell r="C58">
            <v>73</v>
          </cell>
          <cell r="D58">
            <v>225</v>
          </cell>
          <cell r="E58">
            <v>0.86099999999999999</v>
          </cell>
        </row>
        <row r="59">
          <cell r="B59" t="str">
            <v>Xavier Kelly</v>
          </cell>
          <cell r="C59">
            <v>76</v>
          </cell>
          <cell r="D59">
            <v>265</v>
          </cell>
          <cell r="E59">
            <v>0.9536</v>
          </cell>
        </row>
        <row r="60">
          <cell r="B60" t="str">
            <v>Carson King</v>
          </cell>
          <cell r="C60">
            <v>73</v>
          </cell>
          <cell r="D60">
            <v>225</v>
          </cell>
          <cell r="E60">
            <v>0.5</v>
          </cell>
        </row>
        <row r="61">
          <cell r="B61" t="str">
            <v>Matthew King</v>
          </cell>
          <cell r="C61">
            <v>73</v>
          </cell>
          <cell r="D61">
            <v>230</v>
          </cell>
          <cell r="E61">
            <v>0.5</v>
          </cell>
        </row>
        <row r="62">
          <cell r="B62" t="str">
            <v>Tre Lamar</v>
          </cell>
          <cell r="C62">
            <v>76</v>
          </cell>
          <cell r="D62">
            <v>250</v>
          </cell>
          <cell r="E62">
            <v>0.97130000000000005</v>
          </cell>
        </row>
        <row r="63">
          <cell r="B63" t="str">
            <v>Dexter Lawrence</v>
          </cell>
          <cell r="C63">
            <v>76</v>
          </cell>
          <cell r="D63">
            <v>340</v>
          </cell>
          <cell r="E63">
            <v>0.99919999999999998</v>
          </cell>
        </row>
        <row r="64">
          <cell r="B64" t="str">
            <v>Ryan Mac Lain</v>
          </cell>
          <cell r="C64">
            <v>69</v>
          </cell>
          <cell r="D64">
            <v>175</v>
          </cell>
          <cell r="E64">
            <v>0.5</v>
          </cell>
        </row>
        <row r="65">
          <cell r="B65" t="str">
            <v>Jack Maddox</v>
          </cell>
          <cell r="C65">
            <v>74</v>
          </cell>
          <cell r="D65">
            <v>210</v>
          </cell>
          <cell r="E65">
            <v>0.5</v>
          </cell>
        </row>
        <row r="66">
          <cell r="B66" t="str">
            <v>Jarvis Magwood</v>
          </cell>
          <cell r="C66">
            <v>71</v>
          </cell>
          <cell r="D66">
            <v>215</v>
          </cell>
          <cell r="E66">
            <v>0.5</v>
          </cell>
        </row>
        <row r="67">
          <cell r="B67" t="str">
            <v>Sylvester Mayers</v>
          </cell>
          <cell r="C67">
            <v>67</v>
          </cell>
          <cell r="D67">
            <v>150</v>
          </cell>
          <cell r="E67">
            <v>0.81789999999999996</v>
          </cell>
        </row>
        <row r="68">
          <cell r="B68" t="str">
            <v>Ray-Ray McCloud</v>
          </cell>
          <cell r="C68">
            <v>70</v>
          </cell>
          <cell r="D68">
            <v>180</v>
          </cell>
          <cell r="E68">
            <v>0.96209999999999996</v>
          </cell>
        </row>
        <row r="69">
          <cell r="B69" t="str">
            <v>Isaac Moorhouse</v>
          </cell>
          <cell r="C69">
            <v>75</v>
          </cell>
          <cell r="D69">
            <v>270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Hall Morton</v>
          </cell>
          <cell r="C71">
            <v>68</v>
          </cell>
          <cell r="D71">
            <v>180</v>
          </cell>
          <cell r="E71">
            <v>0.5</v>
          </cell>
        </row>
        <row r="72">
          <cell r="B72" t="str">
            <v>Trayvon Mullen</v>
          </cell>
          <cell r="C72">
            <v>74</v>
          </cell>
          <cell r="D72">
            <v>190</v>
          </cell>
          <cell r="E72">
            <v>0.96789999999999998</v>
          </cell>
        </row>
        <row r="73">
          <cell r="B73" t="str">
            <v>Tanner Muse</v>
          </cell>
          <cell r="C73">
            <v>74</v>
          </cell>
          <cell r="D73">
            <v>225</v>
          </cell>
          <cell r="E73">
            <v>0.85740000000000005</v>
          </cell>
        </row>
        <row r="74">
          <cell r="B74" t="str">
            <v>Dorian O'Daniel</v>
          </cell>
          <cell r="C74">
            <v>73</v>
          </cell>
          <cell r="D74">
            <v>220</v>
          </cell>
          <cell r="E74">
            <v>0.95409999999999995</v>
          </cell>
        </row>
        <row r="75">
          <cell r="B75" t="str">
            <v>Diondre Overton</v>
          </cell>
          <cell r="C75">
            <v>77</v>
          </cell>
          <cell r="D75">
            <v>205</v>
          </cell>
          <cell r="E75">
            <v>0.92269999999999996</v>
          </cell>
        </row>
        <row r="76">
          <cell r="B76" t="str">
            <v>Seth Penner</v>
          </cell>
          <cell r="C76">
            <v>74</v>
          </cell>
          <cell r="D76">
            <v>300</v>
          </cell>
          <cell r="E76">
            <v>0.5</v>
          </cell>
        </row>
        <row r="77">
          <cell r="B77" t="str">
            <v>Patrick Phibbs</v>
          </cell>
          <cell r="C77">
            <v>74</v>
          </cell>
          <cell r="D77">
            <v>215</v>
          </cell>
          <cell r="E77">
            <v>0.5</v>
          </cell>
        </row>
        <row r="78">
          <cell r="B78" t="str">
            <v>Nyles Pinckney</v>
          </cell>
          <cell r="C78">
            <v>73</v>
          </cell>
          <cell r="D78">
            <v>300</v>
          </cell>
          <cell r="E78">
            <v>0.89200000000000002</v>
          </cell>
        </row>
        <row r="79">
          <cell r="B79" t="str">
            <v>Sean Pollard</v>
          </cell>
          <cell r="C79">
            <v>77</v>
          </cell>
          <cell r="D79">
            <v>315</v>
          </cell>
          <cell r="E79">
            <v>0.90210000000000001</v>
          </cell>
        </row>
        <row r="80">
          <cell r="B80" t="str">
            <v>Cornell Powell</v>
          </cell>
          <cell r="C80">
            <v>73</v>
          </cell>
          <cell r="D80">
            <v>205</v>
          </cell>
          <cell r="E80">
            <v>0.93140000000000001</v>
          </cell>
        </row>
        <row r="81">
          <cell r="B81" t="str">
            <v>Luke Price</v>
          </cell>
          <cell r="C81">
            <v>74</v>
          </cell>
          <cell r="D81">
            <v>225</v>
          </cell>
          <cell r="E81">
            <v>0.5</v>
          </cell>
        </row>
        <row r="82">
          <cell r="B82" t="str">
            <v>Chandler Reeves</v>
          </cell>
          <cell r="C82">
            <v>79</v>
          </cell>
          <cell r="D82">
            <v>285</v>
          </cell>
          <cell r="E82">
            <v>0.85119999999999996</v>
          </cell>
        </row>
        <row r="83">
          <cell r="B83" t="str">
            <v>Chris Register</v>
          </cell>
          <cell r="C83">
            <v>75</v>
          </cell>
          <cell r="D83">
            <v>255</v>
          </cell>
          <cell r="E83">
            <v>0.89290000000000003</v>
          </cell>
        </row>
        <row r="84">
          <cell r="B84" t="str">
            <v>Darien Rencher</v>
          </cell>
          <cell r="C84">
            <v>68</v>
          </cell>
          <cell r="D84">
            <v>195</v>
          </cell>
          <cell r="E84">
            <v>0.5</v>
          </cell>
        </row>
        <row r="85">
          <cell r="B85" t="str">
            <v>Cole Renfrow</v>
          </cell>
          <cell r="C85">
            <v>71</v>
          </cell>
          <cell r="D85">
            <v>235</v>
          </cell>
          <cell r="E85">
            <v>0.5</v>
          </cell>
        </row>
        <row r="86">
          <cell r="B86" t="str">
            <v>Hunter Renfrow</v>
          </cell>
          <cell r="C86">
            <v>70</v>
          </cell>
          <cell r="D86">
            <v>180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255</v>
          </cell>
          <cell r="E87">
            <v>0.89300000000000002</v>
          </cell>
        </row>
        <row r="88">
          <cell r="B88" t="str">
            <v>Jabril Robinson</v>
          </cell>
          <cell r="C88">
            <v>74</v>
          </cell>
          <cell r="D88">
            <v>270</v>
          </cell>
          <cell r="E88">
            <v>0.82250000000000001</v>
          </cell>
        </row>
        <row r="89">
          <cell r="B89" t="str">
            <v>Amari Rodgers</v>
          </cell>
          <cell r="C89">
            <v>69</v>
          </cell>
          <cell r="D89">
            <v>210</v>
          </cell>
          <cell r="E89">
            <v>0.94530000000000003</v>
          </cell>
        </row>
        <row r="90">
          <cell r="B90" t="str">
            <v>Nick Rowell</v>
          </cell>
          <cell r="C90">
            <v>75</v>
          </cell>
          <cell r="D90">
            <v>250</v>
          </cell>
          <cell r="E90">
            <v>0.5</v>
          </cell>
        </row>
        <row r="91">
          <cell r="B91" t="str">
            <v>Logan Rudolph</v>
          </cell>
          <cell r="C91">
            <v>74</v>
          </cell>
          <cell r="D91">
            <v>230</v>
          </cell>
          <cell r="E91">
            <v>0.8901</v>
          </cell>
        </row>
        <row r="92">
          <cell r="B92" t="str">
            <v>Cameron Scott</v>
          </cell>
          <cell r="C92">
            <v>71</v>
          </cell>
          <cell r="D92">
            <v>205</v>
          </cell>
          <cell r="E92">
            <v>0.5</v>
          </cell>
        </row>
        <row r="93">
          <cell r="B93" t="str">
            <v>Connor Sekas</v>
          </cell>
          <cell r="C93">
            <v>73</v>
          </cell>
          <cell r="D93">
            <v>225</v>
          </cell>
          <cell r="E93">
            <v>0.5</v>
          </cell>
        </row>
        <row r="94">
          <cell r="B94" t="str">
            <v>Isaiah Simmons</v>
          </cell>
          <cell r="C94">
            <v>75</v>
          </cell>
          <cell r="D94">
            <v>225</v>
          </cell>
          <cell r="E94">
            <v>0.87460000000000004</v>
          </cell>
        </row>
        <row r="95">
          <cell r="B95" t="str">
            <v>John Simpson</v>
          </cell>
          <cell r="C95">
            <v>76</v>
          </cell>
          <cell r="D95">
            <v>320</v>
          </cell>
          <cell r="E95">
            <v>0.93320000000000003</v>
          </cell>
        </row>
        <row r="96">
          <cell r="B96" t="str">
            <v>James Skalski</v>
          </cell>
          <cell r="C96">
            <v>73</v>
          </cell>
          <cell r="D96">
            <v>240</v>
          </cell>
          <cell r="E96">
            <v>0.8569</v>
          </cell>
        </row>
        <row r="97">
          <cell r="B97" t="str">
            <v>Cannon Smith</v>
          </cell>
          <cell r="C97">
            <v>76</v>
          </cell>
          <cell r="D97">
            <v>270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Shaq Smith</v>
          </cell>
          <cell r="C99">
            <v>74</v>
          </cell>
          <cell r="D99">
            <v>245</v>
          </cell>
          <cell r="E99">
            <v>0.96130000000000004</v>
          </cell>
        </row>
        <row r="100">
          <cell r="B100" t="str">
            <v>Van Smith</v>
          </cell>
          <cell r="C100">
            <v>71</v>
          </cell>
          <cell r="D100">
            <v>185</v>
          </cell>
          <cell r="E100">
            <v>0.89380000000000004</v>
          </cell>
        </row>
        <row r="101">
          <cell r="B101" t="str">
            <v>Baylon Spector</v>
          </cell>
          <cell r="C101">
            <v>74</v>
          </cell>
          <cell r="D101">
            <v>220</v>
          </cell>
          <cell r="E101">
            <v>0.86099999999999999</v>
          </cell>
        </row>
        <row r="102">
          <cell r="B102" t="str">
            <v>Alex Spence</v>
          </cell>
          <cell r="C102">
            <v>74</v>
          </cell>
          <cell r="D102">
            <v>200</v>
          </cell>
          <cell r="E102">
            <v>0.8256</v>
          </cell>
        </row>
        <row r="103">
          <cell r="B103" t="str">
            <v>Austin Spence</v>
          </cell>
          <cell r="C103">
            <v>73</v>
          </cell>
          <cell r="D103">
            <v>200</v>
          </cell>
          <cell r="E103">
            <v>0.5</v>
          </cell>
        </row>
        <row r="104">
          <cell r="B104" t="str">
            <v>Will Spiers</v>
          </cell>
          <cell r="C104">
            <v>76</v>
          </cell>
          <cell r="D104">
            <v>225</v>
          </cell>
          <cell r="E104">
            <v>0.5</v>
          </cell>
        </row>
        <row r="105">
          <cell r="B105" t="str">
            <v>Cade Stewart</v>
          </cell>
          <cell r="C105">
            <v>74</v>
          </cell>
          <cell r="D105">
            <v>300</v>
          </cell>
          <cell r="E105">
            <v>0.80249999999999999</v>
          </cell>
        </row>
        <row r="106">
          <cell r="B106" t="str">
            <v>Jack Swinney</v>
          </cell>
          <cell r="C106">
            <v>69</v>
          </cell>
          <cell r="D106">
            <v>160</v>
          </cell>
          <cell r="E106">
            <v>0.5</v>
          </cell>
        </row>
        <row r="107">
          <cell r="B107" t="str">
            <v>Will Swinney</v>
          </cell>
          <cell r="C107">
            <v>69</v>
          </cell>
          <cell r="D107">
            <v>185</v>
          </cell>
          <cell r="E107">
            <v>0.5</v>
          </cell>
        </row>
        <row r="108">
          <cell r="B108" t="str">
            <v>A.J. Terrell</v>
          </cell>
          <cell r="C108">
            <v>73</v>
          </cell>
          <cell r="D108">
            <v>190</v>
          </cell>
          <cell r="E108">
            <v>0.97450000000000003</v>
          </cell>
        </row>
        <row r="109">
          <cell r="B109" t="str">
            <v>Ty Thomason</v>
          </cell>
          <cell r="C109">
            <v>70</v>
          </cell>
          <cell r="D109">
            <v>225</v>
          </cell>
          <cell r="E109">
            <v>0.5</v>
          </cell>
        </row>
        <row r="110">
          <cell r="B110" t="str">
            <v>Trevion Thompson</v>
          </cell>
          <cell r="C110">
            <v>74</v>
          </cell>
          <cell r="D110">
            <v>200</v>
          </cell>
          <cell r="E110">
            <v>0.94510000000000005</v>
          </cell>
        </row>
        <row r="111">
          <cell r="B111" t="str">
            <v>Amir Trapp</v>
          </cell>
          <cell r="C111">
            <v>68</v>
          </cell>
          <cell r="D111">
            <v>170</v>
          </cell>
          <cell r="E111">
            <v>0.80689999999999995</v>
          </cell>
        </row>
        <row r="112">
          <cell r="B112" t="str">
            <v>Nolan Turner</v>
          </cell>
          <cell r="C112">
            <v>73</v>
          </cell>
          <cell r="D112">
            <v>200</v>
          </cell>
          <cell r="E112">
            <v>0.5</v>
          </cell>
        </row>
        <row r="113">
          <cell r="B113" t="str">
            <v>Kanyon Tuttle</v>
          </cell>
          <cell r="C113">
            <v>71</v>
          </cell>
          <cell r="D113">
            <v>170</v>
          </cell>
          <cell r="E113">
            <v>0.5</v>
          </cell>
        </row>
        <row r="114">
          <cell r="B114" t="str">
            <v>Regan Upshaw</v>
          </cell>
          <cell r="C114">
            <v>70</v>
          </cell>
          <cell r="D114">
            <v>225</v>
          </cell>
          <cell r="E114">
            <v>0.5</v>
          </cell>
        </row>
        <row r="115">
          <cell r="B115" t="str">
            <v>Blake Vinson</v>
          </cell>
          <cell r="C115">
            <v>76</v>
          </cell>
          <cell r="D115">
            <v>290</v>
          </cell>
          <cell r="E115">
            <v>0.88629999999999998</v>
          </cell>
        </row>
        <row r="116">
          <cell r="B116" t="str">
            <v>K'Von Wallace</v>
          </cell>
          <cell r="C116">
            <v>73</v>
          </cell>
          <cell r="D116">
            <v>195</v>
          </cell>
          <cell r="E116">
            <v>0.82430000000000003</v>
          </cell>
        </row>
        <row r="117">
          <cell r="B117" t="str">
            <v>Christian Wilkins</v>
          </cell>
          <cell r="C117">
            <v>76</v>
          </cell>
          <cell r="D117">
            <v>300</v>
          </cell>
          <cell r="E117">
            <v>0.98929999999999996</v>
          </cell>
        </row>
        <row r="118">
          <cell r="B118" t="str">
            <v>Garrett Williams</v>
          </cell>
          <cell r="C118">
            <v>76</v>
          </cell>
          <cell r="D118">
            <v>245</v>
          </cell>
          <cell r="E118">
            <v>0.92169999999999996</v>
          </cell>
        </row>
        <row r="119">
          <cell r="B119" t="str">
            <v>Jalen Williams</v>
          </cell>
          <cell r="C119">
            <v>70</v>
          </cell>
          <cell r="D119">
            <v>210</v>
          </cell>
          <cell r="E119">
            <v>0.79249999999999998</v>
          </cell>
        </row>
        <row r="120">
          <cell r="B120" t="str">
            <v>Jordan Williams</v>
          </cell>
          <cell r="C120">
            <v>76</v>
          </cell>
          <cell r="D120">
            <v>280</v>
          </cell>
          <cell r="E120">
            <v>0.92989999999999995</v>
          </cell>
        </row>
        <row r="121">
          <cell r="B121" t="str">
            <v>LeAnthony Williams</v>
          </cell>
          <cell r="C121">
            <v>73</v>
          </cell>
          <cell r="D121">
            <v>175</v>
          </cell>
          <cell r="E121">
            <v>0.92130000000000001</v>
          </cell>
        </row>
        <row r="122">
          <cell r="B122" t="str">
            <v>Richard Yeargin</v>
          </cell>
          <cell r="C122">
            <v>76</v>
          </cell>
          <cell r="D122">
            <v>260</v>
          </cell>
          <cell r="E122">
            <v>0.89839999999999998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8/player/147/1070271/index.html" TargetMode="External"/><Relationship Id="rId21" Type="http://schemas.openxmlformats.org/officeDocument/2006/relationships/hyperlink" Target="http://www.cfbstats.com/2018/player/147/1094397/index.html" TargetMode="External"/><Relationship Id="rId42" Type="http://schemas.openxmlformats.org/officeDocument/2006/relationships/hyperlink" Target="http://www.cfbstats.com/2018/player/147/1078483/index.html" TargetMode="External"/><Relationship Id="rId47" Type="http://schemas.openxmlformats.org/officeDocument/2006/relationships/hyperlink" Target="http://www.cfbstats.com/2018/player/147/1086453/index.html" TargetMode="External"/><Relationship Id="rId63" Type="http://schemas.openxmlformats.org/officeDocument/2006/relationships/hyperlink" Target="http://www.cfbstats.com/2018/player/147/1094394/index.html" TargetMode="External"/><Relationship Id="rId68" Type="http://schemas.openxmlformats.org/officeDocument/2006/relationships/hyperlink" Target="http://www.cfbstats.com/2018/player/147/1078491/index.html" TargetMode="External"/><Relationship Id="rId2" Type="http://schemas.openxmlformats.org/officeDocument/2006/relationships/hyperlink" Target="http://www.cfbstats.com/2018/player/147/1086441/index.html" TargetMode="External"/><Relationship Id="rId16" Type="http://schemas.openxmlformats.org/officeDocument/2006/relationships/hyperlink" Target="http://www.cfbstats.com/2018/player/147/1070304/index.html" TargetMode="External"/><Relationship Id="rId29" Type="http://schemas.openxmlformats.org/officeDocument/2006/relationships/hyperlink" Target="http://www.cfbstats.com/2018/player/147/1078468/index.html" TargetMode="External"/><Relationship Id="rId11" Type="http://schemas.openxmlformats.org/officeDocument/2006/relationships/hyperlink" Target="http://www.cfbstats.com/2018/player/147/1070274/index.html" TargetMode="External"/><Relationship Id="rId24" Type="http://schemas.openxmlformats.org/officeDocument/2006/relationships/hyperlink" Target="http://www.cfbstats.com/2018/player/147/1070296/index.html" TargetMode="External"/><Relationship Id="rId32" Type="http://schemas.openxmlformats.org/officeDocument/2006/relationships/hyperlink" Target="http://www.cfbstats.com/2018/player/147/1078492/index.html" TargetMode="External"/><Relationship Id="rId37" Type="http://schemas.openxmlformats.org/officeDocument/2006/relationships/hyperlink" Target="http://www.cfbstats.com/2018/player/147/1078479/index.html" TargetMode="External"/><Relationship Id="rId40" Type="http://schemas.openxmlformats.org/officeDocument/2006/relationships/hyperlink" Target="http://www.cfbstats.com/2018/player/147/1078499/index.html" TargetMode="External"/><Relationship Id="rId45" Type="http://schemas.openxmlformats.org/officeDocument/2006/relationships/hyperlink" Target="http://www.cfbstats.com/2018/player/147/1062727/index.html" TargetMode="External"/><Relationship Id="rId53" Type="http://schemas.openxmlformats.org/officeDocument/2006/relationships/hyperlink" Target="http://www.cfbstats.com/2018/player/147/1078475/index.html" TargetMode="External"/><Relationship Id="rId58" Type="http://schemas.openxmlformats.org/officeDocument/2006/relationships/hyperlink" Target="http://www.cfbstats.com/2018/player/147/1086457/index.html" TargetMode="External"/><Relationship Id="rId66" Type="http://schemas.openxmlformats.org/officeDocument/2006/relationships/hyperlink" Target="http://www.cfbstats.com/2018/player/147/1083790/index.html" TargetMode="External"/><Relationship Id="rId74" Type="http://schemas.openxmlformats.org/officeDocument/2006/relationships/hyperlink" Target="http://www.cfbstats.com/2018/player/147/1086447/index.html" TargetMode="External"/><Relationship Id="rId5" Type="http://schemas.openxmlformats.org/officeDocument/2006/relationships/hyperlink" Target="http://www.cfbstats.com/2018/player/147/1094406/index.html" TargetMode="External"/><Relationship Id="rId61" Type="http://schemas.openxmlformats.org/officeDocument/2006/relationships/hyperlink" Target="http://www.cfbstats.com/2018/player/147/1086443/index.html" TargetMode="External"/><Relationship Id="rId19" Type="http://schemas.openxmlformats.org/officeDocument/2006/relationships/hyperlink" Target="http://www.cfbstats.com/2018/player/147/1094408/index.html" TargetMode="External"/><Relationship Id="rId14" Type="http://schemas.openxmlformats.org/officeDocument/2006/relationships/hyperlink" Target="http://www.cfbstats.com/2018/player/147/1086456/index.html" TargetMode="External"/><Relationship Id="rId22" Type="http://schemas.openxmlformats.org/officeDocument/2006/relationships/hyperlink" Target="http://www.cfbstats.com/2018/player/147/1086454/index.html" TargetMode="External"/><Relationship Id="rId27" Type="http://schemas.openxmlformats.org/officeDocument/2006/relationships/hyperlink" Target="http://www.cfbstats.com/2018/player/147/1094387/index.html" TargetMode="External"/><Relationship Id="rId30" Type="http://schemas.openxmlformats.org/officeDocument/2006/relationships/hyperlink" Target="http://www.cfbstats.com/2018/player/147/1094396/index.html" TargetMode="External"/><Relationship Id="rId35" Type="http://schemas.openxmlformats.org/officeDocument/2006/relationships/hyperlink" Target="http://www.cfbstats.com/2018/player/147/1078478/index.html" TargetMode="External"/><Relationship Id="rId43" Type="http://schemas.openxmlformats.org/officeDocument/2006/relationships/hyperlink" Target="http://www.cfbstats.com/2018/player/147/1062732/index.html" TargetMode="External"/><Relationship Id="rId48" Type="http://schemas.openxmlformats.org/officeDocument/2006/relationships/hyperlink" Target="http://www.cfbstats.com/2018/player/147/1094395/index.html" TargetMode="External"/><Relationship Id="rId56" Type="http://schemas.openxmlformats.org/officeDocument/2006/relationships/hyperlink" Target="http://www.cfbstats.com/2018/player/147/1070275/index.html" TargetMode="External"/><Relationship Id="rId64" Type="http://schemas.openxmlformats.org/officeDocument/2006/relationships/hyperlink" Target="http://www.cfbstats.com/2018/player/147/1070301/index.html" TargetMode="External"/><Relationship Id="rId69" Type="http://schemas.openxmlformats.org/officeDocument/2006/relationships/hyperlink" Target="http://www.cfbstats.com/2018/player/147/1094398/index.html" TargetMode="External"/><Relationship Id="rId8" Type="http://schemas.openxmlformats.org/officeDocument/2006/relationships/hyperlink" Target="http://www.cfbstats.com/2018/player/147/1078484/index.html" TargetMode="External"/><Relationship Id="rId51" Type="http://schemas.openxmlformats.org/officeDocument/2006/relationships/hyperlink" Target="http://www.cfbstats.com/2018/player/147/1076797/index.html" TargetMode="External"/><Relationship Id="rId72" Type="http://schemas.openxmlformats.org/officeDocument/2006/relationships/hyperlink" Target="http://www.cfbstats.com/2018/player/147/1070278/index.html" TargetMode="External"/><Relationship Id="rId3" Type="http://schemas.openxmlformats.org/officeDocument/2006/relationships/hyperlink" Target="http://www.cfbstats.com/2018/player/147/1070283/index.html" TargetMode="External"/><Relationship Id="rId12" Type="http://schemas.openxmlformats.org/officeDocument/2006/relationships/hyperlink" Target="http://www.cfbstats.com/2018/player/147/1070276/index.html" TargetMode="External"/><Relationship Id="rId17" Type="http://schemas.openxmlformats.org/officeDocument/2006/relationships/hyperlink" Target="http://www.cfbstats.com/2018/player/147/1070291/index.html" TargetMode="External"/><Relationship Id="rId25" Type="http://schemas.openxmlformats.org/officeDocument/2006/relationships/hyperlink" Target="http://www.cfbstats.com/2018/player/147/1070299/index.html" TargetMode="External"/><Relationship Id="rId33" Type="http://schemas.openxmlformats.org/officeDocument/2006/relationships/hyperlink" Target="http://www.cfbstats.com/2018/player/147/1078498/index.html" TargetMode="External"/><Relationship Id="rId38" Type="http://schemas.openxmlformats.org/officeDocument/2006/relationships/hyperlink" Target="http://www.cfbstats.com/2018/player/147/1070289/index.html" TargetMode="External"/><Relationship Id="rId46" Type="http://schemas.openxmlformats.org/officeDocument/2006/relationships/hyperlink" Target="http://www.cfbstats.com/2018/player/147/1062738/index.html" TargetMode="External"/><Relationship Id="rId59" Type="http://schemas.openxmlformats.org/officeDocument/2006/relationships/hyperlink" Target="http://www.cfbstats.com/2018/player/147/1062733/index.html" TargetMode="External"/><Relationship Id="rId67" Type="http://schemas.openxmlformats.org/officeDocument/2006/relationships/hyperlink" Target="http://www.cfbstats.com/2018/player/147/1078469/index.html" TargetMode="External"/><Relationship Id="rId20" Type="http://schemas.openxmlformats.org/officeDocument/2006/relationships/hyperlink" Target="http://www.cfbstats.com/2018/player/147/1094404/index.html" TargetMode="External"/><Relationship Id="rId41" Type="http://schemas.openxmlformats.org/officeDocument/2006/relationships/hyperlink" Target="http://www.cfbstats.com/2018/player/147/1094403/index.html" TargetMode="External"/><Relationship Id="rId54" Type="http://schemas.openxmlformats.org/officeDocument/2006/relationships/hyperlink" Target="http://www.cfbstats.com/2018/player/147/1078489/index.html" TargetMode="External"/><Relationship Id="rId62" Type="http://schemas.openxmlformats.org/officeDocument/2006/relationships/hyperlink" Target="http://www.cfbstats.com/2018/player/147/1086455/index.html" TargetMode="External"/><Relationship Id="rId70" Type="http://schemas.openxmlformats.org/officeDocument/2006/relationships/hyperlink" Target="http://www.cfbstats.com/2018/player/147/1078481/index.html" TargetMode="External"/><Relationship Id="rId75" Type="http://schemas.openxmlformats.org/officeDocument/2006/relationships/hyperlink" Target="http://www.cfbstats.com/2018/player/147/1086444/index.html" TargetMode="External"/><Relationship Id="rId1" Type="http://schemas.openxmlformats.org/officeDocument/2006/relationships/hyperlink" Target="http://www.cfbstats.com/2018/player/147/1094388/index.html" TargetMode="External"/><Relationship Id="rId6" Type="http://schemas.openxmlformats.org/officeDocument/2006/relationships/hyperlink" Target="http://www.cfbstats.com/2018/player/147/1070303/index.html" TargetMode="External"/><Relationship Id="rId15" Type="http://schemas.openxmlformats.org/officeDocument/2006/relationships/hyperlink" Target="http://www.cfbstats.com/2018/player/147/1078487/index.html" TargetMode="External"/><Relationship Id="rId23" Type="http://schemas.openxmlformats.org/officeDocument/2006/relationships/hyperlink" Target="http://www.cfbstats.com/2018/player/147/1070302/index.html" TargetMode="External"/><Relationship Id="rId28" Type="http://schemas.openxmlformats.org/officeDocument/2006/relationships/hyperlink" Target="http://www.cfbstats.com/2018/player/147/1062726/index.html" TargetMode="External"/><Relationship Id="rId36" Type="http://schemas.openxmlformats.org/officeDocument/2006/relationships/hyperlink" Target="http://www.cfbstats.com/2018/player/147/1094400/index.html" TargetMode="External"/><Relationship Id="rId49" Type="http://schemas.openxmlformats.org/officeDocument/2006/relationships/hyperlink" Target="http://www.cfbstats.com/2018/player/147/1086452/index.html" TargetMode="External"/><Relationship Id="rId57" Type="http://schemas.openxmlformats.org/officeDocument/2006/relationships/hyperlink" Target="http://www.cfbstats.com/2018/player/147/1078463/index.html" TargetMode="External"/><Relationship Id="rId10" Type="http://schemas.openxmlformats.org/officeDocument/2006/relationships/hyperlink" Target="http://www.cfbstats.com/2018/player/147/1070292/index.html" TargetMode="External"/><Relationship Id="rId31" Type="http://schemas.openxmlformats.org/officeDocument/2006/relationships/hyperlink" Target="http://www.cfbstats.com/2018/player/147/1078500/index.html" TargetMode="External"/><Relationship Id="rId44" Type="http://schemas.openxmlformats.org/officeDocument/2006/relationships/hyperlink" Target="http://www.cfbstats.com/2018/player/147/1078485/index.html" TargetMode="External"/><Relationship Id="rId52" Type="http://schemas.openxmlformats.org/officeDocument/2006/relationships/hyperlink" Target="http://www.cfbstats.com/2018/player/147/1078466/index.html" TargetMode="External"/><Relationship Id="rId60" Type="http://schemas.openxmlformats.org/officeDocument/2006/relationships/hyperlink" Target="http://www.cfbstats.com/2018/player/147/1078490/index.html" TargetMode="External"/><Relationship Id="rId65" Type="http://schemas.openxmlformats.org/officeDocument/2006/relationships/hyperlink" Target="http://www.cfbstats.com/2018/player/147/1062719/index.html" TargetMode="External"/><Relationship Id="rId73" Type="http://schemas.openxmlformats.org/officeDocument/2006/relationships/hyperlink" Target="http://www.cfbstats.com/2018/player/147/1070273/index.html" TargetMode="External"/><Relationship Id="rId4" Type="http://schemas.openxmlformats.org/officeDocument/2006/relationships/hyperlink" Target="http://www.cfbstats.com/2018/player/147/1070270/index.html" TargetMode="External"/><Relationship Id="rId9" Type="http://schemas.openxmlformats.org/officeDocument/2006/relationships/hyperlink" Target="http://www.cfbstats.com/2018/player/147/1062724/index.html" TargetMode="External"/><Relationship Id="rId13" Type="http://schemas.openxmlformats.org/officeDocument/2006/relationships/hyperlink" Target="http://www.cfbstats.com/2018/player/147/1094401/index.html" TargetMode="External"/><Relationship Id="rId18" Type="http://schemas.openxmlformats.org/officeDocument/2006/relationships/hyperlink" Target="http://www.cfbstats.com/2018/player/147/1086445/index.html" TargetMode="External"/><Relationship Id="rId39" Type="http://schemas.openxmlformats.org/officeDocument/2006/relationships/hyperlink" Target="http://www.cfbstats.com/2018/player/147/1078482/index.html" TargetMode="External"/><Relationship Id="rId34" Type="http://schemas.openxmlformats.org/officeDocument/2006/relationships/hyperlink" Target="http://www.cfbstats.com/2018/player/147/1094389/index.html" TargetMode="External"/><Relationship Id="rId50" Type="http://schemas.openxmlformats.org/officeDocument/2006/relationships/hyperlink" Target="http://www.cfbstats.com/2018/player/147/1086459/index.html" TargetMode="External"/><Relationship Id="rId55" Type="http://schemas.openxmlformats.org/officeDocument/2006/relationships/hyperlink" Target="http://www.cfbstats.com/2018/player/147/1062718/index.html" TargetMode="External"/><Relationship Id="rId7" Type="http://schemas.openxmlformats.org/officeDocument/2006/relationships/hyperlink" Target="http://www.cfbstats.com/2018/player/147/1078486/index.html" TargetMode="External"/><Relationship Id="rId71" Type="http://schemas.openxmlformats.org/officeDocument/2006/relationships/hyperlink" Target="http://www.cfbstats.com/2018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topLeftCell="N110" zoomScaleNormal="100" workbookViewId="0">
      <selection activeCell="B140" sqref="B140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6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8" t="s">
        <v>18</v>
      </c>
      <c r="J1" s="29" t="s">
        <v>10</v>
      </c>
      <c r="K1" s="30" t="s">
        <v>14</v>
      </c>
      <c r="L1" s="30" t="s">
        <v>19</v>
      </c>
      <c r="M1" s="30" t="s">
        <v>20</v>
      </c>
      <c r="N1" s="30" t="s">
        <v>21</v>
      </c>
      <c r="O1" s="29" t="s">
        <v>22</v>
      </c>
      <c r="P1" s="31" t="s">
        <v>23</v>
      </c>
      <c r="S1" s="4" t="s">
        <v>25</v>
      </c>
      <c r="T1" s="4" t="s">
        <v>16</v>
      </c>
    </row>
    <row r="2" spans="1:20" ht="26" x14ac:dyDescent="0.2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310</v>
      </c>
      <c r="E2">
        <f>VLOOKUP(B2,'[1]Blank Depth'!$B$2:$E$122,4,FALSE)</f>
        <v>0.87060000000000004</v>
      </c>
      <c r="F2">
        <f t="shared" ref="F2:F33" si="4">IF(E2&gt;=0.98,5,IF(E2&gt;=0.9,4,IF(E2&gt;=0.8,3,IF(E2="NA",2,2))))</f>
        <v>3</v>
      </c>
      <c r="I2" s="32">
        <v>73</v>
      </c>
      <c r="J2" s="19" t="s">
        <v>72</v>
      </c>
      <c r="K2" s="18" t="s">
        <v>73</v>
      </c>
      <c r="L2" s="18" t="s">
        <v>74</v>
      </c>
      <c r="M2" s="20">
        <v>43618</v>
      </c>
      <c r="N2" s="18">
        <v>310</v>
      </c>
      <c r="O2" s="19" t="s">
        <v>75</v>
      </c>
      <c r="P2" s="33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x14ac:dyDescent="0.2">
      <c r="A3" s="1" t="str">
        <f t="shared" si="0"/>
        <v>TE</v>
      </c>
      <c r="B3" s="3" t="str">
        <f t="shared" si="1"/>
        <v>J.L. Banks</v>
      </c>
      <c r="C3" s="6">
        <f t="shared" si="2"/>
        <v>73</v>
      </c>
      <c r="D3">
        <f t="shared" si="3"/>
        <v>240</v>
      </c>
      <c r="E3">
        <v>0.77900000000000003</v>
      </c>
      <c r="F3">
        <f t="shared" si="4"/>
        <v>2</v>
      </c>
      <c r="I3" s="34">
        <v>87</v>
      </c>
      <c r="J3" s="22" t="s">
        <v>77</v>
      </c>
      <c r="K3" s="21" t="s">
        <v>78</v>
      </c>
      <c r="L3" s="21" t="s">
        <v>74</v>
      </c>
      <c r="M3" s="23">
        <v>43617</v>
      </c>
      <c r="N3" s="21">
        <v>240</v>
      </c>
      <c r="O3" s="22" t="s">
        <v>79</v>
      </c>
      <c r="P3" s="35" t="s">
        <v>76</v>
      </c>
      <c r="Q3" t="str">
        <f t="shared" ref="Q3:Q66" si="5">MONTH(M3) &amp; "'" &amp; DAY(M3)</f>
        <v>6'1</v>
      </c>
      <c r="T3">
        <v>5</v>
      </c>
    </row>
    <row r="4" spans="1:20" ht="17" x14ac:dyDescent="0.2">
      <c r="A4" s="1" t="str">
        <f t="shared" si="0"/>
        <v>QB</v>
      </c>
      <c r="B4" s="3" t="str">
        <f t="shared" si="1"/>
        <v>Ben Batson</v>
      </c>
      <c r="C4" s="6">
        <f t="shared" si="2"/>
        <v>73</v>
      </c>
      <c r="D4">
        <f t="shared" si="3"/>
        <v>200</v>
      </c>
      <c r="E4">
        <v>0.75800000000000001</v>
      </c>
      <c r="F4">
        <f t="shared" si="4"/>
        <v>2</v>
      </c>
      <c r="I4" s="32">
        <v>12</v>
      </c>
      <c r="J4" s="24" t="s">
        <v>80</v>
      </c>
      <c r="K4" s="18" t="s">
        <v>81</v>
      </c>
      <c r="L4" s="18" t="s">
        <v>15</v>
      </c>
      <c r="M4" s="25">
        <v>36678</v>
      </c>
      <c r="N4" s="18">
        <v>200</v>
      </c>
      <c r="O4" s="19" t="s">
        <v>82</v>
      </c>
      <c r="P4" s="33" t="s">
        <v>76</v>
      </c>
      <c r="Q4" t="str">
        <f t="shared" si="5"/>
        <v>6'1</v>
      </c>
      <c r="T4">
        <v>4</v>
      </c>
    </row>
    <row r="5" spans="1:20" x14ac:dyDescent="0.2">
      <c r="A5" s="1" t="str">
        <f t="shared" si="0"/>
        <v>S</v>
      </c>
      <c r="B5" s="3" t="str">
        <f t="shared" si="1"/>
        <v>Michael Becker</v>
      </c>
      <c r="C5" s="6">
        <f t="shared" si="2"/>
        <v>73</v>
      </c>
      <c r="D5">
        <f t="shared" si="3"/>
        <v>185</v>
      </c>
      <c r="E5">
        <v>0.5</v>
      </c>
      <c r="F5">
        <f t="shared" si="4"/>
        <v>2</v>
      </c>
      <c r="I5" s="34">
        <v>29</v>
      </c>
      <c r="J5" s="22" t="s">
        <v>83</v>
      </c>
      <c r="K5" s="21" t="s">
        <v>84</v>
      </c>
      <c r="L5" s="21" t="s">
        <v>15</v>
      </c>
      <c r="M5" s="23">
        <v>43617</v>
      </c>
      <c r="N5" s="21">
        <v>185</v>
      </c>
      <c r="O5" s="22" t="s">
        <v>85</v>
      </c>
      <c r="P5" s="35" t="s">
        <v>76</v>
      </c>
      <c r="Q5" t="str">
        <f t="shared" si="5"/>
        <v>6'1</v>
      </c>
      <c r="T5">
        <v>3</v>
      </c>
    </row>
    <row r="6" spans="1:20" x14ac:dyDescent="0.2">
      <c r="A6" s="1" t="str">
        <f t="shared" si="0"/>
        <v>OG</v>
      </c>
      <c r="B6" s="3" t="str">
        <f t="shared" si="1"/>
        <v>Matt Bockhorst</v>
      </c>
      <c r="C6" s="6">
        <f t="shared" si="2"/>
        <v>76</v>
      </c>
      <c r="D6">
        <f t="shared" si="3"/>
        <v>310</v>
      </c>
      <c r="E6">
        <f>VLOOKUP(B6,'[1]Blank Depth'!$B$2:$E$122,4,FALSE)</f>
        <v>0.90990000000000004</v>
      </c>
      <c r="F6">
        <f t="shared" si="4"/>
        <v>4</v>
      </c>
      <c r="I6" s="32">
        <v>65</v>
      </c>
      <c r="J6" s="19" t="s">
        <v>86</v>
      </c>
      <c r="K6" s="18" t="s">
        <v>87</v>
      </c>
      <c r="L6" s="18" t="s">
        <v>15</v>
      </c>
      <c r="M6" s="20">
        <v>43620</v>
      </c>
      <c r="N6" s="18">
        <v>310</v>
      </c>
      <c r="O6" s="19" t="s">
        <v>88</v>
      </c>
      <c r="P6" s="33" t="s">
        <v>76</v>
      </c>
      <c r="Q6" t="str">
        <f t="shared" si="5"/>
        <v>6'4</v>
      </c>
      <c r="T6">
        <v>2</v>
      </c>
    </row>
    <row r="7" spans="1:20" x14ac:dyDescent="0.2">
      <c r="A7" s="1" t="str">
        <f t="shared" si="0"/>
        <v>LB</v>
      </c>
      <c r="B7" s="3" t="str">
        <f t="shared" si="1"/>
        <v>John Boyd</v>
      </c>
      <c r="C7" s="6">
        <f t="shared" si="2"/>
        <v>73</v>
      </c>
      <c r="D7">
        <f t="shared" si="3"/>
        <v>215</v>
      </c>
      <c r="E7">
        <v>0.5</v>
      </c>
      <c r="F7">
        <f t="shared" si="4"/>
        <v>2</v>
      </c>
      <c r="I7" s="34">
        <v>46</v>
      </c>
      <c r="J7" s="22" t="s">
        <v>89</v>
      </c>
      <c r="K7" s="21" t="s">
        <v>90</v>
      </c>
      <c r="L7" s="21" t="s">
        <v>15</v>
      </c>
      <c r="M7" s="26">
        <v>36678</v>
      </c>
      <c r="N7" s="21">
        <v>215</v>
      </c>
      <c r="O7" s="22" t="s">
        <v>91</v>
      </c>
      <c r="P7" s="35" t="s">
        <v>76</v>
      </c>
      <c r="Q7" t="str">
        <f t="shared" si="5"/>
        <v>6'1</v>
      </c>
      <c r="T7">
        <v>1</v>
      </c>
    </row>
    <row r="8" spans="1:20" ht="17" x14ac:dyDescent="0.2">
      <c r="A8" s="1" t="str">
        <f t="shared" si="0"/>
        <v>QB</v>
      </c>
      <c r="B8" s="3" t="str">
        <f t="shared" si="1"/>
        <v>Chase Brice</v>
      </c>
      <c r="C8" s="6">
        <f t="shared" si="2"/>
        <v>74</v>
      </c>
      <c r="D8">
        <f t="shared" si="3"/>
        <v>220</v>
      </c>
      <c r="E8">
        <f>VLOOKUP(B8,'[1]Blank Depth'!$B$2:$E$122,4,FALSE)</f>
        <v>0.88180000000000003</v>
      </c>
      <c r="F8">
        <f t="shared" si="4"/>
        <v>3</v>
      </c>
      <c r="I8" s="32">
        <v>7</v>
      </c>
      <c r="J8" s="24" t="s">
        <v>92</v>
      </c>
      <c r="K8" s="18" t="s">
        <v>81</v>
      </c>
      <c r="L8" s="18" t="s">
        <v>15</v>
      </c>
      <c r="M8" s="20">
        <v>43618</v>
      </c>
      <c r="N8" s="18">
        <v>220</v>
      </c>
      <c r="O8" s="19" t="s">
        <v>93</v>
      </c>
      <c r="P8" s="33" t="s">
        <v>76</v>
      </c>
      <c r="Q8" t="str">
        <f t="shared" si="5"/>
        <v>6'2</v>
      </c>
      <c r="T8" t="s">
        <v>17</v>
      </c>
    </row>
    <row r="9" spans="1:20" x14ac:dyDescent="0.2">
      <c r="A9" s="1" t="str">
        <f t="shared" si="0"/>
        <v>TE</v>
      </c>
      <c r="B9" s="3" t="str">
        <f t="shared" si="1"/>
        <v>Tyler Brown</v>
      </c>
      <c r="C9" s="6">
        <f t="shared" si="2"/>
        <v>73</v>
      </c>
      <c r="D9">
        <f t="shared" si="3"/>
        <v>220</v>
      </c>
      <c r="E9">
        <v>0.5</v>
      </c>
      <c r="F9">
        <f t="shared" si="4"/>
        <v>2</v>
      </c>
      <c r="I9" s="34">
        <v>86</v>
      </c>
      <c r="J9" s="22" t="s">
        <v>94</v>
      </c>
      <c r="K9" s="21" t="s">
        <v>78</v>
      </c>
      <c r="L9" s="21" t="s">
        <v>95</v>
      </c>
      <c r="M9" s="26">
        <v>36678</v>
      </c>
      <c r="N9" s="21">
        <v>220</v>
      </c>
      <c r="O9" s="22" t="s">
        <v>96</v>
      </c>
      <c r="P9" s="35" t="s">
        <v>76</v>
      </c>
      <c r="Q9" t="str">
        <f t="shared" si="5"/>
        <v>6'1</v>
      </c>
    </row>
    <row r="10" spans="1:20" ht="26" x14ac:dyDescent="0.2">
      <c r="A10" s="1" t="str">
        <f t="shared" si="0"/>
        <v>WR</v>
      </c>
      <c r="B10" s="3" t="str">
        <f t="shared" si="1"/>
        <v>Will Brown</v>
      </c>
      <c r="C10" s="6">
        <f t="shared" si="2"/>
        <v>68</v>
      </c>
      <c r="D10">
        <f t="shared" si="3"/>
        <v>185</v>
      </c>
      <c r="E10">
        <f>VLOOKUP(B10,'[1]Blank Depth'!$B$2:$E$122,4,FALSE)</f>
        <v>0.5</v>
      </c>
      <c r="F10">
        <f t="shared" si="4"/>
        <v>2</v>
      </c>
      <c r="I10" s="32">
        <v>82</v>
      </c>
      <c r="J10" s="19" t="s">
        <v>97</v>
      </c>
      <c r="K10" s="18" t="s">
        <v>98</v>
      </c>
      <c r="L10" s="18" t="s">
        <v>15</v>
      </c>
      <c r="M10" s="20">
        <v>43593</v>
      </c>
      <c r="N10" s="18">
        <v>185</v>
      </c>
      <c r="O10" s="19" t="s">
        <v>99</v>
      </c>
      <c r="P10" s="33" t="s">
        <v>76</v>
      </c>
      <c r="Q10" t="str">
        <f t="shared" si="5"/>
        <v>5'8</v>
      </c>
    </row>
    <row r="11" spans="1:20" ht="17" x14ac:dyDescent="0.2">
      <c r="A11" s="1" t="str">
        <f t="shared" si="0"/>
        <v>DE</v>
      </c>
      <c r="B11" s="3" t="str">
        <f t="shared" si="1"/>
        <v>Austin Bryant</v>
      </c>
      <c r="C11" s="6">
        <f t="shared" si="2"/>
        <v>78</v>
      </c>
      <c r="D11">
        <f t="shared" si="3"/>
        <v>280</v>
      </c>
      <c r="E11">
        <f>VLOOKUP(B11,'[1]Blank Depth'!$B$2:$E$122,4,FALSE)</f>
        <v>0.91900000000000004</v>
      </c>
      <c r="F11">
        <f t="shared" si="4"/>
        <v>4</v>
      </c>
      <c r="I11" s="34">
        <v>7</v>
      </c>
      <c r="J11" s="27" t="s">
        <v>100</v>
      </c>
      <c r="K11" s="21" t="s">
        <v>101</v>
      </c>
      <c r="L11" s="21" t="s">
        <v>102</v>
      </c>
      <c r="M11" s="23">
        <v>43622</v>
      </c>
      <c r="N11" s="21">
        <v>280</v>
      </c>
      <c r="O11" s="22" t="s">
        <v>103</v>
      </c>
      <c r="P11" s="35" t="s">
        <v>76</v>
      </c>
      <c r="Q11" t="str">
        <f t="shared" si="5"/>
        <v>6'6</v>
      </c>
    </row>
    <row r="12" spans="1:20" ht="26" x14ac:dyDescent="0.2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225</v>
      </c>
      <c r="E12">
        <f>VLOOKUP(B12,'[1]Blank Depth'!$B$2:$E$122,4,FALSE)</f>
        <v>0.87770000000000004</v>
      </c>
      <c r="F12">
        <f t="shared" si="4"/>
        <v>3</v>
      </c>
      <c r="I12" s="32">
        <v>2</v>
      </c>
      <c r="J12" s="24" t="s">
        <v>104</v>
      </c>
      <c r="K12" s="18" t="s">
        <v>81</v>
      </c>
      <c r="L12" s="18" t="s">
        <v>102</v>
      </c>
      <c r="M12" s="20">
        <v>43619</v>
      </c>
      <c r="N12" s="18">
        <v>225</v>
      </c>
      <c r="O12" s="19" t="s">
        <v>105</v>
      </c>
      <c r="P12" s="33" t="s">
        <v>76</v>
      </c>
      <c r="Q12" t="str">
        <f t="shared" si="5"/>
        <v>6'3</v>
      </c>
    </row>
    <row r="13" spans="1:20" ht="17" x14ac:dyDescent="0.2">
      <c r="A13" s="1" t="str">
        <f t="shared" si="0"/>
        <v>OL</v>
      </c>
      <c r="B13" s="3" t="str">
        <f t="shared" si="1"/>
        <v>Jackson Carman</v>
      </c>
      <c r="C13" s="6">
        <f t="shared" si="2"/>
        <v>77</v>
      </c>
      <c r="D13">
        <f t="shared" si="3"/>
        <v>345</v>
      </c>
      <c r="E13">
        <v>0.98939999999999995</v>
      </c>
      <c r="F13">
        <f t="shared" si="4"/>
        <v>5</v>
      </c>
      <c r="I13" s="34">
        <v>79</v>
      </c>
      <c r="J13" s="27" t="s">
        <v>106</v>
      </c>
      <c r="K13" s="21" t="s">
        <v>107</v>
      </c>
      <c r="L13" s="21" t="s">
        <v>15</v>
      </c>
      <c r="M13" s="23">
        <v>43621</v>
      </c>
      <c r="N13" s="21">
        <v>345</v>
      </c>
      <c r="O13" s="22" t="s">
        <v>108</v>
      </c>
      <c r="P13" s="35" t="s">
        <v>76</v>
      </c>
      <c r="Q13" t="str">
        <f t="shared" si="5"/>
        <v>6'5</v>
      </c>
    </row>
    <row r="14" spans="1:20" ht="26" x14ac:dyDescent="0.2">
      <c r="A14" s="1" t="str">
        <f t="shared" si="0"/>
        <v>OL</v>
      </c>
      <c r="B14" s="3" t="str">
        <f t="shared" si="1"/>
        <v>Gage Cervenka</v>
      </c>
      <c r="C14" s="6">
        <f t="shared" si="2"/>
        <v>75</v>
      </c>
      <c r="D14">
        <f t="shared" si="3"/>
        <v>325</v>
      </c>
      <c r="E14">
        <f>VLOOKUP(B14,'[1]Blank Depth'!$B$2:$E$122,4,FALSE)</f>
        <v>0.84950000000000003</v>
      </c>
      <c r="F14">
        <f t="shared" si="4"/>
        <v>3</v>
      </c>
      <c r="I14" s="32">
        <v>59</v>
      </c>
      <c r="J14" s="24" t="s">
        <v>109</v>
      </c>
      <c r="K14" s="18" t="s">
        <v>107</v>
      </c>
      <c r="L14" s="18" t="s">
        <v>74</v>
      </c>
      <c r="M14" s="20">
        <v>43619</v>
      </c>
      <c r="N14" s="18">
        <v>325</v>
      </c>
      <c r="O14" s="19" t="s">
        <v>110</v>
      </c>
      <c r="P14" s="33" t="s">
        <v>76</v>
      </c>
      <c r="Q14" t="str">
        <f t="shared" si="5"/>
        <v>6'3</v>
      </c>
    </row>
    <row r="15" spans="1:20" ht="17" x14ac:dyDescent="0.2">
      <c r="A15" s="1" t="str">
        <f t="shared" si="0"/>
        <v>TE</v>
      </c>
      <c r="B15" s="3" t="str">
        <f t="shared" si="1"/>
        <v>J.C. Chalk</v>
      </c>
      <c r="C15" s="6">
        <f t="shared" si="2"/>
        <v>75</v>
      </c>
      <c r="D15">
        <f t="shared" si="3"/>
        <v>260</v>
      </c>
      <c r="E15">
        <f>VLOOKUP(B15,'[1]Blank Depth'!$B$2:$E$122,4,FALSE)</f>
        <v>0.86709999999999998</v>
      </c>
      <c r="F15">
        <f t="shared" si="4"/>
        <v>3</v>
      </c>
      <c r="I15" s="34">
        <v>25</v>
      </c>
      <c r="J15" s="27" t="s">
        <v>111</v>
      </c>
      <c r="K15" s="21" t="s">
        <v>78</v>
      </c>
      <c r="L15" s="21" t="s">
        <v>95</v>
      </c>
      <c r="M15" s="23">
        <v>43619</v>
      </c>
      <c r="N15" s="21">
        <v>260</v>
      </c>
      <c r="O15" s="22" t="s">
        <v>112</v>
      </c>
      <c r="P15" s="35" t="s">
        <v>76</v>
      </c>
      <c r="Q15" t="str">
        <f t="shared" si="5"/>
        <v>6'3</v>
      </c>
    </row>
    <row r="16" spans="1:20" ht="17" x14ac:dyDescent="0.2">
      <c r="A16" s="1" t="str">
        <f t="shared" si="0"/>
        <v>WR</v>
      </c>
      <c r="B16" s="3" t="str">
        <f t="shared" si="1"/>
        <v>T.J. Chase</v>
      </c>
      <c r="C16" s="6">
        <f t="shared" si="2"/>
        <v>73</v>
      </c>
      <c r="D16">
        <f t="shared" si="3"/>
        <v>190</v>
      </c>
      <c r="E16">
        <f>VLOOKUP(B16,'[1]Blank Depth'!$B$2:$E$122,4,FALSE)</f>
        <v>0.91579999999999995</v>
      </c>
      <c r="F16">
        <f t="shared" si="4"/>
        <v>4</v>
      </c>
      <c r="I16" s="32">
        <v>18</v>
      </c>
      <c r="J16" s="24" t="s">
        <v>113</v>
      </c>
      <c r="K16" s="18" t="s">
        <v>98</v>
      </c>
      <c r="L16" s="18" t="s">
        <v>95</v>
      </c>
      <c r="M16" s="25">
        <v>36678</v>
      </c>
      <c r="N16" s="18">
        <v>190</v>
      </c>
      <c r="O16" s="19" t="s">
        <v>114</v>
      </c>
      <c r="P16" s="33" t="s">
        <v>76</v>
      </c>
      <c r="Q16" t="str">
        <f t="shared" si="5"/>
        <v>6'1</v>
      </c>
    </row>
    <row r="17" spans="1:17" ht="26" x14ac:dyDescent="0.2">
      <c r="A17" s="1" t="str">
        <f t="shared" si="0"/>
        <v>RB</v>
      </c>
      <c r="B17" s="3" t="str">
        <f t="shared" si="1"/>
        <v>Adam Choice</v>
      </c>
      <c r="C17" s="6">
        <f t="shared" si="2"/>
        <v>69</v>
      </c>
      <c r="D17">
        <f t="shared" si="3"/>
        <v>220</v>
      </c>
      <c r="E17">
        <f>VLOOKUP(B17,'[1]Blank Depth'!$B$2:$E$122,4,FALSE)</f>
        <v>0.90149999999999997</v>
      </c>
      <c r="F17">
        <f t="shared" si="4"/>
        <v>4</v>
      </c>
      <c r="I17" s="34">
        <v>26</v>
      </c>
      <c r="J17" s="27" t="s">
        <v>115</v>
      </c>
      <c r="K17" s="21" t="s">
        <v>116</v>
      </c>
      <c r="L17" s="21" t="s">
        <v>102</v>
      </c>
      <c r="M17" s="23">
        <v>43594</v>
      </c>
      <c r="N17" s="21">
        <v>220</v>
      </c>
      <c r="O17" s="22" t="s">
        <v>117</v>
      </c>
      <c r="P17" s="35" t="s">
        <v>76</v>
      </c>
      <c r="Q17" t="str">
        <f t="shared" si="5"/>
        <v>5'9</v>
      </c>
    </row>
    <row r="18" spans="1:17" ht="17" x14ac:dyDescent="0.2">
      <c r="A18" s="1" t="str">
        <f t="shared" si="0"/>
        <v>S</v>
      </c>
      <c r="B18" s="3" t="str">
        <f t="shared" si="1"/>
        <v>Kyle Cote</v>
      </c>
      <c r="C18" s="6">
        <f t="shared" si="2"/>
        <v>69</v>
      </c>
      <c r="D18">
        <f t="shared" si="3"/>
        <v>195</v>
      </c>
      <c r="E18">
        <f>VLOOKUP(B18,'[1]Blank Depth'!$B$2:$E$122,4,FALSE)</f>
        <v>0.5</v>
      </c>
      <c r="F18">
        <f t="shared" si="4"/>
        <v>2</v>
      </c>
      <c r="I18" s="32">
        <v>32</v>
      </c>
      <c r="J18" s="24" t="s">
        <v>118</v>
      </c>
      <c r="K18" s="18" t="s">
        <v>84</v>
      </c>
      <c r="L18" s="18" t="s">
        <v>102</v>
      </c>
      <c r="M18" s="20">
        <v>43594</v>
      </c>
      <c r="N18" s="18">
        <v>195</v>
      </c>
      <c r="O18" s="19" t="s">
        <v>119</v>
      </c>
      <c r="P18" s="33" t="s">
        <v>76</v>
      </c>
      <c r="Q18" t="str">
        <f t="shared" si="5"/>
        <v>5'9</v>
      </c>
    </row>
    <row r="19" spans="1:17" x14ac:dyDescent="0.2">
      <c r="A19" s="1" t="str">
        <f t="shared" si="0"/>
        <v>S</v>
      </c>
      <c r="B19" s="3" t="str">
        <f t="shared" si="1"/>
        <v>Peter Cote</v>
      </c>
      <c r="C19" s="6">
        <f t="shared" si="2"/>
        <v>69</v>
      </c>
      <c r="D19">
        <f t="shared" si="3"/>
        <v>185</v>
      </c>
      <c r="E19">
        <f>VLOOKUP(B19,'[1]Blank Depth'!$B$2:$E$122,4,FALSE)</f>
        <v>0.5</v>
      </c>
      <c r="F19">
        <f t="shared" si="4"/>
        <v>2</v>
      </c>
      <c r="I19" s="34">
        <v>47</v>
      </c>
      <c r="J19" s="22" t="s">
        <v>120</v>
      </c>
      <c r="K19" s="21" t="s">
        <v>84</v>
      </c>
      <c r="L19" s="21" t="s">
        <v>15</v>
      </c>
      <c r="M19" s="23">
        <v>43594</v>
      </c>
      <c r="N19" s="21">
        <v>185</v>
      </c>
      <c r="O19" s="22" t="s">
        <v>119</v>
      </c>
      <c r="P19" s="35" t="s">
        <v>76</v>
      </c>
      <c r="Q19" t="str">
        <f t="shared" si="5"/>
        <v>5'9</v>
      </c>
    </row>
    <row r="20" spans="1:17" ht="17" x14ac:dyDescent="0.2">
      <c r="A20" s="1" t="str">
        <f t="shared" si="0"/>
        <v>LB</v>
      </c>
      <c r="B20" s="3" t="str">
        <f t="shared" si="1"/>
        <v>J.D. Davis</v>
      </c>
      <c r="C20" s="6">
        <f t="shared" si="2"/>
        <v>73</v>
      </c>
      <c r="D20">
        <f t="shared" si="3"/>
        <v>230</v>
      </c>
      <c r="E20">
        <f>VLOOKUP(B20,'[1]Blank Depth'!$B$2:$E$122,4,FALSE)</f>
        <v>0.76639999999999997</v>
      </c>
      <c r="F20">
        <f t="shared" si="4"/>
        <v>2</v>
      </c>
      <c r="I20" s="32">
        <v>33</v>
      </c>
      <c r="J20" s="24" t="s">
        <v>121</v>
      </c>
      <c r="K20" s="18" t="s">
        <v>90</v>
      </c>
      <c r="L20" s="18" t="s">
        <v>102</v>
      </c>
      <c r="M20" s="20">
        <v>43617</v>
      </c>
      <c r="N20" s="18">
        <v>230</v>
      </c>
      <c r="O20" s="19" t="s">
        <v>85</v>
      </c>
      <c r="P20" s="33" t="s">
        <v>76</v>
      </c>
      <c r="Q20" t="str">
        <f t="shared" si="5"/>
        <v>6'1</v>
      </c>
    </row>
    <row r="21" spans="1:17" ht="17" x14ac:dyDescent="0.2">
      <c r="A21" s="1" t="str">
        <f t="shared" si="0"/>
        <v>LB</v>
      </c>
      <c r="B21" s="3" t="str">
        <f t="shared" si="1"/>
        <v>Judah Davis</v>
      </c>
      <c r="C21" s="6">
        <f t="shared" si="2"/>
        <v>73</v>
      </c>
      <c r="D21">
        <f t="shared" si="3"/>
        <v>240</v>
      </c>
      <c r="E21">
        <f>VLOOKUP(B21,'[1]Blank Depth'!$B$2:$E$122,4,FALSE)</f>
        <v>0.76639999999999997</v>
      </c>
      <c r="F21">
        <f t="shared" si="4"/>
        <v>2</v>
      </c>
      <c r="I21" s="34">
        <v>36</v>
      </c>
      <c r="J21" s="27" t="s">
        <v>122</v>
      </c>
      <c r="K21" s="21" t="s">
        <v>90</v>
      </c>
      <c r="L21" s="21" t="s">
        <v>102</v>
      </c>
      <c r="M21" s="23">
        <v>43617</v>
      </c>
      <c r="N21" s="21">
        <v>240</v>
      </c>
      <c r="O21" s="22" t="s">
        <v>85</v>
      </c>
      <c r="P21" s="35" t="s">
        <v>76</v>
      </c>
      <c r="Q21" t="str">
        <f t="shared" si="5"/>
        <v>6'1</v>
      </c>
    </row>
    <row r="22" spans="1:17" x14ac:dyDescent="0.2">
      <c r="A22" s="1" t="str">
        <f t="shared" si="0"/>
        <v>CB</v>
      </c>
      <c r="B22" s="3" t="str">
        <f t="shared" si="1"/>
        <v>Brian Dawkins Jr.</v>
      </c>
      <c r="C22" s="6">
        <f t="shared" si="2"/>
        <v>67</v>
      </c>
      <c r="D22">
        <f t="shared" si="3"/>
        <v>170</v>
      </c>
      <c r="E22">
        <f>VLOOKUP(B22,'[1]Blank Depth'!$B$2:$E$122,4,FALSE)</f>
        <v>0.79579999999999995</v>
      </c>
      <c r="F22">
        <f t="shared" si="4"/>
        <v>2</v>
      </c>
      <c r="I22" s="32">
        <v>9</v>
      </c>
      <c r="J22" s="19" t="s">
        <v>123</v>
      </c>
      <c r="K22" s="18" t="s">
        <v>124</v>
      </c>
      <c r="L22" s="18" t="s">
        <v>95</v>
      </c>
      <c r="M22" s="20">
        <v>43592</v>
      </c>
      <c r="N22" s="18">
        <v>170</v>
      </c>
      <c r="O22" s="19" t="s">
        <v>125</v>
      </c>
      <c r="P22" s="33" t="s">
        <v>76</v>
      </c>
      <c r="Q22" t="str">
        <f t="shared" si="5"/>
        <v>5'7</v>
      </c>
    </row>
    <row r="23" spans="1:17" ht="26" x14ac:dyDescent="0.2">
      <c r="A23" s="1" t="str">
        <f t="shared" si="0"/>
        <v>OT</v>
      </c>
      <c r="B23" s="3" t="str">
        <f t="shared" si="1"/>
        <v>Noah DeHond</v>
      </c>
      <c r="C23" s="6">
        <f t="shared" si="2"/>
        <v>79</v>
      </c>
      <c r="D23">
        <f t="shared" si="3"/>
        <v>310</v>
      </c>
      <c r="E23">
        <f>VLOOKUP(B23,'[1]Blank Depth'!$B$2:$E$122,4,FALSE)</f>
        <v>0.86809999999999998</v>
      </c>
      <c r="F23">
        <f t="shared" si="4"/>
        <v>3</v>
      </c>
      <c r="I23" s="34">
        <v>68</v>
      </c>
      <c r="J23" s="22" t="s">
        <v>126</v>
      </c>
      <c r="K23" s="21" t="s">
        <v>73</v>
      </c>
      <c r="L23" s="21" t="s">
        <v>15</v>
      </c>
      <c r="M23" s="23">
        <v>43623</v>
      </c>
      <c r="N23" s="21">
        <v>310</v>
      </c>
      <c r="O23" s="22" t="s">
        <v>127</v>
      </c>
      <c r="P23" s="35" t="s">
        <v>76</v>
      </c>
      <c r="Q23" t="str">
        <f t="shared" si="5"/>
        <v>6'7</v>
      </c>
    </row>
    <row r="24" spans="1:17" ht="17" x14ac:dyDescent="0.2">
      <c r="A24" s="1" t="str">
        <f t="shared" si="0"/>
        <v>RB</v>
      </c>
      <c r="B24" s="3" t="str">
        <f t="shared" si="1"/>
        <v>Lyn-J Dixon</v>
      </c>
      <c r="C24" s="6">
        <f t="shared" si="2"/>
        <v>70</v>
      </c>
      <c r="D24">
        <f t="shared" si="3"/>
        <v>195</v>
      </c>
      <c r="E24">
        <v>0.90769999999999995</v>
      </c>
      <c r="F24">
        <f t="shared" si="4"/>
        <v>4</v>
      </c>
      <c r="I24" s="32">
        <v>23</v>
      </c>
      <c r="J24" s="24" t="s">
        <v>128</v>
      </c>
      <c r="K24" s="18" t="s">
        <v>116</v>
      </c>
      <c r="L24" s="18" t="s">
        <v>15</v>
      </c>
      <c r="M24" s="20">
        <v>43595</v>
      </c>
      <c r="N24" s="18">
        <v>195</v>
      </c>
      <c r="O24" s="19" t="s">
        <v>129</v>
      </c>
      <c r="P24" s="33" t="s">
        <v>76</v>
      </c>
      <c r="Q24" t="str">
        <f t="shared" si="5"/>
        <v>5'10</v>
      </c>
    </row>
    <row r="25" spans="1:17" ht="26" x14ac:dyDescent="0.2">
      <c r="A25" s="1" t="str">
        <f t="shared" si="0"/>
        <v>S</v>
      </c>
      <c r="B25" s="3" t="str">
        <f t="shared" si="1"/>
        <v>Carson Donnelly</v>
      </c>
      <c r="C25" s="6">
        <f t="shared" si="2"/>
        <v>70</v>
      </c>
      <c r="D25">
        <f t="shared" si="3"/>
        <v>180</v>
      </c>
      <c r="E25">
        <v>0.5</v>
      </c>
      <c r="F25">
        <f t="shared" si="4"/>
        <v>2</v>
      </c>
      <c r="I25" s="34">
        <v>27</v>
      </c>
      <c r="J25" s="22" t="s">
        <v>130</v>
      </c>
      <c r="K25" s="21" t="s">
        <v>84</v>
      </c>
      <c r="L25" s="21" t="s">
        <v>15</v>
      </c>
      <c r="M25" s="23">
        <v>43595</v>
      </c>
      <c r="N25" s="21">
        <v>180</v>
      </c>
      <c r="O25" s="22" t="s">
        <v>131</v>
      </c>
      <c r="P25" s="35" t="s">
        <v>76</v>
      </c>
      <c r="Q25" t="str">
        <f t="shared" si="5"/>
        <v>5'10</v>
      </c>
    </row>
    <row r="26" spans="1:17" ht="26" x14ac:dyDescent="0.2">
      <c r="A26" s="1" t="str">
        <f t="shared" si="0"/>
        <v>DT</v>
      </c>
      <c r="B26" s="3" t="str">
        <f t="shared" si="1"/>
        <v>Jacob Edwards</v>
      </c>
      <c r="C26" s="6">
        <f t="shared" si="2"/>
        <v>74</v>
      </c>
      <c r="D26">
        <f t="shared" si="3"/>
        <v>285</v>
      </c>
      <c r="E26">
        <f>VLOOKUP(B26,'[1]Blank Depth'!$B$2:$E$122,4,FALSE)</f>
        <v>0.5</v>
      </c>
      <c r="F26">
        <f t="shared" si="4"/>
        <v>2</v>
      </c>
      <c r="I26" s="32">
        <v>94</v>
      </c>
      <c r="J26" s="19" t="s">
        <v>132</v>
      </c>
      <c r="K26" s="18" t="s">
        <v>133</v>
      </c>
      <c r="L26" s="18" t="s">
        <v>15</v>
      </c>
      <c r="M26" s="20">
        <v>43618</v>
      </c>
      <c r="N26" s="18">
        <v>285</v>
      </c>
      <c r="O26" s="19" t="s">
        <v>134</v>
      </c>
      <c r="P26" s="33" t="s">
        <v>76</v>
      </c>
      <c r="Q26" t="str">
        <f t="shared" si="5"/>
        <v>6'2</v>
      </c>
    </row>
    <row r="27" spans="1:17" ht="26" x14ac:dyDescent="0.2">
      <c r="A27" s="1" t="str">
        <f t="shared" si="0"/>
        <v>DT</v>
      </c>
      <c r="B27" s="3" t="str">
        <f t="shared" si="1"/>
        <v>James Edwards</v>
      </c>
      <c r="C27" s="6">
        <f t="shared" si="2"/>
        <v>74</v>
      </c>
      <c r="D27">
        <f t="shared" si="3"/>
        <v>285</v>
      </c>
      <c r="E27">
        <f>VLOOKUP(B27,'[1]Blank Depth'!$B$2:$E$122,4,FALSE)</f>
        <v>0.5</v>
      </c>
      <c r="F27">
        <f t="shared" si="4"/>
        <v>2</v>
      </c>
      <c r="I27" s="34">
        <v>95</v>
      </c>
      <c r="J27" s="22" t="s">
        <v>135</v>
      </c>
      <c r="K27" s="21" t="s">
        <v>133</v>
      </c>
      <c r="L27" s="21" t="s">
        <v>15</v>
      </c>
      <c r="M27" s="23">
        <v>43618</v>
      </c>
      <c r="N27" s="21">
        <v>285</v>
      </c>
      <c r="O27" s="22" t="s">
        <v>134</v>
      </c>
      <c r="P27" s="35" t="s">
        <v>76</v>
      </c>
      <c r="Q27" t="str">
        <f t="shared" si="5"/>
        <v>6'2</v>
      </c>
    </row>
    <row r="28" spans="1:17" ht="17" x14ac:dyDescent="0.2">
      <c r="A28" s="1" t="str">
        <f t="shared" si="0"/>
        <v>RB</v>
      </c>
      <c r="B28" s="3" t="str">
        <f t="shared" si="1"/>
        <v>Travis Etienne</v>
      </c>
      <c r="C28" s="6">
        <f t="shared" si="2"/>
        <v>70</v>
      </c>
      <c r="D28">
        <f t="shared" si="3"/>
        <v>200</v>
      </c>
      <c r="E28">
        <f>VLOOKUP(B28,'[1]Blank Depth'!$B$2:$E$122,4,FALSE)</f>
        <v>0.91710000000000003</v>
      </c>
      <c r="F28">
        <f t="shared" si="4"/>
        <v>4</v>
      </c>
      <c r="I28" s="32">
        <v>9</v>
      </c>
      <c r="J28" s="24" t="s">
        <v>136</v>
      </c>
      <c r="K28" s="18" t="s">
        <v>116</v>
      </c>
      <c r="L28" s="18" t="s">
        <v>95</v>
      </c>
      <c r="M28" s="20">
        <v>43595</v>
      </c>
      <c r="N28" s="18">
        <v>200</v>
      </c>
      <c r="O28" s="19" t="s">
        <v>137</v>
      </c>
      <c r="P28" s="33" t="s">
        <v>76</v>
      </c>
      <c r="Q28" t="str">
        <f t="shared" si="5"/>
        <v>5'10</v>
      </c>
    </row>
    <row r="29" spans="1:17" ht="26" x14ac:dyDescent="0.2">
      <c r="A29" s="1" t="str">
        <f t="shared" si="0"/>
        <v>C</v>
      </c>
      <c r="B29" s="3" t="str">
        <f t="shared" si="1"/>
        <v>Justin Falcinelli</v>
      </c>
      <c r="C29" s="6">
        <f t="shared" si="2"/>
        <v>76</v>
      </c>
      <c r="D29">
        <f t="shared" si="3"/>
        <v>315</v>
      </c>
      <c r="E29">
        <f>VLOOKUP(B29,'[1]Blank Depth'!$B$2:$E$122,4,FALSE)</f>
        <v>0.86560000000000004</v>
      </c>
      <c r="F29">
        <f t="shared" si="4"/>
        <v>3</v>
      </c>
      <c r="I29" s="34">
        <v>50</v>
      </c>
      <c r="J29" s="22" t="s">
        <v>138</v>
      </c>
      <c r="K29" s="21" t="s">
        <v>139</v>
      </c>
      <c r="L29" s="21" t="s">
        <v>102</v>
      </c>
      <c r="M29" s="23">
        <v>43620</v>
      </c>
      <c r="N29" s="21">
        <v>315</v>
      </c>
      <c r="O29" s="22" t="s">
        <v>140</v>
      </c>
      <c r="P29" s="35" t="s">
        <v>76</v>
      </c>
      <c r="Q29" t="str">
        <f t="shared" si="5"/>
        <v>6'4</v>
      </c>
    </row>
    <row r="30" spans="1:17" ht="26" x14ac:dyDescent="0.2">
      <c r="A30" s="1" t="str">
        <f t="shared" si="0"/>
        <v>RB</v>
      </c>
      <c r="B30" s="3" t="str">
        <f t="shared" si="1"/>
        <v>Tavien Feaster</v>
      </c>
      <c r="C30" s="6">
        <f t="shared" si="2"/>
        <v>71</v>
      </c>
      <c r="D30">
        <f t="shared" si="3"/>
        <v>215</v>
      </c>
      <c r="E30">
        <f>VLOOKUP(B30,'[1]Blank Depth'!$B$2:$E$122,4,FALSE)</f>
        <v>0.98160000000000003</v>
      </c>
      <c r="F30">
        <f t="shared" si="4"/>
        <v>5</v>
      </c>
      <c r="I30" s="32">
        <v>28</v>
      </c>
      <c r="J30" s="24" t="s">
        <v>141</v>
      </c>
      <c r="K30" s="18" t="s">
        <v>116</v>
      </c>
      <c r="L30" s="18" t="s">
        <v>74</v>
      </c>
      <c r="M30" s="20">
        <v>43596</v>
      </c>
      <c r="N30" s="18">
        <v>215</v>
      </c>
      <c r="O30" s="19" t="s">
        <v>142</v>
      </c>
      <c r="P30" s="33" t="s">
        <v>76</v>
      </c>
      <c r="Q30" t="str">
        <f t="shared" si="5"/>
        <v>5'11</v>
      </c>
    </row>
    <row r="31" spans="1:17" ht="17" x14ac:dyDescent="0.2">
      <c r="A31" s="1" t="str">
        <f t="shared" si="0"/>
        <v>DE</v>
      </c>
      <c r="B31" s="3" t="str">
        <f t="shared" si="1"/>
        <v>Clelin Ferrell</v>
      </c>
      <c r="C31" s="6">
        <f t="shared" si="2"/>
        <v>76</v>
      </c>
      <c r="D31">
        <f t="shared" si="3"/>
        <v>265</v>
      </c>
      <c r="E31">
        <f>VLOOKUP(B31,'[1]Blank Depth'!$B$2:$E$122,4,FALSE)</f>
        <v>0.94679999999999997</v>
      </c>
      <c r="F31">
        <f t="shared" si="4"/>
        <v>4</v>
      </c>
      <c r="I31" s="34">
        <v>99</v>
      </c>
      <c r="J31" s="27" t="s">
        <v>143</v>
      </c>
      <c r="K31" s="21" t="s">
        <v>101</v>
      </c>
      <c r="L31" s="21" t="s">
        <v>74</v>
      </c>
      <c r="M31" s="23">
        <v>43620</v>
      </c>
      <c r="N31" s="21">
        <v>265</v>
      </c>
      <c r="O31" s="22" t="s">
        <v>144</v>
      </c>
      <c r="P31" s="35" t="s">
        <v>76</v>
      </c>
      <c r="Q31" t="str">
        <f t="shared" si="5"/>
        <v>6'4</v>
      </c>
    </row>
    <row r="32" spans="1:17" ht="17" x14ac:dyDescent="0.2">
      <c r="A32" s="1" t="str">
        <f t="shared" si="0"/>
        <v>CB</v>
      </c>
      <c r="B32" s="3" t="str">
        <f t="shared" si="1"/>
        <v>Mark Fields</v>
      </c>
      <c r="C32" s="6">
        <f t="shared" si="2"/>
        <v>70</v>
      </c>
      <c r="D32">
        <f t="shared" si="3"/>
        <v>180</v>
      </c>
      <c r="E32">
        <f>VLOOKUP(B32,'[1]Blank Depth'!$B$2:$E$122,4,FALSE)</f>
        <v>0.95650000000000002</v>
      </c>
      <c r="F32">
        <f t="shared" si="4"/>
        <v>4</v>
      </c>
      <c r="I32" s="32">
        <v>2</v>
      </c>
      <c r="J32" s="24" t="s">
        <v>145</v>
      </c>
      <c r="K32" s="18" t="s">
        <v>124</v>
      </c>
      <c r="L32" s="18" t="s">
        <v>102</v>
      </c>
      <c r="M32" s="20">
        <v>43595</v>
      </c>
      <c r="N32" s="18">
        <v>180</v>
      </c>
      <c r="O32" s="19" t="s">
        <v>146</v>
      </c>
      <c r="P32" s="33" t="s">
        <v>76</v>
      </c>
      <c r="Q32" t="str">
        <f t="shared" si="5"/>
        <v>5'10</v>
      </c>
    </row>
    <row r="33" spans="1:17" ht="17" x14ac:dyDescent="0.2">
      <c r="A33" s="1" t="str">
        <f t="shared" si="0"/>
        <v>DE</v>
      </c>
      <c r="B33" s="3" t="str">
        <f t="shared" si="1"/>
        <v>Justin Foster</v>
      </c>
      <c r="C33" s="6">
        <f t="shared" si="2"/>
        <v>74</v>
      </c>
      <c r="D33">
        <f t="shared" si="3"/>
        <v>260</v>
      </c>
      <c r="E33">
        <f>VLOOKUP(B33,'[1]Blank Depth'!$B$2:$E$122,4,FALSE)</f>
        <v>0.93389999999999995</v>
      </c>
      <c r="F33">
        <f t="shared" si="4"/>
        <v>4</v>
      </c>
      <c r="I33" s="34">
        <v>35</v>
      </c>
      <c r="J33" s="27" t="s">
        <v>147</v>
      </c>
      <c r="K33" s="21" t="s">
        <v>101</v>
      </c>
      <c r="L33" s="21" t="s">
        <v>95</v>
      </c>
      <c r="M33" s="23">
        <v>43618</v>
      </c>
      <c r="N33" s="21">
        <v>260</v>
      </c>
      <c r="O33" s="22" t="s">
        <v>148</v>
      </c>
      <c r="P33" s="35" t="s">
        <v>76</v>
      </c>
      <c r="Q33" t="str">
        <f t="shared" si="5"/>
        <v>6'2</v>
      </c>
    </row>
    <row r="34" spans="1:17" ht="17" x14ac:dyDescent="0.2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Braden Galloway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240</v>
      </c>
      <c r="E34">
        <v>0.85850000000000004</v>
      </c>
      <c r="F34">
        <f t="shared" ref="F34:F65" si="10">IF(E34&gt;=0.98,5,IF(E34&gt;=0.9,4,IF(E34&gt;=0.8,3,IF(E34="NA",2,2))))</f>
        <v>3</v>
      </c>
      <c r="I34" s="32">
        <v>88</v>
      </c>
      <c r="J34" s="24" t="s">
        <v>149</v>
      </c>
      <c r="K34" s="18" t="s">
        <v>78</v>
      </c>
      <c r="L34" s="18" t="s">
        <v>15</v>
      </c>
      <c r="M34" s="20">
        <v>43620</v>
      </c>
      <c r="N34" s="18">
        <v>240</v>
      </c>
      <c r="O34" s="19" t="s">
        <v>150</v>
      </c>
      <c r="P34" s="33" t="s">
        <v>76</v>
      </c>
      <c r="Q34" t="str">
        <f t="shared" si="5"/>
        <v>6'4</v>
      </c>
    </row>
    <row r="35" spans="1:17" x14ac:dyDescent="0.2">
      <c r="A35" s="1" t="str">
        <f t="shared" si="6"/>
        <v>OL</v>
      </c>
      <c r="B35" s="3" t="str">
        <f t="shared" si="7"/>
        <v>Bobby Gettys</v>
      </c>
      <c r="C35" s="6">
        <f t="shared" si="8"/>
        <v>73</v>
      </c>
      <c r="D35">
        <f t="shared" si="9"/>
        <v>280</v>
      </c>
      <c r="E35">
        <v>0.5</v>
      </c>
      <c r="F35">
        <f t="shared" si="10"/>
        <v>2</v>
      </c>
      <c r="I35" s="34">
        <v>60</v>
      </c>
      <c r="J35" s="22" t="s">
        <v>151</v>
      </c>
      <c r="K35" s="21" t="s">
        <v>107</v>
      </c>
      <c r="L35" s="21" t="s">
        <v>15</v>
      </c>
      <c r="M35" s="23">
        <v>43617</v>
      </c>
      <c r="N35" s="21">
        <v>280</v>
      </c>
      <c r="O35" s="22" t="s">
        <v>96</v>
      </c>
      <c r="P35" s="35" t="s">
        <v>76</v>
      </c>
      <c r="Q35" t="str">
        <f t="shared" si="5"/>
        <v>6'1</v>
      </c>
    </row>
    <row r="36" spans="1:17" ht="26" x14ac:dyDescent="0.2">
      <c r="A36" s="1" t="str">
        <f t="shared" si="6"/>
        <v>OL</v>
      </c>
      <c r="B36" s="3" t="str">
        <f t="shared" si="7"/>
        <v>Zach Giella</v>
      </c>
      <c r="C36" s="6">
        <f t="shared" si="8"/>
        <v>78</v>
      </c>
      <c r="D36">
        <f t="shared" si="9"/>
        <v>315</v>
      </c>
      <c r="E36">
        <f>VLOOKUP(B36,'[1]Blank Depth'!$B$2:$E$122,4,FALSE)</f>
        <v>0.86209999999999998</v>
      </c>
      <c r="F36">
        <f t="shared" si="10"/>
        <v>3</v>
      </c>
      <c r="I36" s="32">
        <v>77</v>
      </c>
      <c r="J36" s="19" t="s">
        <v>152</v>
      </c>
      <c r="K36" s="18" t="s">
        <v>107</v>
      </c>
      <c r="L36" s="18" t="s">
        <v>74</v>
      </c>
      <c r="M36" s="20">
        <v>43622</v>
      </c>
      <c r="N36" s="18">
        <v>315</v>
      </c>
      <c r="O36" s="19" t="s">
        <v>153</v>
      </c>
      <c r="P36" s="33" t="s">
        <v>76</v>
      </c>
      <c r="Q36" t="str">
        <f t="shared" si="5"/>
        <v>6'6</v>
      </c>
    </row>
    <row r="37" spans="1:17" ht="26" x14ac:dyDescent="0.2">
      <c r="A37" s="1" t="str">
        <f t="shared" si="6"/>
        <v>CB</v>
      </c>
      <c r="B37" s="3" t="str">
        <f t="shared" si="7"/>
        <v>Mario Goodrich</v>
      </c>
      <c r="C37" s="6">
        <f t="shared" si="8"/>
        <v>73</v>
      </c>
      <c r="D37">
        <f t="shared" si="9"/>
        <v>195</v>
      </c>
      <c r="E37">
        <v>0.94920000000000004</v>
      </c>
      <c r="F37">
        <f t="shared" si="10"/>
        <v>4</v>
      </c>
      <c r="I37" s="34">
        <v>31</v>
      </c>
      <c r="J37" s="27" t="s">
        <v>154</v>
      </c>
      <c r="K37" s="21" t="s">
        <v>124</v>
      </c>
      <c r="L37" s="21" t="s">
        <v>15</v>
      </c>
      <c r="M37" s="26">
        <v>36678</v>
      </c>
      <c r="N37" s="21">
        <v>195</v>
      </c>
      <c r="O37" s="22" t="s">
        <v>155</v>
      </c>
      <c r="P37" s="35" t="s">
        <v>76</v>
      </c>
      <c r="Q37" t="str">
        <f t="shared" si="5"/>
        <v>6'1</v>
      </c>
    </row>
    <row r="38" spans="1:17" x14ac:dyDescent="0.2">
      <c r="A38" s="1" t="str">
        <f t="shared" si="6"/>
        <v>WR</v>
      </c>
      <c r="B38" s="3" t="str">
        <f t="shared" si="7"/>
        <v>Carter Groomes</v>
      </c>
      <c r="C38" s="6">
        <f t="shared" si="8"/>
        <v>68</v>
      </c>
      <c r="D38">
        <f t="shared" si="9"/>
        <v>185</v>
      </c>
      <c r="E38">
        <f>VLOOKUP(B38,'[1]Blank Depth'!$B$2:$E$122,4,FALSE)</f>
        <v>0.5</v>
      </c>
      <c r="F38">
        <f t="shared" si="10"/>
        <v>2</v>
      </c>
      <c r="I38" s="32">
        <v>83</v>
      </c>
      <c r="J38" s="19" t="s">
        <v>156</v>
      </c>
      <c r="K38" s="18" t="s">
        <v>98</v>
      </c>
      <c r="L38" s="18" t="s">
        <v>95</v>
      </c>
      <c r="M38" s="20">
        <v>43593</v>
      </c>
      <c r="N38" s="18">
        <v>185</v>
      </c>
      <c r="O38" s="19" t="s">
        <v>82</v>
      </c>
      <c r="P38" s="33" t="s">
        <v>76</v>
      </c>
      <c r="Q38" t="str">
        <f t="shared" si="5"/>
        <v>5'8</v>
      </c>
    </row>
    <row r="39" spans="1:17" ht="26" x14ac:dyDescent="0.2">
      <c r="A39" s="1" t="str">
        <f t="shared" si="6"/>
        <v>DE</v>
      </c>
      <c r="B39" s="3" t="str">
        <f t="shared" si="7"/>
        <v>K.J. Henry</v>
      </c>
      <c r="C39" s="6">
        <f t="shared" si="8"/>
        <v>76</v>
      </c>
      <c r="D39">
        <f t="shared" si="9"/>
        <v>250</v>
      </c>
      <c r="E39">
        <v>0.99280000000000002</v>
      </c>
      <c r="F39">
        <f t="shared" si="10"/>
        <v>5</v>
      </c>
      <c r="I39" s="34">
        <v>13</v>
      </c>
      <c r="J39" s="27" t="s">
        <v>157</v>
      </c>
      <c r="K39" s="21" t="s">
        <v>101</v>
      </c>
      <c r="L39" s="21" t="s">
        <v>15</v>
      </c>
      <c r="M39" s="23">
        <v>43620</v>
      </c>
      <c r="N39" s="21">
        <v>250</v>
      </c>
      <c r="O39" s="22" t="s">
        <v>158</v>
      </c>
      <c r="P39" s="35" t="s">
        <v>76</v>
      </c>
      <c r="Q39" t="str">
        <f t="shared" si="5"/>
        <v>6'4</v>
      </c>
    </row>
    <row r="40" spans="1:17" ht="26" x14ac:dyDescent="0.2">
      <c r="A40" s="1" t="str">
        <f t="shared" si="6"/>
        <v>WR</v>
      </c>
      <c r="B40" s="3" t="str">
        <f t="shared" si="7"/>
        <v>Tee Higgins</v>
      </c>
      <c r="C40" s="6">
        <f t="shared" si="8"/>
        <v>76</v>
      </c>
      <c r="D40">
        <f t="shared" si="9"/>
        <v>210</v>
      </c>
      <c r="E40">
        <f>VLOOKUP(B40,'[1]Blank Depth'!$B$2:$E$122,4,FALSE)</f>
        <v>0.99</v>
      </c>
      <c r="F40">
        <f t="shared" si="10"/>
        <v>5</v>
      </c>
      <c r="I40" s="32">
        <v>5</v>
      </c>
      <c r="J40" s="24" t="s">
        <v>159</v>
      </c>
      <c r="K40" s="18" t="s">
        <v>98</v>
      </c>
      <c r="L40" s="18" t="s">
        <v>95</v>
      </c>
      <c r="M40" s="20">
        <v>43620</v>
      </c>
      <c r="N40" s="18">
        <v>210</v>
      </c>
      <c r="O40" s="19" t="s">
        <v>160</v>
      </c>
      <c r="P40" s="33" t="s">
        <v>76</v>
      </c>
      <c r="Q40" t="str">
        <f t="shared" si="5"/>
        <v>6'4</v>
      </c>
    </row>
    <row r="41" spans="1:17" x14ac:dyDescent="0.2">
      <c r="A41" s="1" t="str">
        <f t="shared" si="6"/>
        <v>LB</v>
      </c>
      <c r="B41" s="3" t="str">
        <f t="shared" si="7"/>
        <v>Landon Holden</v>
      </c>
      <c r="C41" s="6">
        <f t="shared" si="8"/>
        <v>73</v>
      </c>
      <c r="D41">
        <f t="shared" si="9"/>
        <v>240</v>
      </c>
      <c r="E41">
        <f>VLOOKUP(B41,'[1]Blank Depth'!$B$2:$E$122,4,FALSE)</f>
        <v>0.5</v>
      </c>
      <c r="F41">
        <f t="shared" si="10"/>
        <v>2</v>
      </c>
      <c r="I41" s="34">
        <v>48</v>
      </c>
      <c r="J41" s="22" t="s">
        <v>161</v>
      </c>
      <c r="K41" s="21" t="s">
        <v>90</v>
      </c>
      <c r="L41" s="21" t="s">
        <v>95</v>
      </c>
      <c r="M41" s="23">
        <v>43617</v>
      </c>
      <c r="N41" s="21">
        <v>240</v>
      </c>
      <c r="O41" s="22" t="s">
        <v>162</v>
      </c>
      <c r="P41" s="35" t="s">
        <v>76</v>
      </c>
      <c r="Q41" t="str">
        <f t="shared" si="5"/>
        <v>6'1</v>
      </c>
    </row>
    <row r="42" spans="1:17" ht="26" x14ac:dyDescent="0.2">
      <c r="A42" s="1" t="str">
        <f t="shared" si="6"/>
        <v>PK</v>
      </c>
      <c r="B42" s="3" t="str">
        <f t="shared" si="7"/>
        <v>Greg Huegel</v>
      </c>
      <c r="C42" s="6">
        <f t="shared" si="8"/>
        <v>70</v>
      </c>
      <c r="D42">
        <f t="shared" si="9"/>
        <v>195</v>
      </c>
      <c r="E42">
        <f>VLOOKUP(B42,'[1]Blank Depth'!$B$2:$E$122,4,FALSE)</f>
        <v>0.5</v>
      </c>
      <c r="F42">
        <f t="shared" si="10"/>
        <v>2</v>
      </c>
      <c r="I42" s="32">
        <v>92</v>
      </c>
      <c r="J42" s="24" t="s">
        <v>163</v>
      </c>
      <c r="K42" s="18" t="s">
        <v>164</v>
      </c>
      <c r="L42" s="18" t="s">
        <v>102</v>
      </c>
      <c r="M42" s="20">
        <v>43595</v>
      </c>
      <c r="N42" s="18">
        <v>195</v>
      </c>
      <c r="O42" s="19" t="s">
        <v>165</v>
      </c>
      <c r="P42" s="33" t="s">
        <v>76</v>
      </c>
      <c r="Q42" t="str">
        <f t="shared" si="5"/>
        <v>5'10</v>
      </c>
    </row>
    <row r="43" spans="1:17" ht="26" x14ac:dyDescent="0.2">
      <c r="A43" s="1" t="str">
        <f t="shared" si="6"/>
        <v>DT</v>
      </c>
      <c r="B43" s="3" t="str">
        <f t="shared" si="7"/>
        <v>Albert Huggins</v>
      </c>
      <c r="C43" s="6">
        <f t="shared" si="8"/>
        <v>75</v>
      </c>
      <c r="D43">
        <f t="shared" si="9"/>
        <v>315</v>
      </c>
      <c r="E43">
        <f>VLOOKUP(B43,'[1]Blank Depth'!$B$2:$E$122,4,FALSE)</f>
        <v>0.95830000000000004</v>
      </c>
      <c r="F43">
        <f t="shared" si="10"/>
        <v>4</v>
      </c>
      <c r="I43" s="34">
        <v>67</v>
      </c>
      <c r="J43" s="27" t="s">
        <v>166</v>
      </c>
      <c r="K43" s="21" t="s">
        <v>133</v>
      </c>
      <c r="L43" s="21" t="s">
        <v>102</v>
      </c>
      <c r="M43" s="23">
        <v>43619</v>
      </c>
      <c r="N43" s="21">
        <v>315</v>
      </c>
      <c r="O43" s="22" t="s">
        <v>167</v>
      </c>
      <c r="P43" s="35" t="s">
        <v>76</v>
      </c>
      <c r="Q43" t="str">
        <f t="shared" si="5"/>
        <v>6'3</v>
      </c>
    </row>
    <row r="44" spans="1:17" ht="17" x14ac:dyDescent="0.2">
      <c r="A44" s="1" t="str">
        <f t="shared" si="6"/>
        <v>OT</v>
      </c>
      <c r="B44" s="3" t="str">
        <f t="shared" si="7"/>
        <v>Mitch Hyatt</v>
      </c>
      <c r="C44" s="6">
        <f t="shared" si="8"/>
        <v>77</v>
      </c>
      <c r="D44">
        <f t="shared" si="9"/>
        <v>310</v>
      </c>
      <c r="E44">
        <f>VLOOKUP(B44,'[1]Blank Depth'!$B$2:$E$122,4,FALSE)</f>
        <v>0.98970000000000002</v>
      </c>
      <c r="F44">
        <f t="shared" si="10"/>
        <v>5</v>
      </c>
      <c r="I44" s="32">
        <v>75</v>
      </c>
      <c r="J44" s="24" t="s">
        <v>168</v>
      </c>
      <c r="K44" s="18" t="s">
        <v>73</v>
      </c>
      <c r="L44" s="18" t="s">
        <v>102</v>
      </c>
      <c r="M44" s="20">
        <v>43621</v>
      </c>
      <c r="N44" s="18">
        <v>310</v>
      </c>
      <c r="O44" s="19" t="s">
        <v>169</v>
      </c>
      <c r="P44" s="33" t="s">
        <v>76</v>
      </c>
      <c r="Q44" t="str">
        <f t="shared" si="5"/>
        <v>6'5</v>
      </c>
    </row>
    <row r="45" spans="1:17" x14ac:dyDescent="0.2">
      <c r="A45" s="1" t="str">
        <f t="shared" si="6"/>
        <v>S</v>
      </c>
      <c r="B45" s="3" t="str">
        <f t="shared" si="7"/>
        <v>Austin Jackson</v>
      </c>
      <c r="C45" s="6">
        <f t="shared" si="8"/>
        <v>73</v>
      </c>
      <c r="D45">
        <f t="shared" si="9"/>
        <v>210</v>
      </c>
      <c r="E45">
        <f>VLOOKUP(B45,'[1]Blank Depth'!$B$2:$E$122,4,FALSE)</f>
        <v>0.5</v>
      </c>
      <c r="F45">
        <f t="shared" si="10"/>
        <v>2</v>
      </c>
      <c r="I45" s="34">
        <v>37</v>
      </c>
      <c r="J45" s="22" t="s">
        <v>170</v>
      </c>
      <c r="K45" s="21" t="s">
        <v>84</v>
      </c>
      <c r="L45" s="21" t="s">
        <v>74</v>
      </c>
      <c r="M45" s="23">
        <v>43617</v>
      </c>
      <c r="N45" s="21">
        <v>210</v>
      </c>
      <c r="O45" s="22" t="s">
        <v>171</v>
      </c>
      <c r="P45" s="35" t="s">
        <v>76</v>
      </c>
      <c r="Q45" t="str">
        <f t="shared" si="5"/>
        <v>6'1</v>
      </c>
    </row>
    <row r="46" spans="1:17" x14ac:dyDescent="0.2">
      <c r="A46" s="1" t="str">
        <f t="shared" si="6"/>
        <v>WR</v>
      </c>
      <c r="B46" s="3" t="str">
        <f t="shared" si="7"/>
        <v>Josh Jackson</v>
      </c>
      <c r="C46" s="6">
        <f t="shared" si="8"/>
        <v>73</v>
      </c>
      <c r="D46">
        <f t="shared" si="9"/>
        <v>195</v>
      </c>
      <c r="E46">
        <f>VLOOKUP(B46,'[1]Blank Depth'!$B$2:$E$122,4,FALSE)</f>
        <v>0.5</v>
      </c>
      <c r="F46">
        <f t="shared" si="10"/>
        <v>2</v>
      </c>
      <c r="I46" s="32">
        <v>45</v>
      </c>
      <c r="J46" s="19" t="s">
        <v>172</v>
      </c>
      <c r="K46" s="18" t="s">
        <v>98</v>
      </c>
      <c r="L46" s="18" t="s">
        <v>95</v>
      </c>
      <c r="M46" s="25">
        <v>36678</v>
      </c>
      <c r="N46" s="18">
        <v>195</v>
      </c>
      <c r="O46" s="19" t="s">
        <v>96</v>
      </c>
      <c r="P46" s="33" t="s">
        <v>76</v>
      </c>
      <c r="Q46" t="str">
        <f t="shared" si="5"/>
        <v>6'1</v>
      </c>
    </row>
    <row r="47" spans="1:17" ht="26" x14ac:dyDescent="0.2">
      <c r="A47" s="1" t="str">
        <f t="shared" si="6"/>
        <v>DT</v>
      </c>
      <c r="B47" s="3" t="str">
        <f t="shared" si="7"/>
        <v>Darnell Jefferies</v>
      </c>
      <c r="C47" s="6">
        <f t="shared" si="8"/>
        <v>74</v>
      </c>
      <c r="D47">
        <f t="shared" si="9"/>
        <v>275</v>
      </c>
      <c r="E47">
        <v>0.87429999999999997</v>
      </c>
      <c r="F47">
        <f t="shared" si="10"/>
        <v>3</v>
      </c>
      <c r="I47" s="34">
        <v>91</v>
      </c>
      <c r="J47" s="22" t="s">
        <v>173</v>
      </c>
      <c r="K47" s="21" t="s">
        <v>133</v>
      </c>
      <c r="L47" s="21" t="s">
        <v>15</v>
      </c>
      <c r="M47" s="23">
        <v>43618</v>
      </c>
      <c r="N47" s="21">
        <v>275</v>
      </c>
      <c r="O47" s="22" t="s">
        <v>174</v>
      </c>
      <c r="P47" s="35" t="s">
        <v>76</v>
      </c>
      <c r="Q47" t="str">
        <f t="shared" si="5"/>
        <v>6'2</v>
      </c>
    </row>
    <row r="48" spans="1:17" ht="17" x14ac:dyDescent="0.2">
      <c r="A48" s="1" t="str">
        <f t="shared" si="6"/>
        <v>S</v>
      </c>
      <c r="B48" s="3" t="str">
        <f t="shared" si="7"/>
        <v>Denzel Johnson</v>
      </c>
      <c r="C48" s="6">
        <f t="shared" si="8"/>
        <v>73</v>
      </c>
      <c r="D48">
        <f t="shared" si="9"/>
        <v>205</v>
      </c>
      <c r="E48">
        <f>VLOOKUP(B48,'[1]Blank Depth'!$B$2:$E$122,4,FALSE)</f>
        <v>0.83330000000000004</v>
      </c>
      <c r="F48">
        <f t="shared" si="10"/>
        <v>3</v>
      </c>
      <c r="I48" s="32">
        <v>14</v>
      </c>
      <c r="J48" s="24" t="s">
        <v>175</v>
      </c>
      <c r="K48" s="18" t="s">
        <v>84</v>
      </c>
      <c r="L48" s="18" t="s">
        <v>74</v>
      </c>
      <c r="M48" s="25">
        <v>36678</v>
      </c>
      <c r="N48" s="18">
        <v>205</v>
      </c>
      <c r="O48" s="19" t="s">
        <v>176</v>
      </c>
      <c r="P48" s="33" t="s">
        <v>76</v>
      </c>
      <c r="Q48" t="str">
        <f t="shared" si="5"/>
        <v>6'1</v>
      </c>
    </row>
    <row r="49" spans="1:17" ht="17" x14ac:dyDescent="0.2">
      <c r="A49" s="1" t="str">
        <f t="shared" si="6"/>
        <v>LB</v>
      </c>
      <c r="B49" s="3" t="str">
        <f t="shared" si="7"/>
        <v>Mike Jones Jr.</v>
      </c>
      <c r="C49" s="6">
        <f t="shared" si="8"/>
        <v>73</v>
      </c>
      <c r="D49">
        <f t="shared" si="9"/>
        <v>230</v>
      </c>
      <c r="E49">
        <v>0.91859999999999997</v>
      </c>
      <c r="F49">
        <f t="shared" si="10"/>
        <v>4</v>
      </c>
      <c r="I49" s="34">
        <v>6</v>
      </c>
      <c r="J49" s="27" t="s">
        <v>177</v>
      </c>
      <c r="K49" s="21" t="s">
        <v>90</v>
      </c>
      <c r="L49" s="21" t="s">
        <v>15</v>
      </c>
      <c r="M49" s="26">
        <v>36678</v>
      </c>
      <c r="N49" s="21">
        <v>230</v>
      </c>
      <c r="O49" s="22" t="s">
        <v>178</v>
      </c>
      <c r="P49" s="35" t="s">
        <v>76</v>
      </c>
      <c r="Q49" t="str">
        <f t="shared" si="5"/>
        <v>6'1</v>
      </c>
    </row>
    <row r="50" spans="1:17" x14ac:dyDescent="0.2">
      <c r="A50" s="1" t="str">
        <f t="shared" si="6"/>
        <v>DL</v>
      </c>
      <c r="B50" s="3" t="str">
        <f t="shared" si="7"/>
        <v>Stan Jones Jr.</v>
      </c>
      <c r="C50" s="6">
        <f t="shared" si="8"/>
        <v>73</v>
      </c>
      <c r="D50">
        <f t="shared" si="9"/>
        <v>240</v>
      </c>
      <c r="E50">
        <v>0.5</v>
      </c>
      <c r="F50">
        <f t="shared" si="10"/>
        <v>2</v>
      </c>
      <c r="I50" s="32">
        <v>55</v>
      </c>
      <c r="J50" s="19" t="s">
        <v>179</v>
      </c>
      <c r="K50" s="18" t="s">
        <v>180</v>
      </c>
      <c r="L50" s="18" t="s">
        <v>74</v>
      </c>
      <c r="M50" s="25">
        <v>36678</v>
      </c>
      <c r="N50" s="18">
        <v>240</v>
      </c>
      <c r="O50" s="19" t="s">
        <v>181</v>
      </c>
      <c r="P50" s="33" t="s">
        <v>76</v>
      </c>
      <c r="Q50" t="str">
        <f t="shared" si="5"/>
        <v>6'1</v>
      </c>
    </row>
    <row r="51" spans="1:17" ht="17" x14ac:dyDescent="0.2">
      <c r="A51" s="1" t="str">
        <f t="shared" si="6"/>
        <v>LB</v>
      </c>
      <c r="B51" s="3" t="str">
        <f t="shared" si="7"/>
        <v>Kendall Joseph</v>
      </c>
      <c r="C51" s="6">
        <f t="shared" si="8"/>
        <v>73</v>
      </c>
      <c r="D51">
        <f t="shared" si="9"/>
        <v>235</v>
      </c>
      <c r="E51">
        <f>VLOOKUP(B51,'[1]Blank Depth'!$B$2:$E$122,4,FALSE)</f>
        <v>0.86099999999999999</v>
      </c>
      <c r="F51">
        <f t="shared" si="10"/>
        <v>3</v>
      </c>
      <c r="I51" s="34">
        <v>34</v>
      </c>
      <c r="J51" s="27" t="s">
        <v>182</v>
      </c>
      <c r="K51" s="21" t="s">
        <v>90</v>
      </c>
      <c r="L51" s="21" t="s">
        <v>102</v>
      </c>
      <c r="M51" s="26">
        <v>36678</v>
      </c>
      <c r="N51" s="21">
        <v>235</v>
      </c>
      <c r="O51" s="22" t="s">
        <v>183</v>
      </c>
      <c r="P51" s="35" t="s">
        <v>76</v>
      </c>
      <c r="Q51" t="str">
        <f t="shared" si="5"/>
        <v>6'1</v>
      </c>
    </row>
    <row r="52" spans="1:17" ht="17" x14ac:dyDescent="0.2">
      <c r="A52" s="1" t="str">
        <f t="shared" si="6"/>
        <v>DL</v>
      </c>
      <c r="B52" s="3" t="str">
        <f t="shared" si="7"/>
        <v>Xavier Kelly</v>
      </c>
      <c r="C52" s="6">
        <f t="shared" si="8"/>
        <v>76</v>
      </c>
      <c r="D52">
        <f t="shared" si="9"/>
        <v>270</v>
      </c>
      <c r="E52">
        <f>VLOOKUP(B52,'[1]Blank Depth'!$B$2:$E$122,4,FALSE)</f>
        <v>0.9536</v>
      </c>
      <c r="F52">
        <f t="shared" si="10"/>
        <v>4</v>
      </c>
      <c r="I52" s="32">
        <v>22</v>
      </c>
      <c r="J52" s="24" t="s">
        <v>184</v>
      </c>
      <c r="K52" s="18" t="s">
        <v>180</v>
      </c>
      <c r="L52" s="18" t="s">
        <v>95</v>
      </c>
      <c r="M52" s="20">
        <v>43620</v>
      </c>
      <c r="N52" s="18">
        <v>270</v>
      </c>
      <c r="O52" s="19" t="s">
        <v>185</v>
      </c>
      <c r="P52" s="33" t="s">
        <v>76</v>
      </c>
      <c r="Q52" t="str">
        <f t="shared" si="5"/>
        <v>6'4</v>
      </c>
    </row>
    <row r="53" spans="1:17" ht="17" x14ac:dyDescent="0.2">
      <c r="A53" s="1" t="str">
        <f t="shared" si="6"/>
        <v>WR</v>
      </c>
      <c r="B53" s="3" t="str">
        <f t="shared" si="7"/>
        <v>Derion Kendrick</v>
      </c>
      <c r="C53" s="6">
        <f t="shared" si="8"/>
        <v>73</v>
      </c>
      <c r="D53">
        <f t="shared" si="9"/>
        <v>195</v>
      </c>
      <c r="E53">
        <v>0.98550000000000004</v>
      </c>
      <c r="F53">
        <f t="shared" si="10"/>
        <v>5</v>
      </c>
      <c r="I53" s="34">
        <v>10</v>
      </c>
      <c r="J53" s="27" t="s">
        <v>186</v>
      </c>
      <c r="K53" s="21" t="s">
        <v>98</v>
      </c>
      <c r="L53" s="21" t="s">
        <v>15</v>
      </c>
      <c r="M53" s="26">
        <v>36678</v>
      </c>
      <c r="N53" s="21">
        <v>195</v>
      </c>
      <c r="O53" s="22" t="s">
        <v>187</v>
      </c>
      <c r="P53" s="35" t="s">
        <v>76</v>
      </c>
      <c r="Q53" t="str">
        <f t="shared" si="5"/>
        <v>6'1</v>
      </c>
    </row>
    <row r="54" spans="1:17" ht="17" x14ac:dyDescent="0.2">
      <c r="A54" s="1" t="str">
        <f t="shared" si="6"/>
        <v>P</v>
      </c>
      <c r="B54" s="3" t="str">
        <f t="shared" si="7"/>
        <v>Carson King</v>
      </c>
      <c r="C54" s="6">
        <f t="shared" si="8"/>
        <v>71</v>
      </c>
      <c r="D54">
        <f t="shared" si="9"/>
        <v>215</v>
      </c>
      <c r="E54">
        <f>VLOOKUP(B54,'[1]Blank Depth'!$B$2:$E$122,4,FALSE)</f>
        <v>0.5</v>
      </c>
      <c r="F54">
        <f t="shared" si="10"/>
        <v>2</v>
      </c>
      <c r="I54" s="32">
        <v>97</v>
      </c>
      <c r="J54" s="24" t="s">
        <v>188</v>
      </c>
      <c r="K54" s="18" t="s">
        <v>189</v>
      </c>
      <c r="L54" s="18" t="s">
        <v>102</v>
      </c>
      <c r="M54" s="20">
        <v>43596</v>
      </c>
      <c r="N54" s="18">
        <v>215</v>
      </c>
      <c r="O54" s="19" t="s">
        <v>178</v>
      </c>
      <c r="P54" s="33" t="s">
        <v>76</v>
      </c>
      <c r="Q54" t="str">
        <f t="shared" si="5"/>
        <v>5'11</v>
      </c>
    </row>
    <row r="55" spans="1:17" x14ac:dyDescent="0.2">
      <c r="A55" s="1" t="str">
        <f t="shared" si="6"/>
        <v>LB</v>
      </c>
      <c r="B55" s="3" t="str">
        <f t="shared" si="7"/>
        <v>Matthew King</v>
      </c>
      <c r="C55" s="6">
        <f t="shared" si="8"/>
        <v>73</v>
      </c>
      <c r="D55">
        <f t="shared" si="9"/>
        <v>230</v>
      </c>
      <c r="E55">
        <f>VLOOKUP(B55,'[1]Blank Depth'!$B$2:$E$122,4,FALSE)</f>
        <v>0.5</v>
      </c>
      <c r="F55">
        <f t="shared" si="10"/>
        <v>2</v>
      </c>
      <c r="I55" s="34">
        <v>52</v>
      </c>
      <c r="J55" s="22" t="s">
        <v>190</v>
      </c>
      <c r="K55" s="21" t="s">
        <v>90</v>
      </c>
      <c r="L55" s="21" t="s">
        <v>102</v>
      </c>
      <c r="M55" s="26">
        <v>36678</v>
      </c>
      <c r="N55" s="21">
        <v>230</v>
      </c>
      <c r="O55" s="22" t="s">
        <v>162</v>
      </c>
      <c r="P55" s="35" t="s">
        <v>76</v>
      </c>
      <c r="Q55" t="str">
        <f t="shared" si="5"/>
        <v>6'1</v>
      </c>
    </row>
    <row r="56" spans="1:17" ht="17" x14ac:dyDescent="0.2">
      <c r="A56" s="1" t="str">
        <f t="shared" si="6"/>
        <v>LB</v>
      </c>
      <c r="B56" s="3" t="str">
        <f t="shared" si="7"/>
        <v>Tre Lamar</v>
      </c>
      <c r="C56" s="6">
        <f t="shared" si="8"/>
        <v>76</v>
      </c>
      <c r="D56">
        <f t="shared" si="9"/>
        <v>255</v>
      </c>
      <c r="E56">
        <f>VLOOKUP(B56,'[1]Blank Depth'!$B$2:$E$122,4,FALSE)</f>
        <v>0.97130000000000005</v>
      </c>
      <c r="F56">
        <f t="shared" si="10"/>
        <v>4</v>
      </c>
      <c r="I56" s="32">
        <v>57</v>
      </c>
      <c r="J56" s="24" t="s">
        <v>191</v>
      </c>
      <c r="K56" s="18" t="s">
        <v>90</v>
      </c>
      <c r="L56" s="18" t="s">
        <v>74</v>
      </c>
      <c r="M56" s="20">
        <v>43620</v>
      </c>
      <c r="N56" s="18">
        <v>255</v>
      </c>
      <c r="O56" s="19" t="s">
        <v>192</v>
      </c>
      <c r="P56" s="33" t="s">
        <v>76</v>
      </c>
      <c r="Q56" t="str">
        <f t="shared" si="5"/>
        <v>6'4</v>
      </c>
    </row>
    <row r="57" spans="1:17" ht="26" x14ac:dyDescent="0.2">
      <c r="A57" s="1" t="str">
        <f t="shared" si="6"/>
        <v>DT</v>
      </c>
      <c r="B57" s="3" t="str">
        <f t="shared" si="7"/>
        <v>Dexter Lawrence</v>
      </c>
      <c r="C57" s="6">
        <f t="shared" si="8"/>
        <v>76</v>
      </c>
      <c r="D57">
        <f t="shared" si="9"/>
        <v>350</v>
      </c>
      <c r="E57">
        <f>VLOOKUP(B57,'[1]Blank Depth'!$B$2:$E$122,4,FALSE)</f>
        <v>0.99919999999999998</v>
      </c>
      <c r="F57">
        <f t="shared" si="10"/>
        <v>5</v>
      </c>
      <c r="I57" s="34">
        <v>90</v>
      </c>
      <c r="J57" s="27" t="s">
        <v>193</v>
      </c>
      <c r="K57" s="21" t="s">
        <v>133</v>
      </c>
      <c r="L57" s="21" t="s">
        <v>74</v>
      </c>
      <c r="M57" s="23">
        <v>43620</v>
      </c>
      <c r="N57" s="21">
        <v>350</v>
      </c>
      <c r="O57" s="22" t="s">
        <v>194</v>
      </c>
      <c r="P57" s="35" t="s">
        <v>76</v>
      </c>
      <c r="Q57" t="str">
        <f t="shared" si="5"/>
        <v>6'4</v>
      </c>
    </row>
    <row r="58" spans="1:17" ht="26" x14ac:dyDescent="0.2">
      <c r="A58" s="1" t="str">
        <f t="shared" si="6"/>
        <v>QB</v>
      </c>
      <c r="B58" s="3" t="str">
        <f t="shared" si="7"/>
        <v>Trevor Lawrence</v>
      </c>
      <c r="C58" s="6">
        <f t="shared" si="8"/>
        <v>78</v>
      </c>
      <c r="D58">
        <f t="shared" si="9"/>
        <v>215</v>
      </c>
      <c r="E58">
        <v>0.99990000000000001</v>
      </c>
      <c r="F58">
        <f t="shared" si="10"/>
        <v>5</v>
      </c>
      <c r="I58" s="32">
        <v>16</v>
      </c>
      <c r="J58" s="24" t="s">
        <v>195</v>
      </c>
      <c r="K58" s="18" t="s">
        <v>81</v>
      </c>
      <c r="L58" s="18" t="s">
        <v>15</v>
      </c>
      <c r="M58" s="20">
        <v>43622</v>
      </c>
      <c r="N58" s="18">
        <v>215</v>
      </c>
      <c r="O58" s="19" t="s">
        <v>196</v>
      </c>
      <c r="P58" s="33" t="s">
        <v>76</v>
      </c>
      <c r="Q58" t="str">
        <f t="shared" si="5"/>
        <v>6'6</v>
      </c>
    </row>
    <row r="59" spans="1:17" x14ac:dyDescent="0.2">
      <c r="A59" s="1" t="str">
        <f t="shared" si="6"/>
        <v>RB</v>
      </c>
      <c r="B59" s="3" t="str">
        <f t="shared" si="7"/>
        <v>Ty Lucas</v>
      </c>
      <c r="C59" s="6">
        <f t="shared" si="8"/>
        <v>67</v>
      </c>
      <c r="D59">
        <f t="shared" si="9"/>
        <v>190</v>
      </c>
      <c r="E59">
        <v>0.5</v>
      </c>
      <c r="F59">
        <f t="shared" si="10"/>
        <v>2</v>
      </c>
      <c r="I59" s="34">
        <v>27</v>
      </c>
      <c r="J59" s="22" t="s">
        <v>197</v>
      </c>
      <c r="K59" s="21" t="s">
        <v>116</v>
      </c>
      <c r="L59" s="21" t="s">
        <v>15</v>
      </c>
      <c r="M59" s="23">
        <v>43592</v>
      </c>
      <c r="N59" s="21">
        <v>190</v>
      </c>
      <c r="O59" s="22" t="s">
        <v>198</v>
      </c>
      <c r="P59" s="35" t="s">
        <v>76</v>
      </c>
      <c r="Q59" t="str">
        <f t="shared" si="5"/>
        <v>5'7</v>
      </c>
    </row>
    <row r="60" spans="1:17" ht="17" x14ac:dyDescent="0.2">
      <c r="A60" s="1" t="str">
        <f t="shared" si="6"/>
        <v>RB</v>
      </c>
      <c r="B60" s="3" t="str">
        <f t="shared" si="7"/>
        <v>Ryan Mac Lain</v>
      </c>
      <c r="C60" s="6">
        <f t="shared" si="8"/>
        <v>69</v>
      </c>
      <c r="D60">
        <f t="shared" si="9"/>
        <v>175</v>
      </c>
      <c r="E60">
        <f>VLOOKUP(B60,'[1]Blank Depth'!$B$2:$E$122,4,FALSE)</f>
        <v>0.5</v>
      </c>
      <c r="F60">
        <f t="shared" si="10"/>
        <v>2</v>
      </c>
      <c r="I60" s="32">
        <v>37</v>
      </c>
      <c r="J60" s="24" t="s">
        <v>199</v>
      </c>
      <c r="K60" s="18" t="s">
        <v>116</v>
      </c>
      <c r="L60" s="18" t="s">
        <v>102</v>
      </c>
      <c r="M60" s="20">
        <v>43594</v>
      </c>
      <c r="N60" s="18">
        <v>175</v>
      </c>
      <c r="O60" s="19" t="s">
        <v>200</v>
      </c>
      <c r="P60" s="33" t="s">
        <v>76</v>
      </c>
      <c r="Q60" t="str">
        <f t="shared" si="5"/>
        <v>5'9</v>
      </c>
    </row>
    <row r="61" spans="1:17" x14ac:dyDescent="0.2">
      <c r="A61" s="1" t="str">
        <f t="shared" si="6"/>
        <v>LS</v>
      </c>
      <c r="B61" s="3" t="str">
        <f t="shared" si="7"/>
        <v>Jack Maddox</v>
      </c>
      <c r="C61" s="6">
        <f t="shared" si="8"/>
        <v>75</v>
      </c>
      <c r="D61">
        <f t="shared" si="9"/>
        <v>220</v>
      </c>
      <c r="E61">
        <f>VLOOKUP(B61,'[1]Blank Depth'!$B$2:$E$122,4,FALSE)</f>
        <v>0.5</v>
      </c>
      <c r="F61">
        <f t="shared" si="10"/>
        <v>2</v>
      </c>
      <c r="I61" s="34">
        <v>71</v>
      </c>
      <c r="J61" s="22" t="s">
        <v>201</v>
      </c>
      <c r="K61" s="21" t="s">
        <v>202</v>
      </c>
      <c r="L61" s="21" t="s">
        <v>15</v>
      </c>
      <c r="M61" s="23">
        <v>43619</v>
      </c>
      <c r="N61" s="21">
        <v>220</v>
      </c>
      <c r="O61" s="22" t="s">
        <v>203</v>
      </c>
      <c r="P61" s="35" t="s">
        <v>76</v>
      </c>
      <c r="Q61" t="str">
        <f t="shared" si="5"/>
        <v>6'3</v>
      </c>
    </row>
    <row r="62" spans="1:17" x14ac:dyDescent="0.2">
      <c r="A62" s="1" t="str">
        <f t="shared" si="6"/>
        <v>DE</v>
      </c>
      <c r="B62" s="3" t="str">
        <f t="shared" si="7"/>
        <v>Justin Mascoll</v>
      </c>
      <c r="C62" s="6">
        <f t="shared" si="8"/>
        <v>76</v>
      </c>
      <c r="D62">
        <f t="shared" si="9"/>
        <v>255</v>
      </c>
      <c r="E62">
        <v>0.94120000000000004</v>
      </c>
      <c r="F62">
        <f t="shared" si="10"/>
        <v>4</v>
      </c>
      <c r="I62" s="32">
        <v>17</v>
      </c>
      <c r="J62" s="19" t="s">
        <v>204</v>
      </c>
      <c r="K62" s="18" t="s">
        <v>101</v>
      </c>
      <c r="L62" s="18" t="s">
        <v>15</v>
      </c>
      <c r="M62" s="20">
        <v>43620</v>
      </c>
      <c r="N62" s="18">
        <v>255</v>
      </c>
      <c r="O62" s="19" t="s">
        <v>205</v>
      </c>
      <c r="P62" s="33" t="s">
        <v>76</v>
      </c>
      <c r="Q62" t="str">
        <f t="shared" si="5"/>
        <v>6'4</v>
      </c>
    </row>
    <row r="63" spans="1:17" x14ac:dyDescent="0.2">
      <c r="A63" s="1" t="str">
        <f t="shared" si="6"/>
        <v>WR</v>
      </c>
      <c r="B63" s="3" t="str">
        <f t="shared" si="7"/>
        <v>Max May</v>
      </c>
      <c r="C63" s="6">
        <f t="shared" si="8"/>
        <v>73</v>
      </c>
      <c r="D63">
        <f t="shared" si="9"/>
        <v>195</v>
      </c>
      <c r="E63">
        <v>0.5</v>
      </c>
      <c r="F63">
        <f t="shared" si="10"/>
        <v>2</v>
      </c>
      <c r="I63" s="34">
        <v>85</v>
      </c>
      <c r="J63" s="22" t="s">
        <v>206</v>
      </c>
      <c r="K63" s="21" t="s">
        <v>98</v>
      </c>
      <c r="L63" s="21" t="s">
        <v>15</v>
      </c>
      <c r="M63" s="23">
        <v>43617</v>
      </c>
      <c r="N63" s="21">
        <v>195</v>
      </c>
      <c r="O63" s="22" t="s">
        <v>85</v>
      </c>
      <c r="P63" s="35" t="s">
        <v>76</v>
      </c>
      <c r="Q63" t="str">
        <f t="shared" si="5"/>
        <v>6'1</v>
      </c>
    </row>
    <row r="64" spans="1:17" x14ac:dyDescent="0.2">
      <c r="A64" s="1" t="str">
        <f t="shared" si="6"/>
        <v>RB</v>
      </c>
      <c r="B64" s="3" t="str">
        <f t="shared" si="7"/>
        <v>Sylvester Mayers</v>
      </c>
      <c r="C64" s="6">
        <f t="shared" si="8"/>
        <v>66</v>
      </c>
      <c r="D64">
        <f t="shared" si="9"/>
        <v>150</v>
      </c>
      <c r="E64">
        <f>VLOOKUP(B64,'[1]Blank Depth'!$B$2:$E$122,4,FALSE)</f>
        <v>0.81789999999999996</v>
      </c>
      <c r="F64">
        <f t="shared" si="10"/>
        <v>3</v>
      </c>
      <c r="I64" s="32">
        <v>32</v>
      </c>
      <c r="J64" s="19" t="s">
        <v>207</v>
      </c>
      <c r="K64" s="18" t="s">
        <v>116</v>
      </c>
      <c r="L64" s="18" t="s">
        <v>95</v>
      </c>
      <c r="M64" s="20">
        <v>43591</v>
      </c>
      <c r="N64" s="18">
        <v>150</v>
      </c>
      <c r="O64" s="19" t="s">
        <v>144</v>
      </c>
      <c r="P64" s="33" t="s">
        <v>76</v>
      </c>
      <c r="Q64" t="str">
        <f t="shared" si="5"/>
        <v>5'6</v>
      </c>
    </row>
    <row r="65" spans="1:17" ht="26" x14ac:dyDescent="0.2">
      <c r="A65" s="1" t="str">
        <f t="shared" si="6"/>
        <v>CB</v>
      </c>
      <c r="B65" s="3" t="str">
        <f t="shared" si="7"/>
        <v>Jack McCall</v>
      </c>
      <c r="C65" s="6">
        <f t="shared" si="8"/>
        <v>71</v>
      </c>
      <c r="D65">
        <f t="shared" si="9"/>
        <v>180</v>
      </c>
      <c r="E65">
        <v>0.5</v>
      </c>
      <c r="F65">
        <f t="shared" si="10"/>
        <v>2</v>
      </c>
      <c r="I65" s="34">
        <v>26</v>
      </c>
      <c r="J65" s="22" t="s">
        <v>208</v>
      </c>
      <c r="K65" s="21" t="s">
        <v>124</v>
      </c>
      <c r="L65" s="21" t="s">
        <v>15</v>
      </c>
      <c r="M65" s="23">
        <v>43596</v>
      </c>
      <c r="N65" s="21">
        <v>180</v>
      </c>
      <c r="O65" s="22" t="s">
        <v>209</v>
      </c>
      <c r="P65" s="35" t="s">
        <v>76</v>
      </c>
      <c r="Q65" t="str">
        <f t="shared" si="5"/>
        <v>5'11</v>
      </c>
    </row>
    <row r="66" spans="1:17" x14ac:dyDescent="0.2">
      <c r="A66" s="1" t="str">
        <f t="shared" ref="A66:A97" si="11">K66</f>
        <v>QB</v>
      </c>
      <c r="B66" s="3" t="str">
        <f t="shared" ref="B66:B97" si="12">TRIM(MID($J66,FIND(", ",$J66,1)+1,100))&amp;" "&amp;LEFT($J66,FIND(",",$J66,1)-1)</f>
        <v>Patrick McClure</v>
      </c>
      <c r="C66" s="6">
        <f t="shared" ref="C66:C97" si="13">CONVERT(LEFT(Q66,FIND("'",Q66)-1),"ft","in")+SUBSTITUTE(RIGHT(Q66,LEN(Q66)-FIND("'",Q66)),"""","")</f>
        <v>73</v>
      </c>
      <c r="D66">
        <f t="shared" ref="D66:D97" si="14">N66</f>
        <v>195</v>
      </c>
      <c r="E66">
        <v>0.78420000000000001</v>
      </c>
      <c r="F66">
        <f t="shared" ref="F66:F97" si="15">IF(E66&gt;=0.98,5,IF(E66&gt;=0.9,4,IF(E66&gt;=0.8,3,IF(E66="NA",2,2))))</f>
        <v>2</v>
      </c>
      <c r="I66" s="32">
        <v>15</v>
      </c>
      <c r="J66" s="19" t="s">
        <v>210</v>
      </c>
      <c r="K66" s="18" t="s">
        <v>81</v>
      </c>
      <c r="L66" s="18" t="s">
        <v>15</v>
      </c>
      <c r="M66" s="20">
        <v>43617</v>
      </c>
      <c r="N66" s="18">
        <v>195</v>
      </c>
      <c r="O66" s="19" t="s">
        <v>211</v>
      </c>
      <c r="P66" s="33" t="s">
        <v>76</v>
      </c>
      <c r="Q66" t="str">
        <f t="shared" si="5"/>
        <v>6'1</v>
      </c>
    </row>
    <row r="67" spans="1:17" ht="26" x14ac:dyDescent="0.2">
      <c r="A67" s="1" t="str">
        <f t="shared" si="11"/>
        <v>OT</v>
      </c>
      <c r="B67" s="3" t="str">
        <f t="shared" si="12"/>
        <v>Jordan McFadden</v>
      </c>
      <c r="C67" s="6">
        <f t="shared" si="13"/>
        <v>75</v>
      </c>
      <c r="D67">
        <f t="shared" si="14"/>
        <v>300</v>
      </c>
      <c r="E67">
        <v>0.86009999999999998</v>
      </c>
      <c r="F67">
        <f t="shared" si="15"/>
        <v>3</v>
      </c>
      <c r="I67" s="34">
        <v>71</v>
      </c>
      <c r="J67" s="22" t="s">
        <v>212</v>
      </c>
      <c r="K67" s="21" t="s">
        <v>73</v>
      </c>
      <c r="L67" s="21" t="s">
        <v>15</v>
      </c>
      <c r="M67" s="23">
        <v>43619</v>
      </c>
      <c r="N67" s="21">
        <v>300</v>
      </c>
      <c r="O67" s="22" t="s">
        <v>142</v>
      </c>
      <c r="P67" s="35" t="s">
        <v>76</v>
      </c>
      <c r="Q67" t="str">
        <f t="shared" ref="Q67:Q121" si="16">MONTH(M67) &amp; "'" &amp; DAY(M67)</f>
        <v>6'3</v>
      </c>
    </row>
    <row r="68" spans="1:17" ht="17" x14ac:dyDescent="0.2">
      <c r="A68" s="1" t="str">
        <f t="shared" si="11"/>
        <v>CB</v>
      </c>
      <c r="B68" s="3" t="str">
        <f t="shared" si="12"/>
        <v>Kyler McMichael</v>
      </c>
      <c r="C68" s="6">
        <f t="shared" si="13"/>
        <v>73</v>
      </c>
      <c r="D68">
        <f t="shared" si="14"/>
        <v>200</v>
      </c>
      <c r="E68">
        <v>0.97199999999999998</v>
      </c>
      <c r="F68">
        <f t="shared" si="15"/>
        <v>4</v>
      </c>
      <c r="I68" s="32">
        <v>21</v>
      </c>
      <c r="J68" s="24" t="s">
        <v>213</v>
      </c>
      <c r="K68" s="18" t="s">
        <v>124</v>
      </c>
      <c r="L68" s="18" t="s">
        <v>15</v>
      </c>
      <c r="M68" s="25">
        <v>36678</v>
      </c>
      <c r="N68" s="18">
        <v>200</v>
      </c>
      <c r="O68" s="19" t="s">
        <v>214</v>
      </c>
      <c r="P68" s="33" t="s">
        <v>76</v>
      </c>
      <c r="Q68" t="str">
        <f t="shared" si="16"/>
        <v>6'1</v>
      </c>
    </row>
    <row r="69" spans="1:17" ht="26" x14ac:dyDescent="0.2">
      <c r="A69" s="1" t="str">
        <f t="shared" si="11"/>
        <v>DB</v>
      </c>
      <c r="B69" s="3" t="str">
        <f t="shared" si="12"/>
        <v>Hall Morton</v>
      </c>
      <c r="C69" s="6">
        <f t="shared" si="13"/>
        <v>68</v>
      </c>
      <c r="D69">
        <f t="shared" si="14"/>
        <v>180</v>
      </c>
      <c r="E69">
        <f>VLOOKUP(B69,'[1]Blank Depth'!$B$2:$E$122,4,FALSE)</f>
        <v>0.5</v>
      </c>
      <c r="F69">
        <f t="shared" si="15"/>
        <v>2</v>
      </c>
      <c r="I69" s="34">
        <v>40</v>
      </c>
      <c r="J69" s="22" t="s">
        <v>215</v>
      </c>
      <c r="K69" s="21" t="s">
        <v>216</v>
      </c>
      <c r="L69" s="21" t="s">
        <v>95</v>
      </c>
      <c r="M69" s="23">
        <v>43593</v>
      </c>
      <c r="N69" s="21">
        <v>180</v>
      </c>
      <c r="O69" s="22" t="s">
        <v>131</v>
      </c>
      <c r="P69" s="35" t="s">
        <v>76</v>
      </c>
      <c r="Q69" t="str">
        <f t="shared" si="16"/>
        <v>5'8</v>
      </c>
    </row>
    <row r="70" spans="1:17" ht="39" x14ac:dyDescent="0.2">
      <c r="A70" s="1" t="str">
        <f t="shared" si="11"/>
        <v>CB</v>
      </c>
      <c r="B70" s="3" t="str">
        <f t="shared" si="12"/>
        <v>Trayvon Mullen</v>
      </c>
      <c r="C70" s="6">
        <f t="shared" si="13"/>
        <v>73</v>
      </c>
      <c r="D70">
        <f t="shared" si="14"/>
        <v>195</v>
      </c>
      <c r="E70">
        <f>VLOOKUP(B70,'[1]Blank Depth'!$B$2:$E$122,4,FALSE)</f>
        <v>0.96789999999999998</v>
      </c>
      <c r="F70">
        <f t="shared" si="15"/>
        <v>4</v>
      </c>
      <c r="I70" s="32">
        <v>1</v>
      </c>
      <c r="J70" s="24" t="s">
        <v>217</v>
      </c>
      <c r="K70" s="18" t="s">
        <v>124</v>
      </c>
      <c r="L70" s="18" t="s">
        <v>74</v>
      </c>
      <c r="M70" s="20">
        <v>43617</v>
      </c>
      <c r="N70" s="18">
        <v>195</v>
      </c>
      <c r="O70" s="19" t="s">
        <v>218</v>
      </c>
      <c r="P70" s="33" t="s">
        <v>76</v>
      </c>
      <c r="Q70" t="str">
        <f t="shared" si="16"/>
        <v>6'1</v>
      </c>
    </row>
    <row r="71" spans="1:17" ht="17" x14ac:dyDescent="0.2">
      <c r="A71" s="1" t="str">
        <f t="shared" si="11"/>
        <v>S</v>
      </c>
      <c r="B71" s="3" t="str">
        <f t="shared" si="12"/>
        <v>Tanner Muse</v>
      </c>
      <c r="C71" s="6">
        <f t="shared" si="13"/>
        <v>73</v>
      </c>
      <c r="D71">
        <f t="shared" si="14"/>
        <v>230</v>
      </c>
      <c r="E71">
        <f>VLOOKUP(B71,'[1]Blank Depth'!$B$2:$E$122,4,FALSE)</f>
        <v>0.85740000000000005</v>
      </c>
      <c r="F71">
        <f t="shared" si="15"/>
        <v>3</v>
      </c>
      <c r="I71" s="34">
        <v>19</v>
      </c>
      <c r="J71" s="27" t="s">
        <v>219</v>
      </c>
      <c r="K71" s="21" t="s">
        <v>84</v>
      </c>
      <c r="L71" s="21" t="s">
        <v>74</v>
      </c>
      <c r="M71" s="23">
        <v>43617</v>
      </c>
      <c r="N71" s="21">
        <v>230</v>
      </c>
      <c r="O71" s="22" t="s">
        <v>220</v>
      </c>
      <c r="P71" s="35" t="s">
        <v>76</v>
      </c>
      <c r="Q71" t="str">
        <f t="shared" si="16"/>
        <v>6'1</v>
      </c>
    </row>
    <row r="72" spans="1:17" ht="26" x14ac:dyDescent="0.2">
      <c r="A72" s="1" t="str">
        <f t="shared" si="11"/>
        <v>WR</v>
      </c>
      <c r="B72" s="3" t="str">
        <f t="shared" si="12"/>
        <v>Diondre Overton</v>
      </c>
      <c r="C72" s="6">
        <f t="shared" si="13"/>
        <v>76</v>
      </c>
      <c r="D72">
        <f t="shared" si="14"/>
        <v>210</v>
      </c>
      <c r="E72">
        <f>VLOOKUP(B72,'[1]Blank Depth'!$B$2:$E$122,4,FALSE)</f>
        <v>0.92269999999999996</v>
      </c>
      <c r="F72">
        <f t="shared" si="15"/>
        <v>4</v>
      </c>
      <c r="I72" s="32">
        <v>14</v>
      </c>
      <c r="J72" s="24" t="s">
        <v>221</v>
      </c>
      <c r="K72" s="18" t="s">
        <v>98</v>
      </c>
      <c r="L72" s="18" t="s">
        <v>74</v>
      </c>
      <c r="M72" s="20">
        <v>43620</v>
      </c>
      <c r="N72" s="18">
        <v>210</v>
      </c>
      <c r="O72" s="19" t="s">
        <v>222</v>
      </c>
      <c r="P72" s="33" t="s">
        <v>76</v>
      </c>
      <c r="Q72" t="str">
        <f t="shared" si="16"/>
        <v>6'4</v>
      </c>
    </row>
    <row r="73" spans="1:17" x14ac:dyDescent="0.2">
      <c r="A73" s="1" t="str">
        <f t="shared" si="11"/>
        <v>OG</v>
      </c>
      <c r="B73" s="3" t="str">
        <f t="shared" si="12"/>
        <v>Seth Penner</v>
      </c>
      <c r="C73" s="6">
        <f t="shared" si="13"/>
        <v>74</v>
      </c>
      <c r="D73">
        <f t="shared" si="14"/>
        <v>325</v>
      </c>
      <c r="E73">
        <f>VLOOKUP(B73,'[1]Blank Depth'!$B$2:$E$122,4,FALSE)</f>
        <v>0.5</v>
      </c>
      <c r="F73">
        <f t="shared" si="15"/>
        <v>2</v>
      </c>
      <c r="I73" s="34">
        <v>70</v>
      </c>
      <c r="J73" s="22" t="s">
        <v>223</v>
      </c>
      <c r="K73" s="21" t="s">
        <v>87</v>
      </c>
      <c r="L73" s="21" t="s">
        <v>102</v>
      </c>
      <c r="M73" s="23">
        <v>43618</v>
      </c>
      <c r="N73" s="21">
        <v>325</v>
      </c>
      <c r="O73" s="22" t="s">
        <v>224</v>
      </c>
      <c r="P73" s="35" t="s">
        <v>76</v>
      </c>
      <c r="Q73" t="str">
        <f t="shared" si="16"/>
        <v>6'2</v>
      </c>
    </row>
    <row r="74" spans="1:17" ht="26" x14ac:dyDescent="0.2">
      <c r="A74" s="1" t="str">
        <f t="shared" si="11"/>
        <v>LS</v>
      </c>
      <c r="B74" s="3" t="str">
        <f t="shared" si="12"/>
        <v>Patrick Phibbs</v>
      </c>
      <c r="C74" s="6">
        <f t="shared" si="13"/>
        <v>74</v>
      </c>
      <c r="D74">
        <f t="shared" si="14"/>
        <v>210</v>
      </c>
      <c r="E74">
        <f>VLOOKUP(B74,'[1]Blank Depth'!$B$2:$E$122,4,FALSE)</f>
        <v>0.5</v>
      </c>
      <c r="F74">
        <f t="shared" si="15"/>
        <v>2</v>
      </c>
      <c r="I74" s="32">
        <v>58</v>
      </c>
      <c r="J74" s="19" t="s">
        <v>225</v>
      </c>
      <c r="K74" s="18" t="s">
        <v>202</v>
      </c>
      <c r="L74" s="18" t="s">
        <v>74</v>
      </c>
      <c r="M74" s="20">
        <v>43618</v>
      </c>
      <c r="N74" s="18">
        <v>210</v>
      </c>
      <c r="O74" s="19" t="s">
        <v>226</v>
      </c>
      <c r="P74" s="33" t="s">
        <v>76</v>
      </c>
      <c r="Q74" t="str">
        <f t="shared" si="16"/>
        <v>6'2</v>
      </c>
    </row>
    <row r="75" spans="1:17" ht="17" x14ac:dyDescent="0.2">
      <c r="A75" s="1" t="str">
        <f t="shared" si="11"/>
        <v>DT</v>
      </c>
      <c r="B75" s="3" t="str">
        <f t="shared" si="12"/>
        <v>Nyles Pinckney</v>
      </c>
      <c r="C75" s="6">
        <f t="shared" si="13"/>
        <v>73</v>
      </c>
      <c r="D75">
        <f t="shared" si="14"/>
        <v>300</v>
      </c>
      <c r="E75">
        <f>VLOOKUP(B75,'[1]Blank Depth'!$B$2:$E$122,4,FALSE)</f>
        <v>0.89200000000000002</v>
      </c>
      <c r="F75">
        <f t="shared" si="15"/>
        <v>3</v>
      </c>
      <c r="I75" s="34">
        <v>44</v>
      </c>
      <c r="J75" s="27" t="s">
        <v>227</v>
      </c>
      <c r="K75" s="21" t="s">
        <v>133</v>
      </c>
      <c r="L75" s="21" t="s">
        <v>95</v>
      </c>
      <c r="M75" s="23">
        <v>43617</v>
      </c>
      <c r="N75" s="21">
        <v>300</v>
      </c>
      <c r="O75" s="22" t="s">
        <v>228</v>
      </c>
      <c r="P75" s="35" t="s">
        <v>76</v>
      </c>
      <c r="Q75" t="str">
        <f t="shared" si="16"/>
        <v>6'1</v>
      </c>
    </row>
    <row r="76" spans="1:17" ht="26" x14ac:dyDescent="0.2">
      <c r="A76" s="1" t="str">
        <f t="shared" si="11"/>
        <v>OL</v>
      </c>
      <c r="B76" s="3" t="str">
        <f t="shared" si="12"/>
        <v>Sean Pollard</v>
      </c>
      <c r="C76" s="6">
        <f t="shared" si="13"/>
        <v>77</v>
      </c>
      <c r="D76">
        <f t="shared" si="14"/>
        <v>315</v>
      </c>
      <c r="E76">
        <f>VLOOKUP(B76,'[1]Blank Depth'!$B$2:$E$122,4,FALSE)</f>
        <v>0.90210000000000001</v>
      </c>
      <c r="F76">
        <f t="shared" si="15"/>
        <v>4</v>
      </c>
      <c r="I76" s="32">
        <v>76</v>
      </c>
      <c r="J76" s="19" t="s">
        <v>229</v>
      </c>
      <c r="K76" s="18" t="s">
        <v>107</v>
      </c>
      <c r="L76" s="18" t="s">
        <v>74</v>
      </c>
      <c r="M76" s="20">
        <v>43621</v>
      </c>
      <c r="N76" s="18">
        <v>315</v>
      </c>
      <c r="O76" s="19" t="s">
        <v>230</v>
      </c>
      <c r="P76" s="33" t="s">
        <v>76</v>
      </c>
      <c r="Q76" t="str">
        <f t="shared" si="16"/>
        <v>6'5</v>
      </c>
    </row>
    <row r="77" spans="1:17" ht="17" x14ac:dyDescent="0.2">
      <c r="A77" s="1" t="str">
        <f t="shared" si="11"/>
        <v>PK</v>
      </c>
      <c r="B77" s="3" t="str">
        <f t="shared" si="12"/>
        <v>B.T. Potter</v>
      </c>
      <c r="C77" s="6">
        <f t="shared" si="13"/>
        <v>70</v>
      </c>
      <c r="D77">
        <f t="shared" si="14"/>
        <v>175</v>
      </c>
      <c r="E77">
        <v>0.82709999999999995</v>
      </c>
      <c r="F77">
        <f t="shared" si="15"/>
        <v>3</v>
      </c>
      <c r="I77" s="34">
        <v>29</v>
      </c>
      <c r="J77" s="27" t="s">
        <v>231</v>
      </c>
      <c r="K77" s="21" t="s">
        <v>164</v>
      </c>
      <c r="L77" s="21" t="s">
        <v>15</v>
      </c>
      <c r="M77" s="23">
        <v>43595</v>
      </c>
      <c r="N77" s="21">
        <v>175</v>
      </c>
      <c r="O77" s="22" t="s">
        <v>187</v>
      </c>
      <c r="P77" s="35" t="s">
        <v>76</v>
      </c>
      <c r="Q77" t="str">
        <f t="shared" si="16"/>
        <v>5'10</v>
      </c>
    </row>
    <row r="78" spans="1:17" ht="17" x14ac:dyDescent="0.2">
      <c r="A78" s="1" t="str">
        <f t="shared" si="11"/>
        <v>WR</v>
      </c>
      <c r="B78" s="3" t="str">
        <f t="shared" si="12"/>
        <v>Cornell Powell</v>
      </c>
      <c r="C78" s="6">
        <f t="shared" si="13"/>
        <v>73</v>
      </c>
      <c r="D78">
        <f t="shared" si="14"/>
        <v>210</v>
      </c>
      <c r="E78">
        <f>VLOOKUP(B78,'[1]Blank Depth'!$B$2:$E$122,4,FALSE)</f>
        <v>0.93140000000000001</v>
      </c>
      <c r="F78">
        <f t="shared" si="15"/>
        <v>4</v>
      </c>
      <c r="I78" s="32">
        <v>17</v>
      </c>
      <c r="J78" s="24" t="s">
        <v>232</v>
      </c>
      <c r="K78" s="18" t="s">
        <v>98</v>
      </c>
      <c r="L78" s="18" t="s">
        <v>74</v>
      </c>
      <c r="M78" s="25">
        <v>36678</v>
      </c>
      <c r="N78" s="18">
        <v>210</v>
      </c>
      <c r="O78" s="19" t="s">
        <v>233</v>
      </c>
      <c r="P78" s="33" t="s">
        <v>76</v>
      </c>
      <c r="Q78" t="str">
        <f t="shared" si="16"/>
        <v>6'1</v>
      </c>
    </row>
    <row r="79" spans="1:17" x14ac:dyDescent="0.2">
      <c r="A79" s="1" t="str">
        <f t="shared" si="11"/>
        <v>LB</v>
      </c>
      <c r="B79" s="3" t="str">
        <f t="shared" si="12"/>
        <v>Luke Price</v>
      </c>
      <c r="C79" s="6">
        <f t="shared" si="13"/>
        <v>74</v>
      </c>
      <c r="D79">
        <f t="shared" si="14"/>
        <v>230</v>
      </c>
      <c r="E79">
        <f>VLOOKUP(B79,'[1]Blank Depth'!$B$2:$E$122,4,FALSE)</f>
        <v>0.5</v>
      </c>
      <c r="F79">
        <f t="shared" si="15"/>
        <v>2</v>
      </c>
      <c r="I79" s="34">
        <v>56</v>
      </c>
      <c r="J79" s="22" t="s">
        <v>234</v>
      </c>
      <c r="K79" s="21" t="s">
        <v>90</v>
      </c>
      <c r="L79" s="21" t="s">
        <v>15</v>
      </c>
      <c r="M79" s="23">
        <v>43618</v>
      </c>
      <c r="N79" s="21">
        <v>230</v>
      </c>
      <c r="O79" s="22" t="s">
        <v>235</v>
      </c>
      <c r="P79" s="35" t="s">
        <v>76</v>
      </c>
      <c r="Q79" t="str">
        <f t="shared" si="16"/>
        <v>6'2</v>
      </c>
    </row>
    <row r="80" spans="1:17" ht="26" x14ac:dyDescent="0.2">
      <c r="A80" s="1" t="str">
        <f t="shared" si="11"/>
        <v>OT</v>
      </c>
      <c r="B80" s="3" t="str">
        <f t="shared" si="12"/>
        <v>Chandler Reeves</v>
      </c>
      <c r="C80" s="6">
        <f t="shared" si="13"/>
        <v>78</v>
      </c>
      <c r="D80">
        <f t="shared" si="14"/>
        <v>295</v>
      </c>
      <c r="E80">
        <f>VLOOKUP(B80,'[1]Blank Depth'!$B$2:$E$122,4,FALSE)</f>
        <v>0.85119999999999996</v>
      </c>
      <c r="F80">
        <f t="shared" si="15"/>
        <v>3</v>
      </c>
      <c r="I80" s="32">
        <v>78</v>
      </c>
      <c r="J80" s="19" t="s">
        <v>236</v>
      </c>
      <c r="K80" s="18" t="s">
        <v>73</v>
      </c>
      <c r="L80" s="18" t="s">
        <v>95</v>
      </c>
      <c r="M80" s="20">
        <v>43622</v>
      </c>
      <c r="N80" s="18">
        <v>295</v>
      </c>
      <c r="O80" s="19" t="s">
        <v>237</v>
      </c>
      <c r="P80" s="33" t="s">
        <v>76</v>
      </c>
      <c r="Q80" t="str">
        <f t="shared" si="16"/>
        <v>6'6</v>
      </c>
    </row>
    <row r="81" spans="1:17" ht="26" x14ac:dyDescent="0.2">
      <c r="A81" s="1" t="str">
        <f t="shared" si="11"/>
        <v>DE</v>
      </c>
      <c r="B81" s="3" t="str">
        <f t="shared" si="12"/>
        <v>Chris Register</v>
      </c>
      <c r="C81" s="6">
        <f t="shared" si="13"/>
        <v>75</v>
      </c>
      <c r="D81">
        <f t="shared" si="14"/>
        <v>260</v>
      </c>
      <c r="E81">
        <f>VLOOKUP(B81,'[1]Blank Depth'!$B$2:$E$122,4,FALSE)</f>
        <v>0.89290000000000003</v>
      </c>
      <c r="F81">
        <f t="shared" si="15"/>
        <v>3</v>
      </c>
      <c r="I81" s="34">
        <v>45</v>
      </c>
      <c r="J81" s="27" t="s">
        <v>238</v>
      </c>
      <c r="K81" s="21" t="s">
        <v>101</v>
      </c>
      <c r="L81" s="21" t="s">
        <v>102</v>
      </c>
      <c r="M81" s="23">
        <v>43619</v>
      </c>
      <c r="N81" s="21">
        <v>260</v>
      </c>
      <c r="O81" s="22" t="s">
        <v>222</v>
      </c>
      <c r="P81" s="35" t="s">
        <v>76</v>
      </c>
      <c r="Q81" t="str">
        <f t="shared" si="16"/>
        <v>6'3</v>
      </c>
    </row>
    <row r="82" spans="1:17" ht="17" x14ac:dyDescent="0.2">
      <c r="A82" s="1" t="str">
        <f t="shared" si="11"/>
        <v>RB</v>
      </c>
      <c r="B82" s="3" t="str">
        <f t="shared" si="12"/>
        <v>Darien Rencher</v>
      </c>
      <c r="C82" s="6">
        <f t="shared" si="13"/>
        <v>68</v>
      </c>
      <c r="D82">
        <f t="shared" si="14"/>
        <v>195</v>
      </c>
      <c r="E82">
        <f>VLOOKUP(B82,'[1]Blank Depth'!$B$2:$E$122,4,FALSE)</f>
        <v>0.5</v>
      </c>
      <c r="F82">
        <f t="shared" si="15"/>
        <v>2</v>
      </c>
      <c r="I82" s="32">
        <v>21</v>
      </c>
      <c r="J82" s="24" t="s">
        <v>239</v>
      </c>
      <c r="K82" s="18" t="s">
        <v>116</v>
      </c>
      <c r="L82" s="18" t="s">
        <v>95</v>
      </c>
      <c r="M82" s="20">
        <v>43593</v>
      </c>
      <c r="N82" s="18">
        <v>195</v>
      </c>
      <c r="O82" s="19" t="s">
        <v>150</v>
      </c>
      <c r="P82" s="33" t="s">
        <v>76</v>
      </c>
      <c r="Q82" t="str">
        <f t="shared" si="16"/>
        <v>5'8</v>
      </c>
    </row>
    <row r="83" spans="1:17" ht="26" x14ac:dyDescent="0.2">
      <c r="A83" s="1" t="str">
        <f t="shared" si="11"/>
        <v>TE</v>
      </c>
      <c r="B83" s="3" t="str">
        <f t="shared" si="12"/>
        <v>Cole Renfrow</v>
      </c>
      <c r="C83" s="6">
        <f t="shared" si="13"/>
        <v>70</v>
      </c>
      <c r="D83">
        <f t="shared" si="14"/>
        <v>235</v>
      </c>
      <c r="E83">
        <f>VLOOKUP(B83,'[1]Blank Depth'!$B$2:$E$122,4,FALSE)</f>
        <v>0.5</v>
      </c>
      <c r="F83">
        <f t="shared" si="15"/>
        <v>2</v>
      </c>
      <c r="I83" s="34">
        <v>31</v>
      </c>
      <c r="J83" s="22" t="s">
        <v>240</v>
      </c>
      <c r="K83" s="21" t="s">
        <v>78</v>
      </c>
      <c r="L83" s="21" t="s">
        <v>95</v>
      </c>
      <c r="M83" s="23">
        <v>43595</v>
      </c>
      <c r="N83" s="21">
        <v>235</v>
      </c>
      <c r="O83" s="22" t="s">
        <v>241</v>
      </c>
      <c r="P83" s="35" t="s">
        <v>76</v>
      </c>
      <c r="Q83" t="str">
        <f t="shared" si="16"/>
        <v>5'10</v>
      </c>
    </row>
    <row r="84" spans="1:17" ht="26" x14ac:dyDescent="0.2">
      <c r="A84" s="1" t="str">
        <f t="shared" si="11"/>
        <v>WR</v>
      </c>
      <c r="B84" s="3" t="str">
        <f t="shared" si="12"/>
        <v>Hunter Renfrow</v>
      </c>
      <c r="C84" s="6">
        <f t="shared" si="13"/>
        <v>70</v>
      </c>
      <c r="D84">
        <f t="shared" si="14"/>
        <v>185</v>
      </c>
      <c r="E84">
        <f>VLOOKUP(B84,'[1]Blank Depth'!$B$2:$E$122,4,FALSE)</f>
        <v>0.5</v>
      </c>
      <c r="F84">
        <f t="shared" si="15"/>
        <v>2</v>
      </c>
      <c r="I84" s="32">
        <v>13</v>
      </c>
      <c r="J84" s="24" t="s">
        <v>242</v>
      </c>
      <c r="K84" s="18" t="s">
        <v>98</v>
      </c>
      <c r="L84" s="18" t="s">
        <v>102</v>
      </c>
      <c r="M84" s="20">
        <v>43595</v>
      </c>
      <c r="N84" s="18">
        <v>185</v>
      </c>
      <c r="O84" s="19" t="s">
        <v>241</v>
      </c>
      <c r="P84" s="33" t="s">
        <v>76</v>
      </c>
      <c r="Q84" t="str">
        <f t="shared" si="16"/>
        <v>5'10</v>
      </c>
    </row>
    <row r="85" spans="1:17" ht="26" x14ac:dyDescent="0.2">
      <c r="A85" s="1" t="str">
        <f t="shared" si="11"/>
        <v>TE</v>
      </c>
      <c r="B85" s="3" t="str">
        <f t="shared" si="12"/>
        <v>Milan Richard</v>
      </c>
      <c r="C85" s="6">
        <f t="shared" si="13"/>
        <v>75</v>
      </c>
      <c r="D85">
        <f t="shared" si="14"/>
        <v>255</v>
      </c>
      <c r="E85">
        <f>VLOOKUP(B85,'[1]Blank Depth'!$B$2:$E$122,4,FALSE)</f>
        <v>0.89300000000000002</v>
      </c>
      <c r="F85">
        <f t="shared" si="15"/>
        <v>3</v>
      </c>
      <c r="I85" s="34">
        <v>80</v>
      </c>
      <c r="J85" s="27" t="s">
        <v>243</v>
      </c>
      <c r="K85" s="21" t="s">
        <v>78</v>
      </c>
      <c r="L85" s="21" t="s">
        <v>102</v>
      </c>
      <c r="M85" s="23">
        <v>43619</v>
      </c>
      <c r="N85" s="21">
        <v>255</v>
      </c>
      <c r="O85" s="22" t="s">
        <v>244</v>
      </c>
      <c r="P85" s="35" t="s">
        <v>76</v>
      </c>
      <c r="Q85" t="str">
        <f t="shared" si="16"/>
        <v>6'3</v>
      </c>
    </row>
    <row r="86" spans="1:17" ht="17" x14ac:dyDescent="0.2">
      <c r="A86" s="1" t="str">
        <f t="shared" si="11"/>
        <v>WR</v>
      </c>
      <c r="B86" s="3" t="str">
        <f t="shared" si="12"/>
        <v>Amari Rodgers</v>
      </c>
      <c r="C86" s="6">
        <f t="shared" si="13"/>
        <v>70</v>
      </c>
      <c r="D86">
        <f t="shared" si="14"/>
        <v>215</v>
      </c>
      <c r="E86">
        <f>VLOOKUP(B86,'[1]Blank Depth'!$B$2:$E$122,4,FALSE)</f>
        <v>0.94530000000000003</v>
      </c>
      <c r="F86">
        <f t="shared" si="15"/>
        <v>4</v>
      </c>
      <c r="I86" s="32">
        <v>3</v>
      </c>
      <c r="J86" s="24" t="s">
        <v>245</v>
      </c>
      <c r="K86" s="18" t="s">
        <v>98</v>
      </c>
      <c r="L86" s="18" t="s">
        <v>95</v>
      </c>
      <c r="M86" s="20">
        <v>43595</v>
      </c>
      <c r="N86" s="18">
        <v>215</v>
      </c>
      <c r="O86" s="19" t="s">
        <v>246</v>
      </c>
      <c r="P86" s="33" t="s">
        <v>76</v>
      </c>
      <c r="Q86" t="str">
        <f t="shared" si="16"/>
        <v>5'10</v>
      </c>
    </row>
    <row r="87" spans="1:17" ht="26" x14ac:dyDescent="0.2">
      <c r="A87" s="1" t="str">
        <f t="shared" si="11"/>
        <v>WR</v>
      </c>
      <c r="B87" s="3" t="str">
        <f t="shared" si="12"/>
        <v>Justyn Ross</v>
      </c>
      <c r="C87" s="6">
        <f t="shared" si="13"/>
        <v>76</v>
      </c>
      <c r="D87">
        <f t="shared" si="14"/>
        <v>210</v>
      </c>
      <c r="E87">
        <v>0.97650000000000003</v>
      </c>
      <c r="F87">
        <f t="shared" si="15"/>
        <v>4</v>
      </c>
      <c r="I87" s="34">
        <v>8</v>
      </c>
      <c r="J87" s="27" t="s">
        <v>247</v>
      </c>
      <c r="K87" s="21" t="s">
        <v>98</v>
      </c>
      <c r="L87" s="21" t="s">
        <v>15</v>
      </c>
      <c r="M87" s="23">
        <v>43620</v>
      </c>
      <c r="N87" s="21">
        <v>210</v>
      </c>
      <c r="O87" s="22" t="s">
        <v>248</v>
      </c>
      <c r="P87" s="35" t="s">
        <v>76</v>
      </c>
      <c r="Q87" t="str">
        <f t="shared" si="16"/>
        <v>6'4</v>
      </c>
    </row>
    <row r="88" spans="1:17" ht="26" x14ac:dyDescent="0.2">
      <c r="A88" s="1" t="str">
        <f t="shared" si="11"/>
        <v>DT</v>
      </c>
      <c r="B88" s="3" t="str">
        <f t="shared" si="12"/>
        <v>Nick Rowell</v>
      </c>
      <c r="C88" s="6">
        <f t="shared" si="13"/>
        <v>75</v>
      </c>
      <c r="D88">
        <f t="shared" si="14"/>
        <v>275</v>
      </c>
      <c r="E88">
        <f>VLOOKUP(B88,'[1]Blank Depth'!$B$2:$E$122,4,FALSE)</f>
        <v>0.5</v>
      </c>
      <c r="F88">
        <f t="shared" si="15"/>
        <v>2</v>
      </c>
      <c r="I88" s="32">
        <v>97</v>
      </c>
      <c r="J88" s="24" t="s">
        <v>249</v>
      </c>
      <c r="K88" s="18" t="s">
        <v>133</v>
      </c>
      <c r="L88" s="18" t="s">
        <v>102</v>
      </c>
      <c r="M88" s="20">
        <v>43619</v>
      </c>
      <c r="N88" s="18">
        <v>275</v>
      </c>
      <c r="O88" s="19" t="s">
        <v>142</v>
      </c>
      <c r="P88" s="33" t="s">
        <v>76</v>
      </c>
      <c r="Q88" t="str">
        <f t="shared" si="16"/>
        <v>6'3</v>
      </c>
    </row>
    <row r="89" spans="1:17" ht="17" x14ac:dyDescent="0.2">
      <c r="A89" s="1" t="str">
        <f t="shared" si="11"/>
        <v>DE</v>
      </c>
      <c r="B89" s="3" t="str">
        <f t="shared" si="12"/>
        <v>Logan Rudolph</v>
      </c>
      <c r="C89" s="6">
        <f t="shared" si="13"/>
        <v>74</v>
      </c>
      <c r="D89">
        <f t="shared" si="14"/>
        <v>245</v>
      </c>
      <c r="E89">
        <f>VLOOKUP(B89,'[1]Blank Depth'!$B$2:$E$122,4,FALSE)</f>
        <v>0.8901</v>
      </c>
      <c r="F89">
        <f t="shared" si="15"/>
        <v>3</v>
      </c>
      <c r="I89" s="34">
        <v>54</v>
      </c>
      <c r="J89" s="27" t="s">
        <v>250</v>
      </c>
      <c r="K89" s="21" t="s">
        <v>101</v>
      </c>
      <c r="L89" s="21" t="s">
        <v>15</v>
      </c>
      <c r="M89" s="23">
        <v>43618</v>
      </c>
      <c r="N89" s="21">
        <v>245</v>
      </c>
      <c r="O89" s="22" t="s">
        <v>187</v>
      </c>
      <c r="P89" s="35" t="s">
        <v>76</v>
      </c>
      <c r="Q89" t="str">
        <f t="shared" si="16"/>
        <v>6'2</v>
      </c>
    </row>
    <row r="90" spans="1:17" ht="26" x14ac:dyDescent="0.2">
      <c r="A90" s="1" t="str">
        <f t="shared" si="11"/>
        <v>P</v>
      </c>
      <c r="B90" s="3" t="str">
        <f t="shared" si="12"/>
        <v>Steven Sawicki</v>
      </c>
      <c r="C90" s="6">
        <f t="shared" si="13"/>
        <v>75</v>
      </c>
      <c r="D90">
        <f t="shared" si="14"/>
        <v>240</v>
      </c>
      <c r="E90">
        <v>0.5</v>
      </c>
      <c r="F90">
        <f t="shared" si="15"/>
        <v>2</v>
      </c>
      <c r="I90" s="32">
        <v>98</v>
      </c>
      <c r="J90" s="24" t="s">
        <v>251</v>
      </c>
      <c r="K90" s="18" t="s">
        <v>189</v>
      </c>
      <c r="L90" s="18" t="s">
        <v>74</v>
      </c>
      <c r="M90" s="20">
        <v>43619</v>
      </c>
      <c r="N90" s="18">
        <v>240</v>
      </c>
      <c r="O90" s="19" t="s">
        <v>252</v>
      </c>
      <c r="P90" s="33" t="s">
        <v>76</v>
      </c>
      <c r="Q90" t="str">
        <f t="shared" si="16"/>
        <v>6'3</v>
      </c>
    </row>
    <row r="91" spans="1:17" x14ac:dyDescent="0.2">
      <c r="A91" s="1" t="str">
        <f t="shared" si="11"/>
        <v>CB</v>
      </c>
      <c r="B91" s="3" t="str">
        <f t="shared" si="12"/>
        <v>Cameron Scott</v>
      </c>
      <c r="C91" s="6">
        <f t="shared" si="13"/>
        <v>69</v>
      </c>
      <c r="D91">
        <f t="shared" si="14"/>
        <v>205</v>
      </c>
      <c r="E91">
        <f>VLOOKUP(B91,'[1]Blank Depth'!$B$2:$E$122,4,FALSE)</f>
        <v>0.5</v>
      </c>
      <c r="F91">
        <f t="shared" si="15"/>
        <v>2</v>
      </c>
      <c r="I91" s="34">
        <v>39</v>
      </c>
      <c r="J91" s="22" t="s">
        <v>253</v>
      </c>
      <c r="K91" s="21" t="s">
        <v>124</v>
      </c>
      <c r="L91" s="21" t="s">
        <v>102</v>
      </c>
      <c r="M91" s="23">
        <v>43594</v>
      </c>
      <c r="N91" s="21">
        <v>205</v>
      </c>
      <c r="O91" s="22" t="s">
        <v>254</v>
      </c>
      <c r="P91" s="35" t="s">
        <v>76</v>
      </c>
      <c r="Q91" t="str">
        <f t="shared" si="16"/>
        <v>5'9</v>
      </c>
    </row>
    <row r="92" spans="1:17" x14ac:dyDescent="0.2">
      <c r="A92" s="1" t="str">
        <f t="shared" si="11"/>
        <v>OL</v>
      </c>
      <c r="B92" s="3" t="str">
        <f t="shared" si="12"/>
        <v>Marquis Sease</v>
      </c>
      <c r="C92" s="6">
        <f t="shared" si="13"/>
        <v>71</v>
      </c>
      <c r="D92">
        <f t="shared" si="14"/>
        <v>280</v>
      </c>
      <c r="E92">
        <v>0.5</v>
      </c>
      <c r="F92">
        <f t="shared" si="15"/>
        <v>2</v>
      </c>
      <c r="I92" s="32">
        <v>69</v>
      </c>
      <c r="J92" s="19" t="s">
        <v>255</v>
      </c>
      <c r="K92" s="18" t="s">
        <v>107</v>
      </c>
      <c r="L92" s="18" t="s">
        <v>15</v>
      </c>
      <c r="M92" s="20">
        <v>43596</v>
      </c>
      <c r="N92" s="18">
        <v>280</v>
      </c>
      <c r="O92" s="19" t="s">
        <v>256</v>
      </c>
      <c r="P92" s="33" t="s">
        <v>76</v>
      </c>
      <c r="Q92" t="str">
        <f t="shared" si="16"/>
        <v>5'11</v>
      </c>
    </row>
    <row r="93" spans="1:17" ht="17" x14ac:dyDescent="0.2">
      <c r="A93" s="1" t="str">
        <f t="shared" si="11"/>
        <v>S</v>
      </c>
      <c r="B93" s="3" t="str">
        <f t="shared" si="12"/>
        <v>Isaiah Simmons</v>
      </c>
      <c r="C93" s="6">
        <f t="shared" si="13"/>
        <v>74</v>
      </c>
      <c r="D93">
        <f t="shared" si="14"/>
        <v>230</v>
      </c>
      <c r="E93">
        <f>VLOOKUP(B93,'[1]Blank Depth'!$B$2:$E$122,4,FALSE)</f>
        <v>0.87460000000000004</v>
      </c>
      <c r="F93">
        <f t="shared" si="15"/>
        <v>3</v>
      </c>
      <c r="I93" s="34">
        <v>11</v>
      </c>
      <c r="J93" s="27" t="s">
        <v>257</v>
      </c>
      <c r="K93" s="21" t="s">
        <v>84</v>
      </c>
      <c r="L93" s="21" t="s">
        <v>95</v>
      </c>
      <c r="M93" s="23">
        <v>43618</v>
      </c>
      <c r="N93" s="21">
        <v>230</v>
      </c>
      <c r="O93" s="22" t="s">
        <v>258</v>
      </c>
      <c r="P93" s="35" t="s">
        <v>76</v>
      </c>
      <c r="Q93" t="str">
        <f t="shared" si="16"/>
        <v>6'2</v>
      </c>
    </row>
    <row r="94" spans="1:17" ht="39" x14ac:dyDescent="0.2">
      <c r="A94" s="1" t="str">
        <f t="shared" si="11"/>
        <v>OG</v>
      </c>
      <c r="B94" s="3" t="str">
        <f t="shared" si="12"/>
        <v>John Simpson</v>
      </c>
      <c r="C94" s="6">
        <f t="shared" si="13"/>
        <v>76</v>
      </c>
      <c r="D94">
        <f t="shared" si="14"/>
        <v>330</v>
      </c>
      <c r="E94">
        <f>VLOOKUP(B94,'[1]Blank Depth'!$B$2:$E$122,4,FALSE)</f>
        <v>0.93320000000000003</v>
      </c>
      <c r="F94">
        <f t="shared" si="15"/>
        <v>4</v>
      </c>
      <c r="I94" s="32">
        <v>74</v>
      </c>
      <c r="J94" s="24" t="s">
        <v>259</v>
      </c>
      <c r="K94" s="18" t="s">
        <v>87</v>
      </c>
      <c r="L94" s="18" t="s">
        <v>74</v>
      </c>
      <c r="M94" s="20">
        <v>43620</v>
      </c>
      <c r="N94" s="18">
        <v>330</v>
      </c>
      <c r="O94" s="19" t="s">
        <v>260</v>
      </c>
      <c r="P94" s="33" t="s">
        <v>76</v>
      </c>
      <c r="Q94" t="str">
        <f t="shared" si="16"/>
        <v>6'4</v>
      </c>
    </row>
    <row r="95" spans="1:17" ht="26" x14ac:dyDescent="0.2">
      <c r="A95" s="1" t="str">
        <f t="shared" si="11"/>
        <v>LB</v>
      </c>
      <c r="B95" s="3" t="str">
        <f t="shared" si="12"/>
        <v>James Skalski</v>
      </c>
      <c r="C95" s="6">
        <f t="shared" si="13"/>
        <v>73</v>
      </c>
      <c r="D95">
        <f t="shared" si="14"/>
        <v>245</v>
      </c>
      <c r="E95">
        <f>VLOOKUP(B95,'[1]Blank Depth'!$B$2:$E$122,4,FALSE)</f>
        <v>0.8569</v>
      </c>
      <c r="F95">
        <f t="shared" si="15"/>
        <v>3</v>
      </c>
      <c r="I95" s="34">
        <v>47</v>
      </c>
      <c r="J95" s="27" t="s">
        <v>261</v>
      </c>
      <c r="K95" s="21" t="s">
        <v>90</v>
      </c>
      <c r="L95" s="21" t="s">
        <v>74</v>
      </c>
      <c r="M95" s="26">
        <v>36678</v>
      </c>
      <c r="N95" s="21">
        <v>245</v>
      </c>
      <c r="O95" s="22" t="s">
        <v>262</v>
      </c>
      <c r="P95" s="35" t="s">
        <v>76</v>
      </c>
      <c r="Q95" t="str">
        <f t="shared" si="16"/>
        <v>6'1</v>
      </c>
    </row>
    <row r="96" spans="1:17" ht="17" x14ac:dyDescent="0.2">
      <c r="A96" s="1" t="str">
        <f t="shared" si="11"/>
        <v>TE</v>
      </c>
      <c r="B96" s="3" t="str">
        <f t="shared" si="12"/>
        <v>Cannon Smith</v>
      </c>
      <c r="C96" s="6">
        <f t="shared" si="13"/>
        <v>76</v>
      </c>
      <c r="D96">
        <f t="shared" si="14"/>
        <v>270</v>
      </c>
      <c r="E96">
        <f>VLOOKUP(B96,'[1]Blank Depth'!$B$2:$E$122,4,FALSE)</f>
        <v>0.89870000000000005</v>
      </c>
      <c r="F96">
        <f t="shared" si="15"/>
        <v>3</v>
      </c>
      <c r="I96" s="32">
        <v>84</v>
      </c>
      <c r="J96" s="24" t="s">
        <v>263</v>
      </c>
      <c r="K96" s="18" t="s">
        <v>78</v>
      </c>
      <c r="L96" s="18" t="s">
        <v>102</v>
      </c>
      <c r="M96" s="20">
        <v>43620</v>
      </c>
      <c r="N96" s="18">
        <v>270</v>
      </c>
      <c r="O96" s="19" t="s">
        <v>176</v>
      </c>
      <c r="P96" s="33" t="s">
        <v>76</v>
      </c>
      <c r="Q96" t="str">
        <f t="shared" si="16"/>
        <v>6'4</v>
      </c>
    </row>
    <row r="97" spans="1:17" ht="17" x14ac:dyDescent="0.2">
      <c r="A97" s="1" t="str">
        <f t="shared" si="11"/>
        <v>LB</v>
      </c>
      <c r="B97" s="3" t="str">
        <f t="shared" si="12"/>
        <v>Chad Smith</v>
      </c>
      <c r="C97" s="6">
        <f t="shared" si="13"/>
        <v>75</v>
      </c>
      <c r="D97">
        <f t="shared" si="14"/>
        <v>245</v>
      </c>
      <c r="E97">
        <f>VLOOKUP(B97,'[1]Blank Depth'!$B$2:$E$122,4,FALSE)</f>
        <v>0.91039999999999999</v>
      </c>
      <c r="F97">
        <f t="shared" si="15"/>
        <v>4</v>
      </c>
      <c r="I97" s="34">
        <v>43</v>
      </c>
      <c r="J97" s="27" t="s">
        <v>264</v>
      </c>
      <c r="K97" s="21" t="s">
        <v>90</v>
      </c>
      <c r="L97" s="21" t="s">
        <v>102</v>
      </c>
      <c r="M97" s="23">
        <v>43619</v>
      </c>
      <c r="N97" s="21">
        <v>245</v>
      </c>
      <c r="O97" s="22" t="s">
        <v>265</v>
      </c>
      <c r="P97" s="35" t="s">
        <v>76</v>
      </c>
      <c r="Q97" t="str">
        <f t="shared" si="16"/>
        <v>6'3</v>
      </c>
    </row>
    <row r="98" spans="1:17" ht="17" x14ac:dyDescent="0.2">
      <c r="A98" s="1" t="str">
        <f t="shared" ref="A98:A121" si="17">K98</f>
        <v>LB</v>
      </c>
      <c r="B98" s="3" t="str">
        <f t="shared" ref="B98:B121" si="18">TRIM(MID($J98,FIND(", ",$J98,1)+1,100))&amp;" "&amp;LEFT($J98,FIND(",",$J98,1)-1)</f>
        <v>Shaq Smith</v>
      </c>
      <c r="C98" s="6">
        <f t="shared" ref="C98:C121" si="19">CONVERT(LEFT(Q98,FIND("'",Q98)-1),"ft","in")+SUBSTITUTE(RIGHT(Q98,LEN(Q98)-FIND("'",Q98)),"""","")</f>
        <v>74</v>
      </c>
      <c r="D98">
        <f t="shared" ref="D98:D121" si="20">N98</f>
        <v>255</v>
      </c>
      <c r="E98">
        <f>VLOOKUP(B98,'[1]Blank Depth'!$B$2:$E$122,4,FALSE)</f>
        <v>0.96130000000000004</v>
      </c>
      <c r="F98">
        <f t="shared" ref="F98:F121" si="21">IF(E98&gt;=0.98,5,IF(E98&gt;=0.9,4,IF(E98&gt;=0.8,3,IF(E98="NA",2,2))))</f>
        <v>4</v>
      </c>
      <c r="I98" s="32">
        <v>5</v>
      </c>
      <c r="J98" s="24" t="s">
        <v>266</v>
      </c>
      <c r="K98" s="18" t="s">
        <v>90</v>
      </c>
      <c r="L98" s="18" t="s">
        <v>95</v>
      </c>
      <c r="M98" s="20">
        <v>43618</v>
      </c>
      <c r="N98" s="18">
        <v>255</v>
      </c>
      <c r="O98" s="19" t="s">
        <v>267</v>
      </c>
      <c r="P98" s="33" t="s">
        <v>76</v>
      </c>
      <c r="Q98" t="str">
        <f t="shared" si="16"/>
        <v>6'2</v>
      </c>
    </row>
    <row r="99" spans="1:17" ht="17" x14ac:dyDescent="0.2">
      <c r="A99" s="1" t="str">
        <f t="shared" si="17"/>
        <v>LB</v>
      </c>
      <c r="B99" s="3" t="str">
        <f t="shared" si="18"/>
        <v>Baylon Spector</v>
      </c>
      <c r="C99" s="6">
        <f t="shared" si="19"/>
        <v>73</v>
      </c>
      <c r="D99">
        <f t="shared" si="20"/>
        <v>230</v>
      </c>
      <c r="E99">
        <f>VLOOKUP(B99,'[1]Blank Depth'!$B$2:$E$122,4,FALSE)</f>
        <v>0.86099999999999999</v>
      </c>
      <c r="F99">
        <f t="shared" si="21"/>
        <v>3</v>
      </c>
      <c r="I99" s="34">
        <v>10</v>
      </c>
      <c r="J99" s="27" t="s">
        <v>268</v>
      </c>
      <c r="K99" s="21" t="s">
        <v>90</v>
      </c>
      <c r="L99" s="21" t="s">
        <v>15</v>
      </c>
      <c r="M99" s="23">
        <v>43617</v>
      </c>
      <c r="N99" s="21">
        <v>230</v>
      </c>
      <c r="O99" s="22" t="s">
        <v>269</v>
      </c>
      <c r="P99" s="35" t="s">
        <v>76</v>
      </c>
      <c r="Q99" t="str">
        <f t="shared" si="16"/>
        <v>6'1</v>
      </c>
    </row>
    <row r="100" spans="1:17" ht="17" x14ac:dyDescent="0.2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205</v>
      </c>
      <c r="E100">
        <f>VLOOKUP(B100,'[1]Blank Depth'!$B$2:$E$122,4,FALSE)</f>
        <v>0.8256</v>
      </c>
      <c r="F100">
        <f t="shared" si="21"/>
        <v>3</v>
      </c>
      <c r="I100" s="32">
        <v>41</v>
      </c>
      <c r="J100" s="24" t="s">
        <v>270</v>
      </c>
      <c r="K100" s="18" t="s">
        <v>164</v>
      </c>
      <c r="L100" s="18" t="s">
        <v>102</v>
      </c>
      <c r="M100" s="20">
        <v>43617</v>
      </c>
      <c r="N100" s="18">
        <v>205</v>
      </c>
      <c r="O100" s="19" t="s">
        <v>254</v>
      </c>
      <c r="P100" s="33" t="s">
        <v>76</v>
      </c>
      <c r="Q100" t="str">
        <f t="shared" si="16"/>
        <v>6'1</v>
      </c>
    </row>
    <row r="101" spans="1:17" x14ac:dyDescent="0.2">
      <c r="A101" s="1" t="str">
        <f t="shared" si="17"/>
        <v>LS</v>
      </c>
      <c r="B101" s="3" t="str">
        <f t="shared" si="18"/>
        <v>Austin Spence</v>
      </c>
      <c r="C101" s="6">
        <f t="shared" si="19"/>
        <v>73</v>
      </c>
      <c r="D101">
        <f t="shared" si="20"/>
        <v>200</v>
      </c>
      <c r="E101">
        <f>VLOOKUP(B101,'[1]Blank Depth'!$B$2:$E$122,4,FALSE)</f>
        <v>0.5</v>
      </c>
      <c r="F101">
        <f t="shared" si="21"/>
        <v>2</v>
      </c>
      <c r="I101" s="34">
        <v>52</v>
      </c>
      <c r="J101" s="22" t="s">
        <v>271</v>
      </c>
      <c r="K101" s="21" t="s">
        <v>202</v>
      </c>
      <c r="L101" s="21" t="s">
        <v>102</v>
      </c>
      <c r="M101" s="23">
        <v>43617</v>
      </c>
      <c r="N101" s="21">
        <v>200</v>
      </c>
      <c r="O101" s="22" t="s">
        <v>254</v>
      </c>
      <c r="P101" s="35" t="s">
        <v>76</v>
      </c>
      <c r="Q101" t="str">
        <f t="shared" si="16"/>
        <v>6'1</v>
      </c>
    </row>
    <row r="102" spans="1:17" ht="17" x14ac:dyDescent="0.2">
      <c r="A102" s="1" t="str">
        <f t="shared" si="17"/>
        <v>P</v>
      </c>
      <c r="B102" s="3" t="str">
        <f t="shared" si="18"/>
        <v>Will Spiers</v>
      </c>
      <c r="C102" s="6">
        <f t="shared" si="19"/>
        <v>77</v>
      </c>
      <c r="D102">
        <f t="shared" si="20"/>
        <v>220</v>
      </c>
      <c r="E102">
        <f>VLOOKUP(B102,'[1]Blank Depth'!$B$2:$E$122,4,FALSE)</f>
        <v>0.5</v>
      </c>
      <c r="F102">
        <f t="shared" si="21"/>
        <v>2</v>
      </c>
      <c r="I102" s="32">
        <v>48</v>
      </c>
      <c r="J102" s="24" t="s">
        <v>272</v>
      </c>
      <c r="K102" s="18" t="s">
        <v>189</v>
      </c>
      <c r="L102" s="18" t="s">
        <v>95</v>
      </c>
      <c r="M102" s="20">
        <v>43621</v>
      </c>
      <c r="N102" s="18">
        <v>220</v>
      </c>
      <c r="O102" s="19" t="s">
        <v>273</v>
      </c>
      <c r="P102" s="33" t="s">
        <v>76</v>
      </c>
      <c r="Q102" t="str">
        <f t="shared" si="16"/>
        <v>6'5</v>
      </c>
    </row>
    <row r="103" spans="1:17" x14ac:dyDescent="0.2">
      <c r="A103" s="1" t="str">
        <f t="shared" si="17"/>
        <v>OL</v>
      </c>
      <c r="B103" s="3" t="str">
        <f t="shared" si="18"/>
        <v>Cade Stewart</v>
      </c>
      <c r="C103" s="6">
        <f t="shared" si="19"/>
        <v>75</v>
      </c>
      <c r="D103">
        <f t="shared" si="20"/>
        <v>310</v>
      </c>
      <c r="E103">
        <f>VLOOKUP(B103,'[1]Blank Depth'!$B$2:$E$122,4,FALSE)</f>
        <v>0.80249999999999999</v>
      </c>
      <c r="F103">
        <f t="shared" si="21"/>
        <v>3</v>
      </c>
      <c r="I103" s="34">
        <v>62</v>
      </c>
      <c r="J103" s="22" t="s">
        <v>274</v>
      </c>
      <c r="K103" s="21" t="s">
        <v>107</v>
      </c>
      <c r="L103" s="21" t="s">
        <v>95</v>
      </c>
      <c r="M103" s="23">
        <v>43619</v>
      </c>
      <c r="N103" s="21">
        <v>310</v>
      </c>
      <c r="O103" s="22" t="s">
        <v>119</v>
      </c>
      <c r="P103" s="35" t="s">
        <v>76</v>
      </c>
      <c r="Q103" t="str">
        <f t="shared" si="16"/>
        <v>6'3</v>
      </c>
    </row>
    <row r="104" spans="1:17" x14ac:dyDescent="0.2">
      <c r="A104" s="1" t="str">
        <f t="shared" si="17"/>
        <v>WR</v>
      </c>
      <c r="B104" s="3" t="str">
        <f t="shared" si="18"/>
        <v>Drew Swinney</v>
      </c>
      <c r="C104" s="6">
        <f t="shared" si="19"/>
        <v>68</v>
      </c>
      <c r="D104">
        <f t="shared" si="20"/>
        <v>180</v>
      </c>
      <c r="E104">
        <v>0.5</v>
      </c>
      <c r="F104">
        <f t="shared" si="21"/>
        <v>2</v>
      </c>
      <c r="I104" s="32">
        <v>81</v>
      </c>
      <c r="J104" s="19" t="s">
        <v>275</v>
      </c>
      <c r="K104" s="18" t="s">
        <v>98</v>
      </c>
      <c r="L104" s="18" t="s">
        <v>15</v>
      </c>
      <c r="M104" s="20">
        <v>43593</v>
      </c>
      <c r="N104" s="18">
        <v>180</v>
      </c>
      <c r="O104" s="19" t="s">
        <v>85</v>
      </c>
      <c r="P104" s="33" t="s">
        <v>76</v>
      </c>
      <c r="Q104" t="str">
        <f t="shared" si="16"/>
        <v>5'8</v>
      </c>
    </row>
    <row r="105" spans="1:17" ht="17" x14ac:dyDescent="0.2">
      <c r="A105" s="1" t="str">
        <f t="shared" si="17"/>
        <v>WR</v>
      </c>
      <c r="B105" s="3" t="str">
        <f t="shared" si="18"/>
        <v>Will Swinney</v>
      </c>
      <c r="C105" s="6">
        <f t="shared" si="19"/>
        <v>68</v>
      </c>
      <c r="D105">
        <f t="shared" si="20"/>
        <v>185</v>
      </c>
      <c r="E105">
        <f>VLOOKUP(B105,'[1]Blank Depth'!$B$2:$E$122,4,FALSE)</f>
        <v>0.5</v>
      </c>
      <c r="F105">
        <f t="shared" si="21"/>
        <v>2</v>
      </c>
      <c r="I105" s="34">
        <v>22</v>
      </c>
      <c r="J105" s="27" t="s">
        <v>276</v>
      </c>
      <c r="K105" s="21" t="s">
        <v>98</v>
      </c>
      <c r="L105" s="21" t="s">
        <v>95</v>
      </c>
      <c r="M105" s="23">
        <v>43593</v>
      </c>
      <c r="N105" s="21">
        <v>185</v>
      </c>
      <c r="O105" s="22" t="s">
        <v>85</v>
      </c>
      <c r="P105" s="35" t="s">
        <v>76</v>
      </c>
      <c r="Q105" t="str">
        <f t="shared" si="16"/>
        <v>5'8</v>
      </c>
    </row>
    <row r="106" spans="1:17" ht="17" x14ac:dyDescent="0.2">
      <c r="A106" s="1" t="str">
        <f t="shared" si="17"/>
        <v>CB</v>
      </c>
      <c r="B106" s="3" t="str">
        <f t="shared" si="18"/>
        <v>A.J. Terrell</v>
      </c>
      <c r="C106" s="6">
        <f t="shared" si="19"/>
        <v>74</v>
      </c>
      <c r="D106">
        <f t="shared" si="20"/>
        <v>190</v>
      </c>
      <c r="E106">
        <f>VLOOKUP(B106,'[1]Blank Depth'!$B$2:$E$122,4,FALSE)</f>
        <v>0.97450000000000003</v>
      </c>
      <c r="F106">
        <f t="shared" si="21"/>
        <v>4</v>
      </c>
      <c r="I106" s="32">
        <v>8</v>
      </c>
      <c r="J106" s="24" t="s">
        <v>277</v>
      </c>
      <c r="K106" s="18" t="s">
        <v>124</v>
      </c>
      <c r="L106" s="18" t="s">
        <v>95</v>
      </c>
      <c r="M106" s="20">
        <v>43618</v>
      </c>
      <c r="N106" s="18">
        <v>190</v>
      </c>
      <c r="O106" s="19" t="s">
        <v>214</v>
      </c>
      <c r="P106" s="33" t="s">
        <v>76</v>
      </c>
      <c r="Q106" t="str">
        <f t="shared" si="16"/>
        <v>6'2</v>
      </c>
    </row>
    <row r="107" spans="1:17" ht="17" x14ac:dyDescent="0.2">
      <c r="A107" s="1" t="str">
        <f t="shared" si="17"/>
        <v>DE</v>
      </c>
      <c r="B107" s="3" t="str">
        <f t="shared" si="18"/>
        <v>Xavier Thomas</v>
      </c>
      <c r="C107" s="6">
        <f t="shared" si="19"/>
        <v>74</v>
      </c>
      <c r="D107">
        <f t="shared" si="20"/>
        <v>260</v>
      </c>
      <c r="E107">
        <v>0.99880000000000002</v>
      </c>
      <c r="F107">
        <f t="shared" si="21"/>
        <v>5</v>
      </c>
      <c r="I107" s="34">
        <v>3</v>
      </c>
      <c r="J107" s="27" t="s">
        <v>278</v>
      </c>
      <c r="K107" s="21" t="s">
        <v>101</v>
      </c>
      <c r="L107" s="21" t="s">
        <v>15</v>
      </c>
      <c r="M107" s="23">
        <v>43618</v>
      </c>
      <c r="N107" s="21">
        <v>260</v>
      </c>
      <c r="O107" s="22" t="s">
        <v>254</v>
      </c>
      <c r="P107" s="35" t="s">
        <v>76</v>
      </c>
      <c r="Q107" t="str">
        <f t="shared" si="16"/>
        <v>6'2</v>
      </c>
    </row>
    <row r="108" spans="1:17" ht="17" x14ac:dyDescent="0.2">
      <c r="A108" s="1" t="str">
        <f t="shared" si="17"/>
        <v>RB</v>
      </c>
      <c r="B108" s="3" t="str">
        <f t="shared" si="18"/>
        <v>Ty Thomason</v>
      </c>
      <c r="C108" s="6">
        <f t="shared" si="19"/>
        <v>70</v>
      </c>
      <c r="D108">
        <f t="shared" si="20"/>
        <v>225</v>
      </c>
      <c r="E108">
        <f>VLOOKUP(B108,'[1]Blank Depth'!$B$2:$E$122,4,FALSE)</f>
        <v>0.5</v>
      </c>
      <c r="F108">
        <f t="shared" si="21"/>
        <v>2</v>
      </c>
      <c r="I108" s="32">
        <v>35</v>
      </c>
      <c r="J108" s="24" t="s">
        <v>279</v>
      </c>
      <c r="K108" s="18" t="s">
        <v>116</v>
      </c>
      <c r="L108" s="18" t="s">
        <v>102</v>
      </c>
      <c r="M108" s="20">
        <v>43595</v>
      </c>
      <c r="N108" s="18">
        <v>225</v>
      </c>
      <c r="O108" s="19" t="s">
        <v>96</v>
      </c>
      <c r="P108" s="33" t="s">
        <v>76</v>
      </c>
      <c r="Q108" t="str">
        <f t="shared" si="16"/>
        <v>5'10</v>
      </c>
    </row>
    <row r="109" spans="1:17" ht="17" x14ac:dyDescent="0.2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205</v>
      </c>
      <c r="E109">
        <f>VLOOKUP(B109,'[1]Blank Depth'!$B$2:$E$122,4,FALSE)</f>
        <v>0.94510000000000005</v>
      </c>
      <c r="F109">
        <f t="shared" si="21"/>
        <v>4</v>
      </c>
      <c r="I109" s="34">
        <v>1</v>
      </c>
      <c r="J109" s="27" t="s">
        <v>280</v>
      </c>
      <c r="K109" s="21" t="s">
        <v>98</v>
      </c>
      <c r="L109" s="21" t="s">
        <v>102</v>
      </c>
      <c r="M109" s="23">
        <v>43618</v>
      </c>
      <c r="N109" s="21">
        <v>205</v>
      </c>
      <c r="O109" s="22" t="s">
        <v>281</v>
      </c>
      <c r="P109" s="35" t="s">
        <v>76</v>
      </c>
      <c r="Q109" t="str">
        <f t="shared" si="16"/>
        <v>6'2</v>
      </c>
    </row>
    <row r="110" spans="1:17" ht="17" x14ac:dyDescent="0.2">
      <c r="A110" s="1" t="str">
        <f t="shared" si="17"/>
        <v>S</v>
      </c>
      <c r="B110" s="3" t="str">
        <f t="shared" si="18"/>
        <v>Elijah Turner</v>
      </c>
      <c r="C110" s="6">
        <f t="shared" si="19"/>
        <v>71</v>
      </c>
      <c r="D110">
        <f t="shared" si="20"/>
        <v>190</v>
      </c>
      <c r="E110">
        <v>0.5</v>
      </c>
      <c r="F110">
        <f t="shared" si="21"/>
        <v>2</v>
      </c>
      <c r="I110" s="32">
        <v>38</v>
      </c>
      <c r="J110" s="24" t="s">
        <v>282</v>
      </c>
      <c r="K110" s="18" t="s">
        <v>84</v>
      </c>
      <c r="L110" s="18" t="s">
        <v>74</v>
      </c>
      <c r="M110" s="20">
        <v>43596</v>
      </c>
      <c r="N110" s="18">
        <v>190</v>
      </c>
      <c r="O110" s="19" t="s">
        <v>283</v>
      </c>
      <c r="P110" s="33" t="s">
        <v>76</v>
      </c>
      <c r="Q110" t="str">
        <f t="shared" si="16"/>
        <v>5'11</v>
      </c>
    </row>
    <row r="111" spans="1:17" ht="26" x14ac:dyDescent="0.2">
      <c r="A111" s="1" t="str">
        <f t="shared" si="17"/>
        <v>S</v>
      </c>
      <c r="B111" s="3" t="str">
        <f t="shared" si="18"/>
        <v>Nolan Turner</v>
      </c>
      <c r="C111" s="6">
        <f t="shared" si="19"/>
        <v>73</v>
      </c>
      <c r="D111">
        <f t="shared" si="20"/>
        <v>205</v>
      </c>
      <c r="E111">
        <f>VLOOKUP(B111,'[1]Blank Depth'!$B$2:$E$122,4,FALSE)</f>
        <v>0.5</v>
      </c>
      <c r="F111">
        <f t="shared" si="21"/>
        <v>2</v>
      </c>
      <c r="I111" s="34">
        <v>24</v>
      </c>
      <c r="J111" s="27" t="s">
        <v>284</v>
      </c>
      <c r="K111" s="21" t="s">
        <v>84</v>
      </c>
      <c r="L111" s="21" t="s">
        <v>95</v>
      </c>
      <c r="M111" s="23">
        <v>43617</v>
      </c>
      <c r="N111" s="21">
        <v>205</v>
      </c>
      <c r="O111" s="22" t="s">
        <v>134</v>
      </c>
      <c r="P111" s="35" t="s">
        <v>76</v>
      </c>
      <c r="Q111" t="str">
        <f t="shared" si="16"/>
        <v>6'1</v>
      </c>
    </row>
    <row r="112" spans="1:17" ht="17" x14ac:dyDescent="0.2">
      <c r="A112" s="1" t="str">
        <f t="shared" si="17"/>
        <v>LB</v>
      </c>
      <c r="B112" s="3" t="str">
        <f t="shared" si="18"/>
        <v>Regan Upshaw</v>
      </c>
      <c r="C112" s="6">
        <f t="shared" si="19"/>
        <v>71</v>
      </c>
      <c r="D112">
        <f t="shared" si="20"/>
        <v>235</v>
      </c>
      <c r="E112">
        <f>VLOOKUP(B112,'[1]Blank Depth'!$B$2:$E$122,4,FALSE)</f>
        <v>0.5</v>
      </c>
      <c r="F112">
        <f t="shared" si="21"/>
        <v>2</v>
      </c>
      <c r="I112" s="32">
        <v>53</v>
      </c>
      <c r="J112" s="24" t="s">
        <v>285</v>
      </c>
      <c r="K112" s="18" t="s">
        <v>90</v>
      </c>
      <c r="L112" s="18" t="s">
        <v>95</v>
      </c>
      <c r="M112" s="20">
        <v>43596</v>
      </c>
      <c r="N112" s="18">
        <v>235</v>
      </c>
      <c r="O112" s="19" t="s">
        <v>286</v>
      </c>
      <c r="P112" s="33" t="s">
        <v>76</v>
      </c>
      <c r="Q112" t="str">
        <f t="shared" si="16"/>
        <v>5'11</v>
      </c>
    </row>
    <row r="113" spans="1:17" ht="17" x14ac:dyDescent="0.2">
      <c r="A113" s="1" t="str">
        <f t="shared" si="17"/>
        <v>LB</v>
      </c>
      <c r="B113" s="16" t="str">
        <f t="shared" si="18"/>
        <v>Jake Venables</v>
      </c>
      <c r="C113" s="6">
        <f t="shared" si="19"/>
        <v>73</v>
      </c>
      <c r="D113">
        <f t="shared" si="20"/>
        <v>225</v>
      </c>
      <c r="E113">
        <v>0.88219999999999998</v>
      </c>
      <c r="F113">
        <f t="shared" si="21"/>
        <v>3</v>
      </c>
      <c r="I113" s="34">
        <v>15</v>
      </c>
      <c r="J113" s="27" t="s">
        <v>287</v>
      </c>
      <c r="K113" s="21" t="s">
        <v>90</v>
      </c>
      <c r="L113" s="21" t="s">
        <v>15</v>
      </c>
      <c r="M113" s="23">
        <v>43617</v>
      </c>
      <c r="N113" s="21">
        <v>225</v>
      </c>
      <c r="O113" s="22" t="s">
        <v>85</v>
      </c>
      <c r="P113" s="35" t="s">
        <v>76</v>
      </c>
      <c r="Q113" t="str">
        <f t="shared" si="16"/>
        <v>6'1</v>
      </c>
    </row>
    <row r="114" spans="1:17" x14ac:dyDescent="0.2">
      <c r="A114" s="1" t="str">
        <f t="shared" si="17"/>
        <v>OT</v>
      </c>
      <c r="B114" s="16" t="str">
        <f t="shared" si="18"/>
        <v>Blake Vinson</v>
      </c>
      <c r="C114" s="6">
        <f t="shared" si="19"/>
        <v>76</v>
      </c>
      <c r="D114">
        <f t="shared" si="20"/>
        <v>285</v>
      </c>
      <c r="E114">
        <f>VLOOKUP(B114,'[1]Blank Depth'!$B$2:$E$122,4,FALSE)</f>
        <v>0.88629999999999998</v>
      </c>
      <c r="F114">
        <f t="shared" si="21"/>
        <v>3</v>
      </c>
      <c r="I114" s="32">
        <v>72</v>
      </c>
      <c r="J114" s="19" t="s">
        <v>288</v>
      </c>
      <c r="K114" s="18" t="s">
        <v>73</v>
      </c>
      <c r="L114" s="18" t="s">
        <v>15</v>
      </c>
      <c r="M114" s="20">
        <v>43620</v>
      </c>
      <c r="N114" s="18">
        <v>285</v>
      </c>
      <c r="O114" s="19" t="s">
        <v>289</v>
      </c>
      <c r="P114" s="33" t="s">
        <v>76</v>
      </c>
      <c r="Q114" t="str">
        <f t="shared" si="16"/>
        <v>6'4</v>
      </c>
    </row>
    <row r="115" spans="1:17" ht="17" x14ac:dyDescent="0.2">
      <c r="A115" s="1" t="str">
        <f t="shared" si="17"/>
        <v>S</v>
      </c>
      <c r="B115" s="16" t="str">
        <f t="shared" si="18"/>
        <v>K'Von Wallace</v>
      </c>
      <c r="C115" s="6">
        <f t="shared" si="19"/>
        <v>71</v>
      </c>
      <c r="D115">
        <f t="shared" si="20"/>
        <v>210</v>
      </c>
      <c r="E115">
        <f>VLOOKUP(B115,'[1]Blank Depth'!$B$2:$E$122,4,FALSE)</f>
        <v>0.82430000000000003</v>
      </c>
      <c r="F115">
        <f t="shared" si="21"/>
        <v>3</v>
      </c>
      <c r="I115" s="34">
        <v>12</v>
      </c>
      <c r="J115" s="27" t="s">
        <v>290</v>
      </c>
      <c r="K115" s="21" t="s">
        <v>84</v>
      </c>
      <c r="L115" s="21" t="s">
        <v>74</v>
      </c>
      <c r="M115" s="23">
        <v>43596</v>
      </c>
      <c r="N115" s="21">
        <v>210</v>
      </c>
      <c r="O115" s="22" t="s">
        <v>144</v>
      </c>
      <c r="P115" s="35" t="s">
        <v>76</v>
      </c>
      <c r="Q115" t="str">
        <f t="shared" si="16"/>
        <v>5'11</v>
      </c>
    </row>
    <row r="116" spans="1:17" x14ac:dyDescent="0.2">
      <c r="A116" s="1" t="str">
        <f t="shared" si="17"/>
        <v>LB</v>
      </c>
      <c r="B116" s="16" t="str">
        <f t="shared" si="18"/>
        <v>Tristan Walliser</v>
      </c>
      <c r="C116" s="6">
        <f t="shared" si="19"/>
        <v>75</v>
      </c>
      <c r="D116">
        <f t="shared" si="20"/>
        <v>200</v>
      </c>
      <c r="E116">
        <v>0.5</v>
      </c>
      <c r="F116">
        <f t="shared" si="21"/>
        <v>2</v>
      </c>
      <c r="I116" s="32">
        <v>89</v>
      </c>
      <c r="J116" s="19" t="s">
        <v>291</v>
      </c>
      <c r="K116" s="18" t="s">
        <v>90</v>
      </c>
      <c r="L116" s="18" t="s">
        <v>95</v>
      </c>
      <c r="M116" s="20">
        <v>43619</v>
      </c>
      <c r="N116" s="18">
        <v>200</v>
      </c>
      <c r="O116" s="19" t="s">
        <v>292</v>
      </c>
      <c r="P116" s="33" t="s">
        <v>76</v>
      </c>
      <c r="Q116" t="str">
        <f t="shared" si="16"/>
        <v>6'3</v>
      </c>
    </row>
    <row r="117" spans="1:17" ht="26" x14ac:dyDescent="0.2">
      <c r="A117" s="1" t="str">
        <f t="shared" si="17"/>
        <v>DT</v>
      </c>
      <c r="B117" s="16" t="str">
        <f t="shared" si="18"/>
        <v>Christian Wilkins</v>
      </c>
      <c r="C117" s="6">
        <f t="shared" si="19"/>
        <v>76</v>
      </c>
      <c r="D117">
        <f t="shared" si="20"/>
        <v>315</v>
      </c>
      <c r="E117">
        <f>VLOOKUP(B117,'[1]Blank Depth'!$B$2:$E$122,4,FALSE)</f>
        <v>0.98929999999999996</v>
      </c>
      <c r="F117">
        <f t="shared" si="21"/>
        <v>5</v>
      </c>
      <c r="I117" s="34">
        <v>42</v>
      </c>
      <c r="J117" s="27" t="s">
        <v>293</v>
      </c>
      <c r="K117" s="21" t="s">
        <v>133</v>
      </c>
      <c r="L117" s="21" t="s">
        <v>102</v>
      </c>
      <c r="M117" s="23">
        <v>43620</v>
      </c>
      <c r="N117" s="21">
        <v>315</v>
      </c>
      <c r="O117" s="22" t="s">
        <v>294</v>
      </c>
      <c r="P117" s="35" t="s">
        <v>76</v>
      </c>
      <c r="Q117" t="str">
        <f t="shared" si="16"/>
        <v>6'4</v>
      </c>
    </row>
    <row r="118" spans="1:17" ht="17" x14ac:dyDescent="0.2">
      <c r="A118" s="1" t="str">
        <f t="shared" si="17"/>
        <v>TE</v>
      </c>
      <c r="B118" s="16" t="str">
        <f t="shared" si="18"/>
        <v>Garrett Williams</v>
      </c>
      <c r="C118" s="6">
        <f t="shared" si="19"/>
        <v>74</v>
      </c>
      <c r="D118">
        <f t="shared" si="20"/>
        <v>235</v>
      </c>
      <c r="E118">
        <f>VLOOKUP(B118,'[1]Blank Depth'!$B$2:$E$122,4,FALSE)</f>
        <v>0.92169999999999996</v>
      </c>
      <c r="F118">
        <f t="shared" si="21"/>
        <v>4</v>
      </c>
      <c r="I118" s="32">
        <v>44</v>
      </c>
      <c r="J118" s="24" t="s">
        <v>295</v>
      </c>
      <c r="K118" s="18" t="s">
        <v>78</v>
      </c>
      <c r="L118" s="18" t="s">
        <v>74</v>
      </c>
      <c r="M118" s="20">
        <v>43618</v>
      </c>
      <c r="N118" s="18">
        <v>235</v>
      </c>
      <c r="O118" s="19" t="s">
        <v>296</v>
      </c>
      <c r="P118" s="33" t="s">
        <v>76</v>
      </c>
      <c r="Q118" t="str">
        <f t="shared" si="16"/>
        <v>6'2</v>
      </c>
    </row>
    <row r="119" spans="1:17" ht="17" x14ac:dyDescent="0.2">
      <c r="A119" s="1" t="str">
        <f t="shared" si="17"/>
        <v>LB</v>
      </c>
      <c r="B119" s="16" t="str">
        <f t="shared" si="18"/>
        <v>Jalen Williams</v>
      </c>
      <c r="C119" s="6">
        <f t="shared" si="19"/>
        <v>69</v>
      </c>
      <c r="D119">
        <f t="shared" si="20"/>
        <v>225</v>
      </c>
      <c r="E119">
        <f>VLOOKUP(B119,'[1]Blank Depth'!$B$2:$E$122,4,FALSE)</f>
        <v>0.79249999999999998</v>
      </c>
      <c r="F119">
        <f t="shared" si="21"/>
        <v>2</v>
      </c>
      <c r="I119" s="34">
        <v>30</v>
      </c>
      <c r="J119" s="27" t="s">
        <v>297</v>
      </c>
      <c r="K119" s="21" t="s">
        <v>90</v>
      </c>
      <c r="L119" s="21" t="s">
        <v>102</v>
      </c>
      <c r="M119" s="23">
        <v>43594</v>
      </c>
      <c r="N119" s="21">
        <v>225</v>
      </c>
      <c r="O119" s="22" t="s">
        <v>176</v>
      </c>
      <c r="P119" s="35" t="s">
        <v>76</v>
      </c>
      <c r="Q119" t="str">
        <f t="shared" si="16"/>
        <v>5'9</v>
      </c>
    </row>
    <row r="120" spans="1:17" ht="26" x14ac:dyDescent="0.2">
      <c r="A120" s="1" t="str">
        <f t="shared" si="17"/>
        <v>DT</v>
      </c>
      <c r="B120" s="16" t="str">
        <f t="shared" si="18"/>
        <v>Jordan Williams</v>
      </c>
      <c r="C120" s="6">
        <f t="shared" si="19"/>
        <v>76</v>
      </c>
      <c r="D120">
        <f t="shared" si="20"/>
        <v>310</v>
      </c>
      <c r="E120">
        <f>VLOOKUP(B120,'[1]Blank Depth'!$B$2:$E$122,4,FALSE)</f>
        <v>0.92989999999999995</v>
      </c>
      <c r="F120">
        <f t="shared" si="21"/>
        <v>4</v>
      </c>
      <c r="I120" s="32">
        <v>59</v>
      </c>
      <c r="J120" s="24" t="s">
        <v>298</v>
      </c>
      <c r="K120" s="18" t="s">
        <v>133</v>
      </c>
      <c r="L120" s="18" t="s">
        <v>15</v>
      </c>
      <c r="M120" s="20">
        <v>43620</v>
      </c>
      <c r="N120" s="18">
        <v>310</v>
      </c>
      <c r="O120" s="19" t="s">
        <v>299</v>
      </c>
      <c r="P120" s="33" t="s">
        <v>76</v>
      </c>
      <c r="Q120" t="str">
        <f t="shared" si="16"/>
        <v>6'4</v>
      </c>
    </row>
    <row r="121" spans="1:17" ht="18" thickBot="1" x14ac:dyDescent="0.25">
      <c r="A121" s="1" t="str">
        <f t="shared" si="17"/>
        <v>CB</v>
      </c>
      <c r="B121" s="16" t="str">
        <f t="shared" si="18"/>
        <v>LeAnthony Williams</v>
      </c>
      <c r="C121" s="6">
        <f t="shared" si="19"/>
        <v>71</v>
      </c>
      <c r="D121">
        <f t="shared" si="20"/>
        <v>180</v>
      </c>
      <c r="E121">
        <f>VLOOKUP(B121,'[1]Blank Depth'!$B$2:$E$122,4,FALSE)</f>
        <v>0.92130000000000001</v>
      </c>
      <c r="F121">
        <f t="shared" si="21"/>
        <v>4</v>
      </c>
      <c r="I121" s="36">
        <v>20</v>
      </c>
      <c r="J121" s="37" t="s">
        <v>300</v>
      </c>
      <c r="K121" s="38" t="s">
        <v>124</v>
      </c>
      <c r="L121" s="38" t="s">
        <v>15</v>
      </c>
      <c r="M121" s="39">
        <v>43596</v>
      </c>
      <c r="N121" s="38">
        <v>180</v>
      </c>
      <c r="O121" s="40" t="s">
        <v>214</v>
      </c>
      <c r="P121" s="41" t="s">
        <v>76</v>
      </c>
      <c r="Q121" t="str">
        <f t="shared" si="16"/>
        <v>5'11</v>
      </c>
    </row>
    <row r="124" spans="1:17" x14ac:dyDescent="0.2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 x14ac:dyDescent="0.2">
      <c r="A125">
        <v>1</v>
      </c>
      <c r="B125" t="s">
        <v>401</v>
      </c>
      <c r="C125" s="6">
        <v>48</v>
      </c>
      <c r="D125">
        <v>7</v>
      </c>
      <c r="E125" t="str">
        <f>IF(C125&gt;D125,"T","F")</f>
        <v>T</v>
      </c>
      <c r="F125" t="s">
        <v>65</v>
      </c>
      <c r="G125">
        <v>543</v>
      </c>
      <c r="H125">
        <v>247</v>
      </c>
      <c r="I125">
        <v>2</v>
      </c>
      <c r="J125" s="6" t="s">
        <v>402</v>
      </c>
    </row>
    <row r="126" spans="1:17" x14ac:dyDescent="0.2">
      <c r="A126">
        <v>2</v>
      </c>
      <c r="B126" t="s">
        <v>403</v>
      </c>
      <c r="C126" s="6">
        <v>28</v>
      </c>
      <c r="D126">
        <v>26</v>
      </c>
      <c r="E126" t="str">
        <f t="shared" ref="E126:E139" si="22">IF(C126&gt;D126,"T","F")</f>
        <v>T</v>
      </c>
      <c r="F126" t="s">
        <v>404</v>
      </c>
      <c r="G126">
        <v>413</v>
      </c>
      <c r="H126">
        <v>501</v>
      </c>
      <c r="I126">
        <v>2</v>
      </c>
      <c r="J126" s="6" t="s">
        <v>402</v>
      </c>
    </row>
    <row r="127" spans="1:17" x14ac:dyDescent="0.2">
      <c r="A127">
        <v>3</v>
      </c>
      <c r="B127" t="s">
        <v>405</v>
      </c>
      <c r="C127" s="6">
        <v>38</v>
      </c>
      <c r="D127">
        <v>7</v>
      </c>
      <c r="E127" t="str">
        <f t="shared" si="22"/>
        <v>T</v>
      </c>
      <c r="F127" t="s">
        <v>65</v>
      </c>
      <c r="G127">
        <v>595</v>
      </c>
      <c r="H127">
        <v>140</v>
      </c>
      <c r="I127">
        <v>2</v>
      </c>
      <c r="J127" s="6" t="s">
        <v>402</v>
      </c>
    </row>
    <row r="128" spans="1:17" x14ac:dyDescent="0.2">
      <c r="A128">
        <v>4</v>
      </c>
      <c r="B128" t="s">
        <v>406</v>
      </c>
      <c r="C128" s="6">
        <v>49</v>
      </c>
      <c r="D128">
        <v>21</v>
      </c>
      <c r="E128" t="str">
        <f t="shared" si="22"/>
        <v>T</v>
      </c>
      <c r="F128" t="s">
        <v>404</v>
      </c>
      <c r="G128">
        <v>480</v>
      </c>
      <c r="H128">
        <v>203</v>
      </c>
      <c r="I128">
        <v>3</v>
      </c>
      <c r="J128" s="6" t="s">
        <v>402</v>
      </c>
    </row>
    <row r="129" spans="1:10" x14ac:dyDescent="0.2">
      <c r="A129">
        <v>5</v>
      </c>
      <c r="B129" t="s">
        <v>407</v>
      </c>
      <c r="C129" s="6">
        <v>27</v>
      </c>
      <c r="D129">
        <v>23</v>
      </c>
      <c r="E129" t="str">
        <f t="shared" si="22"/>
        <v>T</v>
      </c>
      <c r="F129" t="s">
        <v>65</v>
      </c>
      <c r="G129">
        <v>469</v>
      </c>
      <c r="H129">
        <v>311</v>
      </c>
      <c r="I129">
        <v>3</v>
      </c>
      <c r="J129" s="6" t="s">
        <v>402</v>
      </c>
    </row>
    <row r="130" spans="1:10" x14ac:dyDescent="0.2">
      <c r="A130">
        <v>6</v>
      </c>
      <c r="B130" t="s">
        <v>408</v>
      </c>
      <c r="C130" s="6">
        <v>63</v>
      </c>
      <c r="D130">
        <v>3</v>
      </c>
      <c r="E130" t="str">
        <f t="shared" si="22"/>
        <v>T</v>
      </c>
      <c r="F130" t="s">
        <v>404</v>
      </c>
      <c r="G130">
        <v>698</v>
      </c>
      <c r="H130">
        <v>249</v>
      </c>
      <c r="I130">
        <v>4</v>
      </c>
      <c r="J130" s="6" t="s">
        <v>402</v>
      </c>
    </row>
    <row r="131" spans="1:10" x14ac:dyDescent="0.2">
      <c r="A131">
        <v>7</v>
      </c>
      <c r="B131" t="s">
        <v>409</v>
      </c>
      <c r="C131" s="6">
        <v>41</v>
      </c>
      <c r="D131">
        <v>7</v>
      </c>
      <c r="E131" t="str">
        <f t="shared" si="22"/>
        <v>T</v>
      </c>
      <c r="F131" t="s">
        <v>65</v>
      </c>
      <c r="G131">
        <v>471</v>
      </c>
      <c r="H131">
        <v>297</v>
      </c>
      <c r="I131">
        <v>3</v>
      </c>
      <c r="J131">
        <v>16</v>
      </c>
    </row>
    <row r="132" spans="1:10" x14ac:dyDescent="0.2">
      <c r="A132">
        <v>8</v>
      </c>
      <c r="B132" t="s">
        <v>410</v>
      </c>
      <c r="C132" s="6">
        <v>59</v>
      </c>
      <c r="D132">
        <v>10</v>
      </c>
      <c r="E132" t="str">
        <f t="shared" si="22"/>
        <v>T</v>
      </c>
      <c r="F132" t="s">
        <v>404</v>
      </c>
      <c r="G132">
        <v>524</v>
      </c>
      <c r="H132">
        <v>247</v>
      </c>
      <c r="I132">
        <v>2</v>
      </c>
      <c r="J132" t="s">
        <v>402</v>
      </c>
    </row>
    <row r="133" spans="1:10" x14ac:dyDescent="0.2">
      <c r="A133">
        <v>9</v>
      </c>
      <c r="B133" t="s">
        <v>411</v>
      </c>
      <c r="C133" s="6">
        <v>77</v>
      </c>
      <c r="D133">
        <v>16</v>
      </c>
      <c r="E133" t="str">
        <f t="shared" si="22"/>
        <v>T</v>
      </c>
      <c r="F133" t="s">
        <v>65</v>
      </c>
      <c r="G133">
        <v>661</v>
      </c>
      <c r="H133">
        <v>312</v>
      </c>
      <c r="I133">
        <v>2</v>
      </c>
      <c r="J133" t="s">
        <v>402</v>
      </c>
    </row>
    <row r="134" spans="1:10" x14ac:dyDescent="0.2">
      <c r="A134">
        <v>10</v>
      </c>
      <c r="B134" t="s">
        <v>412</v>
      </c>
      <c r="C134" s="6">
        <v>27</v>
      </c>
      <c r="D134">
        <v>7</v>
      </c>
      <c r="E134" t="str">
        <f t="shared" si="22"/>
        <v>T</v>
      </c>
      <c r="F134" t="s">
        <v>404</v>
      </c>
      <c r="G134">
        <v>424</v>
      </c>
      <c r="H134">
        <v>113</v>
      </c>
      <c r="I134">
        <v>2</v>
      </c>
      <c r="J134">
        <v>17</v>
      </c>
    </row>
    <row r="135" spans="1:10" x14ac:dyDescent="0.2">
      <c r="A135">
        <v>11</v>
      </c>
      <c r="B135" t="s">
        <v>413</v>
      </c>
      <c r="C135" s="6">
        <v>35</v>
      </c>
      <c r="D135">
        <v>6</v>
      </c>
      <c r="E135" t="str">
        <f t="shared" si="22"/>
        <v>T</v>
      </c>
      <c r="F135" t="s">
        <v>65</v>
      </c>
      <c r="G135">
        <v>459</v>
      </c>
      <c r="H135">
        <v>262</v>
      </c>
      <c r="I135">
        <v>2</v>
      </c>
      <c r="J135" t="s">
        <v>402</v>
      </c>
    </row>
    <row r="136" spans="1:10" x14ac:dyDescent="0.2">
      <c r="A136">
        <v>12</v>
      </c>
      <c r="B136" t="s">
        <v>414</v>
      </c>
      <c r="C136" s="6">
        <v>56</v>
      </c>
      <c r="D136">
        <v>35</v>
      </c>
      <c r="E136" t="str">
        <f t="shared" si="22"/>
        <v>T</v>
      </c>
      <c r="F136" t="s">
        <v>65</v>
      </c>
      <c r="G136">
        <v>744</v>
      </c>
      <c r="H136">
        <v>600</v>
      </c>
      <c r="I136">
        <v>2</v>
      </c>
      <c r="J136" t="s">
        <v>402</v>
      </c>
    </row>
    <row r="137" spans="1:10" x14ac:dyDescent="0.2">
      <c r="A137">
        <v>13</v>
      </c>
      <c r="B137" t="s">
        <v>415</v>
      </c>
      <c r="C137" s="6">
        <v>42</v>
      </c>
      <c r="D137">
        <v>10</v>
      </c>
      <c r="E137" t="str">
        <f t="shared" si="22"/>
        <v>T</v>
      </c>
      <c r="F137" t="s">
        <v>66</v>
      </c>
      <c r="G137">
        <v>419</v>
      </c>
      <c r="H137">
        <v>199</v>
      </c>
      <c r="I137">
        <v>2</v>
      </c>
      <c r="J137" t="s">
        <v>402</v>
      </c>
    </row>
    <row r="138" spans="1:10" x14ac:dyDescent="0.2">
      <c r="A138">
        <v>14</v>
      </c>
      <c r="B138" t="s">
        <v>416</v>
      </c>
      <c r="C138" s="6">
        <v>30</v>
      </c>
      <c r="D138">
        <v>3</v>
      </c>
      <c r="E138" t="str">
        <f t="shared" si="22"/>
        <v>T</v>
      </c>
      <c r="F138" t="s">
        <v>66</v>
      </c>
      <c r="G138">
        <v>538</v>
      </c>
      <c r="H138">
        <v>248</v>
      </c>
      <c r="I138">
        <v>2</v>
      </c>
      <c r="J138">
        <v>3</v>
      </c>
    </row>
    <row r="139" spans="1:10" x14ac:dyDescent="0.2">
      <c r="A139">
        <v>15</v>
      </c>
      <c r="B139" t="s">
        <v>417</v>
      </c>
      <c r="C139" s="6">
        <v>44</v>
      </c>
      <c r="D139">
        <v>16</v>
      </c>
      <c r="E139" t="str">
        <f t="shared" si="22"/>
        <v>T</v>
      </c>
      <c r="F139" t="s">
        <v>66</v>
      </c>
      <c r="G139">
        <v>482</v>
      </c>
      <c r="H139">
        <v>443</v>
      </c>
      <c r="I139">
        <v>2</v>
      </c>
      <c r="J139">
        <v>1</v>
      </c>
    </row>
  </sheetData>
  <autoFilter ref="A1:B121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8/player/147/1094388/index.html" xr:uid="{FEC56BDC-A9EA-49A5-B161-5C9EEFA23B0A}"/>
    <hyperlink ref="J8" r:id="rId2" display="http://www.cfbstats.com/2018/player/147/1086441/index.html" xr:uid="{365D3642-3292-402F-89D9-E13DBC3DEB1F}"/>
    <hyperlink ref="J11" r:id="rId3" display="http://www.cfbstats.com/2018/player/147/1070283/index.html" xr:uid="{5A242B0D-ADC9-47B5-85C7-252FE72B9203}"/>
    <hyperlink ref="J12" r:id="rId4" display="http://www.cfbstats.com/2018/player/147/1070270/index.html" xr:uid="{101D778A-F325-4664-B075-411D0E4EF4A6}"/>
    <hyperlink ref="J13" r:id="rId5" display="http://www.cfbstats.com/2018/player/147/1094406/index.html" xr:uid="{9CA8C8CF-3E05-43B2-B98E-9CD62CB23677}"/>
    <hyperlink ref="J14" r:id="rId6" display="http://www.cfbstats.com/2018/player/147/1070303/index.html" xr:uid="{FFCC7773-E695-48EA-89A0-381602AEECC8}"/>
    <hyperlink ref="J15" r:id="rId7" display="http://www.cfbstats.com/2018/player/147/1078486/index.html" xr:uid="{EB76C51B-831A-472F-AED5-FB9541E9CF3A}"/>
    <hyperlink ref="J16" r:id="rId8" display="http://www.cfbstats.com/2018/player/147/1078484/index.html" xr:uid="{838FB230-6387-4A85-8E96-428923E94E54}"/>
    <hyperlink ref="J17" r:id="rId9" display="http://www.cfbstats.com/2018/player/147/1062724/index.html" xr:uid="{F3F7F2AF-D052-4A13-8950-FDBDBABFDC4C}"/>
    <hyperlink ref="J18" r:id="rId10" display="http://www.cfbstats.com/2018/player/147/1070292/index.html" xr:uid="{2AFEE508-17BB-4ACF-A503-7C95302529D9}"/>
    <hyperlink ref="J20" r:id="rId11" display="http://www.cfbstats.com/2018/player/147/1070274/index.html" xr:uid="{CD4D8841-F363-438F-9637-4105BE6B57F6}"/>
    <hyperlink ref="J21" r:id="rId12" display="http://www.cfbstats.com/2018/player/147/1070276/index.html" xr:uid="{1CCE9D97-BE0C-494B-8010-02B0DEDADF45}"/>
    <hyperlink ref="J24" r:id="rId13" display="http://www.cfbstats.com/2018/player/147/1094401/index.html" xr:uid="{D6D6AA68-5182-4F4D-B61D-3CD0AD180620}"/>
    <hyperlink ref="J28" r:id="rId14" display="http://www.cfbstats.com/2018/player/147/1086456/index.html" xr:uid="{798F3BE4-C209-48C7-AFB4-48B77ED1E75D}"/>
    <hyperlink ref="J30" r:id="rId15" display="http://www.cfbstats.com/2018/player/147/1078487/index.html" xr:uid="{35EF298F-5300-4152-936C-BE49D8F07565}"/>
    <hyperlink ref="J31" r:id="rId16" display="http://www.cfbstats.com/2018/player/147/1070304/index.html" xr:uid="{0CA6715B-98D3-4656-90A2-5570FC1E2371}"/>
    <hyperlink ref="J32" r:id="rId17" display="http://www.cfbstats.com/2018/player/147/1070291/index.html" xr:uid="{722D224E-6FD5-461A-B011-E23769D2295D}"/>
    <hyperlink ref="J33" r:id="rId18" display="http://www.cfbstats.com/2018/player/147/1086445/index.html" xr:uid="{8FD671B1-03C7-46F6-AD1E-CEFDD5356A99}"/>
    <hyperlink ref="J34" r:id="rId19" display="http://www.cfbstats.com/2018/player/147/1094408/index.html" xr:uid="{2711C07D-0274-4A7D-8ADF-C48D22B240F8}"/>
    <hyperlink ref="J37" r:id="rId20" display="http://www.cfbstats.com/2018/player/147/1094404/index.html" xr:uid="{AEBE8F85-851E-4206-8B84-0314D970806F}"/>
    <hyperlink ref="J39" r:id="rId21" display="http://www.cfbstats.com/2018/player/147/1094397/index.html" xr:uid="{7600349C-CECE-4505-A867-981356A6DA3F}"/>
    <hyperlink ref="J40" r:id="rId22" display="http://www.cfbstats.com/2018/player/147/1086454/index.html" xr:uid="{DE4C7A8E-477E-455C-B0B1-B4B86EAFB602}"/>
    <hyperlink ref="J42" r:id="rId23" display="http://www.cfbstats.com/2018/player/147/1070302/index.html" xr:uid="{6039AE87-773C-417D-B91C-B67D3A6017C9}"/>
    <hyperlink ref="J43" r:id="rId24" display="http://www.cfbstats.com/2018/player/147/1070296/index.html" xr:uid="{A8D9D789-8B3A-49D5-9DED-8799DEFC8A41}"/>
    <hyperlink ref="J44" r:id="rId25" display="http://www.cfbstats.com/2018/player/147/1070299/index.html" xr:uid="{37D031BE-82E9-46A7-AA7A-20857A5DB56F}"/>
    <hyperlink ref="J48" r:id="rId26" display="http://www.cfbstats.com/2018/player/147/1070271/index.html" xr:uid="{A96C5E5D-E502-4E2C-B4F0-65D4ACF97575}"/>
    <hyperlink ref="J49" r:id="rId27" display="http://www.cfbstats.com/2018/player/147/1094387/index.html" xr:uid="{C5C9D9AB-A754-454A-9618-9ED138D4D8AA}"/>
    <hyperlink ref="J51" r:id="rId28" display="http://www.cfbstats.com/2018/player/147/1062726/index.html" xr:uid="{8E54B645-4BD4-4E83-879D-C1DBF30CBBCE}"/>
    <hyperlink ref="J52" r:id="rId29" display="http://www.cfbstats.com/2018/player/147/1078468/index.html" xr:uid="{CE57A181-47DD-4365-9530-5E3FE093A456}"/>
    <hyperlink ref="J53" r:id="rId30" display="http://www.cfbstats.com/2018/player/147/1094396/index.html" xr:uid="{57B78BCC-2AB6-4DA0-8A00-43ED80F98E1D}"/>
    <hyperlink ref="J54" r:id="rId31" display="http://www.cfbstats.com/2018/player/147/1078500/index.html" xr:uid="{601D4186-CEE7-4922-AC95-561759F79123}"/>
    <hyperlink ref="J56" r:id="rId32" display="http://www.cfbstats.com/2018/player/147/1078492/index.html" xr:uid="{CC85305D-7DD0-41A3-BFDE-A395F1DEEC26}"/>
    <hyperlink ref="J57" r:id="rId33" display="http://www.cfbstats.com/2018/player/147/1078498/index.html" xr:uid="{4F4F360A-3003-42FF-BDDA-98EA4F90F1FF}"/>
    <hyperlink ref="J58" r:id="rId34" display="http://www.cfbstats.com/2018/player/147/1094389/index.html" xr:uid="{44CEC547-C2A8-4CCC-98C7-5D74E142AFE4}"/>
    <hyperlink ref="J60" r:id="rId35" display="http://www.cfbstats.com/2018/player/147/1078478/index.html" xr:uid="{6BAD7B8D-81B6-4073-A918-6BC36E673615}"/>
    <hyperlink ref="J68" r:id="rId36" display="http://www.cfbstats.com/2018/player/147/1094400/index.html" xr:uid="{BA21EF5B-7D05-476D-971E-0B7DE601020C}"/>
    <hyperlink ref="J70" r:id="rId37" display="http://www.cfbstats.com/2018/player/147/1078479/index.html" xr:uid="{DF1F1E6F-DF5B-404E-AE87-8A17A0E41BFB}"/>
    <hyperlink ref="J71" r:id="rId38" display="http://www.cfbstats.com/2018/player/147/1070289/index.html" xr:uid="{68FF216A-DF86-41F3-813A-4ABC4B0F896A}"/>
    <hyperlink ref="J72" r:id="rId39" display="http://www.cfbstats.com/2018/player/147/1078482/index.html" xr:uid="{61DDE451-7FE1-4B6A-B1CE-945A253D123B}"/>
    <hyperlink ref="J75" r:id="rId40" display="http://www.cfbstats.com/2018/player/147/1078499/index.html" xr:uid="{37F5BF2C-BC8C-401B-BA35-1752B34EC1CE}"/>
    <hyperlink ref="J77" r:id="rId41" display="http://www.cfbstats.com/2018/player/147/1094403/index.html" xr:uid="{ECF67739-B5A7-4529-B070-5DAE849F118B}"/>
    <hyperlink ref="J78" r:id="rId42" display="http://www.cfbstats.com/2018/player/147/1078483/index.html" xr:uid="{29CE9302-3CF1-4EE5-A144-1FCEC6883F05}"/>
    <hyperlink ref="J81" r:id="rId43" display="http://www.cfbstats.com/2018/player/147/1062732/index.html" xr:uid="{B0E8E22E-EB1F-4B51-9BE5-A5150BEB33BF}"/>
    <hyperlink ref="J82" r:id="rId44" display="http://www.cfbstats.com/2018/player/147/1078485/index.html" xr:uid="{260C78AA-A1FF-4156-922E-41F69BBD69F2}"/>
    <hyperlink ref="J84" r:id="rId45" display="http://www.cfbstats.com/2018/player/147/1062727/index.html" xr:uid="{91FA7E48-2BD4-4CE8-B487-F9A92594F647}"/>
    <hyperlink ref="J85" r:id="rId46" display="http://www.cfbstats.com/2018/player/147/1062738/index.html" xr:uid="{468AEFA3-2B24-42CF-9A94-566DE5B94058}"/>
    <hyperlink ref="J86" r:id="rId47" display="http://www.cfbstats.com/2018/player/147/1086453/index.html" xr:uid="{86DE3C48-7919-4857-B22D-002D264DAC91}"/>
    <hyperlink ref="J87" r:id="rId48" display="http://www.cfbstats.com/2018/player/147/1094395/index.html" xr:uid="{0D1984B6-82F1-4DE0-9CD3-3A7CC8FC4705}"/>
    <hyperlink ref="J88" r:id="rId49" display="http://www.cfbstats.com/2018/player/147/1086452/index.html" xr:uid="{EC9D9CE8-F5F2-4EB8-92BA-2B4B9EEE8586}"/>
    <hyperlink ref="J89" r:id="rId50" display="http://www.cfbstats.com/2018/player/147/1086459/index.html" xr:uid="{BB1C39AC-55B8-4AA7-A510-AC378FD2B420}"/>
    <hyperlink ref="J90" r:id="rId51" display="http://www.cfbstats.com/2018/player/147/1076797/index.html" xr:uid="{4B83A7DE-D201-4C77-BAAB-10D828B5AB3B}"/>
    <hyperlink ref="J93" r:id="rId52" display="http://www.cfbstats.com/2018/player/147/1078466/index.html" xr:uid="{B41947C7-6A7C-4B7C-AF52-C7478F4D19EF}"/>
    <hyperlink ref="J94" r:id="rId53" display="http://www.cfbstats.com/2018/player/147/1078475/index.html" xr:uid="{4C895E81-4AA7-4863-86DF-2B8419BB2837}"/>
    <hyperlink ref="J95" r:id="rId54" display="http://www.cfbstats.com/2018/player/147/1078489/index.html" xr:uid="{FCA43FC8-6B36-4FFC-BFF4-5030FD198B6E}"/>
    <hyperlink ref="J96" r:id="rId55" display="http://www.cfbstats.com/2018/player/147/1062718/index.html" xr:uid="{877E8468-2F20-43E5-9684-137A652313FD}"/>
    <hyperlink ref="J97" r:id="rId56" display="http://www.cfbstats.com/2018/player/147/1070275/index.html" xr:uid="{6994C8B7-2593-42DE-8593-944944076ECE}"/>
    <hyperlink ref="J98" r:id="rId57" display="http://www.cfbstats.com/2018/player/147/1078463/index.html" xr:uid="{F3C1F1A1-2FD2-4971-B99C-A1BDEA6E1386}"/>
    <hyperlink ref="J99" r:id="rId58" display="http://www.cfbstats.com/2018/player/147/1086457/index.html" xr:uid="{95642F61-F241-4835-BF75-0B279C30C003}"/>
    <hyperlink ref="J100" r:id="rId59" display="http://www.cfbstats.com/2018/player/147/1062733/index.html" xr:uid="{646A3ED6-1718-400D-9244-F658F27F3237}"/>
    <hyperlink ref="J102" r:id="rId60" display="http://www.cfbstats.com/2018/player/147/1078490/index.html" xr:uid="{317F0408-FB6D-4F95-9E2B-BAB8B7EAE032}"/>
    <hyperlink ref="J105" r:id="rId61" display="http://www.cfbstats.com/2018/player/147/1086443/index.html" xr:uid="{D57B1FC6-7D45-457C-9D98-896DA16EED82}"/>
    <hyperlink ref="J106" r:id="rId62" display="http://www.cfbstats.com/2018/player/147/1086455/index.html" xr:uid="{14C0C49A-0AB5-4784-9AE2-66081950CE9F}"/>
    <hyperlink ref="J107" r:id="rId63" display="http://www.cfbstats.com/2018/player/147/1094394/index.html" xr:uid="{226E34DA-9D0B-4963-890F-0D5706D79389}"/>
    <hyperlink ref="J108" r:id="rId64" display="http://www.cfbstats.com/2018/player/147/1070301/index.html" xr:uid="{F6B61BAE-CB57-495E-BAFF-06C028AC4052}"/>
    <hyperlink ref="J109" r:id="rId65" display="http://www.cfbstats.com/2018/player/147/1062719/index.html" xr:uid="{CC0FFC60-C0DE-40A6-8C86-984D1D4373A1}"/>
    <hyperlink ref="J110" r:id="rId66" display="http://www.cfbstats.com/2018/player/147/1083790/index.html" xr:uid="{4FB268A4-D109-4224-A2F5-5639D8D1F582}"/>
    <hyperlink ref="J111" r:id="rId67" display="http://www.cfbstats.com/2018/player/147/1078469/index.html" xr:uid="{2C8AFC5F-056C-48B8-A9E2-CDDE4C493CC0}"/>
    <hyperlink ref="J112" r:id="rId68" display="http://www.cfbstats.com/2018/player/147/1078491/index.html" xr:uid="{8AB7B192-65A9-45F7-A8E6-8F384FF5B12F}"/>
    <hyperlink ref="J113" r:id="rId69" display="http://www.cfbstats.com/2018/player/147/1094398/index.html" xr:uid="{9C99729B-ECD3-4DB8-8FFE-AFBD9131A436}"/>
    <hyperlink ref="J115" r:id="rId70" display="http://www.cfbstats.com/2018/player/147/1078481/index.html" xr:uid="{111F79CF-1780-40BF-B3A5-9DD5AF1681E7}"/>
    <hyperlink ref="J117" r:id="rId71" display="http://www.cfbstats.com/2018/player/147/1070277/index.html" xr:uid="{F94A650D-6BD6-4525-ACE1-80F20CB70F0E}"/>
    <hyperlink ref="J118" r:id="rId72" display="http://www.cfbstats.com/2018/player/147/1070278/index.html" xr:uid="{A87BAF9B-1F79-46E5-A64A-B2440CDD58E1}"/>
    <hyperlink ref="J119" r:id="rId73" display="http://www.cfbstats.com/2018/player/147/1070273/index.html" xr:uid="{334139FF-7131-46B5-933B-C4D4CD098E8A}"/>
    <hyperlink ref="J120" r:id="rId74" display="http://www.cfbstats.com/2018/player/147/1086447/index.html" xr:uid="{0A7B7733-6C70-47B9-88AC-088D4E76F4A9}"/>
    <hyperlink ref="J121" r:id="rId75" display="http://www.cfbstats.com/2018/player/147/1086444/index.html" xr:uid="{F069C605-0718-4A56-9CB8-30B14537A58A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74B2-BE84-489F-8871-2D58F26A0AAF}">
  <dimension ref="A1:BR132"/>
  <sheetViews>
    <sheetView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1"/>
      <c r="P2" s="101"/>
      <c r="Q2" s="101" t="s">
        <v>9</v>
      </c>
      <c r="R2" s="101"/>
      <c r="S2" s="101"/>
      <c r="T2" s="101"/>
      <c r="U2" s="101"/>
      <c r="V2" s="101"/>
      <c r="W2" s="101"/>
      <c r="X2" s="101"/>
      <c r="Y2" s="101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6</v>
      </c>
      <c r="D4" s="1">
        <f>VLOOKUP(B4,$O$4:$Y$11,4,FALSE)</f>
        <v>7</v>
      </c>
      <c r="E4" s="1">
        <f>VLOOKUP(B4,$O$4:$Y$11,5,FALSE)</f>
        <v>85.7</v>
      </c>
      <c r="F4" s="1">
        <f>VLOOKUP(B4,$O$4:$Y$11,6,FALSE)</f>
        <v>110</v>
      </c>
      <c r="G4" s="1">
        <f>VLOOKUP(B4,$O$4:$Y$11,7,FALSE)</f>
        <v>15.7</v>
      </c>
      <c r="H4" s="1">
        <f>VLOOKUP(B4,$O$4:$Y$11,9,FALSE)</f>
        <v>3</v>
      </c>
      <c r="I4" s="1">
        <f>VLOOKUP(B4,$O$4:$Y$11,10,FALSE)</f>
        <v>0</v>
      </c>
      <c r="J4" s="1">
        <f>VLOOKUP(B4,$O$4:$Y$11,11,FALSE)</f>
        <v>359.1</v>
      </c>
      <c r="K4" s="1">
        <f t="shared" ref="K4:K7" si="0">VLOOKUP(B4,$AA$4:$AN$36,3,FALSE)</f>
        <v>2</v>
      </c>
      <c r="L4" s="1">
        <f t="shared" ref="L4:L7" si="1">VLOOKUP(B4,$AA$4:$AN$36,4,FALSE)</f>
        <v>3</v>
      </c>
      <c r="M4" s="1">
        <f t="shared" ref="M4:M7" si="2">VLOOKUP(B4,$AA$4:$AN$36,6,FALSE)</f>
        <v>0</v>
      </c>
      <c r="O4" s="43" t="s">
        <v>304</v>
      </c>
      <c r="P4" s="7" t="s">
        <v>421</v>
      </c>
      <c r="Q4" s="7">
        <v>8</v>
      </c>
      <c r="R4" s="7">
        <v>12</v>
      </c>
      <c r="S4" s="7">
        <v>66.7</v>
      </c>
      <c r="T4" s="7">
        <v>59</v>
      </c>
      <c r="U4" s="7">
        <v>4.9000000000000004</v>
      </c>
      <c r="V4" s="7">
        <v>4.5</v>
      </c>
      <c r="W4" s="7">
        <v>2</v>
      </c>
      <c r="X4" s="7">
        <v>1</v>
      </c>
      <c r="Y4" s="7">
        <v>146.30000000000001</v>
      </c>
      <c r="AA4" s="43" t="s">
        <v>308</v>
      </c>
      <c r="AB4" s="7" t="s">
        <v>421</v>
      </c>
      <c r="AC4" s="7">
        <v>8</v>
      </c>
      <c r="AD4" s="7">
        <v>153</v>
      </c>
      <c r="AE4" s="7">
        <v>19.100000000000001</v>
      </c>
      <c r="AF4" s="7">
        <v>1</v>
      </c>
      <c r="AG4" s="7"/>
      <c r="AH4" s="7"/>
      <c r="AI4" s="7"/>
      <c r="AJ4" s="7"/>
      <c r="AK4" s="7">
        <v>8</v>
      </c>
      <c r="AL4" s="7">
        <v>153</v>
      </c>
      <c r="AM4" s="7">
        <v>19.100000000000001</v>
      </c>
      <c r="AN4" s="7">
        <v>1</v>
      </c>
      <c r="AP4" s="43" t="s">
        <v>361</v>
      </c>
      <c r="AQ4" s="7" t="s">
        <v>421</v>
      </c>
      <c r="AR4" s="7">
        <v>4</v>
      </c>
      <c r="AS4" s="7">
        <v>6</v>
      </c>
      <c r="AT4" s="7">
        <v>10</v>
      </c>
      <c r="AU4" s="7">
        <v>2</v>
      </c>
      <c r="AV4" s="7">
        <v>1.5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7</v>
      </c>
      <c r="BJ4" s="7">
        <v>7</v>
      </c>
      <c r="BK4" s="7">
        <v>100</v>
      </c>
      <c r="BL4" s="7">
        <v>0</v>
      </c>
      <c r="BM4" s="7">
        <v>0</v>
      </c>
      <c r="BN4" s="7"/>
      <c r="BO4" s="7">
        <v>7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302</v>
      </c>
      <c r="P5" s="7" t="s">
        <v>421</v>
      </c>
      <c r="Q5" s="7">
        <v>6</v>
      </c>
      <c r="R5" s="7">
        <v>7</v>
      </c>
      <c r="S5" s="7">
        <v>85.7</v>
      </c>
      <c r="T5" s="7">
        <v>110</v>
      </c>
      <c r="U5" s="7">
        <v>15.7</v>
      </c>
      <c r="V5" s="7">
        <v>24.3</v>
      </c>
      <c r="W5" s="7">
        <v>3</v>
      </c>
      <c r="X5" s="7">
        <v>0</v>
      </c>
      <c r="Y5" s="7">
        <v>359.1</v>
      </c>
      <c r="AA5" s="43" t="s">
        <v>309</v>
      </c>
      <c r="AB5" s="7" t="s">
        <v>421</v>
      </c>
      <c r="AC5" s="7">
        <v>6</v>
      </c>
      <c r="AD5" s="7">
        <v>101</v>
      </c>
      <c r="AE5" s="7">
        <v>16.8</v>
      </c>
      <c r="AF5" s="7">
        <v>2</v>
      </c>
      <c r="AG5" s="7"/>
      <c r="AH5" s="7"/>
      <c r="AI5" s="7"/>
      <c r="AJ5" s="7"/>
      <c r="AK5" s="7">
        <v>6</v>
      </c>
      <c r="AL5" s="7">
        <v>101</v>
      </c>
      <c r="AM5" s="7">
        <v>16.8</v>
      </c>
      <c r="AN5" s="7">
        <v>2</v>
      </c>
      <c r="AP5" s="43" t="s">
        <v>380</v>
      </c>
      <c r="AQ5" s="7" t="s">
        <v>421</v>
      </c>
      <c r="AR5" s="7">
        <v>5</v>
      </c>
      <c r="AS5" s="7">
        <v>1</v>
      </c>
      <c r="AT5" s="7">
        <v>6</v>
      </c>
      <c r="AU5" s="7">
        <v>1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399</v>
      </c>
      <c r="BH5" s="7" t="s">
        <v>421</v>
      </c>
      <c r="BI5" s="7">
        <v>4</v>
      </c>
      <c r="BJ5" s="7">
        <v>4</v>
      </c>
      <c r="BK5" s="7">
        <v>100</v>
      </c>
      <c r="BL5" s="7">
        <v>0</v>
      </c>
      <c r="BM5" s="7">
        <v>0</v>
      </c>
      <c r="BN5" s="7"/>
      <c r="BO5" s="7">
        <v>4</v>
      </c>
      <c r="BP5" s="7"/>
      <c r="BQ5" s="7"/>
      <c r="BR5" s="7"/>
    </row>
    <row r="6" spans="1:70" ht="32" x14ac:dyDescent="0.2">
      <c r="A6" s="1" t="s">
        <v>81</v>
      </c>
      <c r="B6" s="42" t="s">
        <v>304</v>
      </c>
      <c r="C6" s="1">
        <f>VLOOKUP(B6,$O$4:$Y$11,3,FALSE)</f>
        <v>8</v>
      </c>
      <c r="D6" s="1">
        <f>VLOOKUP(B6,$O$4:$Y$11,4,FALSE)</f>
        <v>12</v>
      </c>
      <c r="E6" s="1">
        <f>VLOOKUP(B6,$O$4:$Y$11,5,FALSE)</f>
        <v>66.7</v>
      </c>
      <c r="F6" s="1">
        <f>VLOOKUP(B6,$O$4:$Y$11,6,FALSE)</f>
        <v>59</v>
      </c>
      <c r="G6" s="1">
        <f>VLOOKUP(B6,$O$4:$Y$11,7,FALSE)</f>
        <v>4.9000000000000004</v>
      </c>
      <c r="H6" s="1">
        <f>VLOOKUP(B6,$O$4:$Y$11,9,FALSE)</f>
        <v>2</v>
      </c>
      <c r="I6" s="1">
        <f>VLOOKUP(B6,$O$4:$Y$11,10,FALSE)</f>
        <v>1</v>
      </c>
      <c r="J6" s="1">
        <f>VLOOKUP(B6,$O$4:$Y$11,11,FALSE)</f>
        <v>146.30000000000001</v>
      </c>
      <c r="K6" s="1">
        <f t="shared" si="0"/>
        <v>3</v>
      </c>
      <c r="L6" s="1">
        <f t="shared" si="1"/>
        <v>11</v>
      </c>
      <c r="M6" s="1">
        <f t="shared" si="2"/>
        <v>0</v>
      </c>
      <c r="O6" s="43" t="s">
        <v>320</v>
      </c>
      <c r="P6" s="7" t="s">
        <v>421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AA6" s="43" t="s">
        <v>307</v>
      </c>
      <c r="AB6" s="7" t="s">
        <v>421</v>
      </c>
      <c r="AC6" s="7">
        <v>4</v>
      </c>
      <c r="AD6" s="7">
        <v>116</v>
      </c>
      <c r="AE6" s="7">
        <v>29</v>
      </c>
      <c r="AF6" s="7">
        <v>1</v>
      </c>
      <c r="AG6" s="7"/>
      <c r="AH6" s="7"/>
      <c r="AI6" s="7"/>
      <c r="AJ6" s="7"/>
      <c r="AK6" s="7">
        <v>4</v>
      </c>
      <c r="AL6" s="7">
        <v>116</v>
      </c>
      <c r="AM6" s="7">
        <v>29</v>
      </c>
      <c r="AN6" s="7">
        <v>1</v>
      </c>
      <c r="AP6" s="43" t="s">
        <v>386</v>
      </c>
      <c r="AQ6" s="7" t="s">
        <v>421</v>
      </c>
      <c r="AR6" s="7">
        <v>5</v>
      </c>
      <c r="AS6" s="7">
        <v>1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400</v>
      </c>
      <c r="BH6" s="7" t="s">
        <v>421</v>
      </c>
      <c r="BI6" s="7"/>
      <c r="BJ6" s="7"/>
      <c r="BK6" s="7"/>
      <c r="BL6" s="7"/>
      <c r="BM6" s="7"/>
      <c r="BN6" s="7"/>
      <c r="BO6" s="7"/>
      <c r="BP6" s="7">
        <v>1</v>
      </c>
      <c r="BQ6" s="7">
        <v>44</v>
      </c>
      <c r="BR6" s="7">
        <v>44</v>
      </c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AA7" s="43" t="s">
        <v>313</v>
      </c>
      <c r="AB7" s="7" t="s">
        <v>421</v>
      </c>
      <c r="AC7" s="7">
        <v>4</v>
      </c>
      <c r="AD7" s="7">
        <v>20</v>
      </c>
      <c r="AE7" s="7">
        <v>5</v>
      </c>
      <c r="AF7" s="7">
        <v>0</v>
      </c>
      <c r="AG7" s="7"/>
      <c r="AH7" s="7"/>
      <c r="AI7" s="7"/>
      <c r="AJ7" s="7"/>
      <c r="AK7" s="7">
        <v>4</v>
      </c>
      <c r="AL7" s="7">
        <v>20</v>
      </c>
      <c r="AM7" s="7">
        <v>5</v>
      </c>
      <c r="AN7" s="7">
        <v>0</v>
      </c>
      <c r="AP7" s="43" t="s">
        <v>391</v>
      </c>
      <c r="AQ7" s="7" t="s">
        <v>421</v>
      </c>
      <c r="AR7" s="7">
        <v>1</v>
      </c>
      <c r="AS7" s="7">
        <v>4</v>
      </c>
      <c r="AT7" s="7">
        <v>5</v>
      </c>
      <c r="AU7" s="7">
        <v>2.5</v>
      </c>
      <c r="AV7" s="7">
        <v>0.5</v>
      </c>
      <c r="AW7" s="7"/>
      <c r="AX7" s="7"/>
      <c r="AY7" s="7"/>
      <c r="AZ7" s="7"/>
      <c r="BA7" s="7"/>
      <c r="BB7" s="7"/>
      <c r="BC7" s="7"/>
      <c r="BD7" s="7"/>
      <c r="BE7" s="7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AA8" s="43" t="s">
        <v>306</v>
      </c>
      <c r="AB8" s="7" t="s">
        <v>421</v>
      </c>
      <c r="AC8" s="7">
        <v>3</v>
      </c>
      <c r="AD8" s="7">
        <v>43</v>
      </c>
      <c r="AE8" s="7">
        <v>14.3</v>
      </c>
      <c r="AF8" s="7">
        <v>0</v>
      </c>
      <c r="AG8" s="7"/>
      <c r="AH8" s="7"/>
      <c r="AI8" s="7"/>
      <c r="AJ8" s="7"/>
      <c r="AK8" s="7">
        <v>3</v>
      </c>
      <c r="AL8" s="7">
        <v>43</v>
      </c>
      <c r="AM8" s="7">
        <v>14.3</v>
      </c>
      <c r="AN8" s="7">
        <v>0</v>
      </c>
      <c r="AP8" s="43" t="s">
        <v>371</v>
      </c>
      <c r="AQ8" s="7" t="s">
        <v>421</v>
      </c>
      <c r="AR8" s="7">
        <v>3</v>
      </c>
      <c r="AS8" s="7">
        <v>1</v>
      </c>
      <c r="AT8" s="7">
        <v>4</v>
      </c>
      <c r="AU8" s="7">
        <v>0</v>
      </c>
      <c r="AV8" s="7">
        <v>0</v>
      </c>
      <c r="AW8" s="7">
        <v>1</v>
      </c>
      <c r="AX8" s="7">
        <v>25</v>
      </c>
      <c r="AY8" s="7">
        <v>25</v>
      </c>
      <c r="AZ8" s="7">
        <v>0</v>
      </c>
      <c r="BA8" s="7">
        <v>0</v>
      </c>
      <c r="BB8" s="7"/>
      <c r="BC8" s="7"/>
      <c r="BD8" s="7"/>
      <c r="BE8" s="7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</row>
    <row r="9" spans="1:70" ht="32" x14ac:dyDescent="0.2">
      <c r="A9" s="1"/>
      <c r="B9" s="42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AA9" s="43" t="s">
        <v>304</v>
      </c>
      <c r="AB9" s="7" t="s">
        <v>421</v>
      </c>
      <c r="AC9" s="7">
        <v>3</v>
      </c>
      <c r="AD9" s="7">
        <v>11</v>
      </c>
      <c r="AE9" s="7">
        <v>3.7</v>
      </c>
      <c r="AF9" s="7">
        <v>0</v>
      </c>
      <c r="AG9" s="7"/>
      <c r="AH9" s="7"/>
      <c r="AI9" s="7"/>
      <c r="AJ9" s="7"/>
      <c r="AK9" s="7">
        <v>3</v>
      </c>
      <c r="AL9" s="7">
        <v>11</v>
      </c>
      <c r="AM9" s="7">
        <v>3.7</v>
      </c>
      <c r="AN9" s="7">
        <v>0</v>
      </c>
      <c r="AP9" s="43" t="s">
        <v>378</v>
      </c>
      <c r="AQ9" s="7" t="s">
        <v>421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>
        <v>1</v>
      </c>
      <c r="AX9" s="7">
        <v>27</v>
      </c>
      <c r="AY9" s="7">
        <v>27</v>
      </c>
      <c r="AZ9" s="7">
        <v>1</v>
      </c>
      <c r="BA9" s="7">
        <v>0</v>
      </c>
      <c r="BB9" s="7"/>
      <c r="BC9" s="7"/>
      <c r="BD9" s="7"/>
      <c r="BE9" s="7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</row>
    <row r="10" spans="1:70" ht="32" x14ac:dyDescent="0.35">
      <c r="A10" s="14" t="s">
        <v>26</v>
      </c>
      <c r="B10" s="42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AA10" s="43" t="s">
        <v>320</v>
      </c>
      <c r="AB10" s="7" t="s">
        <v>421</v>
      </c>
      <c r="AC10" s="7">
        <v>2</v>
      </c>
      <c r="AD10" s="7">
        <v>36</v>
      </c>
      <c r="AE10" s="7">
        <v>18</v>
      </c>
      <c r="AF10" s="7">
        <v>0</v>
      </c>
      <c r="AG10" s="7">
        <v>1</v>
      </c>
      <c r="AH10" s="7">
        <v>6</v>
      </c>
      <c r="AI10" s="7">
        <v>6</v>
      </c>
      <c r="AJ10" s="7">
        <v>0</v>
      </c>
      <c r="AK10" s="7">
        <v>3</v>
      </c>
      <c r="AL10" s="7">
        <v>42</v>
      </c>
      <c r="AM10" s="7">
        <v>14</v>
      </c>
      <c r="AN10" s="7">
        <v>0</v>
      </c>
      <c r="AP10" s="43" t="s">
        <v>358</v>
      </c>
      <c r="AQ10" s="7" t="s">
        <v>421</v>
      </c>
      <c r="AR10" s="7">
        <v>3</v>
      </c>
      <c r="AS10" s="7">
        <v>1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AA11" s="43" t="s">
        <v>314</v>
      </c>
      <c r="AB11" s="7" t="s">
        <v>421</v>
      </c>
      <c r="AC11" s="7">
        <v>2</v>
      </c>
      <c r="AD11" s="7">
        <v>9</v>
      </c>
      <c r="AE11" s="7">
        <v>4.5</v>
      </c>
      <c r="AF11" s="7">
        <v>0</v>
      </c>
      <c r="AG11" s="7"/>
      <c r="AH11" s="7"/>
      <c r="AI11" s="7"/>
      <c r="AJ11" s="7"/>
      <c r="AK11" s="7">
        <v>2</v>
      </c>
      <c r="AL11" s="7">
        <v>9</v>
      </c>
      <c r="AM11" s="7">
        <v>4.5</v>
      </c>
      <c r="AN11" s="7">
        <v>0</v>
      </c>
      <c r="AP11" s="43" t="s">
        <v>365</v>
      </c>
      <c r="AQ11" s="7" t="s">
        <v>421</v>
      </c>
      <c r="AR11" s="7">
        <v>1</v>
      </c>
      <c r="AS11" s="7">
        <v>3</v>
      </c>
      <c r="AT11" s="7">
        <v>4</v>
      </c>
      <c r="AU11" s="7">
        <v>0.5</v>
      </c>
      <c r="AV11" s="7">
        <v>0.5</v>
      </c>
      <c r="AW11" s="7"/>
      <c r="AX11" s="7"/>
      <c r="AY11" s="7"/>
      <c r="AZ11" s="7"/>
      <c r="BA11" s="7"/>
      <c r="BB11" s="7"/>
      <c r="BC11" s="7"/>
      <c r="BD11" s="7"/>
      <c r="BE11" s="7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43</v>
      </c>
      <c r="E12">
        <f t="shared" ref="E12:E20" si="5">VLOOKUP(B12,$AA$4:$AN$36,5,FALSE)</f>
        <v>14.3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AA12" s="43" t="s">
        <v>302</v>
      </c>
      <c r="AB12" s="7" t="s">
        <v>421</v>
      </c>
      <c r="AC12" s="7">
        <v>2</v>
      </c>
      <c r="AD12" s="7">
        <v>3</v>
      </c>
      <c r="AE12" s="7">
        <v>1.5</v>
      </c>
      <c r="AF12" s="7">
        <v>0</v>
      </c>
      <c r="AG12" s="7"/>
      <c r="AH12" s="7"/>
      <c r="AI12" s="7"/>
      <c r="AJ12" s="7"/>
      <c r="AK12" s="7">
        <v>2</v>
      </c>
      <c r="AL12" s="7">
        <v>3</v>
      </c>
      <c r="AM12" s="7">
        <v>1.5</v>
      </c>
      <c r="AN12" s="7">
        <v>0</v>
      </c>
      <c r="AP12" s="43" t="s">
        <v>384</v>
      </c>
      <c r="AQ12" s="7" t="s">
        <v>421</v>
      </c>
      <c r="AR12" s="7">
        <v>0</v>
      </c>
      <c r="AS12" s="7">
        <v>4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</row>
    <row r="13" spans="1:70" ht="32" x14ac:dyDescent="0.2">
      <c r="A13" s="1" t="s">
        <v>116</v>
      </c>
      <c r="B13" s="42" t="s">
        <v>307</v>
      </c>
      <c r="C13">
        <f t="shared" si="3"/>
        <v>4</v>
      </c>
      <c r="D13">
        <f t="shared" si="4"/>
        <v>116</v>
      </c>
      <c r="E13">
        <f t="shared" si="5"/>
        <v>29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AA13" s="43" t="s">
        <v>311</v>
      </c>
      <c r="AB13" s="7" t="s">
        <v>421</v>
      </c>
      <c r="AC13" s="7">
        <v>1</v>
      </c>
      <c r="AD13" s="7">
        <v>3</v>
      </c>
      <c r="AE13" s="7">
        <v>3</v>
      </c>
      <c r="AF13" s="7">
        <v>0</v>
      </c>
      <c r="AG13" s="7"/>
      <c r="AH13" s="7"/>
      <c r="AI13" s="7"/>
      <c r="AJ13" s="7"/>
      <c r="AK13" s="7">
        <v>1</v>
      </c>
      <c r="AL13" s="7">
        <v>3</v>
      </c>
      <c r="AM13" s="7">
        <v>3</v>
      </c>
      <c r="AN13" s="7">
        <v>0</v>
      </c>
      <c r="AP13" s="43" t="s">
        <v>343</v>
      </c>
      <c r="AQ13" s="7" t="s">
        <v>421</v>
      </c>
      <c r="AR13" s="7">
        <v>1</v>
      </c>
      <c r="AS13" s="7">
        <v>2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>
        <v>1</v>
      </c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</row>
    <row r="14" spans="1:70" ht="32" x14ac:dyDescent="0.2">
      <c r="A14" s="1" t="s">
        <v>116</v>
      </c>
      <c r="B14" s="42" t="s">
        <v>308</v>
      </c>
      <c r="C14">
        <f t="shared" si="3"/>
        <v>8</v>
      </c>
      <c r="D14">
        <f t="shared" si="4"/>
        <v>153</v>
      </c>
      <c r="E14">
        <f t="shared" si="5"/>
        <v>19.100000000000001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AA14" s="43" t="s">
        <v>365</v>
      </c>
      <c r="AB14" s="7" t="s">
        <v>421</v>
      </c>
      <c r="AC14" s="7">
        <v>1</v>
      </c>
      <c r="AD14" s="7">
        <v>2</v>
      </c>
      <c r="AE14" s="7">
        <v>2</v>
      </c>
      <c r="AF14" s="7">
        <v>1</v>
      </c>
      <c r="AG14" s="7"/>
      <c r="AH14" s="7"/>
      <c r="AI14" s="7"/>
      <c r="AJ14" s="7"/>
      <c r="AK14" s="7">
        <v>1</v>
      </c>
      <c r="AL14" s="7">
        <v>2</v>
      </c>
      <c r="AM14" s="7">
        <v>2</v>
      </c>
      <c r="AN14" s="7">
        <v>1</v>
      </c>
      <c r="AP14" s="43" t="s">
        <v>349</v>
      </c>
      <c r="AQ14" s="7" t="s">
        <v>421</v>
      </c>
      <c r="AR14" s="7">
        <v>0</v>
      </c>
      <c r="AS14" s="7">
        <v>3</v>
      </c>
      <c r="AT14" s="7">
        <v>3</v>
      </c>
      <c r="AU14" s="7">
        <v>0.5</v>
      </c>
      <c r="AV14" s="7">
        <v>0.5</v>
      </c>
      <c r="AW14" s="7"/>
      <c r="AX14" s="7"/>
      <c r="AY14" s="7"/>
      <c r="AZ14" s="7"/>
      <c r="BA14" s="7"/>
      <c r="BB14" s="7"/>
      <c r="BC14" s="7"/>
      <c r="BD14" s="7"/>
      <c r="BE14" s="7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</row>
    <row r="15" spans="1:70" ht="32" x14ac:dyDescent="0.2">
      <c r="A15" s="1" t="s">
        <v>116</v>
      </c>
      <c r="B15" s="42" t="s">
        <v>309</v>
      </c>
      <c r="C15">
        <f t="shared" si="3"/>
        <v>6</v>
      </c>
      <c r="D15">
        <f t="shared" si="4"/>
        <v>101</v>
      </c>
      <c r="E15">
        <f t="shared" si="5"/>
        <v>16.8</v>
      </c>
      <c r="F15">
        <f t="shared" si="6"/>
        <v>2</v>
      </c>
      <c r="G15">
        <f t="shared" si="7"/>
        <v>0</v>
      </c>
      <c r="H15">
        <f t="shared" si="8"/>
        <v>0</v>
      </c>
      <c r="I15">
        <f t="shared" si="9"/>
        <v>0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AA15" s="43" t="s">
        <v>439</v>
      </c>
      <c r="AB15" s="7" t="s">
        <v>421</v>
      </c>
      <c r="AC15" s="7">
        <v>1</v>
      </c>
      <c r="AD15" s="7">
        <v>-5</v>
      </c>
      <c r="AE15" s="7">
        <v>-5</v>
      </c>
      <c r="AF15" s="7">
        <v>0</v>
      </c>
      <c r="AG15" s="7"/>
      <c r="AH15" s="7"/>
      <c r="AI15" s="7"/>
      <c r="AJ15" s="7"/>
      <c r="AK15" s="7">
        <v>1</v>
      </c>
      <c r="AL15" s="7">
        <v>-5</v>
      </c>
      <c r="AM15" s="7">
        <v>-5</v>
      </c>
      <c r="AN15" s="7">
        <v>0</v>
      </c>
      <c r="AP15" s="43" t="s">
        <v>382</v>
      </c>
      <c r="AQ15" s="7" t="s">
        <v>421</v>
      </c>
      <c r="AR15" s="7">
        <v>2</v>
      </c>
      <c r="AS15" s="7">
        <v>1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AA16" s="43" t="s">
        <v>318</v>
      </c>
      <c r="AB16" s="7" t="s">
        <v>421</v>
      </c>
      <c r="AC16" s="7"/>
      <c r="AD16" s="7"/>
      <c r="AE16" s="7"/>
      <c r="AF16" s="7"/>
      <c r="AG16" s="7">
        <v>3</v>
      </c>
      <c r="AH16" s="7">
        <v>26</v>
      </c>
      <c r="AI16" s="7">
        <v>8.6999999999999993</v>
      </c>
      <c r="AJ16" s="7">
        <v>1</v>
      </c>
      <c r="AK16" s="7">
        <v>3</v>
      </c>
      <c r="AL16" s="7">
        <v>26</v>
      </c>
      <c r="AM16" s="7">
        <v>8.6999999999999993</v>
      </c>
      <c r="AN16" s="7">
        <v>1</v>
      </c>
      <c r="AP16" s="43" t="s">
        <v>340</v>
      </c>
      <c r="AQ16" s="7" t="s">
        <v>421</v>
      </c>
      <c r="AR16" s="7">
        <v>1</v>
      </c>
      <c r="AS16" s="7">
        <v>1</v>
      </c>
      <c r="AT16" s="7">
        <v>2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</row>
    <row r="17" spans="1:70" ht="32" x14ac:dyDescent="0.2">
      <c r="A17" s="1" t="s">
        <v>116</v>
      </c>
      <c r="B17" s="42" t="s">
        <v>311</v>
      </c>
      <c r="C17">
        <f t="shared" si="3"/>
        <v>1</v>
      </c>
      <c r="D17">
        <f t="shared" si="4"/>
        <v>3</v>
      </c>
      <c r="E17">
        <f t="shared" si="5"/>
        <v>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AA17" s="43" t="s">
        <v>325</v>
      </c>
      <c r="AB17" s="7" t="s">
        <v>421</v>
      </c>
      <c r="AC17" s="7"/>
      <c r="AD17" s="7"/>
      <c r="AE17" s="7"/>
      <c r="AF17" s="7"/>
      <c r="AG17" s="7">
        <v>3</v>
      </c>
      <c r="AH17" s="7">
        <v>12</v>
      </c>
      <c r="AI17" s="7">
        <v>4</v>
      </c>
      <c r="AJ17" s="7">
        <v>1</v>
      </c>
      <c r="AK17" s="7">
        <v>3</v>
      </c>
      <c r="AL17" s="7">
        <v>12</v>
      </c>
      <c r="AM17" s="7">
        <v>4</v>
      </c>
      <c r="AN17" s="7">
        <v>1</v>
      </c>
      <c r="AP17" s="43" t="s">
        <v>364</v>
      </c>
      <c r="AQ17" s="7" t="s">
        <v>421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AA18" s="43" t="s">
        <v>326</v>
      </c>
      <c r="AB18" s="7" t="s">
        <v>421</v>
      </c>
      <c r="AC18" s="7"/>
      <c r="AD18" s="7"/>
      <c r="AE18" s="7"/>
      <c r="AF18" s="7"/>
      <c r="AG18" s="7">
        <v>2</v>
      </c>
      <c r="AH18" s="7">
        <v>74</v>
      </c>
      <c r="AI18" s="7">
        <v>37</v>
      </c>
      <c r="AJ18" s="7">
        <v>1</v>
      </c>
      <c r="AK18" s="7">
        <v>2</v>
      </c>
      <c r="AL18" s="7">
        <v>74</v>
      </c>
      <c r="AM18" s="7">
        <v>37</v>
      </c>
      <c r="AN18" s="7">
        <v>1</v>
      </c>
      <c r="AP18" s="43" t="s">
        <v>370</v>
      </c>
      <c r="AQ18" s="7" t="s">
        <v>421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</row>
    <row r="19" spans="1:70" ht="32" x14ac:dyDescent="0.2">
      <c r="A19" s="1" t="s">
        <v>116</v>
      </c>
      <c r="B19" s="42" t="s">
        <v>313</v>
      </c>
      <c r="C19">
        <f t="shared" si="3"/>
        <v>4</v>
      </c>
      <c r="D19">
        <f t="shared" si="4"/>
        <v>20</v>
      </c>
      <c r="E19">
        <f t="shared" si="5"/>
        <v>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AA19" s="43" t="s">
        <v>332</v>
      </c>
      <c r="AB19" s="7" t="s">
        <v>421</v>
      </c>
      <c r="AC19" s="7"/>
      <c r="AD19" s="7"/>
      <c r="AE19" s="7"/>
      <c r="AF19" s="7"/>
      <c r="AG19" s="7">
        <v>1</v>
      </c>
      <c r="AH19" s="7">
        <v>15</v>
      </c>
      <c r="AI19" s="7">
        <v>15</v>
      </c>
      <c r="AJ19" s="7">
        <v>0</v>
      </c>
      <c r="AK19" s="7">
        <v>1</v>
      </c>
      <c r="AL19" s="7">
        <v>15</v>
      </c>
      <c r="AM19" s="7">
        <v>15</v>
      </c>
      <c r="AN19" s="7">
        <v>0</v>
      </c>
      <c r="AP19" s="43" t="s">
        <v>372</v>
      </c>
      <c r="AQ19" s="7" t="s">
        <v>421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</row>
    <row r="20" spans="1:70" ht="32" x14ac:dyDescent="0.2">
      <c r="A20" s="1" t="s">
        <v>116</v>
      </c>
      <c r="B20" s="42" t="s">
        <v>314</v>
      </c>
      <c r="C20">
        <f t="shared" si="3"/>
        <v>2</v>
      </c>
      <c r="D20">
        <f t="shared" si="4"/>
        <v>9</v>
      </c>
      <c r="E20">
        <f t="shared" si="5"/>
        <v>4.5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43" t="s">
        <v>324</v>
      </c>
      <c r="AB20" s="7" t="s">
        <v>421</v>
      </c>
      <c r="AC20" s="7"/>
      <c r="AD20" s="7"/>
      <c r="AE20" s="7"/>
      <c r="AF20" s="7"/>
      <c r="AG20" s="7">
        <v>1</v>
      </c>
      <c r="AH20" s="7">
        <v>15</v>
      </c>
      <c r="AI20" s="7">
        <v>15</v>
      </c>
      <c r="AJ20" s="7">
        <v>0</v>
      </c>
      <c r="AK20" s="7">
        <v>1</v>
      </c>
      <c r="AL20" s="7">
        <v>15</v>
      </c>
      <c r="AM20" s="7">
        <v>15</v>
      </c>
      <c r="AN20" s="7">
        <v>0</v>
      </c>
      <c r="AP20" s="43" t="s">
        <v>383</v>
      </c>
      <c r="AQ20" s="7" t="s">
        <v>421</v>
      </c>
      <c r="AR20" s="7">
        <v>2</v>
      </c>
      <c r="AS20" s="7">
        <v>0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</row>
    <row r="21" spans="1:70" ht="32" x14ac:dyDescent="0.2">
      <c r="A21" s="1"/>
      <c r="B21" s="42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AA21" s="43" t="s">
        <v>328</v>
      </c>
      <c r="AB21" s="7" t="s">
        <v>421</v>
      </c>
      <c r="AC21" s="7"/>
      <c r="AD21" s="7"/>
      <c r="AE21" s="7"/>
      <c r="AF21" s="7"/>
      <c r="AG21" s="7">
        <v>1</v>
      </c>
      <c r="AH21" s="7">
        <v>8</v>
      </c>
      <c r="AI21" s="7">
        <v>8</v>
      </c>
      <c r="AJ21" s="7">
        <v>1</v>
      </c>
      <c r="AK21" s="7">
        <v>1</v>
      </c>
      <c r="AL21" s="7">
        <v>8</v>
      </c>
      <c r="AM21" s="7">
        <v>8</v>
      </c>
      <c r="AN21" s="7">
        <v>1</v>
      </c>
      <c r="AP21" s="43" t="s">
        <v>392</v>
      </c>
      <c r="AQ21" s="7" t="s">
        <v>421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</row>
    <row r="22" spans="1:70" ht="32" x14ac:dyDescent="0.3">
      <c r="A22" s="13" t="s">
        <v>27</v>
      </c>
      <c r="B22" s="42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AA22" s="43" t="s">
        <v>322</v>
      </c>
      <c r="AB22" s="7" t="s">
        <v>421</v>
      </c>
      <c r="AC22" s="7"/>
      <c r="AD22" s="7"/>
      <c r="AE22" s="7"/>
      <c r="AF22" s="7"/>
      <c r="AG22" s="7">
        <v>1</v>
      </c>
      <c r="AH22" s="7">
        <v>7</v>
      </c>
      <c r="AI22" s="7">
        <v>7</v>
      </c>
      <c r="AJ22" s="7">
        <v>0</v>
      </c>
      <c r="AK22" s="7">
        <v>1</v>
      </c>
      <c r="AL22" s="7">
        <v>7</v>
      </c>
      <c r="AM22" s="7">
        <v>7</v>
      </c>
      <c r="AN22" s="7">
        <v>0</v>
      </c>
      <c r="AP22" s="43" t="s">
        <v>393</v>
      </c>
      <c r="AQ22" s="7" t="s">
        <v>421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AA23" s="43" t="s">
        <v>329</v>
      </c>
      <c r="AB23" s="7" t="s">
        <v>421</v>
      </c>
      <c r="AC23" s="7"/>
      <c r="AD23" s="7"/>
      <c r="AE23" s="7"/>
      <c r="AF23" s="7"/>
      <c r="AG23" s="7">
        <v>1</v>
      </c>
      <c r="AH23" s="7">
        <v>6</v>
      </c>
      <c r="AI23" s="7">
        <v>6</v>
      </c>
      <c r="AJ23" s="7">
        <v>1</v>
      </c>
      <c r="AK23" s="7">
        <v>1</v>
      </c>
      <c r="AL23" s="7">
        <v>6</v>
      </c>
      <c r="AM23" s="7">
        <v>6</v>
      </c>
      <c r="AN23" s="7">
        <v>1</v>
      </c>
      <c r="AP23" s="43" t="s">
        <v>341</v>
      </c>
      <c r="AQ23" s="7" t="s">
        <v>421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</row>
    <row r="24" spans="1:70" ht="17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P24" s="43" t="s">
        <v>344</v>
      </c>
      <c r="AQ24" s="7" t="s">
        <v>421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</row>
    <row r="25" spans="1:70" ht="17" x14ac:dyDescent="0.2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P25" s="43" t="s">
        <v>351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</row>
    <row r="26" spans="1:70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P26" s="43" t="s">
        <v>352</v>
      </c>
      <c r="AQ26" s="7" t="s">
        <v>421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>
        <v>1</v>
      </c>
      <c r="BB26" s="7"/>
      <c r="BC26" s="7"/>
      <c r="BD26" s="7"/>
      <c r="BE26" s="7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</row>
    <row r="27" spans="1:70" ht="32" x14ac:dyDescent="0.2">
      <c r="A27" s="1" t="s">
        <v>98</v>
      </c>
      <c r="B27" s="42" t="s">
        <v>318</v>
      </c>
      <c r="C27">
        <f t="shared" si="10"/>
        <v>3</v>
      </c>
      <c r="D27">
        <f t="shared" si="11"/>
        <v>26</v>
      </c>
      <c r="E27">
        <f t="shared" si="12"/>
        <v>8.6999999999999993</v>
      </c>
      <c r="F27">
        <f t="shared" si="13"/>
        <v>1</v>
      </c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P27" s="43" t="s">
        <v>374</v>
      </c>
      <c r="AQ27" s="7" t="s">
        <v>421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</row>
    <row r="28" spans="1:70" ht="17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P28" s="43" t="s">
        <v>381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</row>
    <row r="29" spans="1:70" ht="30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6</v>
      </c>
      <c r="E29">
        <f t="shared" si="12"/>
        <v>6</v>
      </c>
      <c r="F29">
        <f t="shared" si="13"/>
        <v>0</v>
      </c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P29" s="43" t="s">
        <v>385</v>
      </c>
      <c r="AQ29" s="7" t="s">
        <v>421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</row>
    <row r="30" spans="1:70" ht="32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P30" s="43" t="s">
        <v>389</v>
      </c>
      <c r="AQ30" s="7" t="s">
        <v>421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</row>
    <row r="31" spans="1:70" ht="32" x14ac:dyDescent="0.2">
      <c r="A31" s="1" t="s">
        <v>98</v>
      </c>
      <c r="B31" s="42" t="s">
        <v>322</v>
      </c>
      <c r="C31">
        <f t="shared" si="10"/>
        <v>1</v>
      </c>
      <c r="D31">
        <f t="shared" si="11"/>
        <v>7</v>
      </c>
      <c r="E31">
        <f t="shared" si="12"/>
        <v>7</v>
      </c>
      <c r="F31">
        <f t="shared" si="13"/>
        <v>0</v>
      </c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P31" s="43" t="s">
        <v>336</v>
      </c>
      <c r="AQ31" s="7" t="s">
        <v>421</v>
      </c>
      <c r="AR31" s="7"/>
      <c r="AS31" s="7"/>
      <c r="AT31" s="7"/>
      <c r="AU31" s="7">
        <v>0</v>
      </c>
      <c r="AV31" s="7">
        <v>0</v>
      </c>
      <c r="AW31" s="7"/>
      <c r="AX31" s="7"/>
      <c r="AY31" s="7"/>
      <c r="AZ31" s="7"/>
      <c r="BA31" s="7"/>
      <c r="BB31" s="7">
        <v>1</v>
      </c>
      <c r="BC31" s="7"/>
      <c r="BD31" s="7"/>
      <c r="BE31" s="7">
        <v>0</v>
      </c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</row>
    <row r="33" spans="1:70" ht="30" x14ac:dyDescent="0.2">
      <c r="A33" s="1" t="s">
        <v>98</v>
      </c>
      <c r="B33" s="42" t="s">
        <v>324</v>
      </c>
      <c r="C33">
        <f t="shared" si="10"/>
        <v>1</v>
      </c>
      <c r="D33">
        <f t="shared" si="11"/>
        <v>15</v>
      </c>
      <c r="E33">
        <f t="shared" si="12"/>
        <v>15</v>
      </c>
      <c r="F33">
        <f t="shared" si="13"/>
        <v>0</v>
      </c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</row>
    <row r="34" spans="1:70" ht="30" x14ac:dyDescent="0.2">
      <c r="A34" s="1" t="s">
        <v>98</v>
      </c>
      <c r="B34" s="42" t="s">
        <v>325</v>
      </c>
      <c r="C34">
        <f t="shared" si="10"/>
        <v>3</v>
      </c>
      <c r="D34">
        <f t="shared" si="11"/>
        <v>12</v>
      </c>
      <c r="E34">
        <f t="shared" si="12"/>
        <v>4</v>
      </c>
      <c r="F34">
        <f t="shared" si="13"/>
        <v>1</v>
      </c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</row>
    <row r="35" spans="1:70" x14ac:dyDescent="0.2">
      <c r="A35" s="1" t="s">
        <v>98</v>
      </c>
      <c r="B35" s="42" t="s">
        <v>326</v>
      </c>
      <c r="C35">
        <f t="shared" si="10"/>
        <v>2</v>
      </c>
      <c r="D35">
        <f t="shared" si="11"/>
        <v>74</v>
      </c>
      <c r="E35">
        <f t="shared" si="12"/>
        <v>37</v>
      </c>
      <c r="F35">
        <f t="shared" si="13"/>
        <v>1</v>
      </c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</row>
    <row r="37" spans="1:70" x14ac:dyDescent="0.2">
      <c r="A37" s="1" t="s">
        <v>98</v>
      </c>
      <c r="B37" s="42" t="s">
        <v>328</v>
      </c>
      <c r="C37">
        <f t="shared" si="10"/>
        <v>1</v>
      </c>
      <c r="D37">
        <f t="shared" si="11"/>
        <v>8</v>
      </c>
      <c r="E37">
        <f t="shared" si="12"/>
        <v>8</v>
      </c>
      <c r="F37">
        <f t="shared" si="13"/>
        <v>1</v>
      </c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</row>
    <row r="38" spans="1:70" ht="30" x14ac:dyDescent="0.2">
      <c r="A38" s="1" t="s">
        <v>98</v>
      </c>
      <c r="B38" s="42" t="s">
        <v>329</v>
      </c>
      <c r="C38">
        <f t="shared" si="10"/>
        <v>1</v>
      </c>
      <c r="D38">
        <f t="shared" si="11"/>
        <v>6</v>
      </c>
      <c r="E38">
        <f t="shared" si="12"/>
        <v>6</v>
      </c>
      <c r="F38">
        <f t="shared" si="13"/>
        <v>1</v>
      </c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</row>
    <row r="41" spans="1:70" x14ac:dyDescent="0.2">
      <c r="A41" s="1" t="s">
        <v>78</v>
      </c>
      <c r="B41" s="42" t="s">
        <v>332</v>
      </c>
      <c r="C41">
        <f t="shared" si="10"/>
        <v>1</v>
      </c>
      <c r="D41">
        <f t="shared" si="11"/>
        <v>15</v>
      </c>
      <c r="E41">
        <f t="shared" si="12"/>
        <v>15</v>
      </c>
      <c r="F41">
        <f t="shared" si="13"/>
        <v>0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</row>
    <row r="47" spans="1:70" x14ac:dyDescent="0.2">
      <c r="A47" s="1"/>
      <c r="B47" s="42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</row>
    <row r="48" spans="1:70" x14ac:dyDescent="0.2">
      <c r="A48" s="1"/>
      <c r="B48" s="42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</row>
    <row r="49" spans="1:70" x14ac:dyDescent="0.2">
      <c r="A49" s="1"/>
      <c r="B49" s="42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</row>
    <row r="50" spans="1:70" x14ac:dyDescent="0.2">
      <c r="A50" s="1"/>
      <c r="B50" s="42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</row>
    <row r="51" spans="1:70" ht="25" x14ac:dyDescent="0.3">
      <c r="A51" s="12" t="s">
        <v>47</v>
      </c>
      <c r="B51" s="42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</row>
    <row r="55" spans="1:70" x14ac:dyDescent="0.2">
      <c r="A55" s="1" t="s">
        <v>101</v>
      </c>
      <c r="B55" s="42" t="s">
        <v>340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1</v>
      </c>
      <c r="G55">
        <f t="shared" si="18"/>
        <v>1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</row>
    <row r="56" spans="1:70" x14ac:dyDescent="0.2">
      <c r="A56" s="1" t="s">
        <v>84</v>
      </c>
      <c r="B56" s="42" t="s">
        <v>341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</row>
    <row r="58" spans="1:70" x14ac:dyDescent="0.2">
      <c r="A58" s="1" t="s">
        <v>90</v>
      </c>
      <c r="B58" s="42" t="s">
        <v>343</v>
      </c>
      <c r="C58">
        <f t="shared" si="14"/>
        <v>1</v>
      </c>
      <c r="D58">
        <f t="shared" si="15"/>
        <v>2</v>
      </c>
      <c r="E58">
        <f t="shared" si="16"/>
        <v>3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1</v>
      </c>
      <c r="M58">
        <f t="shared" si="24"/>
        <v>0</v>
      </c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</row>
    <row r="59" spans="1:70" x14ac:dyDescent="0.2">
      <c r="A59" s="1" t="s">
        <v>90</v>
      </c>
      <c r="B59" s="42" t="s">
        <v>344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0</v>
      </c>
      <c r="D64">
        <f t="shared" si="15"/>
        <v>3</v>
      </c>
      <c r="E64">
        <f t="shared" si="16"/>
        <v>3</v>
      </c>
      <c r="F64">
        <f t="shared" si="17"/>
        <v>0.5</v>
      </c>
      <c r="G64">
        <f t="shared" si="18"/>
        <v>0.5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1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3</v>
      </c>
      <c r="D73">
        <f t="shared" si="15"/>
        <v>1</v>
      </c>
      <c r="E73">
        <f t="shared" si="16"/>
        <v>4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4</v>
      </c>
      <c r="D76">
        <f t="shared" si="15"/>
        <v>6</v>
      </c>
      <c r="E76">
        <f t="shared" si="16"/>
        <v>10</v>
      </c>
      <c r="F76">
        <f t="shared" si="17"/>
        <v>2</v>
      </c>
      <c r="G76">
        <f t="shared" si="18"/>
        <v>1.5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0.5</v>
      </c>
      <c r="G80">
        <f t="shared" si="18"/>
        <v>0.5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3</v>
      </c>
      <c r="D86">
        <f t="shared" si="15"/>
        <v>1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1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0</v>
      </c>
      <c r="D87">
        <f t="shared" si="15"/>
        <v>2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2</v>
      </c>
      <c r="D93">
        <f t="shared" si="15"/>
        <v>2</v>
      </c>
      <c r="E93">
        <f t="shared" si="16"/>
        <v>4</v>
      </c>
      <c r="F93">
        <f t="shared" si="17"/>
        <v>0</v>
      </c>
      <c r="G93">
        <f t="shared" si="18"/>
        <v>0</v>
      </c>
      <c r="H93">
        <f t="shared" si="19"/>
        <v>1</v>
      </c>
      <c r="I93">
        <f t="shared" si="20"/>
        <v>0</v>
      </c>
      <c r="J93">
        <f t="shared" si="21"/>
        <v>1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5</v>
      </c>
      <c r="D95">
        <f t="shared" si="15"/>
        <v>1</v>
      </c>
      <c r="E95">
        <f t="shared" si="16"/>
        <v>6</v>
      </c>
      <c r="F95">
        <f t="shared" si="17"/>
        <v>1</v>
      </c>
      <c r="G95">
        <f t="shared" si="18"/>
        <v>1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>
        <f t="shared" si="14"/>
        <v>2</v>
      </c>
      <c r="D97">
        <f t="shared" si="15"/>
        <v>1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124</v>
      </c>
      <c r="B98" s="42" t="s">
        <v>383</v>
      </c>
      <c r="C98">
        <f t="shared" si="14"/>
        <v>2</v>
      </c>
      <c r="D98">
        <f t="shared" si="15"/>
        <v>0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0</v>
      </c>
      <c r="D99">
        <f t="shared" si="15"/>
        <v>4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x14ac:dyDescent="0.2">
      <c r="A101" s="1" t="s">
        <v>84</v>
      </c>
      <c r="B101" s="42" t="s">
        <v>386</v>
      </c>
      <c r="C101">
        <f t="shared" si="14"/>
        <v>5</v>
      </c>
      <c r="D101">
        <f t="shared" si="15"/>
        <v>1</v>
      </c>
      <c r="E101">
        <f t="shared" si="16"/>
        <v>6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1</v>
      </c>
      <c r="D106">
        <f t="shared" si="15"/>
        <v>4</v>
      </c>
      <c r="E106">
        <f t="shared" si="16"/>
        <v>5</v>
      </c>
      <c r="F106">
        <f t="shared" si="17"/>
        <v>2.5</v>
      </c>
      <c r="G106">
        <f t="shared" si="18"/>
        <v>0.5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1</v>
      </c>
      <c r="D107">
        <f t="shared" si="15"/>
        <v>1</v>
      </c>
      <c r="E107">
        <f t="shared" si="16"/>
        <v>2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>
        <f t="shared" si="14"/>
        <v>1</v>
      </c>
      <c r="D108">
        <f t="shared" si="15"/>
        <v>1</v>
      </c>
      <c r="E108">
        <f t="shared" si="16"/>
        <v>2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>
        <f t="shared" si="25"/>
        <v>4</v>
      </c>
      <c r="D117">
        <f t="shared" si="26"/>
        <v>4</v>
      </c>
      <c r="E117">
        <f t="shared" si="27"/>
        <v>0</v>
      </c>
      <c r="F117">
        <f t="shared" si="28"/>
        <v>0</v>
      </c>
      <c r="G117">
        <f t="shared" si="29"/>
        <v>4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44</v>
      </c>
      <c r="J118">
        <f t="shared" si="32"/>
        <v>44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8273-18E9-43FE-AD43-5419D0B8DEB1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6" t="s">
        <v>2</v>
      </c>
      <c r="P3" s="76" t="s">
        <v>418</v>
      </c>
      <c r="Q3" s="76" t="s">
        <v>3</v>
      </c>
      <c r="R3" s="76" t="s">
        <v>4</v>
      </c>
      <c r="S3" s="76" t="s">
        <v>5</v>
      </c>
      <c r="T3" s="76" t="s">
        <v>6</v>
      </c>
      <c r="U3" s="76" t="s">
        <v>7</v>
      </c>
      <c r="V3" s="76" t="s">
        <v>419</v>
      </c>
      <c r="W3" s="76" t="s">
        <v>0</v>
      </c>
      <c r="X3" s="76" t="s">
        <v>8</v>
      </c>
      <c r="Y3" s="76" t="s">
        <v>420</v>
      </c>
      <c r="AA3" s="78" t="s">
        <v>2</v>
      </c>
      <c r="AB3" s="78" t="s">
        <v>418</v>
      </c>
      <c r="AC3" s="78" t="s">
        <v>4</v>
      </c>
      <c r="AD3" s="78" t="s">
        <v>6</v>
      </c>
      <c r="AE3" s="78" t="s">
        <v>28</v>
      </c>
      <c r="AF3" s="78" t="s">
        <v>0</v>
      </c>
      <c r="AG3" s="78" t="s">
        <v>423</v>
      </c>
      <c r="AH3" s="78" t="s">
        <v>6</v>
      </c>
      <c r="AI3" s="78" t="s">
        <v>28</v>
      </c>
      <c r="AJ3" s="78" t="s">
        <v>0</v>
      </c>
      <c r="AK3" s="78" t="s">
        <v>424</v>
      </c>
      <c r="AL3" s="78" t="s">
        <v>6</v>
      </c>
      <c r="AM3" s="78" t="s">
        <v>28</v>
      </c>
      <c r="AN3" s="78" t="s">
        <v>0</v>
      </c>
      <c r="AP3" s="80" t="s">
        <v>2</v>
      </c>
      <c r="AQ3" s="80" t="s">
        <v>418</v>
      </c>
      <c r="AR3" s="80" t="s">
        <v>36</v>
      </c>
      <c r="AS3" s="80" t="s">
        <v>37</v>
      </c>
      <c r="AT3" s="80" t="s">
        <v>38</v>
      </c>
      <c r="AU3" s="80" t="s">
        <v>428</v>
      </c>
      <c r="AV3" s="80" t="s">
        <v>429</v>
      </c>
      <c r="AW3" s="80" t="s">
        <v>8</v>
      </c>
      <c r="AX3" s="80" t="s">
        <v>6</v>
      </c>
      <c r="AY3" s="80" t="s">
        <v>28</v>
      </c>
      <c r="AZ3" s="80" t="s">
        <v>0</v>
      </c>
      <c r="BA3" s="80" t="s">
        <v>430</v>
      </c>
      <c r="BB3" s="80" t="s">
        <v>15</v>
      </c>
      <c r="BC3" s="80" t="s">
        <v>6</v>
      </c>
      <c r="BD3" s="80" t="s">
        <v>0</v>
      </c>
      <c r="BE3" s="80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6" t="s">
        <v>304</v>
      </c>
      <c r="P4" s="77" t="s">
        <v>421</v>
      </c>
      <c r="Q4" s="77">
        <v>29</v>
      </c>
      <c r="R4" s="77">
        <v>40</v>
      </c>
      <c r="S4" s="77">
        <v>72.5</v>
      </c>
      <c r="T4" s="77">
        <v>295</v>
      </c>
      <c r="U4" s="77">
        <v>7.4</v>
      </c>
      <c r="V4" s="77">
        <v>6.8</v>
      </c>
      <c r="W4" s="77">
        <v>1</v>
      </c>
      <c r="X4" s="77">
        <v>1</v>
      </c>
      <c r="Y4" s="77">
        <v>137.69999999999999</v>
      </c>
      <c r="AA4" s="78" t="s">
        <v>308</v>
      </c>
      <c r="AB4" s="79" t="s">
        <v>421</v>
      </c>
      <c r="AC4" s="79">
        <v>11</v>
      </c>
      <c r="AD4" s="79">
        <v>78</v>
      </c>
      <c r="AE4" s="79">
        <v>7.1</v>
      </c>
      <c r="AF4" s="79">
        <v>0</v>
      </c>
      <c r="AG4" s="79">
        <v>3</v>
      </c>
      <c r="AH4" s="79">
        <v>9</v>
      </c>
      <c r="AI4" s="79">
        <v>3</v>
      </c>
      <c r="AJ4" s="79">
        <v>0</v>
      </c>
      <c r="AK4" s="79">
        <v>14</v>
      </c>
      <c r="AL4" s="79">
        <v>87</v>
      </c>
      <c r="AM4" s="79">
        <v>6.2</v>
      </c>
      <c r="AN4" s="79">
        <v>0</v>
      </c>
      <c r="AP4" s="80" t="s">
        <v>371</v>
      </c>
      <c r="AQ4" s="81" t="s">
        <v>421</v>
      </c>
      <c r="AR4" s="81">
        <v>4</v>
      </c>
      <c r="AS4" s="81">
        <v>6</v>
      </c>
      <c r="AT4" s="81">
        <v>10</v>
      </c>
      <c r="AU4" s="81">
        <v>0.5</v>
      </c>
      <c r="AV4" s="81">
        <v>0</v>
      </c>
      <c r="AW4" s="81"/>
      <c r="AX4" s="81"/>
      <c r="AY4" s="81"/>
      <c r="AZ4" s="81"/>
      <c r="BA4" s="81"/>
      <c r="BB4" s="81"/>
      <c r="BC4" s="81"/>
      <c r="BD4" s="81"/>
      <c r="BE4" s="81"/>
      <c r="BG4" s="43" t="s">
        <v>395</v>
      </c>
      <c r="BH4" s="7" t="s">
        <v>421</v>
      </c>
      <c r="BI4" s="7">
        <v>3</v>
      </c>
      <c r="BJ4" s="7">
        <v>3</v>
      </c>
      <c r="BK4" s="7">
        <v>100</v>
      </c>
      <c r="BL4" s="7">
        <v>2</v>
      </c>
      <c r="BM4" s="7">
        <v>2</v>
      </c>
      <c r="BN4" s="7">
        <v>100</v>
      </c>
      <c r="BO4" s="7">
        <v>9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AA5" s="78" t="s">
        <v>304</v>
      </c>
      <c r="AB5" s="79" t="s">
        <v>421</v>
      </c>
      <c r="AC5" s="79">
        <v>9</v>
      </c>
      <c r="AD5" s="79">
        <v>9</v>
      </c>
      <c r="AE5" s="79">
        <v>1</v>
      </c>
      <c r="AF5" s="79">
        <v>1</v>
      </c>
      <c r="AG5" s="79">
        <v>1</v>
      </c>
      <c r="AH5" s="79">
        <v>-12</v>
      </c>
      <c r="AI5" s="79">
        <v>-12</v>
      </c>
      <c r="AJ5" s="79">
        <v>0</v>
      </c>
      <c r="AK5" s="79">
        <v>10</v>
      </c>
      <c r="AL5" s="79">
        <v>-3</v>
      </c>
      <c r="AM5" s="79">
        <v>-0.3</v>
      </c>
      <c r="AN5" s="79">
        <v>1</v>
      </c>
      <c r="AP5" s="80" t="s">
        <v>361</v>
      </c>
      <c r="AQ5" s="81" t="s">
        <v>421</v>
      </c>
      <c r="AR5" s="81">
        <v>1</v>
      </c>
      <c r="AS5" s="81">
        <v>6</v>
      </c>
      <c r="AT5" s="81">
        <v>7</v>
      </c>
      <c r="AU5" s="81">
        <v>1.5</v>
      </c>
      <c r="AV5" s="81">
        <v>1</v>
      </c>
      <c r="AW5" s="81"/>
      <c r="AX5" s="81"/>
      <c r="AY5" s="81"/>
      <c r="AZ5" s="81"/>
      <c r="BA5" s="81"/>
      <c r="BB5" s="81"/>
      <c r="BC5" s="81"/>
      <c r="BD5" s="81"/>
      <c r="BE5" s="81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6</v>
      </c>
      <c r="BQ5" s="7">
        <v>224</v>
      </c>
      <c r="BR5" s="7">
        <v>37.299999999999997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29</v>
      </c>
      <c r="D6" s="1">
        <f>VLOOKUP(B6,$O$4:$Y$11,4,FALSE)</f>
        <v>40</v>
      </c>
      <c r="E6" s="1">
        <f>VLOOKUP(B6,$O$4:$Y$11,5,FALSE)</f>
        <v>72.5</v>
      </c>
      <c r="F6" s="1">
        <f>VLOOKUP(B6,$O$4:$Y$11,6,FALSE)</f>
        <v>295</v>
      </c>
      <c r="G6" s="1">
        <f>VLOOKUP(B6,$O$4:$Y$11,7,FALSE)</f>
        <v>7.4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137.69999999999999</v>
      </c>
      <c r="K6" s="1">
        <f t="shared" si="0"/>
        <v>9</v>
      </c>
      <c r="L6" s="1">
        <f t="shared" si="1"/>
        <v>9</v>
      </c>
      <c r="M6" s="1">
        <f t="shared" si="2"/>
        <v>1</v>
      </c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AA6" s="78" t="s">
        <v>306</v>
      </c>
      <c r="AB6" s="79" t="s">
        <v>421</v>
      </c>
      <c r="AC6" s="79">
        <v>4</v>
      </c>
      <c r="AD6" s="79">
        <v>19</v>
      </c>
      <c r="AE6" s="79">
        <v>4.8</v>
      </c>
      <c r="AF6" s="79">
        <v>0</v>
      </c>
      <c r="AG6" s="79"/>
      <c r="AH6" s="79"/>
      <c r="AI6" s="79"/>
      <c r="AJ6" s="79"/>
      <c r="AK6" s="79">
        <v>4</v>
      </c>
      <c r="AL6" s="79">
        <v>19</v>
      </c>
      <c r="AM6" s="79">
        <v>4.8</v>
      </c>
      <c r="AN6" s="79">
        <v>0</v>
      </c>
      <c r="AP6" s="80" t="s">
        <v>340</v>
      </c>
      <c r="AQ6" s="81" t="s">
        <v>421</v>
      </c>
      <c r="AR6" s="81">
        <v>1</v>
      </c>
      <c r="AS6" s="81">
        <v>5</v>
      </c>
      <c r="AT6" s="81">
        <v>6</v>
      </c>
      <c r="AU6" s="81">
        <v>2</v>
      </c>
      <c r="AV6" s="81">
        <v>1.5</v>
      </c>
      <c r="AW6" s="81"/>
      <c r="AX6" s="81"/>
      <c r="AY6" s="81"/>
      <c r="AZ6" s="81"/>
      <c r="BA6" s="81"/>
      <c r="BB6" s="81"/>
      <c r="BC6" s="81"/>
      <c r="BD6" s="81"/>
      <c r="BE6" s="81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AA7" s="78" t="s">
        <v>307</v>
      </c>
      <c r="AB7" s="79" t="s">
        <v>421</v>
      </c>
      <c r="AC7" s="79">
        <v>3</v>
      </c>
      <c r="AD7" s="79">
        <v>18</v>
      </c>
      <c r="AE7" s="79">
        <v>6</v>
      </c>
      <c r="AF7" s="79">
        <v>0</v>
      </c>
      <c r="AG7" s="79"/>
      <c r="AH7" s="79"/>
      <c r="AI7" s="79"/>
      <c r="AJ7" s="79"/>
      <c r="AK7" s="79">
        <v>3</v>
      </c>
      <c r="AL7" s="79">
        <v>18</v>
      </c>
      <c r="AM7" s="79">
        <v>6</v>
      </c>
      <c r="AN7" s="79">
        <v>0</v>
      </c>
      <c r="AP7" s="80" t="s">
        <v>370</v>
      </c>
      <c r="AQ7" s="81" t="s">
        <v>421</v>
      </c>
      <c r="AR7" s="81">
        <v>5</v>
      </c>
      <c r="AS7" s="81">
        <v>0</v>
      </c>
      <c r="AT7" s="81">
        <v>5</v>
      </c>
      <c r="AU7" s="81">
        <v>0</v>
      </c>
      <c r="AV7" s="81">
        <v>0</v>
      </c>
      <c r="AW7" s="81"/>
      <c r="AX7" s="81"/>
      <c r="AY7" s="81"/>
      <c r="AZ7" s="81"/>
      <c r="BA7" s="81">
        <v>1</v>
      </c>
      <c r="BB7" s="81"/>
      <c r="BC7" s="81"/>
      <c r="BD7" s="81"/>
      <c r="BE7" s="81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AA8" s="78" t="s">
        <v>309</v>
      </c>
      <c r="AB8" s="79" t="s">
        <v>421</v>
      </c>
      <c r="AC8" s="79">
        <v>3</v>
      </c>
      <c r="AD8" s="79">
        <v>5</v>
      </c>
      <c r="AE8" s="79">
        <v>1.7</v>
      </c>
      <c r="AF8" s="79">
        <v>0</v>
      </c>
      <c r="AG8" s="79"/>
      <c r="AH8" s="79"/>
      <c r="AI8" s="79"/>
      <c r="AJ8" s="79"/>
      <c r="AK8" s="79">
        <v>3</v>
      </c>
      <c r="AL8" s="79">
        <v>5</v>
      </c>
      <c r="AM8" s="79">
        <v>1.7</v>
      </c>
      <c r="AN8" s="79">
        <v>0</v>
      </c>
      <c r="AP8" s="80" t="s">
        <v>383</v>
      </c>
      <c r="AQ8" s="81" t="s">
        <v>421</v>
      </c>
      <c r="AR8" s="81">
        <v>2</v>
      </c>
      <c r="AS8" s="81">
        <v>3</v>
      </c>
      <c r="AT8" s="81">
        <v>5</v>
      </c>
      <c r="AU8" s="81">
        <v>1</v>
      </c>
      <c r="AV8" s="81">
        <v>0</v>
      </c>
      <c r="AW8" s="81"/>
      <c r="AX8" s="81"/>
      <c r="AY8" s="81"/>
      <c r="AZ8" s="81"/>
      <c r="BA8" s="81"/>
      <c r="BB8" s="81"/>
      <c r="BC8" s="81"/>
      <c r="BD8" s="81"/>
      <c r="BE8" s="81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</row>
    <row r="9" spans="1:70" ht="32" x14ac:dyDescent="0.2">
      <c r="A9" s="1"/>
      <c r="B9" s="42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AA9" s="78" t="s">
        <v>324</v>
      </c>
      <c r="AB9" s="79" t="s">
        <v>421</v>
      </c>
      <c r="AC9" s="79"/>
      <c r="AD9" s="79"/>
      <c r="AE9" s="79"/>
      <c r="AF9" s="79"/>
      <c r="AG9" s="79">
        <v>8</v>
      </c>
      <c r="AH9" s="79">
        <v>80</v>
      </c>
      <c r="AI9" s="79">
        <v>10</v>
      </c>
      <c r="AJ9" s="79">
        <v>0</v>
      </c>
      <c r="AK9" s="79">
        <v>8</v>
      </c>
      <c r="AL9" s="79">
        <v>80</v>
      </c>
      <c r="AM9" s="79">
        <v>10</v>
      </c>
      <c r="AN9" s="79">
        <v>0</v>
      </c>
      <c r="AP9" s="80" t="s">
        <v>391</v>
      </c>
      <c r="AQ9" s="81" t="s">
        <v>421</v>
      </c>
      <c r="AR9" s="81">
        <v>1</v>
      </c>
      <c r="AS9" s="81">
        <v>4</v>
      </c>
      <c r="AT9" s="81">
        <v>5</v>
      </c>
      <c r="AU9" s="81">
        <v>1</v>
      </c>
      <c r="AV9" s="81">
        <v>0</v>
      </c>
      <c r="AW9" s="81"/>
      <c r="AX9" s="81"/>
      <c r="AY9" s="81"/>
      <c r="AZ9" s="81"/>
      <c r="BA9" s="81"/>
      <c r="BB9" s="81"/>
      <c r="BC9" s="81"/>
      <c r="BD9" s="81"/>
      <c r="BE9" s="81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</row>
    <row r="10" spans="1:70" ht="32" x14ac:dyDescent="0.35">
      <c r="A10" s="14" t="s">
        <v>26</v>
      </c>
      <c r="B10" s="42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AA10" s="78" t="s">
        <v>325</v>
      </c>
      <c r="AB10" s="79" t="s">
        <v>421</v>
      </c>
      <c r="AC10" s="79"/>
      <c r="AD10" s="79"/>
      <c r="AE10" s="79"/>
      <c r="AF10" s="79"/>
      <c r="AG10" s="79">
        <v>5</v>
      </c>
      <c r="AH10" s="79">
        <v>73</v>
      </c>
      <c r="AI10" s="79">
        <v>14.6</v>
      </c>
      <c r="AJ10" s="79">
        <v>0</v>
      </c>
      <c r="AK10" s="79">
        <v>5</v>
      </c>
      <c r="AL10" s="79">
        <v>73</v>
      </c>
      <c r="AM10" s="79">
        <v>14.6</v>
      </c>
      <c r="AN10" s="79">
        <v>0</v>
      </c>
      <c r="AP10" s="80" t="s">
        <v>364</v>
      </c>
      <c r="AQ10" s="81" t="s">
        <v>421</v>
      </c>
      <c r="AR10" s="81">
        <v>1</v>
      </c>
      <c r="AS10" s="81">
        <v>3</v>
      </c>
      <c r="AT10" s="81">
        <v>4</v>
      </c>
      <c r="AU10" s="81">
        <v>0</v>
      </c>
      <c r="AV10" s="81">
        <v>0</v>
      </c>
      <c r="AW10" s="81"/>
      <c r="AX10" s="81"/>
      <c r="AY10" s="81"/>
      <c r="AZ10" s="81"/>
      <c r="BA10" s="81"/>
      <c r="BB10" s="81"/>
      <c r="BC10" s="81"/>
      <c r="BD10" s="81"/>
      <c r="BE10" s="81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AA11" s="78" t="s">
        <v>318</v>
      </c>
      <c r="AB11" s="79" t="s">
        <v>421</v>
      </c>
      <c r="AC11" s="79"/>
      <c r="AD11" s="79"/>
      <c r="AE11" s="79"/>
      <c r="AF11" s="79"/>
      <c r="AG11" s="79">
        <v>4</v>
      </c>
      <c r="AH11" s="79">
        <v>63</v>
      </c>
      <c r="AI11" s="79">
        <v>15.8</v>
      </c>
      <c r="AJ11" s="79">
        <v>0</v>
      </c>
      <c r="AK11" s="79">
        <v>4</v>
      </c>
      <c r="AL11" s="79">
        <v>63</v>
      </c>
      <c r="AM11" s="79">
        <v>15.8</v>
      </c>
      <c r="AN11" s="79">
        <v>0</v>
      </c>
      <c r="AP11" s="80" t="s">
        <v>389</v>
      </c>
      <c r="AQ11" s="81" t="s">
        <v>421</v>
      </c>
      <c r="AR11" s="81">
        <v>1</v>
      </c>
      <c r="AS11" s="81">
        <v>3</v>
      </c>
      <c r="AT11" s="81">
        <v>4</v>
      </c>
      <c r="AU11" s="81">
        <v>0</v>
      </c>
      <c r="AV11" s="81">
        <v>0</v>
      </c>
      <c r="AW11" s="81"/>
      <c r="AX11" s="81"/>
      <c r="AY11" s="81"/>
      <c r="AZ11" s="81"/>
      <c r="BA11" s="81"/>
      <c r="BB11" s="81"/>
      <c r="BC11" s="81"/>
      <c r="BD11" s="81"/>
      <c r="BE11" s="81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</row>
    <row r="12" spans="1:70" x14ac:dyDescent="0.2">
      <c r="A12" s="1" t="s">
        <v>116</v>
      </c>
      <c r="B12" s="42" t="s">
        <v>306</v>
      </c>
      <c r="C12">
        <f t="shared" ref="C12:C20" si="3">VLOOKUP(B12,$AA$4:$AN$36,3,FALSE)</f>
        <v>4</v>
      </c>
      <c r="D12">
        <f t="shared" ref="D12:D20" si="4">VLOOKUP(B12,$AA$4:$AN$36,4,FALSE)</f>
        <v>19</v>
      </c>
      <c r="E12">
        <f t="shared" ref="E12:E20" si="5">VLOOKUP(B12,$AA$4:$AN$36,5,FALSE)</f>
        <v>4.8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AA12" s="78" t="s">
        <v>326</v>
      </c>
      <c r="AB12" s="79" t="s">
        <v>421</v>
      </c>
      <c r="AC12" s="79"/>
      <c r="AD12" s="79"/>
      <c r="AE12" s="79"/>
      <c r="AF12" s="79"/>
      <c r="AG12" s="79">
        <v>3</v>
      </c>
      <c r="AH12" s="79">
        <v>19</v>
      </c>
      <c r="AI12" s="79">
        <v>6.3</v>
      </c>
      <c r="AJ12" s="79">
        <v>0</v>
      </c>
      <c r="AK12" s="79">
        <v>3</v>
      </c>
      <c r="AL12" s="79">
        <v>19</v>
      </c>
      <c r="AM12" s="79">
        <v>6.3</v>
      </c>
      <c r="AN12" s="79">
        <v>0</v>
      </c>
      <c r="AP12" s="80" t="s">
        <v>343</v>
      </c>
      <c r="AQ12" s="81" t="s">
        <v>421</v>
      </c>
      <c r="AR12" s="81">
        <v>2</v>
      </c>
      <c r="AS12" s="81">
        <v>1</v>
      </c>
      <c r="AT12" s="81">
        <v>3</v>
      </c>
      <c r="AU12" s="81">
        <v>1</v>
      </c>
      <c r="AV12" s="81">
        <v>0</v>
      </c>
      <c r="AW12" s="81"/>
      <c r="AX12" s="81"/>
      <c r="AY12" s="81"/>
      <c r="AZ12" s="81"/>
      <c r="BA12" s="81"/>
      <c r="BB12" s="81"/>
      <c r="BC12" s="81"/>
      <c r="BD12" s="81"/>
      <c r="BE12" s="81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</row>
    <row r="13" spans="1:70" ht="32" x14ac:dyDescent="0.2">
      <c r="A13" s="1" t="s">
        <v>116</v>
      </c>
      <c r="B13" s="42" t="s">
        <v>307</v>
      </c>
      <c r="C13">
        <f t="shared" si="3"/>
        <v>3</v>
      </c>
      <c r="D13">
        <f t="shared" si="4"/>
        <v>18</v>
      </c>
      <c r="E13">
        <f t="shared" si="5"/>
        <v>6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AA13" s="78" t="s">
        <v>329</v>
      </c>
      <c r="AB13" s="79" t="s">
        <v>421</v>
      </c>
      <c r="AC13" s="79"/>
      <c r="AD13" s="79"/>
      <c r="AE13" s="79"/>
      <c r="AF13" s="79"/>
      <c r="AG13" s="79">
        <v>2</v>
      </c>
      <c r="AH13" s="79">
        <v>13</v>
      </c>
      <c r="AI13" s="79">
        <v>6.5</v>
      </c>
      <c r="AJ13" s="79">
        <v>0</v>
      </c>
      <c r="AK13" s="79">
        <v>2</v>
      </c>
      <c r="AL13" s="79">
        <v>13</v>
      </c>
      <c r="AM13" s="79">
        <v>6.5</v>
      </c>
      <c r="AN13" s="79">
        <v>0</v>
      </c>
      <c r="AP13" s="80" t="s">
        <v>365</v>
      </c>
      <c r="AQ13" s="81" t="s">
        <v>421</v>
      </c>
      <c r="AR13" s="81">
        <v>1</v>
      </c>
      <c r="AS13" s="81">
        <v>2</v>
      </c>
      <c r="AT13" s="81">
        <v>3</v>
      </c>
      <c r="AU13" s="81">
        <v>1</v>
      </c>
      <c r="AV13" s="81">
        <v>0</v>
      </c>
      <c r="AW13" s="81"/>
      <c r="AX13" s="81"/>
      <c r="AY13" s="81"/>
      <c r="AZ13" s="81"/>
      <c r="BA13" s="81"/>
      <c r="BB13" s="81"/>
      <c r="BC13" s="81"/>
      <c r="BD13" s="81"/>
      <c r="BE13" s="81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</row>
    <row r="14" spans="1:70" ht="32" x14ac:dyDescent="0.2">
      <c r="A14" s="1" t="s">
        <v>116</v>
      </c>
      <c r="B14" s="42" t="s">
        <v>308</v>
      </c>
      <c r="C14">
        <f t="shared" si="3"/>
        <v>11</v>
      </c>
      <c r="D14">
        <f t="shared" si="4"/>
        <v>78</v>
      </c>
      <c r="E14">
        <f t="shared" si="5"/>
        <v>7.1</v>
      </c>
      <c r="F14">
        <f t="shared" si="6"/>
        <v>0</v>
      </c>
      <c r="G14">
        <f t="shared" si="7"/>
        <v>3</v>
      </c>
      <c r="H14">
        <f t="shared" si="8"/>
        <v>9</v>
      </c>
      <c r="I14">
        <f t="shared" si="9"/>
        <v>0</v>
      </c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AA14" s="78" t="s">
        <v>320</v>
      </c>
      <c r="AB14" s="79" t="s">
        <v>421</v>
      </c>
      <c r="AC14" s="79"/>
      <c r="AD14" s="79"/>
      <c r="AE14" s="79"/>
      <c r="AF14" s="79"/>
      <c r="AG14" s="79">
        <v>1</v>
      </c>
      <c r="AH14" s="79">
        <v>32</v>
      </c>
      <c r="AI14" s="79">
        <v>32</v>
      </c>
      <c r="AJ14" s="79">
        <v>0</v>
      </c>
      <c r="AK14" s="79">
        <v>1</v>
      </c>
      <c r="AL14" s="79">
        <v>32</v>
      </c>
      <c r="AM14" s="79">
        <v>32</v>
      </c>
      <c r="AN14" s="79">
        <v>0</v>
      </c>
      <c r="AP14" s="80" t="s">
        <v>378</v>
      </c>
      <c r="AQ14" s="81" t="s">
        <v>421</v>
      </c>
      <c r="AR14" s="81">
        <v>1</v>
      </c>
      <c r="AS14" s="81">
        <v>2</v>
      </c>
      <c r="AT14" s="81">
        <v>3</v>
      </c>
      <c r="AU14" s="81">
        <v>0.5</v>
      </c>
      <c r="AV14" s="81">
        <v>0.5</v>
      </c>
      <c r="AW14" s="81"/>
      <c r="AX14" s="81"/>
      <c r="AY14" s="81"/>
      <c r="AZ14" s="81"/>
      <c r="BA14" s="81"/>
      <c r="BB14" s="81"/>
      <c r="BC14" s="81"/>
      <c r="BD14" s="81"/>
      <c r="BE14" s="81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</row>
    <row r="15" spans="1:70" ht="32" x14ac:dyDescent="0.2">
      <c r="A15" s="1" t="s">
        <v>116</v>
      </c>
      <c r="B15" s="42" t="s">
        <v>309</v>
      </c>
      <c r="C15">
        <f t="shared" si="3"/>
        <v>3</v>
      </c>
      <c r="D15">
        <f t="shared" si="4"/>
        <v>5</v>
      </c>
      <c r="E15">
        <f t="shared" si="5"/>
        <v>1.7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AA15" s="78" t="s">
        <v>322</v>
      </c>
      <c r="AB15" s="79" t="s">
        <v>421</v>
      </c>
      <c r="AC15" s="79"/>
      <c r="AD15" s="79"/>
      <c r="AE15" s="79"/>
      <c r="AF15" s="79"/>
      <c r="AG15" s="79">
        <v>1</v>
      </c>
      <c r="AH15" s="79">
        <v>16</v>
      </c>
      <c r="AI15" s="79">
        <v>16</v>
      </c>
      <c r="AJ15" s="79">
        <v>0</v>
      </c>
      <c r="AK15" s="79">
        <v>1</v>
      </c>
      <c r="AL15" s="79">
        <v>16</v>
      </c>
      <c r="AM15" s="79">
        <v>16</v>
      </c>
      <c r="AN15" s="79">
        <v>0</v>
      </c>
      <c r="AP15" s="80" t="s">
        <v>384</v>
      </c>
      <c r="AQ15" s="81" t="s">
        <v>421</v>
      </c>
      <c r="AR15" s="81">
        <v>0</v>
      </c>
      <c r="AS15" s="81">
        <v>3</v>
      </c>
      <c r="AT15" s="81">
        <v>3</v>
      </c>
      <c r="AU15" s="81">
        <v>0</v>
      </c>
      <c r="AV15" s="81">
        <v>0</v>
      </c>
      <c r="AW15" s="81"/>
      <c r="AX15" s="81"/>
      <c r="AY15" s="81"/>
      <c r="AZ15" s="81"/>
      <c r="BA15" s="81"/>
      <c r="BB15" s="81"/>
      <c r="BC15" s="81"/>
      <c r="BD15" s="81"/>
      <c r="BE15" s="81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AA16" s="78" t="s">
        <v>335</v>
      </c>
      <c r="AB16" s="79" t="s">
        <v>421</v>
      </c>
      <c r="AC16" s="79"/>
      <c r="AD16" s="79"/>
      <c r="AE16" s="79"/>
      <c r="AF16" s="79"/>
      <c r="AG16" s="79">
        <v>1</v>
      </c>
      <c r="AH16" s="79">
        <v>2</v>
      </c>
      <c r="AI16" s="79">
        <v>2</v>
      </c>
      <c r="AJ16" s="79">
        <v>1</v>
      </c>
      <c r="AK16" s="79">
        <v>1</v>
      </c>
      <c r="AL16" s="79">
        <v>2</v>
      </c>
      <c r="AM16" s="79">
        <v>2</v>
      </c>
      <c r="AN16" s="79">
        <v>1</v>
      </c>
      <c r="AP16" s="80" t="s">
        <v>349</v>
      </c>
      <c r="AQ16" s="81" t="s">
        <v>421</v>
      </c>
      <c r="AR16" s="81">
        <v>1</v>
      </c>
      <c r="AS16" s="81">
        <v>1</v>
      </c>
      <c r="AT16" s="81">
        <v>2</v>
      </c>
      <c r="AU16" s="81">
        <v>1</v>
      </c>
      <c r="AV16" s="81">
        <v>1</v>
      </c>
      <c r="AW16" s="81"/>
      <c r="AX16" s="81"/>
      <c r="AY16" s="81"/>
      <c r="AZ16" s="81"/>
      <c r="BA16" s="81"/>
      <c r="BB16" s="81"/>
      <c r="BC16" s="81"/>
      <c r="BD16" s="81"/>
      <c r="BE16" s="81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P17" s="80" t="s">
        <v>322</v>
      </c>
      <c r="AQ17" s="81" t="s">
        <v>421</v>
      </c>
      <c r="AR17" s="81">
        <v>1</v>
      </c>
      <c r="AS17" s="81">
        <v>1</v>
      </c>
      <c r="AT17" s="81">
        <v>2</v>
      </c>
      <c r="AU17" s="81">
        <v>0</v>
      </c>
      <c r="AV17" s="81">
        <v>0</v>
      </c>
      <c r="AW17" s="81"/>
      <c r="AX17" s="81"/>
      <c r="AY17" s="81"/>
      <c r="AZ17" s="81"/>
      <c r="BA17" s="81"/>
      <c r="BB17" s="81"/>
      <c r="BC17" s="81"/>
      <c r="BD17" s="81"/>
      <c r="BE17" s="81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P18" s="80" t="s">
        <v>386</v>
      </c>
      <c r="AQ18" s="81" t="s">
        <v>421</v>
      </c>
      <c r="AR18" s="81">
        <v>1</v>
      </c>
      <c r="AS18" s="81">
        <v>1</v>
      </c>
      <c r="AT18" s="81">
        <v>2</v>
      </c>
      <c r="AU18" s="81">
        <v>0.5</v>
      </c>
      <c r="AV18" s="81">
        <v>0</v>
      </c>
      <c r="AW18" s="81"/>
      <c r="AX18" s="81"/>
      <c r="AY18" s="81"/>
      <c r="AZ18" s="81"/>
      <c r="BA18" s="81"/>
      <c r="BB18" s="81"/>
      <c r="BC18" s="81"/>
      <c r="BD18" s="81"/>
      <c r="BE18" s="81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</row>
    <row r="19" spans="1:70" ht="32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P19" s="80" t="s">
        <v>392</v>
      </c>
      <c r="AQ19" s="81" t="s">
        <v>421</v>
      </c>
      <c r="AR19" s="81">
        <v>1</v>
      </c>
      <c r="AS19" s="81">
        <v>1</v>
      </c>
      <c r="AT19" s="81">
        <v>2</v>
      </c>
      <c r="AU19" s="81">
        <v>0</v>
      </c>
      <c r="AV19" s="81">
        <v>0</v>
      </c>
      <c r="AW19" s="81"/>
      <c r="AX19" s="81"/>
      <c r="AY19" s="81"/>
      <c r="AZ19" s="81"/>
      <c r="BA19" s="81"/>
      <c r="BB19" s="81"/>
      <c r="BC19" s="81"/>
      <c r="BD19" s="81"/>
      <c r="BE19" s="81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P20" s="80" t="s">
        <v>355</v>
      </c>
      <c r="AQ20" s="81" t="s">
        <v>421</v>
      </c>
      <c r="AR20" s="81">
        <v>1</v>
      </c>
      <c r="AS20" s="81">
        <v>0</v>
      </c>
      <c r="AT20" s="81">
        <v>1</v>
      </c>
      <c r="AU20" s="81">
        <v>0</v>
      </c>
      <c r="AV20" s="81">
        <v>0</v>
      </c>
      <c r="AW20" s="81"/>
      <c r="AX20" s="81"/>
      <c r="AY20" s="81"/>
      <c r="AZ20" s="81"/>
      <c r="BA20" s="81"/>
      <c r="BB20" s="81"/>
      <c r="BC20" s="81"/>
      <c r="BD20" s="81"/>
      <c r="BE20" s="81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</row>
    <row r="21" spans="1:70" ht="32" x14ac:dyDescent="0.2">
      <c r="A21" s="1"/>
      <c r="B21" s="42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P21" s="80" t="s">
        <v>325</v>
      </c>
      <c r="AQ21" s="81" t="s">
        <v>421</v>
      </c>
      <c r="AR21" s="81">
        <v>1</v>
      </c>
      <c r="AS21" s="81">
        <v>0</v>
      </c>
      <c r="AT21" s="81">
        <v>1</v>
      </c>
      <c r="AU21" s="81">
        <v>0</v>
      </c>
      <c r="AV21" s="81">
        <v>0</v>
      </c>
      <c r="AW21" s="81"/>
      <c r="AX21" s="81"/>
      <c r="AY21" s="81"/>
      <c r="AZ21" s="81"/>
      <c r="BA21" s="81"/>
      <c r="BB21" s="81"/>
      <c r="BC21" s="81"/>
      <c r="BD21" s="81"/>
      <c r="BE21" s="81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</row>
    <row r="22" spans="1:70" ht="27" x14ac:dyDescent="0.3">
      <c r="A22" s="13" t="s">
        <v>27</v>
      </c>
      <c r="B22" s="42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P22" s="80" t="s">
        <v>380</v>
      </c>
      <c r="AQ22" s="81" t="s">
        <v>421</v>
      </c>
      <c r="AR22" s="81">
        <v>1</v>
      </c>
      <c r="AS22" s="81">
        <v>0</v>
      </c>
      <c r="AT22" s="81">
        <v>1</v>
      </c>
      <c r="AU22" s="81">
        <v>0</v>
      </c>
      <c r="AV22" s="81">
        <v>0</v>
      </c>
      <c r="AW22" s="81"/>
      <c r="AX22" s="81"/>
      <c r="AY22" s="81"/>
      <c r="AZ22" s="81"/>
      <c r="BA22" s="81"/>
      <c r="BB22" s="81"/>
      <c r="BC22" s="81"/>
      <c r="BD22" s="81"/>
      <c r="BE22" s="81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</row>
    <row r="23" spans="1:70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</row>
    <row r="24" spans="1:70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</row>
    <row r="25" spans="1:70" x14ac:dyDescent="0.2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</row>
    <row r="27" spans="1:70" x14ac:dyDescent="0.2">
      <c r="A27" s="1" t="s">
        <v>98</v>
      </c>
      <c r="B27" s="42" t="s">
        <v>318</v>
      </c>
      <c r="C27">
        <f t="shared" si="10"/>
        <v>4</v>
      </c>
      <c r="D27">
        <f t="shared" si="11"/>
        <v>63</v>
      </c>
      <c r="E27">
        <f t="shared" si="12"/>
        <v>15.8</v>
      </c>
      <c r="F27">
        <f t="shared" si="13"/>
        <v>0</v>
      </c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</row>
    <row r="29" spans="1:70" ht="30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32</v>
      </c>
      <c r="E29">
        <f t="shared" si="12"/>
        <v>32</v>
      </c>
      <c r="F29">
        <f t="shared" si="13"/>
        <v>0</v>
      </c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</row>
    <row r="31" spans="1:70" ht="30" x14ac:dyDescent="0.2">
      <c r="A31" s="1" t="s">
        <v>98</v>
      </c>
      <c r="B31" s="42" t="s">
        <v>322</v>
      </c>
      <c r="C31">
        <f t="shared" si="10"/>
        <v>1</v>
      </c>
      <c r="D31">
        <f t="shared" si="11"/>
        <v>16</v>
      </c>
      <c r="E31">
        <f t="shared" si="12"/>
        <v>16</v>
      </c>
      <c r="F31">
        <f t="shared" si="13"/>
        <v>0</v>
      </c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</row>
    <row r="33" spans="1:70" ht="30" x14ac:dyDescent="0.2">
      <c r="A33" s="1" t="s">
        <v>98</v>
      </c>
      <c r="B33" s="42" t="s">
        <v>324</v>
      </c>
      <c r="C33">
        <f t="shared" si="10"/>
        <v>8</v>
      </c>
      <c r="D33">
        <f t="shared" si="11"/>
        <v>80</v>
      </c>
      <c r="E33">
        <f t="shared" si="12"/>
        <v>10</v>
      </c>
      <c r="F33">
        <f t="shared" si="13"/>
        <v>0</v>
      </c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</row>
    <row r="34" spans="1:70" ht="30" x14ac:dyDescent="0.2">
      <c r="A34" s="1" t="s">
        <v>98</v>
      </c>
      <c r="B34" s="42" t="s">
        <v>325</v>
      </c>
      <c r="C34">
        <f t="shared" si="10"/>
        <v>5</v>
      </c>
      <c r="D34">
        <f t="shared" si="11"/>
        <v>73</v>
      </c>
      <c r="E34">
        <f t="shared" si="12"/>
        <v>14.6</v>
      </c>
      <c r="F34">
        <f t="shared" si="13"/>
        <v>0</v>
      </c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</row>
    <row r="35" spans="1:70" x14ac:dyDescent="0.2">
      <c r="A35" s="1" t="s">
        <v>98</v>
      </c>
      <c r="B35" s="42" t="s">
        <v>326</v>
      </c>
      <c r="C35">
        <f t="shared" si="10"/>
        <v>3</v>
      </c>
      <c r="D35">
        <f t="shared" si="11"/>
        <v>19</v>
      </c>
      <c r="E35">
        <f t="shared" si="12"/>
        <v>6.3</v>
      </c>
      <c r="F35">
        <f t="shared" si="13"/>
        <v>0</v>
      </c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</row>
    <row r="38" spans="1:70" ht="30" x14ac:dyDescent="0.2">
      <c r="A38" s="1" t="s">
        <v>98</v>
      </c>
      <c r="B38" s="42" t="s">
        <v>329</v>
      </c>
      <c r="C38">
        <f t="shared" si="10"/>
        <v>2</v>
      </c>
      <c r="D38">
        <f t="shared" si="11"/>
        <v>13</v>
      </c>
      <c r="E38">
        <f t="shared" si="12"/>
        <v>6.5</v>
      </c>
      <c r="F38">
        <f t="shared" si="13"/>
        <v>0</v>
      </c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</row>
    <row r="44" spans="1:70" x14ac:dyDescent="0.2">
      <c r="A44" s="1" t="s">
        <v>78</v>
      </c>
      <c r="B44" s="42" t="s">
        <v>335</v>
      </c>
      <c r="C44">
        <f t="shared" si="10"/>
        <v>1</v>
      </c>
      <c r="D44">
        <f t="shared" si="11"/>
        <v>2</v>
      </c>
      <c r="E44">
        <f t="shared" si="12"/>
        <v>2</v>
      </c>
      <c r="F44">
        <f t="shared" si="13"/>
        <v>1</v>
      </c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</row>
    <row r="47" spans="1:70" x14ac:dyDescent="0.2">
      <c r="A47" s="1"/>
      <c r="B47" s="42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</row>
    <row r="48" spans="1:70" x14ac:dyDescent="0.2">
      <c r="A48" s="1"/>
      <c r="B48" s="42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</row>
    <row r="49" spans="1:70" x14ac:dyDescent="0.2">
      <c r="A49" s="1"/>
      <c r="B49" s="42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</row>
    <row r="50" spans="1:70" x14ac:dyDescent="0.2">
      <c r="A50" s="1"/>
      <c r="B50" s="42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</row>
    <row r="51" spans="1:70" ht="25" x14ac:dyDescent="0.3">
      <c r="A51" s="12" t="s">
        <v>47</v>
      </c>
      <c r="B51" s="42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</row>
    <row r="55" spans="1:70" x14ac:dyDescent="0.2">
      <c r="A55" s="1" t="s">
        <v>101</v>
      </c>
      <c r="B55" s="42" t="s">
        <v>340</v>
      </c>
      <c r="C55">
        <f t="shared" si="14"/>
        <v>1</v>
      </c>
      <c r="D55">
        <f t="shared" si="15"/>
        <v>5</v>
      </c>
      <c r="E55">
        <f t="shared" si="16"/>
        <v>6</v>
      </c>
      <c r="F55">
        <f t="shared" si="17"/>
        <v>2</v>
      </c>
      <c r="G55">
        <f t="shared" si="18"/>
        <v>1.5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</row>
    <row r="58" spans="1:70" x14ac:dyDescent="0.2">
      <c r="A58" s="1" t="s">
        <v>90</v>
      </c>
      <c r="B58" s="42" t="s">
        <v>343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1</v>
      </c>
      <c r="D76">
        <f t="shared" si="15"/>
        <v>6</v>
      </c>
      <c r="E76">
        <f t="shared" si="16"/>
        <v>7</v>
      </c>
      <c r="F76">
        <f t="shared" si="17"/>
        <v>1.5</v>
      </c>
      <c r="G76">
        <f t="shared" si="18"/>
        <v>1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1</v>
      </c>
      <c r="D79">
        <f t="shared" si="15"/>
        <v>3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1</v>
      </c>
      <c r="D80">
        <f t="shared" si="15"/>
        <v>2</v>
      </c>
      <c r="E80">
        <f t="shared" si="16"/>
        <v>3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5</v>
      </c>
      <c r="D85">
        <f t="shared" si="15"/>
        <v>0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4</v>
      </c>
      <c r="D86">
        <f t="shared" si="15"/>
        <v>6</v>
      </c>
      <c r="E86">
        <f t="shared" si="16"/>
        <v>10</v>
      </c>
      <c r="F86">
        <f t="shared" si="17"/>
        <v>0.5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1</v>
      </c>
      <c r="D93">
        <f t="shared" si="15"/>
        <v>2</v>
      </c>
      <c r="E93">
        <f t="shared" si="16"/>
        <v>3</v>
      </c>
      <c r="F93">
        <f t="shared" si="17"/>
        <v>0.5</v>
      </c>
      <c r="G93">
        <f t="shared" si="18"/>
        <v>0.5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2</v>
      </c>
      <c r="D98">
        <f t="shared" si="15"/>
        <v>3</v>
      </c>
      <c r="E98">
        <f t="shared" si="16"/>
        <v>5</v>
      </c>
      <c r="F98">
        <f t="shared" si="17"/>
        <v>1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0</v>
      </c>
      <c r="D99">
        <f t="shared" si="15"/>
        <v>3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0.5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1</v>
      </c>
      <c r="D104">
        <f t="shared" si="15"/>
        <v>3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1</v>
      </c>
      <c r="D106">
        <f t="shared" si="15"/>
        <v>4</v>
      </c>
      <c r="E106">
        <f t="shared" si="16"/>
        <v>5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1</v>
      </c>
      <c r="D107">
        <f t="shared" si="15"/>
        <v>1</v>
      </c>
      <c r="E107">
        <f t="shared" si="16"/>
        <v>2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3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224</v>
      </c>
      <c r="J118">
        <f t="shared" si="32"/>
        <v>37.299999999999997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B270-5A25-42F7-A552-2C76C87CB50A}">
  <dimension ref="A1:BR132"/>
  <sheetViews>
    <sheetView topLeftCell="BC1" workbookViewId="0">
      <selection activeCell="BG2" sqref="BG2:BR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1"/>
      <c r="P2" s="101"/>
      <c r="Q2" s="101" t="s">
        <v>9</v>
      </c>
      <c r="R2" s="101"/>
      <c r="S2" s="101"/>
      <c r="T2" s="101"/>
      <c r="U2" s="101"/>
      <c r="V2" s="101"/>
      <c r="W2" s="101"/>
      <c r="X2" s="101"/>
      <c r="Y2" s="101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0</v>
      </c>
      <c r="D4" s="1">
        <f>VLOOKUP(B4,$O$4:$Y$11,4,FALSE)</f>
        <v>1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0</v>
      </c>
      <c r="K4" s="1">
        <f t="shared" ref="K4:K7" si="0">VLOOKUP(B4,$AA$4:$AN$36,3,FALSE)</f>
        <v>3</v>
      </c>
      <c r="L4" s="1">
        <f t="shared" ref="L4:L7" si="1">VLOOKUP(B4,$AA$4:$AN$36,4,FALSE)</f>
        <v>23</v>
      </c>
      <c r="M4" s="1">
        <f t="shared" ref="M4:M7" si="2">VLOOKUP(B4,$AA$4:$AN$36,6,FALSE)</f>
        <v>0</v>
      </c>
      <c r="O4" s="43" t="s">
        <v>304</v>
      </c>
      <c r="P4" s="7" t="s">
        <v>421</v>
      </c>
      <c r="Q4" s="7">
        <v>21</v>
      </c>
      <c r="R4" s="7">
        <v>38</v>
      </c>
      <c r="S4" s="7">
        <v>55.3</v>
      </c>
      <c r="T4" s="7">
        <v>251</v>
      </c>
      <c r="U4" s="7">
        <v>6.6</v>
      </c>
      <c r="V4" s="7">
        <v>7.7</v>
      </c>
      <c r="W4" s="7">
        <v>2</v>
      </c>
      <c r="X4" s="7">
        <v>0</v>
      </c>
      <c r="Y4" s="7">
        <v>128.1</v>
      </c>
      <c r="AA4" s="43" t="s">
        <v>308</v>
      </c>
      <c r="AB4" s="7" t="s">
        <v>421</v>
      </c>
      <c r="AC4" s="7">
        <v>9</v>
      </c>
      <c r="AD4" s="7">
        <v>81</v>
      </c>
      <c r="AE4" s="7">
        <v>9</v>
      </c>
      <c r="AF4" s="7">
        <v>2</v>
      </c>
      <c r="AG4" s="7"/>
      <c r="AH4" s="7"/>
      <c r="AI4" s="7"/>
      <c r="AJ4" s="7"/>
      <c r="AK4" s="7">
        <v>9</v>
      </c>
      <c r="AL4" s="7">
        <v>81</v>
      </c>
      <c r="AM4" s="7">
        <v>9</v>
      </c>
      <c r="AN4" s="7">
        <v>2</v>
      </c>
      <c r="AP4" s="43" t="s">
        <v>364</v>
      </c>
      <c r="AQ4" s="7" t="s">
        <v>421</v>
      </c>
      <c r="AR4" s="7">
        <v>4</v>
      </c>
      <c r="AS4" s="7">
        <v>4</v>
      </c>
      <c r="AT4" s="7">
        <v>8</v>
      </c>
      <c r="AU4" s="7">
        <v>0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5</v>
      </c>
      <c r="BK4" s="7">
        <v>100</v>
      </c>
      <c r="BL4" s="7">
        <v>0</v>
      </c>
      <c r="BM4" s="7">
        <v>0</v>
      </c>
      <c r="BN4" s="7"/>
      <c r="BO4" s="7">
        <v>5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302</v>
      </c>
      <c r="P5" s="7" t="s">
        <v>421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AA5" s="43" t="s">
        <v>309</v>
      </c>
      <c r="AB5" s="7" t="s">
        <v>421</v>
      </c>
      <c r="AC5" s="7">
        <v>7</v>
      </c>
      <c r="AD5" s="7">
        <v>17</v>
      </c>
      <c r="AE5" s="7">
        <v>2.4</v>
      </c>
      <c r="AF5" s="7">
        <v>1</v>
      </c>
      <c r="AG5" s="7">
        <v>2</v>
      </c>
      <c r="AH5" s="7">
        <v>10</v>
      </c>
      <c r="AI5" s="7">
        <v>5</v>
      </c>
      <c r="AJ5" s="7">
        <v>0</v>
      </c>
      <c r="AK5" s="7">
        <v>9</v>
      </c>
      <c r="AL5" s="7">
        <v>27</v>
      </c>
      <c r="AM5" s="7">
        <v>3</v>
      </c>
      <c r="AN5" s="7">
        <v>1</v>
      </c>
      <c r="AP5" s="43" t="s">
        <v>371</v>
      </c>
      <c r="AQ5" s="7" t="s">
        <v>421</v>
      </c>
      <c r="AR5" s="7">
        <v>5</v>
      </c>
      <c r="AS5" s="7">
        <v>3</v>
      </c>
      <c r="AT5" s="7">
        <v>8</v>
      </c>
      <c r="AU5" s="7">
        <v>1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7</v>
      </c>
      <c r="BQ5" s="7">
        <v>312</v>
      </c>
      <c r="BR5" s="7">
        <v>44.6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21</v>
      </c>
      <c r="D6" s="1">
        <f>VLOOKUP(B6,$O$4:$Y$11,4,FALSE)</f>
        <v>38</v>
      </c>
      <c r="E6" s="1">
        <f>VLOOKUP(B6,$O$4:$Y$11,5,FALSE)</f>
        <v>55.3</v>
      </c>
      <c r="F6" s="1">
        <f>VLOOKUP(B6,$O$4:$Y$11,6,FALSE)</f>
        <v>251</v>
      </c>
      <c r="G6" s="1">
        <f>VLOOKUP(B6,$O$4:$Y$11,7,FALSE)</f>
        <v>6.6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128.1</v>
      </c>
      <c r="K6" s="1">
        <f t="shared" si="0"/>
        <v>3</v>
      </c>
      <c r="L6" s="1">
        <f t="shared" si="1"/>
        <v>26</v>
      </c>
      <c r="M6" s="1">
        <f t="shared" si="2"/>
        <v>0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AA6" s="43" t="s">
        <v>306</v>
      </c>
      <c r="AB6" s="7" t="s">
        <v>421</v>
      </c>
      <c r="AC6" s="7">
        <v>5</v>
      </c>
      <c r="AD6" s="7">
        <v>26</v>
      </c>
      <c r="AE6" s="7">
        <v>5.2</v>
      </c>
      <c r="AF6" s="7">
        <v>0</v>
      </c>
      <c r="AG6" s="7"/>
      <c r="AH6" s="7"/>
      <c r="AI6" s="7"/>
      <c r="AJ6" s="7"/>
      <c r="AK6" s="7">
        <v>5</v>
      </c>
      <c r="AL6" s="7">
        <v>26</v>
      </c>
      <c r="AM6" s="7">
        <v>5.2</v>
      </c>
      <c r="AN6" s="7">
        <v>0</v>
      </c>
      <c r="AP6" s="43" t="s">
        <v>361</v>
      </c>
      <c r="AQ6" s="7" t="s">
        <v>421</v>
      </c>
      <c r="AR6" s="7">
        <v>4</v>
      </c>
      <c r="AS6" s="7">
        <v>3</v>
      </c>
      <c r="AT6" s="7">
        <v>7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396</v>
      </c>
      <c r="BH6" s="7" t="s">
        <v>421</v>
      </c>
      <c r="BI6" s="7"/>
      <c r="BJ6" s="7"/>
      <c r="BK6" s="7"/>
      <c r="BL6" s="7"/>
      <c r="BM6" s="7"/>
      <c r="BN6" s="7"/>
      <c r="BO6" s="7"/>
      <c r="BP6" s="7">
        <v>1</v>
      </c>
      <c r="BQ6" s="7">
        <v>48</v>
      </c>
      <c r="BR6" s="7">
        <v>48</v>
      </c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AA7" s="43" t="s">
        <v>304</v>
      </c>
      <c r="AB7" s="7" t="s">
        <v>421</v>
      </c>
      <c r="AC7" s="7">
        <v>3</v>
      </c>
      <c r="AD7" s="7">
        <v>26</v>
      </c>
      <c r="AE7" s="7">
        <v>8.6999999999999993</v>
      </c>
      <c r="AF7" s="7">
        <v>0</v>
      </c>
      <c r="AG7" s="7"/>
      <c r="AH7" s="7"/>
      <c r="AI7" s="7"/>
      <c r="AJ7" s="7"/>
      <c r="AK7" s="7">
        <v>3</v>
      </c>
      <c r="AL7" s="7">
        <v>26</v>
      </c>
      <c r="AM7" s="7">
        <v>8.6999999999999993</v>
      </c>
      <c r="AN7" s="7">
        <v>0</v>
      </c>
      <c r="AP7" s="43" t="s">
        <v>383</v>
      </c>
      <c r="AQ7" s="7" t="s">
        <v>421</v>
      </c>
      <c r="AR7" s="7">
        <v>5</v>
      </c>
      <c r="AS7" s="7">
        <v>1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AA8" s="43" t="s">
        <v>302</v>
      </c>
      <c r="AB8" s="7" t="s">
        <v>421</v>
      </c>
      <c r="AC8" s="7">
        <v>3</v>
      </c>
      <c r="AD8" s="7">
        <v>23</v>
      </c>
      <c r="AE8" s="7">
        <v>7.7</v>
      </c>
      <c r="AF8" s="7">
        <v>0</v>
      </c>
      <c r="AG8" s="7"/>
      <c r="AH8" s="7"/>
      <c r="AI8" s="7"/>
      <c r="AJ8" s="7"/>
      <c r="AK8" s="7">
        <v>3</v>
      </c>
      <c r="AL8" s="7">
        <v>23</v>
      </c>
      <c r="AM8" s="7">
        <v>7.7</v>
      </c>
      <c r="AN8" s="7">
        <v>0</v>
      </c>
      <c r="AP8" s="43" t="s">
        <v>349</v>
      </c>
      <c r="AQ8" s="7" t="s">
        <v>421</v>
      </c>
      <c r="AR8" s="7">
        <v>2</v>
      </c>
      <c r="AS8" s="7">
        <v>3</v>
      </c>
      <c r="AT8" s="7">
        <v>5</v>
      </c>
      <c r="AU8" s="7">
        <v>2.5</v>
      </c>
      <c r="AV8" s="7">
        <v>2</v>
      </c>
      <c r="AW8" s="7"/>
      <c r="AX8" s="7"/>
      <c r="AY8" s="7"/>
      <c r="AZ8" s="7"/>
      <c r="BA8" s="7">
        <v>1</v>
      </c>
      <c r="BB8" s="7"/>
      <c r="BC8" s="7"/>
      <c r="BD8" s="7"/>
      <c r="BE8" s="7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ht="32" x14ac:dyDescent="0.2">
      <c r="A9" s="1"/>
      <c r="B9" s="42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AA9" s="43" t="s">
        <v>307</v>
      </c>
      <c r="AB9" s="7" t="s">
        <v>421</v>
      </c>
      <c r="AC9" s="7">
        <v>3</v>
      </c>
      <c r="AD9" s="7">
        <v>18</v>
      </c>
      <c r="AE9" s="7">
        <v>6</v>
      </c>
      <c r="AF9" s="7">
        <v>0</v>
      </c>
      <c r="AG9" s="7"/>
      <c r="AH9" s="7"/>
      <c r="AI9" s="7"/>
      <c r="AJ9" s="7"/>
      <c r="AK9" s="7">
        <v>3</v>
      </c>
      <c r="AL9" s="7">
        <v>18</v>
      </c>
      <c r="AM9" s="7">
        <v>6</v>
      </c>
      <c r="AN9" s="7">
        <v>0</v>
      </c>
      <c r="AP9" s="43" t="s">
        <v>378</v>
      </c>
      <c r="AQ9" s="7" t="s">
        <v>421</v>
      </c>
      <c r="AR9" s="7">
        <v>3</v>
      </c>
      <c r="AS9" s="7">
        <v>2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>
        <v>2</v>
      </c>
      <c r="BB9" s="7"/>
      <c r="BC9" s="7"/>
      <c r="BD9" s="7"/>
      <c r="BE9" s="7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ht="32" x14ac:dyDescent="0.35">
      <c r="A10" s="14" t="s">
        <v>26</v>
      </c>
      <c r="B10" s="42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AA10" s="43" t="s">
        <v>311</v>
      </c>
      <c r="AB10" s="7" t="s">
        <v>421</v>
      </c>
      <c r="AC10" s="7">
        <v>2</v>
      </c>
      <c r="AD10" s="7">
        <v>4</v>
      </c>
      <c r="AE10" s="7">
        <v>2</v>
      </c>
      <c r="AF10" s="7">
        <v>0</v>
      </c>
      <c r="AG10" s="7"/>
      <c r="AH10" s="7"/>
      <c r="AI10" s="7"/>
      <c r="AJ10" s="7"/>
      <c r="AK10" s="7">
        <v>2</v>
      </c>
      <c r="AL10" s="7">
        <v>4</v>
      </c>
      <c r="AM10" s="7">
        <v>2</v>
      </c>
      <c r="AN10" s="7">
        <v>0</v>
      </c>
      <c r="AP10" s="43" t="s">
        <v>391</v>
      </c>
      <c r="AQ10" s="7" t="s">
        <v>421</v>
      </c>
      <c r="AR10" s="7">
        <v>3</v>
      </c>
      <c r="AS10" s="7">
        <v>2</v>
      </c>
      <c r="AT10" s="7">
        <v>5</v>
      </c>
      <c r="AU10" s="7">
        <v>1.5</v>
      </c>
      <c r="AV10" s="7">
        <v>1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AA11" s="43" t="s">
        <v>313</v>
      </c>
      <c r="AB11" s="7" t="s">
        <v>421</v>
      </c>
      <c r="AC11" s="7">
        <v>2</v>
      </c>
      <c r="AD11" s="7">
        <v>3</v>
      </c>
      <c r="AE11" s="7">
        <v>1.5</v>
      </c>
      <c r="AF11" s="7">
        <v>0</v>
      </c>
      <c r="AG11" s="7"/>
      <c r="AH11" s="7"/>
      <c r="AI11" s="7"/>
      <c r="AJ11" s="7"/>
      <c r="AK11" s="7">
        <v>2</v>
      </c>
      <c r="AL11" s="7">
        <v>3</v>
      </c>
      <c r="AM11" s="7">
        <v>1.5</v>
      </c>
      <c r="AN11" s="7">
        <v>0</v>
      </c>
      <c r="AP11" s="43" t="s">
        <v>365</v>
      </c>
      <c r="AQ11" s="7" t="s">
        <v>421</v>
      </c>
      <c r="AR11" s="7">
        <v>3</v>
      </c>
      <c r="AS11" s="7">
        <v>1</v>
      </c>
      <c r="AT11" s="7">
        <v>4</v>
      </c>
      <c r="AU11" s="7">
        <v>2</v>
      </c>
      <c r="AV11" s="7">
        <v>0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5</v>
      </c>
      <c r="D12">
        <f t="shared" ref="D12:D20" si="4">VLOOKUP(B12,$AA$4:$AN$36,4,FALSE)</f>
        <v>26</v>
      </c>
      <c r="E12">
        <f t="shared" ref="E12:E20" si="5">VLOOKUP(B12,$AA$4:$AN$36,5,FALSE)</f>
        <v>5.2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AA12" s="43" t="s">
        <v>314</v>
      </c>
      <c r="AB12" s="7" t="s">
        <v>421</v>
      </c>
      <c r="AC12" s="7">
        <v>1</v>
      </c>
      <c r="AD12" s="7">
        <v>7</v>
      </c>
      <c r="AE12" s="7">
        <v>7</v>
      </c>
      <c r="AF12" s="7">
        <v>0</v>
      </c>
      <c r="AG12" s="7"/>
      <c r="AH12" s="7"/>
      <c r="AI12" s="7"/>
      <c r="AJ12" s="7"/>
      <c r="AK12" s="7">
        <v>1</v>
      </c>
      <c r="AL12" s="7">
        <v>7</v>
      </c>
      <c r="AM12" s="7">
        <v>7</v>
      </c>
      <c r="AN12" s="7">
        <v>0</v>
      </c>
      <c r="AP12" s="43" t="s">
        <v>389</v>
      </c>
      <c r="AQ12" s="7" t="s">
        <v>421</v>
      </c>
      <c r="AR12" s="7">
        <v>3</v>
      </c>
      <c r="AS12" s="7">
        <v>1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ht="32" x14ac:dyDescent="0.2">
      <c r="A13" s="1" t="s">
        <v>116</v>
      </c>
      <c r="B13" s="42" t="s">
        <v>307</v>
      </c>
      <c r="C13">
        <f t="shared" si="3"/>
        <v>3</v>
      </c>
      <c r="D13">
        <f t="shared" si="4"/>
        <v>18</v>
      </c>
      <c r="E13">
        <f t="shared" si="5"/>
        <v>6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AA13" s="43" t="s">
        <v>320</v>
      </c>
      <c r="AB13" s="7" t="s">
        <v>421</v>
      </c>
      <c r="AC13" s="7">
        <v>1</v>
      </c>
      <c r="AD13" s="7">
        <v>3</v>
      </c>
      <c r="AE13" s="7">
        <v>3</v>
      </c>
      <c r="AF13" s="7">
        <v>0</v>
      </c>
      <c r="AG13" s="7">
        <v>2</v>
      </c>
      <c r="AH13" s="7">
        <v>37</v>
      </c>
      <c r="AI13" s="7">
        <v>18.5</v>
      </c>
      <c r="AJ13" s="7">
        <v>0</v>
      </c>
      <c r="AK13" s="7">
        <v>3</v>
      </c>
      <c r="AL13" s="7">
        <v>40</v>
      </c>
      <c r="AM13" s="7">
        <v>13.3</v>
      </c>
      <c r="AN13" s="7">
        <v>0</v>
      </c>
      <c r="AP13" s="43" t="s">
        <v>358</v>
      </c>
      <c r="AQ13" s="7" t="s">
        <v>421</v>
      </c>
      <c r="AR13" s="7">
        <v>2</v>
      </c>
      <c r="AS13" s="7">
        <v>1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</row>
    <row r="14" spans="1:70" ht="17" x14ac:dyDescent="0.2">
      <c r="A14" s="1" t="s">
        <v>116</v>
      </c>
      <c r="B14" s="42" t="s">
        <v>308</v>
      </c>
      <c r="C14">
        <f t="shared" si="3"/>
        <v>9</v>
      </c>
      <c r="D14">
        <f t="shared" si="4"/>
        <v>81</v>
      </c>
      <c r="E14">
        <f t="shared" si="5"/>
        <v>9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AA14" s="43" t="s">
        <v>326</v>
      </c>
      <c r="AB14" s="7" t="s">
        <v>421</v>
      </c>
      <c r="AC14" s="7"/>
      <c r="AD14" s="7"/>
      <c r="AE14" s="7"/>
      <c r="AF14" s="7"/>
      <c r="AG14" s="7">
        <v>4</v>
      </c>
      <c r="AH14" s="7">
        <v>76</v>
      </c>
      <c r="AI14" s="7">
        <v>19</v>
      </c>
      <c r="AJ14" s="7">
        <v>1</v>
      </c>
      <c r="AK14" s="7">
        <v>4</v>
      </c>
      <c r="AL14" s="7">
        <v>76</v>
      </c>
      <c r="AM14" s="7">
        <v>19</v>
      </c>
      <c r="AN14" s="7">
        <v>1</v>
      </c>
      <c r="AP14" s="43" t="s">
        <v>380</v>
      </c>
      <c r="AQ14" s="7" t="s">
        <v>421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ht="32" x14ac:dyDescent="0.2">
      <c r="A15" s="1" t="s">
        <v>116</v>
      </c>
      <c r="B15" s="42" t="s">
        <v>309</v>
      </c>
      <c r="C15">
        <f t="shared" si="3"/>
        <v>7</v>
      </c>
      <c r="D15">
        <f t="shared" si="4"/>
        <v>17</v>
      </c>
      <c r="E15">
        <f t="shared" si="5"/>
        <v>2.4</v>
      </c>
      <c r="F15">
        <f t="shared" si="6"/>
        <v>1</v>
      </c>
      <c r="G15">
        <f t="shared" si="7"/>
        <v>2</v>
      </c>
      <c r="H15">
        <f t="shared" si="8"/>
        <v>10</v>
      </c>
      <c r="I15">
        <f t="shared" si="9"/>
        <v>0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AA15" s="43" t="s">
        <v>318</v>
      </c>
      <c r="AB15" s="7" t="s">
        <v>421</v>
      </c>
      <c r="AC15" s="7"/>
      <c r="AD15" s="7"/>
      <c r="AE15" s="7"/>
      <c r="AF15" s="7"/>
      <c r="AG15" s="7">
        <v>4</v>
      </c>
      <c r="AH15" s="7">
        <v>47</v>
      </c>
      <c r="AI15" s="7">
        <v>11.8</v>
      </c>
      <c r="AJ15" s="7">
        <v>0</v>
      </c>
      <c r="AK15" s="7">
        <v>4</v>
      </c>
      <c r="AL15" s="7">
        <v>47</v>
      </c>
      <c r="AM15" s="7">
        <v>11.8</v>
      </c>
      <c r="AN15" s="7">
        <v>0</v>
      </c>
      <c r="AP15" s="43" t="s">
        <v>355</v>
      </c>
      <c r="AQ15" s="7" t="s">
        <v>421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AA16" s="43" t="s">
        <v>325</v>
      </c>
      <c r="AB16" s="7" t="s">
        <v>421</v>
      </c>
      <c r="AC16" s="7"/>
      <c r="AD16" s="7"/>
      <c r="AE16" s="7"/>
      <c r="AF16" s="7"/>
      <c r="AG16" s="7">
        <v>4</v>
      </c>
      <c r="AH16" s="7">
        <v>33</v>
      </c>
      <c r="AI16" s="7">
        <v>8.3000000000000007</v>
      </c>
      <c r="AJ16" s="7">
        <v>0</v>
      </c>
      <c r="AK16" s="7">
        <v>4</v>
      </c>
      <c r="AL16" s="7">
        <v>33</v>
      </c>
      <c r="AM16" s="7">
        <v>8.3000000000000007</v>
      </c>
      <c r="AN16" s="7">
        <v>0</v>
      </c>
      <c r="AP16" s="43" t="s">
        <v>372</v>
      </c>
      <c r="AQ16" s="7" t="s">
        <v>421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</row>
    <row r="17" spans="1:70" ht="17" x14ac:dyDescent="0.2">
      <c r="A17" s="1" t="s">
        <v>116</v>
      </c>
      <c r="B17" s="42" t="s">
        <v>311</v>
      </c>
      <c r="C17">
        <f t="shared" si="3"/>
        <v>2</v>
      </c>
      <c r="D17">
        <f t="shared" si="4"/>
        <v>4</v>
      </c>
      <c r="E17">
        <f t="shared" si="5"/>
        <v>2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AA17" s="43" t="s">
        <v>316</v>
      </c>
      <c r="AB17" s="7" t="s">
        <v>421</v>
      </c>
      <c r="AC17" s="7"/>
      <c r="AD17" s="7"/>
      <c r="AE17" s="7"/>
      <c r="AF17" s="7"/>
      <c r="AG17" s="7">
        <v>2</v>
      </c>
      <c r="AH17" s="7">
        <v>19</v>
      </c>
      <c r="AI17" s="7">
        <v>9.5</v>
      </c>
      <c r="AJ17" s="7">
        <v>1</v>
      </c>
      <c r="AK17" s="7">
        <v>2</v>
      </c>
      <c r="AL17" s="7">
        <v>19</v>
      </c>
      <c r="AM17" s="7">
        <v>9.5</v>
      </c>
      <c r="AN17" s="7">
        <v>1</v>
      </c>
      <c r="AP17" s="43" t="s">
        <v>381</v>
      </c>
      <c r="AQ17" s="7" t="s">
        <v>421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AA18" s="43" t="s">
        <v>329</v>
      </c>
      <c r="AB18" s="7" t="s">
        <v>421</v>
      </c>
      <c r="AC18" s="7"/>
      <c r="AD18" s="7"/>
      <c r="AE18" s="7"/>
      <c r="AF18" s="7"/>
      <c r="AG18" s="7">
        <v>1</v>
      </c>
      <c r="AH18" s="7">
        <v>14</v>
      </c>
      <c r="AI18" s="7">
        <v>14</v>
      </c>
      <c r="AJ18" s="7">
        <v>0</v>
      </c>
      <c r="AK18" s="7">
        <v>1</v>
      </c>
      <c r="AL18" s="7">
        <v>14</v>
      </c>
      <c r="AM18" s="7">
        <v>14</v>
      </c>
      <c r="AN18" s="7">
        <v>0</v>
      </c>
      <c r="AP18" s="43" t="s">
        <v>382</v>
      </c>
      <c r="AQ18" s="7" t="s">
        <v>421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</row>
    <row r="19" spans="1:70" ht="32" x14ac:dyDescent="0.2">
      <c r="A19" s="1" t="s">
        <v>116</v>
      </c>
      <c r="B19" s="42" t="s">
        <v>313</v>
      </c>
      <c r="C19">
        <f t="shared" si="3"/>
        <v>2</v>
      </c>
      <c r="D19">
        <f t="shared" si="4"/>
        <v>3</v>
      </c>
      <c r="E19">
        <f t="shared" si="5"/>
        <v>1.5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AA19" s="43" t="s">
        <v>335</v>
      </c>
      <c r="AB19" s="7" t="s">
        <v>421</v>
      </c>
      <c r="AC19" s="7"/>
      <c r="AD19" s="7"/>
      <c r="AE19" s="7"/>
      <c r="AF19" s="7"/>
      <c r="AG19" s="7">
        <v>1</v>
      </c>
      <c r="AH19" s="7">
        <v>8</v>
      </c>
      <c r="AI19" s="7">
        <v>8</v>
      </c>
      <c r="AJ19" s="7">
        <v>0</v>
      </c>
      <c r="AK19" s="7">
        <v>1</v>
      </c>
      <c r="AL19" s="7">
        <v>8</v>
      </c>
      <c r="AM19" s="7">
        <v>8</v>
      </c>
      <c r="AN19" s="7">
        <v>0</v>
      </c>
      <c r="AP19" s="43" t="s">
        <v>340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</row>
    <row r="20" spans="1:70" ht="32" x14ac:dyDescent="0.2">
      <c r="A20" s="1" t="s">
        <v>116</v>
      </c>
      <c r="B20" s="42" t="s">
        <v>314</v>
      </c>
      <c r="C20">
        <f t="shared" si="3"/>
        <v>1</v>
      </c>
      <c r="D20">
        <f t="shared" si="4"/>
        <v>7</v>
      </c>
      <c r="E20">
        <f t="shared" si="5"/>
        <v>7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AA20" s="43" t="s">
        <v>324</v>
      </c>
      <c r="AB20" s="7" t="s">
        <v>421</v>
      </c>
      <c r="AC20" s="7"/>
      <c r="AD20" s="7"/>
      <c r="AE20" s="7"/>
      <c r="AF20" s="7"/>
      <c r="AG20" s="7">
        <v>1</v>
      </c>
      <c r="AH20" s="7">
        <v>7</v>
      </c>
      <c r="AI20" s="7">
        <v>7</v>
      </c>
      <c r="AJ20" s="7">
        <v>0</v>
      </c>
      <c r="AK20" s="7">
        <v>1</v>
      </c>
      <c r="AL20" s="7">
        <v>7</v>
      </c>
      <c r="AM20" s="7">
        <v>7</v>
      </c>
      <c r="AN20" s="7">
        <v>0</v>
      </c>
      <c r="AP20" s="43" t="s">
        <v>341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</row>
    <row r="21" spans="1:70" ht="17" x14ac:dyDescent="0.2">
      <c r="A21" s="1"/>
      <c r="B21" s="42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P21" s="43" t="s">
        <v>344</v>
      </c>
      <c r="AQ21" s="7" t="s">
        <v>421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</row>
    <row r="22" spans="1:70" ht="32" x14ac:dyDescent="0.3">
      <c r="A22" s="13" t="s">
        <v>27</v>
      </c>
      <c r="B22" s="42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P22" s="43" t="s">
        <v>308</v>
      </c>
      <c r="AQ22" s="7" t="s">
        <v>421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</row>
    <row r="23" spans="1:70" ht="17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P23" s="43" t="s">
        <v>351</v>
      </c>
      <c r="AQ23" s="7" t="s">
        <v>421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</row>
    <row r="24" spans="1:70" ht="17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P24" s="43" t="s">
        <v>362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</row>
    <row r="25" spans="1:70" ht="32" x14ac:dyDescent="0.2">
      <c r="A25" s="1" t="s">
        <v>98</v>
      </c>
      <c r="B25" s="42" t="s">
        <v>316</v>
      </c>
      <c r="C25">
        <f t="shared" si="10"/>
        <v>2</v>
      </c>
      <c r="D25">
        <f t="shared" si="11"/>
        <v>19</v>
      </c>
      <c r="E25">
        <f t="shared" si="12"/>
        <v>9.5</v>
      </c>
      <c r="F25">
        <f t="shared" si="13"/>
        <v>1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P25" s="43" t="s">
        <v>370</v>
      </c>
      <c r="AQ25" s="7" t="s">
        <v>421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</row>
    <row r="26" spans="1:70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P26" s="43" t="s">
        <v>374</v>
      </c>
      <c r="AQ26" s="7" t="s">
        <v>421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</row>
    <row r="27" spans="1:70" ht="32" x14ac:dyDescent="0.2">
      <c r="A27" s="1" t="s">
        <v>98</v>
      </c>
      <c r="B27" s="42" t="s">
        <v>318</v>
      </c>
      <c r="C27">
        <f t="shared" si="10"/>
        <v>4</v>
      </c>
      <c r="D27">
        <f t="shared" si="11"/>
        <v>47</v>
      </c>
      <c r="E27">
        <f t="shared" si="12"/>
        <v>11.8</v>
      </c>
      <c r="F27">
        <f t="shared" si="13"/>
        <v>0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P27" s="43" t="s">
        <v>324</v>
      </c>
      <c r="AQ27" s="7" t="s">
        <v>421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</row>
    <row r="28" spans="1:70" ht="32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P28" s="43" t="s">
        <v>376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</row>
    <row r="29" spans="1:70" ht="32" x14ac:dyDescent="0.2">
      <c r="A29" s="1" t="s">
        <v>98</v>
      </c>
      <c r="B29" s="42" t="s">
        <v>320</v>
      </c>
      <c r="C29">
        <f t="shared" si="10"/>
        <v>2</v>
      </c>
      <c r="D29">
        <f t="shared" si="11"/>
        <v>37</v>
      </c>
      <c r="E29">
        <f t="shared" si="12"/>
        <v>18.5</v>
      </c>
      <c r="F29">
        <f t="shared" si="13"/>
        <v>0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P29" s="43" t="s">
        <v>384</v>
      </c>
      <c r="AQ29" s="7" t="s">
        <v>421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</row>
    <row r="30" spans="1:70" ht="32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P30" s="43" t="s">
        <v>388</v>
      </c>
      <c r="AQ30" s="7" t="s">
        <v>421</v>
      </c>
      <c r="AR30" s="7">
        <v>0</v>
      </c>
      <c r="AS30" s="7">
        <v>1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</row>
    <row r="31" spans="1:70" ht="32" x14ac:dyDescent="0.2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P31" s="43" t="s">
        <v>392</v>
      </c>
      <c r="AQ31" s="7" t="s">
        <v>421</v>
      </c>
      <c r="AR31" s="7">
        <v>1</v>
      </c>
      <c r="AS31" s="7">
        <v>0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/>
      <c r="BB31" s="7"/>
      <c r="BC31" s="7"/>
      <c r="BD31" s="7"/>
      <c r="BE31" s="7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</row>
    <row r="33" spans="1:70" ht="30" x14ac:dyDescent="0.2">
      <c r="A33" s="1" t="s">
        <v>98</v>
      </c>
      <c r="B33" s="42" t="s">
        <v>324</v>
      </c>
      <c r="C33">
        <f t="shared" si="10"/>
        <v>1</v>
      </c>
      <c r="D33">
        <f t="shared" si="11"/>
        <v>7</v>
      </c>
      <c r="E33">
        <f t="shared" si="12"/>
        <v>7</v>
      </c>
      <c r="F33">
        <f t="shared" si="13"/>
        <v>0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</row>
    <row r="34" spans="1:70" ht="30" x14ac:dyDescent="0.2">
      <c r="A34" s="1" t="s">
        <v>98</v>
      </c>
      <c r="B34" s="42" t="s">
        <v>325</v>
      </c>
      <c r="C34">
        <f t="shared" si="10"/>
        <v>4</v>
      </c>
      <c r="D34">
        <f t="shared" si="11"/>
        <v>33</v>
      </c>
      <c r="E34">
        <f t="shared" si="12"/>
        <v>8.3000000000000007</v>
      </c>
      <c r="F34">
        <f t="shared" si="13"/>
        <v>0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</row>
    <row r="35" spans="1:70" x14ac:dyDescent="0.2">
      <c r="A35" s="1" t="s">
        <v>98</v>
      </c>
      <c r="B35" s="42" t="s">
        <v>326</v>
      </c>
      <c r="C35">
        <f t="shared" si="10"/>
        <v>4</v>
      </c>
      <c r="D35">
        <f t="shared" si="11"/>
        <v>76</v>
      </c>
      <c r="E35">
        <f t="shared" si="12"/>
        <v>19</v>
      </c>
      <c r="F35">
        <f t="shared" si="13"/>
        <v>1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</row>
    <row r="38" spans="1:70" ht="30" x14ac:dyDescent="0.2">
      <c r="A38" s="1" t="s">
        <v>98</v>
      </c>
      <c r="B38" s="42" t="s">
        <v>329</v>
      </c>
      <c r="C38">
        <f t="shared" si="10"/>
        <v>1</v>
      </c>
      <c r="D38">
        <f t="shared" si="11"/>
        <v>14</v>
      </c>
      <c r="E38">
        <f t="shared" si="12"/>
        <v>14</v>
      </c>
      <c r="F38">
        <f t="shared" si="13"/>
        <v>0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</row>
    <row r="44" spans="1:70" x14ac:dyDescent="0.2">
      <c r="A44" s="1" t="s">
        <v>78</v>
      </c>
      <c r="B44" s="42" t="s">
        <v>335</v>
      </c>
      <c r="C44">
        <f t="shared" si="10"/>
        <v>1</v>
      </c>
      <c r="D44">
        <f t="shared" si="11"/>
        <v>8</v>
      </c>
      <c r="E44">
        <f t="shared" si="12"/>
        <v>8</v>
      </c>
      <c r="F44">
        <f t="shared" si="13"/>
        <v>0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</row>
    <row r="47" spans="1:70" x14ac:dyDescent="0.2">
      <c r="A47" s="1"/>
      <c r="B47" s="42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</row>
    <row r="48" spans="1:70" x14ac:dyDescent="0.2">
      <c r="A48" s="1"/>
      <c r="B48" s="42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</row>
    <row r="49" spans="1:70" x14ac:dyDescent="0.2">
      <c r="A49" s="1"/>
      <c r="B49" s="42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</row>
    <row r="50" spans="1:70" x14ac:dyDescent="0.2">
      <c r="A50" s="1"/>
      <c r="B50" s="42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</row>
    <row r="51" spans="1:70" ht="25" x14ac:dyDescent="0.3">
      <c r="A51" s="12" t="s">
        <v>47</v>
      </c>
      <c r="B51" s="42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</row>
    <row r="55" spans="1:70" x14ac:dyDescent="0.2">
      <c r="A55" s="1" t="s">
        <v>101</v>
      </c>
      <c r="B55" s="42" t="s">
        <v>340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</row>
    <row r="56" spans="1:70" x14ac:dyDescent="0.2">
      <c r="A56" s="1" t="s">
        <v>84</v>
      </c>
      <c r="B56" s="42" t="s">
        <v>341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 x14ac:dyDescent="0.2">
      <c r="A58" s="1" t="s">
        <v>90</v>
      </c>
      <c r="B58" s="42" t="s">
        <v>343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</row>
    <row r="59" spans="1:70" x14ac:dyDescent="0.2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2</v>
      </c>
      <c r="D64">
        <f t="shared" si="15"/>
        <v>3</v>
      </c>
      <c r="E64">
        <f t="shared" si="16"/>
        <v>5</v>
      </c>
      <c r="F64">
        <f t="shared" si="17"/>
        <v>2.5</v>
      </c>
      <c r="G64">
        <f t="shared" si="18"/>
        <v>2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2</v>
      </c>
      <c r="D73">
        <f t="shared" si="15"/>
        <v>1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4</v>
      </c>
      <c r="D76">
        <f t="shared" si="15"/>
        <v>3</v>
      </c>
      <c r="E76">
        <f t="shared" si="16"/>
        <v>7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4</v>
      </c>
      <c r="D79">
        <f t="shared" si="15"/>
        <v>4</v>
      </c>
      <c r="E79">
        <f t="shared" si="16"/>
        <v>8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3</v>
      </c>
      <c r="D80">
        <f t="shared" si="15"/>
        <v>1</v>
      </c>
      <c r="E80">
        <f t="shared" si="16"/>
        <v>4</v>
      </c>
      <c r="F80">
        <f t="shared" si="17"/>
        <v>2</v>
      </c>
      <c r="G80">
        <f t="shared" si="18"/>
        <v>0</v>
      </c>
      <c r="H80">
        <f t="shared" si="19"/>
        <v>0</v>
      </c>
      <c r="I80">
        <f t="shared" si="20"/>
        <v>2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5</v>
      </c>
      <c r="D86">
        <f t="shared" si="15"/>
        <v>3</v>
      </c>
      <c r="E86">
        <f t="shared" si="16"/>
        <v>8</v>
      </c>
      <c r="F86">
        <f t="shared" si="17"/>
        <v>1</v>
      </c>
      <c r="G86">
        <f t="shared" si="18"/>
        <v>1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2</v>
      </c>
      <c r="D87">
        <f t="shared" si="15"/>
        <v>0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3</v>
      </c>
      <c r="D93">
        <f t="shared" si="15"/>
        <v>2</v>
      </c>
      <c r="E93">
        <f t="shared" si="16"/>
        <v>5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2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1</v>
      </c>
      <c r="D95">
        <f t="shared" si="15"/>
        <v>2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124</v>
      </c>
      <c r="B98" s="42" t="s">
        <v>383</v>
      </c>
      <c r="C98">
        <f t="shared" si="14"/>
        <v>5</v>
      </c>
      <c r="D98">
        <f t="shared" si="15"/>
        <v>1</v>
      </c>
      <c r="E98">
        <f t="shared" si="16"/>
        <v>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>
        <f t="shared" si="14"/>
        <v>0</v>
      </c>
      <c r="D103">
        <f t="shared" si="15"/>
        <v>1</v>
      </c>
      <c r="E103">
        <f t="shared" si="16"/>
        <v>1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84</v>
      </c>
      <c r="B104" s="42" t="s">
        <v>389</v>
      </c>
      <c r="C104">
        <f t="shared" si="14"/>
        <v>3</v>
      </c>
      <c r="D104">
        <f t="shared" si="15"/>
        <v>1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3</v>
      </c>
      <c r="D106">
        <f t="shared" si="15"/>
        <v>2</v>
      </c>
      <c r="E106">
        <f t="shared" si="16"/>
        <v>5</v>
      </c>
      <c r="F106">
        <f t="shared" si="17"/>
        <v>1.5</v>
      </c>
      <c r="G106">
        <f t="shared" si="18"/>
        <v>1</v>
      </c>
      <c r="H106">
        <f t="shared" si="19"/>
        <v>0</v>
      </c>
      <c r="I106">
        <f t="shared" si="20"/>
        <v>1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1</v>
      </c>
      <c r="D107">
        <f t="shared" si="15"/>
        <v>0</v>
      </c>
      <c r="E107">
        <f t="shared" si="16"/>
        <v>1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5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>
        <f t="shared" si="25"/>
        <v>0</v>
      </c>
      <c r="D114">
        <f t="shared" ref="D114:D118" si="26">VLOOKUP(B114,$BG$4:$BR$6,4,FALSE)</f>
        <v>0</v>
      </c>
      <c r="E114">
        <f t="shared" ref="E114:E118" si="27">VLOOKUP(B114,$BG$4:$BR$6,6,FALSE)</f>
        <v>0</v>
      </c>
      <c r="F114">
        <f t="shared" ref="F114:F118" si="28">VLOOKUP(B114,$BG$4:$BR$6,7,FALSE)</f>
        <v>0</v>
      </c>
      <c r="G114">
        <f t="shared" ref="G114:G118" si="29">VLOOKUP(B114,$BG$4:$BR$6,9,FALSE)</f>
        <v>0</v>
      </c>
      <c r="H114">
        <f t="shared" ref="H114:H118" si="30">VLOOKUP(B114,$BG$4:$BR$6,10,FALSE)</f>
        <v>1</v>
      </c>
      <c r="I114">
        <f t="shared" ref="I114:I118" si="31">VLOOKUP(B114,$BG$4:$BR$6,11,FALSE)</f>
        <v>48</v>
      </c>
      <c r="J114">
        <f t="shared" ref="J114:J118" si="32">VLOOKUP(B114,$BG$4:$BR$6,12,FALSE)</f>
        <v>48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312</v>
      </c>
      <c r="J118">
        <f t="shared" si="32"/>
        <v>44.6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F05B-C624-4B48-BB7A-0CE3EBF5AFE1}"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2" t="s">
        <v>2</v>
      </c>
      <c r="P3" s="82" t="s">
        <v>418</v>
      </c>
      <c r="Q3" s="82" t="s">
        <v>3</v>
      </c>
      <c r="R3" s="82" t="s">
        <v>4</v>
      </c>
      <c r="S3" s="82" t="s">
        <v>5</v>
      </c>
      <c r="T3" s="82" t="s">
        <v>6</v>
      </c>
      <c r="U3" s="82" t="s">
        <v>7</v>
      </c>
      <c r="V3" s="82" t="s">
        <v>419</v>
      </c>
      <c r="W3" s="82" t="s">
        <v>0</v>
      </c>
      <c r="X3" s="82" t="s">
        <v>8</v>
      </c>
      <c r="Y3" s="82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2" t="s">
        <v>440</v>
      </c>
      <c r="P4" s="83" t="s">
        <v>414</v>
      </c>
      <c r="Q4" s="83">
        <v>32</v>
      </c>
      <c r="R4" s="83">
        <v>50</v>
      </c>
      <c r="S4" s="83">
        <v>64</v>
      </c>
      <c r="T4" s="83">
        <v>510</v>
      </c>
      <c r="U4" s="83">
        <v>10.199999999999999</v>
      </c>
      <c r="V4" s="83">
        <v>11.3</v>
      </c>
      <c r="W4" s="83">
        <v>5</v>
      </c>
      <c r="X4" s="83">
        <v>1</v>
      </c>
      <c r="Y4" s="83">
        <v>178.7</v>
      </c>
      <c r="AA4" s="43" t="s">
        <v>308</v>
      </c>
      <c r="AB4" s="7" t="s">
        <v>421</v>
      </c>
      <c r="AC4" s="7">
        <v>28</v>
      </c>
      <c r="AD4" s="7">
        <v>150</v>
      </c>
      <c r="AE4" s="7">
        <v>5.4</v>
      </c>
      <c r="AF4" s="7">
        <v>2</v>
      </c>
      <c r="AG4" s="7">
        <v>1</v>
      </c>
      <c r="AH4" s="7">
        <v>9</v>
      </c>
      <c r="AI4" s="7">
        <v>9</v>
      </c>
      <c r="AJ4" s="7">
        <v>0</v>
      </c>
      <c r="AK4" s="7">
        <v>29</v>
      </c>
      <c r="AL4" s="7">
        <v>159</v>
      </c>
      <c r="AM4" s="7">
        <v>5.5</v>
      </c>
      <c r="AN4" s="7">
        <v>2</v>
      </c>
      <c r="AP4" s="43" t="s">
        <v>378</v>
      </c>
      <c r="AQ4" s="7" t="s">
        <v>421</v>
      </c>
      <c r="AR4" s="7">
        <v>7</v>
      </c>
      <c r="AS4" s="7">
        <v>3</v>
      </c>
      <c r="AT4" s="7">
        <v>10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8</v>
      </c>
      <c r="BJ4" s="7">
        <v>8</v>
      </c>
      <c r="BK4" s="7">
        <v>100</v>
      </c>
      <c r="BL4" s="7">
        <v>0</v>
      </c>
      <c r="BM4" s="7">
        <v>1</v>
      </c>
      <c r="BN4" s="7">
        <v>0</v>
      </c>
      <c r="BO4" s="7">
        <v>8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2" t="s">
        <v>304</v>
      </c>
      <c r="P5" s="83" t="s">
        <v>421</v>
      </c>
      <c r="Q5" s="83">
        <v>27</v>
      </c>
      <c r="R5" s="83">
        <v>36</v>
      </c>
      <c r="S5" s="83">
        <v>75</v>
      </c>
      <c r="T5" s="83">
        <v>393</v>
      </c>
      <c r="U5" s="83">
        <v>10.9</v>
      </c>
      <c r="V5" s="83">
        <v>11.5</v>
      </c>
      <c r="W5" s="83">
        <v>1</v>
      </c>
      <c r="X5" s="83">
        <v>0</v>
      </c>
      <c r="Y5" s="83">
        <v>175.9</v>
      </c>
      <c r="AA5" s="43" t="s">
        <v>309</v>
      </c>
      <c r="AB5" s="7" t="s">
        <v>421</v>
      </c>
      <c r="AC5" s="7">
        <v>9</v>
      </c>
      <c r="AD5" s="7">
        <v>63</v>
      </c>
      <c r="AE5" s="7">
        <v>7</v>
      </c>
      <c r="AF5" s="7">
        <v>1</v>
      </c>
      <c r="AG5" s="7">
        <v>1</v>
      </c>
      <c r="AH5" s="7">
        <v>7</v>
      </c>
      <c r="AI5" s="7">
        <v>7</v>
      </c>
      <c r="AJ5" s="7">
        <v>0</v>
      </c>
      <c r="AK5" s="7">
        <v>10</v>
      </c>
      <c r="AL5" s="7">
        <v>70</v>
      </c>
      <c r="AM5" s="7">
        <v>7</v>
      </c>
      <c r="AN5" s="7">
        <v>1</v>
      </c>
      <c r="AP5" s="43" t="s">
        <v>371</v>
      </c>
      <c r="AQ5" s="7" t="s">
        <v>421</v>
      </c>
      <c r="AR5" s="7">
        <v>2</v>
      </c>
      <c r="AS5" s="7">
        <v>5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2</v>
      </c>
      <c r="BQ5" s="7">
        <v>74</v>
      </c>
      <c r="BR5" s="7">
        <v>37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27</v>
      </c>
      <c r="D6" s="1">
        <f>VLOOKUP(B6,$O$4:$Y$11,4,FALSE)</f>
        <v>36</v>
      </c>
      <c r="E6" s="1">
        <f>VLOOKUP(B6,$O$4:$Y$11,5,FALSE)</f>
        <v>75</v>
      </c>
      <c r="F6" s="1">
        <f>VLOOKUP(B6,$O$4:$Y$11,6,FALSE)</f>
        <v>393</v>
      </c>
      <c r="G6" s="1">
        <f>VLOOKUP(B6,$O$4:$Y$11,7,FALSE)</f>
        <v>10.9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175.9</v>
      </c>
      <c r="K6" s="1">
        <f t="shared" si="0"/>
        <v>4</v>
      </c>
      <c r="L6" s="1">
        <f t="shared" si="1"/>
        <v>42</v>
      </c>
      <c r="M6" s="1">
        <f t="shared" si="2"/>
        <v>0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AA6" s="43" t="s">
        <v>306</v>
      </c>
      <c r="AB6" s="7" t="s">
        <v>421</v>
      </c>
      <c r="AC6" s="7">
        <v>7</v>
      </c>
      <c r="AD6" s="7">
        <v>56</v>
      </c>
      <c r="AE6" s="7">
        <v>8</v>
      </c>
      <c r="AF6" s="7">
        <v>3</v>
      </c>
      <c r="AG6" s="7"/>
      <c r="AH6" s="7"/>
      <c r="AI6" s="7"/>
      <c r="AJ6" s="7"/>
      <c r="AK6" s="7">
        <v>7</v>
      </c>
      <c r="AL6" s="7">
        <v>56</v>
      </c>
      <c r="AM6" s="7">
        <v>8</v>
      </c>
      <c r="AN6" s="7">
        <v>3</v>
      </c>
      <c r="AP6" s="43" t="s">
        <v>361</v>
      </c>
      <c r="AQ6" s="7" t="s">
        <v>421</v>
      </c>
      <c r="AR6" s="7">
        <v>1</v>
      </c>
      <c r="AS6" s="7">
        <v>5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ht="30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AA7" s="43" t="s">
        <v>307</v>
      </c>
      <c r="AB7" s="7" t="s">
        <v>421</v>
      </c>
      <c r="AC7" s="7">
        <v>5</v>
      </c>
      <c r="AD7" s="7">
        <v>38</v>
      </c>
      <c r="AE7" s="7">
        <v>7.6</v>
      </c>
      <c r="AF7" s="7">
        <v>0</v>
      </c>
      <c r="AG7" s="7"/>
      <c r="AH7" s="7"/>
      <c r="AI7" s="7"/>
      <c r="AJ7" s="7"/>
      <c r="AK7" s="7">
        <v>5</v>
      </c>
      <c r="AL7" s="7">
        <v>38</v>
      </c>
      <c r="AM7" s="7">
        <v>7.6</v>
      </c>
      <c r="AN7" s="7">
        <v>0</v>
      </c>
      <c r="AP7" s="43" t="s">
        <v>383</v>
      </c>
      <c r="AQ7" s="7" t="s">
        <v>421</v>
      </c>
      <c r="AR7" s="7">
        <v>4</v>
      </c>
      <c r="AS7" s="7">
        <v>1</v>
      </c>
      <c r="AT7" s="7">
        <v>5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AA8" s="43" t="s">
        <v>304</v>
      </c>
      <c r="AB8" s="7" t="s">
        <v>421</v>
      </c>
      <c r="AC8" s="7">
        <v>4</v>
      </c>
      <c r="AD8" s="7">
        <v>42</v>
      </c>
      <c r="AE8" s="7">
        <v>10.5</v>
      </c>
      <c r="AF8" s="7">
        <v>0</v>
      </c>
      <c r="AG8" s="7"/>
      <c r="AH8" s="7"/>
      <c r="AI8" s="7"/>
      <c r="AJ8" s="7"/>
      <c r="AK8" s="7">
        <v>4</v>
      </c>
      <c r="AL8" s="7">
        <v>42</v>
      </c>
      <c r="AM8" s="7">
        <v>10.5</v>
      </c>
      <c r="AN8" s="7">
        <v>0</v>
      </c>
      <c r="AP8" s="43" t="s">
        <v>389</v>
      </c>
      <c r="AQ8" s="7" t="s">
        <v>421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ht="32" x14ac:dyDescent="0.2">
      <c r="A9" s="1"/>
      <c r="B9" s="42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AA9" s="43" t="s">
        <v>391</v>
      </c>
      <c r="AB9" s="7" t="s">
        <v>421</v>
      </c>
      <c r="AC9" s="7">
        <v>2</v>
      </c>
      <c r="AD9" s="7">
        <v>2</v>
      </c>
      <c r="AE9" s="7">
        <v>1</v>
      </c>
      <c r="AF9" s="7">
        <v>1</v>
      </c>
      <c r="AG9" s="7"/>
      <c r="AH9" s="7"/>
      <c r="AI9" s="7"/>
      <c r="AJ9" s="7"/>
      <c r="AK9" s="7">
        <v>2</v>
      </c>
      <c r="AL9" s="7">
        <v>2</v>
      </c>
      <c r="AM9" s="7">
        <v>1</v>
      </c>
      <c r="AN9" s="7">
        <v>1</v>
      </c>
      <c r="AP9" s="43" t="s">
        <v>349</v>
      </c>
      <c r="AQ9" s="7" t="s">
        <v>421</v>
      </c>
      <c r="AR9" s="7">
        <v>1</v>
      </c>
      <c r="AS9" s="7">
        <v>3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ht="32" x14ac:dyDescent="0.35">
      <c r="A10" s="14" t="s">
        <v>26</v>
      </c>
      <c r="B10" s="42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AA10" s="43" t="s">
        <v>318</v>
      </c>
      <c r="AB10" s="7" t="s">
        <v>421</v>
      </c>
      <c r="AC10" s="7"/>
      <c r="AD10" s="7"/>
      <c r="AE10" s="7"/>
      <c r="AF10" s="7"/>
      <c r="AG10" s="7">
        <v>6</v>
      </c>
      <c r="AH10" s="7">
        <v>142</v>
      </c>
      <c r="AI10" s="7">
        <v>23.7</v>
      </c>
      <c r="AJ10" s="7">
        <v>1</v>
      </c>
      <c r="AK10" s="7">
        <v>6</v>
      </c>
      <c r="AL10" s="7">
        <v>142</v>
      </c>
      <c r="AM10" s="7">
        <v>23.7</v>
      </c>
      <c r="AN10" s="7">
        <v>1</v>
      </c>
      <c r="AP10" s="43" t="s">
        <v>370</v>
      </c>
      <c r="AQ10" s="7" t="s">
        <v>421</v>
      </c>
      <c r="AR10" s="7">
        <v>1</v>
      </c>
      <c r="AS10" s="7">
        <v>3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AA11" s="43" t="s">
        <v>324</v>
      </c>
      <c r="AB11" s="7" t="s">
        <v>421</v>
      </c>
      <c r="AC11" s="7"/>
      <c r="AD11" s="7"/>
      <c r="AE11" s="7"/>
      <c r="AF11" s="7"/>
      <c r="AG11" s="7">
        <v>5</v>
      </c>
      <c r="AH11" s="7">
        <v>80</v>
      </c>
      <c r="AI11" s="7">
        <v>16</v>
      </c>
      <c r="AJ11" s="7">
        <v>0</v>
      </c>
      <c r="AK11" s="7">
        <v>5</v>
      </c>
      <c r="AL11" s="7">
        <v>80</v>
      </c>
      <c r="AM11" s="7">
        <v>16</v>
      </c>
      <c r="AN11" s="7">
        <v>0</v>
      </c>
      <c r="AP11" s="43" t="s">
        <v>343</v>
      </c>
      <c r="AQ11" s="7" t="s">
        <v>421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>
        <v>1</v>
      </c>
      <c r="AX11" s="7">
        <v>3</v>
      </c>
      <c r="AY11" s="7">
        <v>3</v>
      </c>
      <c r="AZ11" s="7">
        <v>0</v>
      </c>
      <c r="BA11" s="7">
        <v>0</v>
      </c>
      <c r="BB11" s="7"/>
      <c r="BC11" s="7"/>
      <c r="BD11" s="7"/>
      <c r="BE11" s="7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56</v>
      </c>
      <c r="E12">
        <f t="shared" ref="E12:E20" si="5">VLOOKUP(B12,$AA$4:$AN$36,5,FALSE)</f>
        <v>8</v>
      </c>
      <c r="F12">
        <f t="shared" ref="F12:F20" si="6">VLOOKUP(B12,$AA$4:$AN$36,6,FALSE)</f>
        <v>3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AA12" s="43" t="s">
        <v>325</v>
      </c>
      <c r="AB12" s="7" t="s">
        <v>421</v>
      </c>
      <c r="AC12" s="7"/>
      <c r="AD12" s="7"/>
      <c r="AE12" s="7"/>
      <c r="AF12" s="7"/>
      <c r="AG12" s="7">
        <v>5</v>
      </c>
      <c r="AH12" s="7">
        <v>18</v>
      </c>
      <c r="AI12" s="7">
        <v>3.6</v>
      </c>
      <c r="AJ12" s="7">
        <v>0</v>
      </c>
      <c r="AK12" s="7">
        <v>5</v>
      </c>
      <c r="AL12" s="7">
        <v>18</v>
      </c>
      <c r="AM12" s="7">
        <v>3.6</v>
      </c>
      <c r="AN12" s="7">
        <v>0</v>
      </c>
      <c r="AP12" s="43" t="s">
        <v>358</v>
      </c>
      <c r="AQ12" s="7" t="s">
        <v>421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ht="32" x14ac:dyDescent="0.2">
      <c r="A13" s="1" t="s">
        <v>116</v>
      </c>
      <c r="B13" s="42" t="s">
        <v>307</v>
      </c>
      <c r="C13">
        <f t="shared" si="3"/>
        <v>5</v>
      </c>
      <c r="D13">
        <f t="shared" si="4"/>
        <v>38</v>
      </c>
      <c r="E13">
        <f t="shared" si="5"/>
        <v>7.6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AA13" s="43" t="s">
        <v>320</v>
      </c>
      <c r="AB13" s="7" t="s">
        <v>421</v>
      </c>
      <c r="AC13" s="7"/>
      <c r="AD13" s="7"/>
      <c r="AE13" s="7"/>
      <c r="AF13" s="7"/>
      <c r="AG13" s="7">
        <v>4</v>
      </c>
      <c r="AH13" s="7">
        <v>51</v>
      </c>
      <c r="AI13" s="7">
        <v>12.8</v>
      </c>
      <c r="AJ13" s="7">
        <v>0</v>
      </c>
      <c r="AK13" s="7">
        <v>4</v>
      </c>
      <c r="AL13" s="7">
        <v>51</v>
      </c>
      <c r="AM13" s="7">
        <v>12.8</v>
      </c>
      <c r="AN13" s="7">
        <v>0</v>
      </c>
      <c r="AP13" s="43" t="s">
        <v>365</v>
      </c>
      <c r="AQ13" s="7" t="s">
        <v>421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</row>
    <row r="14" spans="1:70" ht="17" x14ac:dyDescent="0.2">
      <c r="A14" s="1" t="s">
        <v>116</v>
      </c>
      <c r="B14" s="42" t="s">
        <v>308</v>
      </c>
      <c r="C14">
        <f t="shared" si="3"/>
        <v>28</v>
      </c>
      <c r="D14">
        <f t="shared" si="4"/>
        <v>150</v>
      </c>
      <c r="E14">
        <f t="shared" si="5"/>
        <v>5.4</v>
      </c>
      <c r="F14">
        <f t="shared" si="6"/>
        <v>2</v>
      </c>
      <c r="G14">
        <f t="shared" si="7"/>
        <v>1</v>
      </c>
      <c r="H14">
        <f t="shared" si="8"/>
        <v>9</v>
      </c>
      <c r="I14">
        <f t="shared" si="9"/>
        <v>0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AA14" s="43" t="s">
        <v>326</v>
      </c>
      <c r="AB14" s="7" t="s">
        <v>421</v>
      </c>
      <c r="AC14" s="7"/>
      <c r="AD14" s="7"/>
      <c r="AE14" s="7"/>
      <c r="AF14" s="7"/>
      <c r="AG14" s="7">
        <v>3</v>
      </c>
      <c r="AH14" s="7">
        <v>58</v>
      </c>
      <c r="AI14" s="7">
        <v>19.3</v>
      </c>
      <c r="AJ14" s="7">
        <v>0</v>
      </c>
      <c r="AK14" s="7">
        <v>3</v>
      </c>
      <c r="AL14" s="7">
        <v>58</v>
      </c>
      <c r="AM14" s="7">
        <v>19.3</v>
      </c>
      <c r="AN14" s="7">
        <v>0</v>
      </c>
      <c r="AP14" s="43" t="s">
        <v>380</v>
      </c>
      <c r="AQ14" s="7" t="s">
        <v>421</v>
      </c>
      <c r="AR14" s="7">
        <v>0</v>
      </c>
      <c r="AS14" s="7">
        <v>3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ht="32" x14ac:dyDescent="0.2">
      <c r="A15" s="1" t="s">
        <v>116</v>
      </c>
      <c r="B15" s="42" t="s">
        <v>309</v>
      </c>
      <c r="C15">
        <f t="shared" si="3"/>
        <v>9</v>
      </c>
      <c r="D15">
        <f t="shared" si="4"/>
        <v>63</v>
      </c>
      <c r="E15">
        <f t="shared" si="5"/>
        <v>7</v>
      </c>
      <c r="F15">
        <f t="shared" si="6"/>
        <v>1</v>
      </c>
      <c r="G15">
        <f t="shared" si="7"/>
        <v>1</v>
      </c>
      <c r="H15">
        <f t="shared" si="8"/>
        <v>7</v>
      </c>
      <c r="I15">
        <f t="shared" si="9"/>
        <v>0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AA15" s="43" t="s">
        <v>322</v>
      </c>
      <c r="AB15" s="7" t="s">
        <v>421</v>
      </c>
      <c r="AC15" s="7"/>
      <c r="AD15" s="7"/>
      <c r="AE15" s="7"/>
      <c r="AF15" s="7"/>
      <c r="AG15" s="7">
        <v>1</v>
      </c>
      <c r="AH15" s="7">
        <v>22</v>
      </c>
      <c r="AI15" s="7">
        <v>22</v>
      </c>
      <c r="AJ15" s="7">
        <v>0</v>
      </c>
      <c r="AK15" s="7">
        <v>1</v>
      </c>
      <c r="AL15" s="7">
        <v>22</v>
      </c>
      <c r="AM15" s="7">
        <v>22</v>
      </c>
      <c r="AN15" s="7">
        <v>0</v>
      </c>
      <c r="AP15" s="43" t="s">
        <v>386</v>
      </c>
      <c r="AQ15" s="7" t="s">
        <v>421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AA16" s="43" t="s">
        <v>329</v>
      </c>
      <c r="AB16" s="7" t="s">
        <v>421</v>
      </c>
      <c r="AC16" s="7"/>
      <c r="AD16" s="7"/>
      <c r="AE16" s="7"/>
      <c r="AF16" s="7"/>
      <c r="AG16" s="7">
        <v>1</v>
      </c>
      <c r="AH16" s="7">
        <v>6</v>
      </c>
      <c r="AI16" s="7">
        <v>6</v>
      </c>
      <c r="AJ16" s="7">
        <v>0</v>
      </c>
      <c r="AK16" s="7">
        <v>1</v>
      </c>
      <c r="AL16" s="7">
        <v>6</v>
      </c>
      <c r="AM16" s="7">
        <v>6</v>
      </c>
      <c r="AN16" s="7">
        <v>0</v>
      </c>
      <c r="AP16" s="43" t="s">
        <v>391</v>
      </c>
      <c r="AQ16" s="7" t="s">
        <v>421</v>
      </c>
      <c r="AR16" s="7">
        <v>3</v>
      </c>
      <c r="AS16" s="7">
        <v>0</v>
      </c>
      <c r="AT16" s="7">
        <v>3</v>
      </c>
      <c r="AU16" s="7">
        <v>1</v>
      </c>
      <c r="AV16" s="7">
        <v>1</v>
      </c>
      <c r="AW16" s="7"/>
      <c r="AX16" s="7"/>
      <c r="AY16" s="7"/>
      <c r="AZ16" s="7"/>
      <c r="BA16" s="7"/>
      <c r="BB16" s="7"/>
      <c r="BC16" s="7"/>
      <c r="BD16" s="7"/>
      <c r="BE16" s="7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P17" s="43" t="s">
        <v>340</v>
      </c>
      <c r="AQ17" s="7" t="s">
        <v>421</v>
      </c>
      <c r="AR17" s="7">
        <v>2</v>
      </c>
      <c r="AS17" s="7">
        <v>0</v>
      </c>
      <c r="AT17" s="7">
        <v>2</v>
      </c>
      <c r="AU17" s="7">
        <v>2</v>
      </c>
      <c r="AV17" s="7">
        <v>1</v>
      </c>
      <c r="AW17" s="7"/>
      <c r="AX17" s="7"/>
      <c r="AY17" s="7"/>
      <c r="AZ17" s="7"/>
      <c r="BA17" s="7"/>
      <c r="BB17" s="7"/>
      <c r="BC17" s="7"/>
      <c r="BD17" s="7"/>
      <c r="BE17" s="7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</row>
    <row r="18" spans="1:70" ht="30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P18" s="43" t="s">
        <v>381</v>
      </c>
      <c r="AQ18" s="7" t="s">
        <v>421</v>
      </c>
      <c r="AR18" s="7">
        <v>0</v>
      </c>
      <c r="AS18" s="7">
        <v>2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</row>
    <row r="19" spans="1:70" ht="30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P19" s="43" t="s">
        <v>341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</row>
    <row r="20" spans="1:70" ht="17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P20" s="43" t="s">
        <v>344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</row>
    <row r="21" spans="1:70" ht="17" x14ac:dyDescent="0.2">
      <c r="A21" s="1"/>
      <c r="B21" s="42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P21" s="43" t="s">
        <v>350</v>
      </c>
      <c r="AQ21" s="7" t="s">
        <v>421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</row>
    <row r="22" spans="1:70" ht="32" x14ac:dyDescent="0.3">
      <c r="A22" s="13" t="s">
        <v>27</v>
      </c>
      <c r="B22" s="42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P22" s="43" t="s">
        <v>352</v>
      </c>
      <c r="AQ22" s="7" t="s">
        <v>421</v>
      </c>
      <c r="AR22" s="7">
        <v>0</v>
      </c>
      <c r="AS22" s="7">
        <v>1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P23" s="43" t="s">
        <v>355</v>
      </c>
      <c r="AQ23" s="7" t="s">
        <v>421</v>
      </c>
      <c r="AR23" s="7">
        <v>1</v>
      </c>
      <c r="AS23" s="7">
        <v>0</v>
      </c>
      <c r="AT23" s="7">
        <v>1</v>
      </c>
      <c r="AU23" s="7">
        <v>1</v>
      </c>
      <c r="AV23" s="7">
        <v>1</v>
      </c>
      <c r="AW23" s="7"/>
      <c r="AX23" s="7"/>
      <c r="AY23" s="7"/>
      <c r="AZ23" s="7"/>
      <c r="BA23" s="7"/>
      <c r="BB23" s="7"/>
      <c r="BC23" s="7"/>
      <c r="BD23" s="7"/>
      <c r="BE23" s="7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</row>
    <row r="24" spans="1:70" ht="32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P24" s="43" t="s">
        <v>384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</row>
    <row r="25" spans="1:70" x14ac:dyDescent="0.2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</row>
    <row r="27" spans="1:70" x14ac:dyDescent="0.2">
      <c r="A27" s="1" t="s">
        <v>98</v>
      </c>
      <c r="B27" s="42" t="s">
        <v>318</v>
      </c>
      <c r="C27">
        <f t="shared" si="10"/>
        <v>6</v>
      </c>
      <c r="D27">
        <f t="shared" si="11"/>
        <v>142</v>
      </c>
      <c r="E27">
        <f t="shared" si="12"/>
        <v>23.7</v>
      </c>
      <c r="F27">
        <f t="shared" si="13"/>
        <v>1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</row>
    <row r="29" spans="1:70" ht="30" x14ac:dyDescent="0.2">
      <c r="A29" s="1" t="s">
        <v>98</v>
      </c>
      <c r="B29" s="42" t="s">
        <v>320</v>
      </c>
      <c r="C29">
        <f t="shared" si="10"/>
        <v>4</v>
      </c>
      <c r="D29">
        <f t="shared" si="11"/>
        <v>51</v>
      </c>
      <c r="E29">
        <f t="shared" si="12"/>
        <v>12.8</v>
      </c>
      <c r="F29">
        <f t="shared" si="13"/>
        <v>0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</row>
    <row r="31" spans="1:70" ht="30" x14ac:dyDescent="0.2">
      <c r="A31" s="1" t="s">
        <v>98</v>
      </c>
      <c r="B31" s="42" t="s">
        <v>322</v>
      </c>
      <c r="C31">
        <f t="shared" si="10"/>
        <v>1</v>
      </c>
      <c r="D31">
        <f t="shared" si="11"/>
        <v>22</v>
      </c>
      <c r="E31">
        <f t="shared" si="12"/>
        <v>22</v>
      </c>
      <c r="F31">
        <f t="shared" si="13"/>
        <v>0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</row>
    <row r="33" spans="1:70" ht="30" x14ac:dyDescent="0.2">
      <c r="A33" s="1" t="s">
        <v>98</v>
      </c>
      <c r="B33" s="42" t="s">
        <v>324</v>
      </c>
      <c r="C33">
        <f t="shared" si="10"/>
        <v>5</v>
      </c>
      <c r="D33">
        <f t="shared" si="11"/>
        <v>80</v>
      </c>
      <c r="E33">
        <f t="shared" si="12"/>
        <v>16</v>
      </c>
      <c r="F33">
        <f t="shared" si="13"/>
        <v>0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</row>
    <row r="34" spans="1:70" ht="30" x14ac:dyDescent="0.2">
      <c r="A34" s="1" t="s">
        <v>98</v>
      </c>
      <c r="B34" s="42" t="s">
        <v>325</v>
      </c>
      <c r="C34">
        <f t="shared" si="10"/>
        <v>5</v>
      </c>
      <c r="D34">
        <f t="shared" si="11"/>
        <v>18</v>
      </c>
      <c r="E34">
        <f t="shared" si="12"/>
        <v>3.6</v>
      </c>
      <c r="F34">
        <f t="shared" si="13"/>
        <v>0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</row>
    <row r="35" spans="1:70" x14ac:dyDescent="0.2">
      <c r="A35" s="1" t="s">
        <v>98</v>
      </c>
      <c r="B35" s="42" t="s">
        <v>326</v>
      </c>
      <c r="C35">
        <f t="shared" si="10"/>
        <v>3</v>
      </c>
      <c r="D35">
        <f t="shared" si="11"/>
        <v>58</v>
      </c>
      <c r="E35">
        <f t="shared" si="12"/>
        <v>19.3</v>
      </c>
      <c r="F35">
        <f t="shared" si="13"/>
        <v>0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</row>
    <row r="38" spans="1:70" ht="30" x14ac:dyDescent="0.2">
      <c r="A38" s="1" t="s">
        <v>98</v>
      </c>
      <c r="B38" s="42" t="s">
        <v>329</v>
      </c>
      <c r="C38">
        <f t="shared" si="10"/>
        <v>1</v>
      </c>
      <c r="D38">
        <f t="shared" si="11"/>
        <v>6</v>
      </c>
      <c r="E38">
        <f t="shared" si="12"/>
        <v>6</v>
      </c>
      <c r="F38">
        <f t="shared" si="13"/>
        <v>0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</row>
    <row r="47" spans="1:70" x14ac:dyDescent="0.2">
      <c r="A47" s="1"/>
      <c r="B47" s="42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</row>
    <row r="48" spans="1:70" x14ac:dyDescent="0.2">
      <c r="A48" s="1"/>
      <c r="B48" s="42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</row>
    <row r="49" spans="1:70" x14ac:dyDescent="0.2">
      <c r="A49" s="1"/>
      <c r="B49" s="42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</row>
    <row r="50" spans="1:70" x14ac:dyDescent="0.2">
      <c r="A50" s="1"/>
      <c r="B50" s="42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</row>
    <row r="51" spans="1:70" ht="25" x14ac:dyDescent="0.3">
      <c r="A51" s="12" t="s">
        <v>47</v>
      </c>
      <c r="B51" s="42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</row>
    <row r="55" spans="1:70" x14ac:dyDescent="0.2">
      <c r="A55" s="1" t="s">
        <v>101</v>
      </c>
      <c r="B55" s="42" t="s">
        <v>340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2</v>
      </c>
      <c r="G55">
        <f t="shared" si="18"/>
        <v>1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</row>
    <row r="56" spans="1:70" x14ac:dyDescent="0.2">
      <c r="A56" s="1" t="s">
        <v>84</v>
      </c>
      <c r="B56" s="42" t="s">
        <v>341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 x14ac:dyDescent="0.2">
      <c r="A58" s="1" t="s">
        <v>90</v>
      </c>
      <c r="B58" s="42" t="s">
        <v>343</v>
      </c>
      <c r="C58">
        <f t="shared" si="14"/>
        <v>1</v>
      </c>
      <c r="D58">
        <f t="shared" si="15"/>
        <v>2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1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</row>
    <row r="59" spans="1:70" x14ac:dyDescent="0.2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1</v>
      </c>
      <c r="D64">
        <f t="shared" si="15"/>
        <v>3</v>
      </c>
      <c r="E64">
        <f t="shared" si="16"/>
        <v>4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42" t="s">
        <v>352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1</v>
      </c>
      <c r="D76">
        <f t="shared" si="15"/>
        <v>5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133</v>
      </c>
      <c r="B80" s="42" t="s">
        <v>365</v>
      </c>
      <c r="C80">
        <f t="shared" si="14"/>
        <v>0</v>
      </c>
      <c r="D80">
        <f t="shared" si="15"/>
        <v>3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1</v>
      </c>
      <c r="D85">
        <f t="shared" si="15"/>
        <v>3</v>
      </c>
      <c r="E85">
        <f t="shared" si="16"/>
        <v>4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2</v>
      </c>
      <c r="D86">
        <f t="shared" si="15"/>
        <v>5</v>
      </c>
      <c r="E86">
        <f t="shared" si="16"/>
        <v>7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7</v>
      </c>
      <c r="D93">
        <f t="shared" si="15"/>
        <v>3</v>
      </c>
      <c r="E93">
        <f t="shared" si="16"/>
        <v>10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0</v>
      </c>
      <c r="D95">
        <f t="shared" si="15"/>
        <v>3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0</v>
      </c>
      <c r="D96">
        <f t="shared" si="15"/>
        <v>2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4</v>
      </c>
      <c r="D98">
        <f t="shared" si="15"/>
        <v>1</v>
      </c>
      <c r="E98">
        <f t="shared" si="16"/>
        <v>5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0</v>
      </c>
      <c r="D99">
        <f t="shared" si="15"/>
        <v>1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3</v>
      </c>
      <c r="D101">
        <f t="shared" si="15"/>
        <v>0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3</v>
      </c>
      <c r="D104">
        <f t="shared" si="15"/>
        <v>2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3</v>
      </c>
      <c r="D106">
        <f t="shared" si="15"/>
        <v>0</v>
      </c>
      <c r="E106">
        <f t="shared" si="16"/>
        <v>3</v>
      </c>
      <c r="F106">
        <f t="shared" si="17"/>
        <v>1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8</v>
      </c>
      <c r="D113">
        <f>VLOOKUP(B113,$BG$4:$BR$6,4,FALSE)</f>
        <v>8</v>
      </c>
      <c r="E113">
        <f>VLOOKUP(B113,$BG$4:$BR$6,6,FALSE)</f>
        <v>0</v>
      </c>
      <c r="F113">
        <f>VLOOKUP(B113,$BG$4:$BR$6,7,FALSE)</f>
        <v>1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2</v>
      </c>
      <c r="I118">
        <f t="shared" si="31"/>
        <v>74</v>
      </c>
      <c r="J118">
        <f t="shared" si="32"/>
        <v>37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0478-1327-4396-9138-EEAA7705BD66}">
  <dimension ref="A1:BR132"/>
  <sheetViews>
    <sheetView topLeftCell="A97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4" t="s">
        <v>2</v>
      </c>
      <c r="P3" s="84" t="s">
        <v>418</v>
      </c>
      <c r="Q3" s="84" t="s">
        <v>3</v>
      </c>
      <c r="R3" s="84" t="s">
        <v>4</v>
      </c>
      <c r="S3" s="84" t="s">
        <v>5</v>
      </c>
      <c r="T3" s="84" t="s">
        <v>6</v>
      </c>
      <c r="U3" s="84" t="s">
        <v>7</v>
      </c>
      <c r="V3" s="84" t="s">
        <v>419</v>
      </c>
      <c r="W3" s="84" t="s">
        <v>0</v>
      </c>
      <c r="X3" s="84" t="s">
        <v>8</v>
      </c>
      <c r="Y3" s="84" t="s">
        <v>420</v>
      </c>
      <c r="AA3" s="86" t="s">
        <v>2</v>
      </c>
      <c r="AB3" s="86" t="s">
        <v>418</v>
      </c>
      <c r="AC3" s="86" t="s">
        <v>4</v>
      </c>
      <c r="AD3" s="86" t="s">
        <v>6</v>
      </c>
      <c r="AE3" s="86" t="s">
        <v>28</v>
      </c>
      <c r="AF3" s="86" t="s">
        <v>0</v>
      </c>
      <c r="AG3" s="86" t="s">
        <v>423</v>
      </c>
      <c r="AH3" s="86" t="s">
        <v>6</v>
      </c>
      <c r="AI3" s="86" t="s">
        <v>28</v>
      </c>
      <c r="AJ3" s="86" t="s">
        <v>0</v>
      </c>
      <c r="AK3" s="86" t="s">
        <v>424</v>
      </c>
      <c r="AL3" s="86" t="s">
        <v>6</v>
      </c>
      <c r="AM3" s="86" t="s">
        <v>28</v>
      </c>
      <c r="AN3" s="86" t="s">
        <v>0</v>
      </c>
      <c r="AP3" s="88" t="s">
        <v>2</v>
      </c>
      <c r="AQ3" s="88" t="s">
        <v>418</v>
      </c>
      <c r="AR3" s="88" t="s">
        <v>36</v>
      </c>
      <c r="AS3" s="88" t="s">
        <v>37</v>
      </c>
      <c r="AT3" s="88" t="s">
        <v>38</v>
      </c>
      <c r="AU3" s="88" t="s">
        <v>428</v>
      </c>
      <c r="AV3" s="88" t="s">
        <v>429</v>
      </c>
      <c r="AW3" s="88" t="s">
        <v>8</v>
      </c>
      <c r="AX3" s="88" t="s">
        <v>6</v>
      </c>
      <c r="AY3" s="88" t="s">
        <v>28</v>
      </c>
      <c r="AZ3" s="88" t="s">
        <v>0</v>
      </c>
      <c r="BA3" s="88" t="s">
        <v>430</v>
      </c>
      <c r="BB3" s="88" t="s">
        <v>15</v>
      </c>
      <c r="BC3" s="88" t="s">
        <v>6</v>
      </c>
      <c r="BD3" s="88" t="s">
        <v>0</v>
      </c>
      <c r="BE3" s="88" t="s">
        <v>39</v>
      </c>
      <c r="BG3" s="90" t="s">
        <v>2</v>
      </c>
      <c r="BH3" s="90" t="s">
        <v>418</v>
      </c>
      <c r="BI3" s="90" t="s">
        <v>41</v>
      </c>
      <c r="BJ3" s="90" t="s">
        <v>42</v>
      </c>
      <c r="BK3" s="90" t="s">
        <v>433</v>
      </c>
      <c r="BL3" s="90" t="s">
        <v>43</v>
      </c>
      <c r="BM3" s="90" t="s">
        <v>44</v>
      </c>
      <c r="BN3" s="90" t="s">
        <v>434</v>
      </c>
      <c r="BO3" s="90" t="s">
        <v>435</v>
      </c>
      <c r="BP3" s="90" t="s">
        <v>45</v>
      </c>
      <c r="BQ3" s="90" t="s">
        <v>6</v>
      </c>
      <c r="BR3" s="90" t="s">
        <v>28</v>
      </c>
    </row>
    <row r="4" spans="1:70" ht="32" x14ac:dyDescent="0.2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28</v>
      </c>
      <c r="M4" s="1">
        <f t="shared" ref="M4:M7" si="2">VLOOKUP(B4,$AA$4:$AN$36,6,FALSE)</f>
        <v>0</v>
      </c>
      <c r="O4" s="84" t="s">
        <v>304</v>
      </c>
      <c r="P4" s="85" t="s">
        <v>421</v>
      </c>
      <c r="Q4" s="85">
        <v>12</v>
      </c>
      <c r="R4" s="85">
        <v>24</v>
      </c>
      <c r="S4" s="85">
        <v>50</v>
      </c>
      <c r="T4" s="85">
        <v>118</v>
      </c>
      <c r="U4" s="85">
        <v>4.9000000000000004</v>
      </c>
      <c r="V4" s="85">
        <v>6.6</v>
      </c>
      <c r="W4" s="85">
        <v>2</v>
      </c>
      <c r="X4" s="85">
        <v>0</v>
      </c>
      <c r="Y4" s="85">
        <v>118.8</v>
      </c>
      <c r="AA4" s="86" t="s">
        <v>308</v>
      </c>
      <c r="AB4" s="87" t="s">
        <v>421</v>
      </c>
      <c r="AC4" s="87">
        <v>12</v>
      </c>
      <c r="AD4" s="87">
        <v>156</v>
      </c>
      <c r="AE4" s="87">
        <v>13</v>
      </c>
      <c r="AF4" s="87">
        <v>2</v>
      </c>
      <c r="AG4" s="87"/>
      <c r="AH4" s="87"/>
      <c r="AI4" s="87"/>
      <c r="AJ4" s="87"/>
      <c r="AK4" s="87">
        <v>12</v>
      </c>
      <c r="AL4" s="87">
        <v>156</v>
      </c>
      <c r="AM4" s="87">
        <v>13</v>
      </c>
      <c r="AN4" s="87">
        <v>2</v>
      </c>
      <c r="AP4" s="88" t="s">
        <v>364</v>
      </c>
      <c r="AQ4" s="89" t="s">
        <v>421</v>
      </c>
      <c r="AR4" s="89">
        <v>6</v>
      </c>
      <c r="AS4" s="89">
        <v>3</v>
      </c>
      <c r="AT4" s="89">
        <v>9</v>
      </c>
      <c r="AU4" s="89">
        <v>2</v>
      </c>
      <c r="AV4" s="89">
        <v>1</v>
      </c>
      <c r="AW4" s="89"/>
      <c r="AX4" s="89"/>
      <c r="AY4" s="89"/>
      <c r="AZ4" s="89"/>
      <c r="BA4" s="89"/>
      <c r="BB4" s="89"/>
      <c r="BC4" s="89"/>
      <c r="BD4" s="89"/>
      <c r="BE4" s="89"/>
      <c r="BG4" s="90" t="s">
        <v>395</v>
      </c>
      <c r="BH4" s="91" t="s">
        <v>421</v>
      </c>
      <c r="BI4" s="91">
        <v>6</v>
      </c>
      <c r="BJ4" s="91">
        <v>6</v>
      </c>
      <c r="BK4" s="91">
        <v>100</v>
      </c>
      <c r="BL4" s="91">
        <v>0</v>
      </c>
      <c r="BM4" s="91">
        <v>0</v>
      </c>
      <c r="BN4" s="91"/>
      <c r="BO4" s="91">
        <v>6</v>
      </c>
      <c r="BP4" s="91"/>
      <c r="BQ4" s="91"/>
      <c r="BR4" s="91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AA5" s="86" t="s">
        <v>306</v>
      </c>
      <c r="AB5" s="87" t="s">
        <v>421</v>
      </c>
      <c r="AC5" s="87">
        <v>7</v>
      </c>
      <c r="AD5" s="87">
        <v>51</v>
      </c>
      <c r="AE5" s="87">
        <v>7.3</v>
      </c>
      <c r="AF5" s="87">
        <v>1</v>
      </c>
      <c r="AG5" s="87"/>
      <c r="AH5" s="87"/>
      <c r="AI5" s="87"/>
      <c r="AJ5" s="87"/>
      <c r="AK5" s="87">
        <v>7</v>
      </c>
      <c r="AL5" s="87">
        <v>51</v>
      </c>
      <c r="AM5" s="87">
        <v>7.3</v>
      </c>
      <c r="AN5" s="87">
        <v>1</v>
      </c>
      <c r="AP5" s="88" t="s">
        <v>378</v>
      </c>
      <c r="AQ5" s="89" t="s">
        <v>421</v>
      </c>
      <c r="AR5" s="89">
        <v>4</v>
      </c>
      <c r="AS5" s="89">
        <v>3</v>
      </c>
      <c r="AT5" s="89">
        <v>7</v>
      </c>
      <c r="AU5" s="89">
        <v>2.5</v>
      </c>
      <c r="AV5" s="89">
        <v>1</v>
      </c>
      <c r="AW5" s="89"/>
      <c r="AX5" s="89"/>
      <c r="AY5" s="89"/>
      <c r="AZ5" s="89"/>
      <c r="BA5" s="89"/>
      <c r="BB5" s="89"/>
      <c r="BC5" s="89"/>
      <c r="BD5" s="89"/>
      <c r="BE5" s="89">
        <v>1</v>
      </c>
      <c r="BG5" s="90" t="s">
        <v>400</v>
      </c>
      <c r="BH5" s="91" t="s">
        <v>421</v>
      </c>
      <c r="BI5" s="91"/>
      <c r="BJ5" s="91"/>
      <c r="BK5" s="91"/>
      <c r="BL5" s="91"/>
      <c r="BM5" s="91"/>
      <c r="BN5" s="91"/>
      <c r="BO5" s="91"/>
      <c r="BP5" s="91">
        <v>7</v>
      </c>
      <c r="BQ5" s="91">
        <v>251</v>
      </c>
      <c r="BR5" s="91">
        <v>35.9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12</v>
      </c>
      <c r="D6" s="1">
        <f>VLOOKUP(B6,$O$4:$Y$11,4,FALSE)</f>
        <v>24</v>
      </c>
      <c r="E6" s="1">
        <f>VLOOKUP(B6,$O$4:$Y$11,5,FALSE)</f>
        <v>50</v>
      </c>
      <c r="F6" s="1">
        <f>VLOOKUP(B6,$O$4:$Y$11,6,FALSE)</f>
        <v>118</v>
      </c>
      <c r="G6" s="1">
        <f>VLOOKUP(B6,$O$4:$Y$11,7,FALSE)</f>
        <v>4.9000000000000004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118.8</v>
      </c>
      <c r="K6" s="1">
        <f t="shared" si="0"/>
        <v>3</v>
      </c>
      <c r="L6" s="1">
        <f t="shared" si="1"/>
        <v>18</v>
      </c>
      <c r="M6" s="1">
        <f t="shared" si="2"/>
        <v>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AA6" s="86" t="s">
        <v>309</v>
      </c>
      <c r="AB6" s="87" t="s">
        <v>421</v>
      </c>
      <c r="AC6" s="87">
        <v>5</v>
      </c>
      <c r="AD6" s="87">
        <v>30</v>
      </c>
      <c r="AE6" s="87">
        <v>6</v>
      </c>
      <c r="AF6" s="87">
        <v>0</v>
      </c>
      <c r="AG6" s="87">
        <v>1</v>
      </c>
      <c r="AH6" s="87">
        <v>0</v>
      </c>
      <c r="AI6" s="87">
        <v>0</v>
      </c>
      <c r="AJ6" s="87">
        <v>0</v>
      </c>
      <c r="AK6" s="87">
        <v>6</v>
      </c>
      <c r="AL6" s="87">
        <v>30</v>
      </c>
      <c r="AM6" s="87">
        <v>5</v>
      </c>
      <c r="AN6" s="87">
        <v>0</v>
      </c>
      <c r="AP6" s="88" t="s">
        <v>340</v>
      </c>
      <c r="AQ6" s="89" t="s">
        <v>421</v>
      </c>
      <c r="AR6" s="89">
        <v>2</v>
      </c>
      <c r="AS6" s="89">
        <v>3</v>
      </c>
      <c r="AT6" s="89">
        <v>5</v>
      </c>
      <c r="AU6" s="89">
        <v>0</v>
      </c>
      <c r="AV6" s="89">
        <v>0</v>
      </c>
      <c r="AW6" s="89"/>
      <c r="AX6" s="89"/>
      <c r="AY6" s="89"/>
      <c r="AZ6" s="89"/>
      <c r="BA6" s="89"/>
      <c r="BB6" s="89"/>
      <c r="BC6" s="89"/>
      <c r="BD6" s="89"/>
      <c r="BE6" s="89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AA7" s="86" t="s">
        <v>307</v>
      </c>
      <c r="AB7" s="87" t="s">
        <v>421</v>
      </c>
      <c r="AC7" s="87">
        <v>4</v>
      </c>
      <c r="AD7" s="87">
        <v>5</v>
      </c>
      <c r="AE7" s="87">
        <v>1.3</v>
      </c>
      <c r="AF7" s="87">
        <v>1</v>
      </c>
      <c r="AG7" s="87"/>
      <c r="AH7" s="87"/>
      <c r="AI7" s="87"/>
      <c r="AJ7" s="87"/>
      <c r="AK7" s="87">
        <v>4</v>
      </c>
      <c r="AL7" s="87">
        <v>5</v>
      </c>
      <c r="AM7" s="87">
        <v>1.3</v>
      </c>
      <c r="AN7" s="87">
        <v>1</v>
      </c>
      <c r="AP7" s="88" t="s">
        <v>349</v>
      </c>
      <c r="AQ7" s="89" t="s">
        <v>421</v>
      </c>
      <c r="AR7" s="89">
        <v>3</v>
      </c>
      <c r="AS7" s="89">
        <v>2</v>
      </c>
      <c r="AT7" s="89">
        <v>5</v>
      </c>
      <c r="AU7" s="89">
        <v>1.5</v>
      </c>
      <c r="AV7" s="89">
        <v>0</v>
      </c>
      <c r="AW7" s="89"/>
      <c r="AX7" s="89"/>
      <c r="AY7" s="89"/>
      <c r="AZ7" s="89"/>
      <c r="BA7" s="89"/>
      <c r="BB7" s="89"/>
      <c r="BC7" s="89"/>
      <c r="BD7" s="89"/>
      <c r="BE7" s="89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AA8" s="86" t="s">
        <v>304</v>
      </c>
      <c r="AB8" s="87" t="s">
        <v>421</v>
      </c>
      <c r="AC8" s="87">
        <v>3</v>
      </c>
      <c r="AD8" s="87">
        <v>18</v>
      </c>
      <c r="AE8" s="87">
        <v>6</v>
      </c>
      <c r="AF8" s="87">
        <v>0</v>
      </c>
      <c r="AG8" s="87"/>
      <c r="AH8" s="87"/>
      <c r="AI8" s="87"/>
      <c r="AJ8" s="87"/>
      <c r="AK8" s="87">
        <v>3</v>
      </c>
      <c r="AL8" s="87">
        <v>18</v>
      </c>
      <c r="AM8" s="87">
        <v>6</v>
      </c>
      <c r="AN8" s="87">
        <v>0</v>
      </c>
      <c r="AP8" s="88" t="s">
        <v>365</v>
      </c>
      <c r="AQ8" s="89" t="s">
        <v>421</v>
      </c>
      <c r="AR8" s="89">
        <v>4</v>
      </c>
      <c r="AS8" s="89">
        <v>1</v>
      </c>
      <c r="AT8" s="89">
        <v>5</v>
      </c>
      <c r="AU8" s="89">
        <v>2.5</v>
      </c>
      <c r="AV8" s="89">
        <v>1</v>
      </c>
      <c r="AW8" s="89"/>
      <c r="AX8" s="89"/>
      <c r="AY8" s="89"/>
      <c r="AZ8" s="89"/>
      <c r="BA8" s="89"/>
      <c r="BB8" s="89"/>
      <c r="BC8" s="89"/>
      <c r="BD8" s="89"/>
      <c r="BE8" s="89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</row>
    <row r="9" spans="1:70" ht="32" x14ac:dyDescent="0.2">
      <c r="A9" s="1"/>
      <c r="B9" s="4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AA9" s="86" t="s">
        <v>313</v>
      </c>
      <c r="AB9" s="87" t="s">
        <v>421</v>
      </c>
      <c r="AC9" s="87">
        <v>3</v>
      </c>
      <c r="AD9" s="87">
        <v>13</v>
      </c>
      <c r="AE9" s="87">
        <v>4.3</v>
      </c>
      <c r="AF9" s="87">
        <v>0</v>
      </c>
      <c r="AG9" s="87"/>
      <c r="AH9" s="87"/>
      <c r="AI9" s="87"/>
      <c r="AJ9" s="87"/>
      <c r="AK9" s="87">
        <v>3</v>
      </c>
      <c r="AL9" s="87">
        <v>13</v>
      </c>
      <c r="AM9" s="87">
        <v>4.3</v>
      </c>
      <c r="AN9" s="87">
        <v>0</v>
      </c>
      <c r="AP9" s="88" t="s">
        <v>371</v>
      </c>
      <c r="AQ9" s="89" t="s">
        <v>421</v>
      </c>
      <c r="AR9" s="89">
        <v>2</v>
      </c>
      <c r="AS9" s="89">
        <v>3</v>
      </c>
      <c r="AT9" s="89">
        <v>5</v>
      </c>
      <c r="AU9" s="89">
        <v>0</v>
      </c>
      <c r="AV9" s="89">
        <v>0</v>
      </c>
      <c r="AW9" s="89"/>
      <c r="AX9" s="89"/>
      <c r="AY9" s="89"/>
      <c r="AZ9" s="89"/>
      <c r="BA9" s="89"/>
      <c r="BB9" s="89"/>
      <c r="BC9" s="89"/>
      <c r="BD9" s="89"/>
      <c r="BE9" s="89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</row>
    <row r="10" spans="1:70" ht="32" x14ac:dyDescent="0.35">
      <c r="A10" s="14" t="s">
        <v>26</v>
      </c>
      <c r="B10" s="4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AA10" s="86" t="s">
        <v>302</v>
      </c>
      <c r="AB10" s="87" t="s">
        <v>421</v>
      </c>
      <c r="AC10" s="87">
        <v>1</v>
      </c>
      <c r="AD10" s="87">
        <v>28</v>
      </c>
      <c r="AE10" s="87">
        <v>28</v>
      </c>
      <c r="AF10" s="87">
        <v>0</v>
      </c>
      <c r="AG10" s="87"/>
      <c r="AH10" s="87"/>
      <c r="AI10" s="87"/>
      <c r="AJ10" s="87"/>
      <c r="AK10" s="87">
        <v>1</v>
      </c>
      <c r="AL10" s="87">
        <v>28</v>
      </c>
      <c r="AM10" s="87">
        <v>28</v>
      </c>
      <c r="AN10" s="87">
        <v>0</v>
      </c>
      <c r="AP10" s="88" t="s">
        <v>383</v>
      </c>
      <c r="AQ10" s="89" t="s">
        <v>421</v>
      </c>
      <c r="AR10" s="89">
        <v>3</v>
      </c>
      <c r="AS10" s="89">
        <v>1</v>
      </c>
      <c r="AT10" s="89">
        <v>4</v>
      </c>
      <c r="AU10" s="89">
        <v>0</v>
      </c>
      <c r="AV10" s="89">
        <v>0</v>
      </c>
      <c r="AW10" s="89">
        <v>1</v>
      </c>
      <c r="AX10" s="89">
        <v>31</v>
      </c>
      <c r="AY10" s="89">
        <v>31</v>
      </c>
      <c r="AZ10" s="89">
        <v>0</v>
      </c>
      <c r="BA10" s="89">
        <v>0</v>
      </c>
      <c r="BB10" s="89"/>
      <c r="BC10" s="89"/>
      <c r="BD10" s="89"/>
      <c r="BE10" s="89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</row>
    <row r="11" spans="1:70" ht="17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AA11" s="86" t="s">
        <v>318</v>
      </c>
      <c r="AB11" s="87" t="s">
        <v>421</v>
      </c>
      <c r="AC11" s="87"/>
      <c r="AD11" s="87"/>
      <c r="AE11" s="87"/>
      <c r="AF11" s="87"/>
      <c r="AG11" s="87">
        <v>3</v>
      </c>
      <c r="AH11" s="87">
        <v>36</v>
      </c>
      <c r="AI11" s="87">
        <v>12</v>
      </c>
      <c r="AJ11" s="87">
        <v>2</v>
      </c>
      <c r="AK11" s="87">
        <v>3</v>
      </c>
      <c r="AL11" s="87">
        <v>36</v>
      </c>
      <c r="AM11" s="87">
        <v>12</v>
      </c>
      <c r="AN11" s="87">
        <v>2</v>
      </c>
      <c r="AP11" s="88" t="s">
        <v>380</v>
      </c>
      <c r="AQ11" s="89" t="s">
        <v>421</v>
      </c>
      <c r="AR11" s="89">
        <v>1</v>
      </c>
      <c r="AS11" s="89">
        <v>3</v>
      </c>
      <c r="AT11" s="89">
        <v>4</v>
      </c>
      <c r="AU11" s="89">
        <v>0</v>
      </c>
      <c r="AV11" s="89">
        <v>0</v>
      </c>
      <c r="AW11" s="89"/>
      <c r="AX11" s="89"/>
      <c r="AY11" s="89"/>
      <c r="AZ11" s="89"/>
      <c r="BA11" s="89"/>
      <c r="BB11" s="89">
        <v>1</v>
      </c>
      <c r="BC11" s="89"/>
      <c r="BD11" s="89"/>
      <c r="BE11" s="89">
        <v>0</v>
      </c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51</v>
      </c>
      <c r="E12">
        <f t="shared" ref="E12:E20" si="5">VLOOKUP(B12,$AA$4:$AN$36,5,FALSE)</f>
        <v>7.3</v>
      </c>
      <c r="F12">
        <f t="shared" ref="F12:F20" si="6">VLOOKUP(B12,$AA$4:$AN$36,6,FALSE)</f>
        <v>1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AA12" s="86" t="s">
        <v>329</v>
      </c>
      <c r="AB12" s="87" t="s">
        <v>421</v>
      </c>
      <c r="AC12" s="87"/>
      <c r="AD12" s="87"/>
      <c r="AE12" s="87"/>
      <c r="AF12" s="87"/>
      <c r="AG12" s="87">
        <v>3</v>
      </c>
      <c r="AH12" s="87">
        <v>15</v>
      </c>
      <c r="AI12" s="87">
        <v>5</v>
      </c>
      <c r="AJ12" s="87">
        <v>0</v>
      </c>
      <c r="AK12" s="87">
        <v>3</v>
      </c>
      <c r="AL12" s="87">
        <v>15</v>
      </c>
      <c r="AM12" s="87">
        <v>5</v>
      </c>
      <c r="AN12" s="87">
        <v>0</v>
      </c>
      <c r="AP12" s="88" t="s">
        <v>391</v>
      </c>
      <c r="AQ12" s="89" t="s">
        <v>421</v>
      </c>
      <c r="AR12" s="89">
        <v>0</v>
      </c>
      <c r="AS12" s="89">
        <v>3</v>
      </c>
      <c r="AT12" s="89">
        <v>3</v>
      </c>
      <c r="AU12" s="89">
        <v>0.5</v>
      </c>
      <c r="AV12" s="89">
        <v>0</v>
      </c>
      <c r="AW12" s="89"/>
      <c r="AX12" s="89"/>
      <c r="AY12" s="89"/>
      <c r="AZ12" s="89"/>
      <c r="BA12" s="89">
        <v>1</v>
      </c>
      <c r="BB12" s="89">
        <v>1</v>
      </c>
      <c r="BC12" s="89"/>
      <c r="BD12" s="89"/>
      <c r="BE12" s="89">
        <v>0</v>
      </c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</row>
    <row r="13" spans="1:70" ht="32" x14ac:dyDescent="0.2">
      <c r="A13" s="1" t="s">
        <v>116</v>
      </c>
      <c r="B13" s="42" t="s">
        <v>307</v>
      </c>
      <c r="C13">
        <f t="shared" si="3"/>
        <v>4</v>
      </c>
      <c r="D13">
        <f t="shared" si="4"/>
        <v>5</v>
      </c>
      <c r="E13">
        <f t="shared" si="5"/>
        <v>1.3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AA13" s="86" t="s">
        <v>326</v>
      </c>
      <c r="AB13" s="87" t="s">
        <v>421</v>
      </c>
      <c r="AC13" s="87"/>
      <c r="AD13" s="87"/>
      <c r="AE13" s="87"/>
      <c r="AF13" s="87"/>
      <c r="AG13" s="87">
        <v>2</v>
      </c>
      <c r="AH13" s="87">
        <v>70</v>
      </c>
      <c r="AI13" s="87">
        <v>35</v>
      </c>
      <c r="AJ13" s="87">
        <v>0</v>
      </c>
      <c r="AK13" s="87">
        <v>2</v>
      </c>
      <c r="AL13" s="87">
        <v>70</v>
      </c>
      <c r="AM13" s="87">
        <v>35</v>
      </c>
      <c r="AN13" s="87">
        <v>0</v>
      </c>
      <c r="AP13" s="88" t="s">
        <v>358</v>
      </c>
      <c r="AQ13" s="89" t="s">
        <v>421</v>
      </c>
      <c r="AR13" s="89">
        <v>3</v>
      </c>
      <c r="AS13" s="89">
        <v>0</v>
      </c>
      <c r="AT13" s="89">
        <v>3</v>
      </c>
      <c r="AU13" s="89">
        <v>0</v>
      </c>
      <c r="AV13" s="89">
        <v>0</v>
      </c>
      <c r="AW13" s="89"/>
      <c r="AX13" s="89"/>
      <c r="AY13" s="89"/>
      <c r="AZ13" s="89"/>
      <c r="BA13" s="89"/>
      <c r="BB13" s="89"/>
      <c r="BC13" s="89"/>
      <c r="BD13" s="89"/>
      <c r="BE13" s="89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ht="32" x14ac:dyDescent="0.2">
      <c r="A14" s="1" t="s">
        <v>116</v>
      </c>
      <c r="B14" s="42" t="s">
        <v>308</v>
      </c>
      <c r="C14">
        <f t="shared" si="3"/>
        <v>12</v>
      </c>
      <c r="D14">
        <f t="shared" si="4"/>
        <v>156</v>
      </c>
      <c r="E14">
        <f t="shared" si="5"/>
        <v>13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AA14" s="86" t="s">
        <v>324</v>
      </c>
      <c r="AB14" s="87" t="s">
        <v>421</v>
      </c>
      <c r="AC14" s="87"/>
      <c r="AD14" s="87"/>
      <c r="AE14" s="87"/>
      <c r="AF14" s="87"/>
      <c r="AG14" s="87">
        <v>2</v>
      </c>
      <c r="AH14" s="87">
        <v>0</v>
      </c>
      <c r="AI14" s="87">
        <v>0</v>
      </c>
      <c r="AJ14" s="87">
        <v>0</v>
      </c>
      <c r="AK14" s="87">
        <v>2</v>
      </c>
      <c r="AL14" s="87">
        <v>0</v>
      </c>
      <c r="AM14" s="87">
        <v>0</v>
      </c>
      <c r="AN14" s="87">
        <v>0</v>
      </c>
      <c r="AP14" s="88" t="s">
        <v>376</v>
      </c>
      <c r="AQ14" s="89" t="s">
        <v>421</v>
      </c>
      <c r="AR14" s="89">
        <v>0</v>
      </c>
      <c r="AS14" s="89">
        <v>3</v>
      </c>
      <c r="AT14" s="89">
        <v>3</v>
      </c>
      <c r="AU14" s="89">
        <v>0</v>
      </c>
      <c r="AV14" s="89">
        <v>0</v>
      </c>
      <c r="AW14" s="89"/>
      <c r="AX14" s="89"/>
      <c r="AY14" s="89"/>
      <c r="AZ14" s="89"/>
      <c r="BA14" s="89"/>
      <c r="BB14" s="89"/>
      <c r="BC14" s="89"/>
      <c r="BD14" s="89"/>
      <c r="BE14" s="89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</row>
    <row r="15" spans="1:70" ht="32" x14ac:dyDescent="0.2">
      <c r="A15" s="1" t="s">
        <v>116</v>
      </c>
      <c r="B15" s="42" t="s">
        <v>309</v>
      </c>
      <c r="C15">
        <f t="shared" si="3"/>
        <v>5</v>
      </c>
      <c r="D15">
        <f t="shared" si="4"/>
        <v>30</v>
      </c>
      <c r="E15">
        <f t="shared" si="5"/>
        <v>6</v>
      </c>
      <c r="F15">
        <f t="shared" si="6"/>
        <v>0</v>
      </c>
      <c r="G15">
        <f t="shared" si="7"/>
        <v>1</v>
      </c>
      <c r="H15">
        <f t="shared" si="8"/>
        <v>0</v>
      </c>
      <c r="I15">
        <f t="shared" si="9"/>
        <v>0</v>
      </c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AA15" s="86" t="s">
        <v>320</v>
      </c>
      <c r="AB15" s="87" t="s">
        <v>421</v>
      </c>
      <c r="AC15" s="87"/>
      <c r="AD15" s="87"/>
      <c r="AE15" s="87"/>
      <c r="AF15" s="87"/>
      <c r="AG15" s="87">
        <v>1</v>
      </c>
      <c r="AH15" s="87">
        <v>-3</v>
      </c>
      <c r="AI15" s="87">
        <v>-3</v>
      </c>
      <c r="AJ15" s="87">
        <v>0</v>
      </c>
      <c r="AK15" s="87">
        <v>1</v>
      </c>
      <c r="AL15" s="87">
        <v>-3</v>
      </c>
      <c r="AM15" s="87">
        <v>-3</v>
      </c>
      <c r="AN15" s="87">
        <v>0</v>
      </c>
      <c r="AP15" s="88" t="s">
        <v>386</v>
      </c>
      <c r="AQ15" s="89" t="s">
        <v>421</v>
      </c>
      <c r="AR15" s="89">
        <v>2</v>
      </c>
      <c r="AS15" s="89">
        <v>1</v>
      </c>
      <c r="AT15" s="89">
        <v>3</v>
      </c>
      <c r="AU15" s="89">
        <v>0</v>
      </c>
      <c r="AV15" s="89">
        <v>0</v>
      </c>
      <c r="AW15" s="89"/>
      <c r="AX15" s="89"/>
      <c r="AY15" s="89"/>
      <c r="AZ15" s="89"/>
      <c r="BA15" s="89"/>
      <c r="BB15" s="89"/>
      <c r="BC15" s="89"/>
      <c r="BD15" s="89"/>
      <c r="BE15" s="89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</row>
    <row r="16" spans="1:70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P16" s="88" t="s">
        <v>341</v>
      </c>
      <c r="AQ16" s="89" t="s">
        <v>421</v>
      </c>
      <c r="AR16" s="89">
        <v>1</v>
      </c>
      <c r="AS16" s="89">
        <v>1</v>
      </c>
      <c r="AT16" s="89">
        <v>2</v>
      </c>
      <c r="AU16" s="89">
        <v>0</v>
      </c>
      <c r="AV16" s="89">
        <v>0</v>
      </c>
      <c r="AW16" s="89"/>
      <c r="AX16" s="89"/>
      <c r="AY16" s="89"/>
      <c r="AZ16" s="89"/>
      <c r="BA16" s="89"/>
      <c r="BB16" s="89"/>
      <c r="BC16" s="89"/>
      <c r="BD16" s="89"/>
      <c r="BE16" s="89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</row>
    <row r="17" spans="1:70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P17" s="88" t="s">
        <v>343</v>
      </c>
      <c r="AQ17" s="89" t="s">
        <v>421</v>
      </c>
      <c r="AR17" s="89">
        <v>1</v>
      </c>
      <c r="AS17" s="89">
        <v>1</v>
      </c>
      <c r="AT17" s="89">
        <v>2</v>
      </c>
      <c r="AU17" s="89">
        <v>0</v>
      </c>
      <c r="AV17" s="89">
        <v>0</v>
      </c>
      <c r="AW17" s="89"/>
      <c r="AX17" s="89"/>
      <c r="AY17" s="89"/>
      <c r="AZ17" s="89"/>
      <c r="BA17" s="89"/>
      <c r="BB17" s="89"/>
      <c r="BC17" s="89"/>
      <c r="BD17" s="89"/>
      <c r="BE17" s="89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P18" s="88" t="s">
        <v>361</v>
      </c>
      <c r="AQ18" s="89" t="s">
        <v>421</v>
      </c>
      <c r="AR18" s="89">
        <v>1</v>
      </c>
      <c r="AS18" s="89">
        <v>1</v>
      </c>
      <c r="AT18" s="89">
        <v>2</v>
      </c>
      <c r="AU18" s="89">
        <v>0</v>
      </c>
      <c r="AV18" s="89">
        <v>0</v>
      </c>
      <c r="AW18" s="89"/>
      <c r="AX18" s="89"/>
      <c r="AY18" s="89"/>
      <c r="AZ18" s="89"/>
      <c r="BA18" s="89"/>
      <c r="BB18" s="89"/>
      <c r="BC18" s="89"/>
      <c r="BD18" s="89"/>
      <c r="BE18" s="89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</row>
    <row r="19" spans="1:70" ht="32" x14ac:dyDescent="0.2">
      <c r="A19" s="1" t="s">
        <v>116</v>
      </c>
      <c r="B19" s="42" t="s">
        <v>313</v>
      </c>
      <c r="C19">
        <f t="shared" si="3"/>
        <v>3</v>
      </c>
      <c r="D19">
        <f t="shared" si="4"/>
        <v>13</v>
      </c>
      <c r="E19">
        <f t="shared" si="5"/>
        <v>4.3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P19" s="88" t="s">
        <v>384</v>
      </c>
      <c r="AQ19" s="89" t="s">
        <v>421</v>
      </c>
      <c r="AR19" s="89">
        <v>1</v>
      </c>
      <c r="AS19" s="89">
        <v>1</v>
      </c>
      <c r="AT19" s="89">
        <v>2</v>
      </c>
      <c r="AU19" s="89">
        <v>0</v>
      </c>
      <c r="AV19" s="89">
        <v>0</v>
      </c>
      <c r="AW19" s="89"/>
      <c r="AX19" s="89"/>
      <c r="AY19" s="89"/>
      <c r="AZ19" s="89"/>
      <c r="BA19" s="89">
        <v>1</v>
      </c>
      <c r="BB19" s="89"/>
      <c r="BC19" s="89"/>
      <c r="BD19" s="89"/>
      <c r="BE19" s="89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P20" s="88" t="s">
        <v>389</v>
      </c>
      <c r="AQ20" s="89" t="s">
        <v>421</v>
      </c>
      <c r="AR20" s="89">
        <v>1</v>
      </c>
      <c r="AS20" s="89">
        <v>1</v>
      </c>
      <c r="AT20" s="89">
        <v>2</v>
      </c>
      <c r="AU20" s="89">
        <v>0</v>
      </c>
      <c r="AV20" s="89">
        <v>0</v>
      </c>
      <c r="AW20" s="89"/>
      <c r="AX20" s="89"/>
      <c r="AY20" s="89"/>
      <c r="AZ20" s="89"/>
      <c r="BA20" s="89"/>
      <c r="BB20" s="89"/>
      <c r="BC20" s="89"/>
      <c r="BD20" s="89"/>
      <c r="BE20" s="89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</row>
    <row r="21" spans="1:70" x14ac:dyDescent="0.2">
      <c r="A21" s="1"/>
      <c r="B21" s="4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P21" s="88" t="s">
        <v>316</v>
      </c>
      <c r="AQ21" s="89" t="s">
        <v>421</v>
      </c>
      <c r="AR21" s="89">
        <v>0</v>
      </c>
      <c r="AS21" s="89">
        <v>1</v>
      </c>
      <c r="AT21" s="89">
        <v>1</v>
      </c>
      <c r="AU21" s="89">
        <v>0</v>
      </c>
      <c r="AV21" s="89">
        <v>0</v>
      </c>
      <c r="AW21" s="89"/>
      <c r="AX21" s="89"/>
      <c r="AY21" s="89"/>
      <c r="AZ21" s="89"/>
      <c r="BA21" s="89"/>
      <c r="BB21" s="89"/>
      <c r="BC21" s="89"/>
      <c r="BD21" s="89"/>
      <c r="BE21" s="89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</row>
    <row r="22" spans="1:70" ht="32" x14ac:dyDescent="0.3">
      <c r="A22" s="13" t="s">
        <v>27</v>
      </c>
      <c r="B22" s="4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P22" s="88" t="s">
        <v>355</v>
      </c>
      <c r="AQ22" s="89" t="s">
        <v>421</v>
      </c>
      <c r="AR22" s="89">
        <v>1</v>
      </c>
      <c r="AS22" s="89">
        <v>0</v>
      </c>
      <c r="AT22" s="89">
        <v>1</v>
      </c>
      <c r="AU22" s="89">
        <v>0</v>
      </c>
      <c r="AV22" s="89">
        <v>0</v>
      </c>
      <c r="AW22" s="89"/>
      <c r="AX22" s="89"/>
      <c r="AY22" s="89"/>
      <c r="AZ22" s="89"/>
      <c r="BA22" s="89"/>
      <c r="BB22" s="89"/>
      <c r="BC22" s="89"/>
      <c r="BD22" s="89"/>
      <c r="BE22" s="89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P23" s="88" t="s">
        <v>370</v>
      </c>
      <c r="AQ23" s="89" t="s">
        <v>421</v>
      </c>
      <c r="AR23" s="89">
        <v>1</v>
      </c>
      <c r="AS23" s="89">
        <v>0</v>
      </c>
      <c r="AT23" s="89">
        <v>1</v>
      </c>
      <c r="AU23" s="89">
        <v>0</v>
      </c>
      <c r="AV23" s="89">
        <v>0</v>
      </c>
      <c r="AW23" s="89"/>
      <c r="AX23" s="89"/>
      <c r="AY23" s="89"/>
      <c r="AZ23" s="89"/>
      <c r="BA23" s="89"/>
      <c r="BB23" s="89"/>
      <c r="BC23" s="89"/>
      <c r="BD23" s="89"/>
      <c r="BE23" s="89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</row>
    <row r="24" spans="1:70" ht="32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P24" s="88" t="s">
        <v>379</v>
      </c>
      <c r="AQ24" s="89" t="s">
        <v>421</v>
      </c>
      <c r="AR24" s="89">
        <v>0</v>
      </c>
      <c r="AS24" s="89">
        <v>1</v>
      </c>
      <c r="AT24" s="89">
        <v>1</v>
      </c>
      <c r="AU24" s="89">
        <v>0</v>
      </c>
      <c r="AV24" s="89">
        <v>0</v>
      </c>
      <c r="AW24" s="89"/>
      <c r="AX24" s="89"/>
      <c r="AY24" s="89"/>
      <c r="AZ24" s="89"/>
      <c r="BA24" s="89"/>
      <c r="BB24" s="89"/>
      <c r="BC24" s="89"/>
      <c r="BD24" s="89"/>
      <c r="BE24" s="89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</row>
    <row r="25" spans="1:70" ht="32" x14ac:dyDescent="0.2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P25" s="88" t="s">
        <v>393</v>
      </c>
      <c r="AQ25" s="89" t="s">
        <v>421</v>
      </c>
      <c r="AR25" s="89">
        <v>0</v>
      </c>
      <c r="AS25" s="89">
        <v>1</v>
      </c>
      <c r="AT25" s="89">
        <v>1</v>
      </c>
      <c r="AU25" s="89">
        <v>0</v>
      </c>
      <c r="AV25" s="89">
        <v>0</v>
      </c>
      <c r="AW25" s="89"/>
      <c r="AX25" s="89"/>
      <c r="AY25" s="89"/>
      <c r="AZ25" s="89"/>
      <c r="BA25" s="89"/>
      <c r="BB25" s="89"/>
      <c r="BC25" s="89"/>
      <c r="BD25" s="89"/>
      <c r="BE25" s="89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</row>
    <row r="27" spans="1:70" x14ac:dyDescent="0.2">
      <c r="A27" s="1" t="s">
        <v>98</v>
      </c>
      <c r="B27" s="42" t="s">
        <v>318</v>
      </c>
      <c r="C27">
        <f t="shared" si="10"/>
        <v>3</v>
      </c>
      <c r="D27">
        <f t="shared" si="11"/>
        <v>36</v>
      </c>
      <c r="E27">
        <f t="shared" si="12"/>
        <v>12</v>
      </c>
      <c r="F27">
        <f t="shared" si="13"/>
        <v>2</v>
      </c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</row>
    <row r="29" spans="1:70" ht="30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-3</v>
      </c>
      <c r="E29">
        <f t="shared" si="12"/>
        <v>-3</v>
      </c>
      <c r="F29">
        <f t="shared" si="13"/>
        <v>0</v>
      </c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</row>
    <row r="31" spans="1:70" ht="30" x14ac:dyDescent="0.2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</row>
    <row r="33" spans="1:70" ht="30" x14ac:dyDescent="0.2">
      <c r="A33" s="1" t="s">
        <v>98</v>
      </c>
      <c r="B33" s="42" t="s">
        <v>324</v>
      </c>
      <c r="C33">
        <f t="shared" si="10"/>
        <v>2</v>
      </c>
      <c r="D33">
        <f t="shared" si="11"/>
        <v>0</v>
      </c>
      <c r="E33">
        <f t="shared" si="12"/>
        <v>0</v>
      </c>
      <c r="F33">
        <f t="shared" si="13"/>
        <v>0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</row>
    <row r="34" spans="1:70" ht="30" x14ac:dyDescent="0.2">
      <c r="A34" s="1" t="s">
        <v>98</v>
      </c>
      <c r="B34" s="42" t="s">
        <v>325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</row>
    <row r="35" spans="1:70" x14ac:dyDescent="0.2">
      <c r="A35" s="1" t="s">
        <v>98</v>
      </c>
      <c r="B35" s="42" t="s">
        <v>326</v>
      </c>
      <c r="C35">
        <f t="shared" si="10"/>
        <v>2</v>
      </c>
      <c r="D35">
        <f t="shared" si="11"/>
        <v>70</v>
      </c>
      <c r="E35">
        <f t="shared" si="12"/>
        <v>35</v>
      </c>
      <c r="F35">
        <f t="shared" si="13"/>
        <v>0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</row>
    <row r="38" spans="1:70" ht="30" x14ac:dyDescent="0.2">
      <c r="A38" s="1" t="s">
        <v>98</v>
      </c>
      <c r="B38" s="42" t="s">
        <v>329</v>
      </c>
      <c r="C38">
        <f t="shared" si="10"/>
        <v>3</v>
      </c>
      <c r="D38">
        <f t="shared" si="11"/>
        <v>15</v>
      </c>
      <c r="E38">
        <f t="shared" si="12"/>
        <v>5</v>
      </c>
      <c r="F38">
        <f t="shared" si="13"/>
        <v>0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</row>
    <row r="47" spans="1:70" x14ac:dyDescent="0.2">
      <c r="A47" s="1"/>
      <c r="B47" s="4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</row>
    <row r="48" spans="1:70" x14ac:dyDescent="0.2">
      <c r="A48" s="1"/>
      <c r="B48" s="4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</row>
    <row r="49" spans="1:70" x14ac:dyDescent="0.2">
      <c r="A49" s="1"/>
      <c r="B49" s="4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</row>
    <row r="50" spans="1:70" x14ac:dyDescent="0.2">
      <c r="A50" s="1"/>
      <c r="B50" s="4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</row>
    <row r="51" spans="1:70" ht="25" x14ac:dyDescent="0.3">
      <c r="A51" s="12" t="s">
        <v>47</v>
      </c>
      <c r="B51" s="4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</row>
    <row r="55" spans="1:70" x14ac:dyDescent="0.2">
      <c r="A55" s="1" t="s">
        <v>101</v>
      </c>
      <c r="B55" s="42" t="s">
        <v>340</v>
      </c>
      <c r="C55">
        <f t="shared" si="14"/>
        <v>2</v>
      </c>
      <c r="D55">
        <f t="shared" si="15"/>
        <v>3</v>
      </c>
      <c r="E55">
        <f t="shared" si="16"/>
        <v>5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</row>
    <row r="56" spans="1:70" x14ac:dyDescent="0.2">
      <c r="A56" s="1" t="s">
        <v>84</v>
      </c>
      <c r="B56" s="42" t="s">
        <v>341</v>
      </c>
      <c r="C56">
        <f t="shared" si="14"/>
        <v>1</v>
      </c>
      <c r="D56">
        <f t="shared" si="15"/>
        <v>1</v>
      </c>
      <c r="E56">
        <f t="shared" si="16"/>
        <v>2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</row>
    <row r="58" spans="1:70" x14ac:dyDescent="0.2">
      <c r="A58" s="1" t="s">
        <v>90</v>
      </c>
      <c r="B58" s="42" t="s">
        <v>343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3</v>
      </c>
      <c r="D64">
        <f t="shared" si="15"/>
        <v>2</v>
      </c>
      <c r="E64">
        <f t="shared" si="16"/>
        <v>5</v>
      </c>
      <c r="F64">
        <f t="shared" si="17"/>
        <v>1.5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1</v>
      </c>
      <c r="D76">
        <f t="shared" si="15"/>
        <v>1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6</v>
      </c>
      <c r="D79">
        <f t="shared" si="15"/>
        <v>3</v>
      </c>
      <c r="E79">
        <f t="shared" si="16"/>
        <v>9</v>
      </c>
      <c r="F79">
        <f t="shared" si="17"/>
        <v>2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4</v>
      </c>
      <c r="D80">
        <f t="shared" si="15"/>
        <v>1</v>
      </c>
      <c r="E80">
        <f t="shared" si="16"/>
        <v>5</v>
      </c>
      <c r="F80">
        <f t="shared" si="17"/>
        <v>2.5</v>
      </c>
      <c r="G80">
        <f t="shared" si="18"/>
        <v>1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2</v>
      </c>
      <c r="D86">
        <f t="shared" si="15"/>
        <v>3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0</v>
      </c>
      <c r="D91">
        <f t="shared" si="15"/>
        <v>3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4</v>
      </c>
      <c r="D93">
        <f t="shared" si="15"/>
        <v>3</v>
      </c>
      <c r="E93">
        <f t="shared" si="16"/>
        <v>7</v>
      </c>
      <c r="F93">
        <f t="shared" si="17"/>
        <v>2.5</v>
      </c>
      <c r="G93">
        <f t="shared" si="18"/>
        <v>1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1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>
        <f t="shared" si="14"/>
        <v>0</v>
      </c>
      <c r="D94">
        <f t="shared" si="15"/>
        <v>1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90</v>
      </c>
      <c r="B95" s="42" t="s">
        <v>380</v>
      </c>
      <c r="C95">
        <f t="shared" si="14"/>
        <v>1</v>
      </c>
      <c r="D95">
        <f t="shared" si="15"/>
        <v>3</v>
      </c>
      <c r="E95">
        <f t="shared" si="16"/>
        <v>4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1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3</v>
      </c>
      <c r="D98">
        <f t="shared" si="15"/>
        <v>1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2</v>
      </c>
      <c r="D101">
        <f t="shared" si="15"/>
        <v>1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1</v>
      </c>
      <c r="D104">
        <f t="shared" si="15"/>
        <v>1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0</v>
      </c>
      <c r="D106">
        <f t="shared" si="15"/>
        <v>3</v>
      </c>
      <c r="E106">
        <f t="shared" si="16"/>
        <v>3</v>
      </c>
      <c r="F106">
        <f t="shared" si="17"/>
        <v>0.5</v>
      </c>
      <c r="G106">
        <f t="shared" si="18"/>
        <v>0</v>
      </c>
      <c r="H106">
        <f t="shared" si="19"/>
        <v>0</v>
      </c>
      <c r="I106">
        <f t="shared" si="20"/>
        <v>1</v>
      </c>
      <c r="J106">
        <f t="shared" si="21"/>
        <v>0</v>
      </c>
      <c r="K106">
        <f t="shared" si="22"/>
        <v>1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42" t="s">
        <v>393</v>
      </c>
      <c r="C108">
        <f t="shared" si="14"/>
        <v>0</v>
      </c>
      <c r="D108">
        <f t="shared" si="15"/>
        <v>1</v>
      </c>
      <c r="E108">
        <f t="shared" si="16"/>
        <v>1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6</v>
      </c>
      <c r="D113">
        <f>VLOOKUP(B113,$BG$4:$BR$6,4,FALSE)</f>
        <v>6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251</v>
      </c>
      <c r="J118">
        <f t="shared" si="32"/>
        <v>35.9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2C65-1D8B-457F-9E1E-FE360A909E09}">
  <dimension ref="A1:BR132"/>
  <sheetViews>
    <sheetView topLeftCell="BC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2" t="s">
        <v>2</v>
      </c>
      <c r="P3" s="92" t="s">
        <v>418</v>
      </c>
      <c r="Q3" s="92" t="s">
        <v>3</v>
      </c>
      <c r="R3" s="92" t="s">
        <v>4</v>
      </c>
      <c r="S3" s="92" t="s">
        <v>5</v>
      </c>
      <c r="T3" s="92" t="s">
        <v>6</v>
      </c>
      <c r="U3" s="92" t="s">
        <v>7</v>
      </c>
      <c r="V3" s="92" t="s">
        <v>419</v>
      </c>
      <c r="W3" s="92" t="s">
        <v>0</v>
      </c>
      <c r="X3" s="92" t="s">
        <v>8</v>
      </c>
      <c r="Y3" s="92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94" t="s">
        <v>2</v>
      </c>
      <c r="AQ3" s="94" t="s">
        <v>418</v>
      </c>
      <c r="AR3" s="94" t="s">
        <v>36</v>
      </c>
      <c r="AS3" s="94" t="s">
        <v>37</v>
      </c>
      <c r="AT3" s="94" t="s">
        <v>38</v>
      </c>
      <c r="AU3" s="94" t="s">
        <v>428</v>
      </c>
      <c r="AV3" s="94" t="s">
        <v>429</v>
      </c>
      <c r="AW3" s="94" t="s">
        <v>8</v>
      </c>
      <c r="AX3" s="94" t="s">
        <v>6</v>
      </c>
      <c r="AY3" s="94" t="s">
        <v>28</v>
      </c>
      <c r="AZ3" s="94" t="s">
        <v>0</v>
      </c>
      <c r="BA3" s="94" t="s">
        <v>430</v>
      </c>
      <c r="BB3" s="94" t="s">
        <v>15</v>
      </c>
      <c r="BC3" s="94" t="s">
        <v>6</v>
      </c>
      <c r="BD3" s="94" t="s">
        <v>0</v>
      </c>
      <c r="BE3" s="94" t="s">
        <v>39</v>
      </c>
      <c r="BG3" s="96" t="s">
        <v>2</v>
      </c>
      <c r="BH3" s="96" t="s">
        <v>418</v>
      </c>
      <c r="BI3" s="96" t="s">
        <v>41</v>
      </c>
      <c r="BJ3" s="96" t="s">
        <v>42</v>
      </c>
      <c r="BK3" s="96" t="s">
        <v>433</v>
      </c>
      <c r="BL3" s="96" t="s">
        <v>43</v>
      </c>
      <c r="BM3" s="96" t="s">
        <v>44</v>
      </c>
      <c r="BN3" s="96" t="s">
        <v>434</v>
      </c>
      <c r="BO3" s="96" t="s">
        <v>435</v>
      </c>
      <c r="BP3" s="96" t="s">
        <v>45</v>
      </c>
      <c r="BQ3" s="96" t="s">
        <v>6</v>
      </c>
      <c r="BR3" s="96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0</v>
      </c>
      <c r="D4" s="1">
        <f>VLOOKUP(B4,$O$4:$Y$11,4,FALSE)</f>
        <v>2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0</v>
      </c>
      <c r="K4" s="1">
        <f t="shared" ref="K4:K7" si="0">VLOOKUP(B4,$AA$4:$AN$36,3,FALSE)</f>
        <v>2</v>
      </c>
      <c r="L4" s="1">
        <f t="shared" ref="L4:L7" si="1">VLOOKUP(B4,$AA$4:$AN$36,4,FALSE)</f>
        <v>31</v>
      </c>
      <c r="M4" s="1">
        <f t="shared" ref="M4:M7" si="2">VLOOKUP(B4,$AA$4:$AN$36,6,FALSE)</f>
        <v>0</v>
      </c>
      <c r="O4" s="92" t="s">
        <v>304</v>
      </c>
      <c r="P4" s="93" t="s">
        <v>421</v>
      </c>
      <c r="Q4" s="93">
        <v>27</v>
      </c>
      <c r="R4" s="93">
        <v>39</v>
      </c>
      <c r="S4" s="93">
        <v>69.2</v>
      </c>
      <c r="T4" s="93">
        <v>327</v>
      </c>
      <c r="U4" s="93">
        <v>8.4</v>
      </c>
      <c r="V4" s="93">
        <v>9.9</v>
      </c>
      <c r="W4" s="93">
        <v>3</v>
      </c>
      <c r="X4" s="93">
        <v>0</v>
      </c>
      <c r="Y4" s="93">
        <v>165</v>
      </c>
      <c r="AA4" s="43" t="s">
        <v>308</v>
      </c>
      <c r="AB4" s="7" t="s">
        <v>421</v>
      </c>
      <c r="AC4" s="7">
        <v>14</v>
      </c>
      <c r="AD4" s="7">
        <v>109</v>
      </c>
      <c r="AE4" s="7">
        <v>7.8</v>
      </c>
      <c r="AF4" s="7">
        <v>1</v>
      </c>
      <c r="AG4" s="7">
        <v>1</v>
      </c>
      <c r="AH4" s="7">
        <v>8</v>
      </c>
      <c r="AI4" s="7">
        <v>8</v>
      </c>
      <c r="AJ4" s="7">
        <v>0</v>
      </c>
      <c r="AK4" s="7">
        <v>15</v>
      </c>
      <c r="AL4" s="7">
        <v>117</v>
      </c>
      <c r="AM4" s="7">
        <v>7.8</v>
      </c>
      <c r="AN4" s="7">
        <v>1</v>
      </c>
      <c r="AP4" s="94" t="s">
        <v>340</v>
      </c>
      <c r="AQ4" s="95" t="s">
        <v>421</v>
      </c>
      <c r="AR4" s="95">
        <v>4</v>
      </c>
      <c r="AS4" s="95">
        <v>2</v>
      </c>
      <c r="AT4" s="95">
        <v>6</v>
      </c>
      <c r="AU4" s="95">
        <v>3</v>
      </c>
      <c r="AV4" s="95">
        <v>2</v>
      </c>
      <c r="AW4" s="95"/>
      <c r="AX4" s="95"/>
      <c r="AY4" s="95"/>
      <c r="AZ4" s="95"/>
      <c r="BA4" s="95"/>
      <c r="BB4" s="95"/>
      <c r="BC4" s="95"/>
      <c r="BD4" s="95"/>
      <c r="BE4" s="95"/>
      <c r="BG4" s="96" t="s">
        <v>395</v>
      </c>
      <c r="BH4" s="97" t="s">
        <v>421</v>
      </c>
      <c r="BI4" s="97">
        <v>3</v>
      </c>
      <c r="BJ4" s="97">
        <v>4</v>
      </c>
      <c r="BK4" s="97">
        <v>75</v>
      </c>
      <c r="BL4" s="97">
        <v>1</v>
      </c>
      <c r="BM4" s="97">
        <v>2</v>
      </c>
      <c r="BN4" s="97">
        <v>50</v>
      </c>
      <c r="BO4" s="97">
        <v>6</v>
      </c>
      <c r="BP4" s="97"/>
      <c r="BQ4" s="97"/>
      <c r="BR4" s="9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2" t="s">
        <v>302</v>
      </c>
      <c r="P5" s="93" t="s">
        <v>421</v>
      </c>
      <c r="Q5" s="93">
        <v>0</v>
      </c>
      <c r="R5" s="93">
        <v>2</v>
      </c>
      <c r="S5" s="93">
        <v>0</v>
      </c>
      <c r="T5" s="93">
        <v>0</v>
      </c>
      <c r="U5" s="93">
        <v>0</v>
      </c>
      <c r="V5" s="93">
        <v>0</v>
      </c>
      <c r="W5" s="93">
        <v>0</v>
      </c>
      <c r="X5" s="93">
        <v>0</v>
      </c>
      <c r="Y5" s="93">
        <v>0</v>
      </c>
      <c r="AA5" s="43" t="s">
        <v>304</v>
      </c>
      <c r="AB5" s="7" t="s">
        <v>421</v>
      </c>
      <c r="AC5" s="7">
        <v>7</v>
      </c>
      <c r="AD5" s="7">
        <v>6</v>
      </c>
      <c r="AE5" s="7">
        <v>0.9</v>
      </c>
      <c r="AF5" s="7">
        <v>0</v>
      </c>
      <c r="AG5" s="7"/>
      <c r="AH5" s="7"/>
      <c r="AI5" s="7"/>
      <c r="AJ5" s="7"/>
      <c r="AK5" s="7">
        <v>7</v>
      </c>
      <c r="AL5" s="7">
        <v>6</v>
      </c>
      <c r="AM5" s="7">
        <v>0.9</v>
      </c>
      <c r="AN5" s="7">
        <v>0</v>
      </c>
      <c r="AP5" s="94" t="s">
        <v>371</v>
      </c>
      <c r="AQ5" s="95" t="s">
        <v>421</v>
      </c>
      <c r="AR5" s="95">
        <v>5</v>
      </c>
      <c r="AS5" s="95">
        <v>0</v>
      </c>
      <c r="AT5" s="95">
        <v>5</v>
      </c>
      <c r="AU5" s="95">
        <v>0</v>
      </c>
      <c r="AV5" s="95">
        <v>0</v>
      </c>
      <c r="AW5" s="95"/>
      <c r="AX5" s="95"/>
      <c r="AY5" s="95"/>
      <c r="AZ5" s="95"/>
      <c r="BA5" s="95"/>
      <c r="BB5" s="95"/>
      <c r="BC5" s="95"/>
      <c r="BD5" s="95"/>
      <c r="BE5" s="95">
        <v>1</v>
      </c>
      <c r="BG5" s="96" t="s">
        <v>400</v>
      </c>
      <c r="BH5" s="97" t="s">
        <v>421</v>
      </c>
      <c r="BI5" s="97"/>
      <c r="BJ5" s="97"/>
      <c r="BK5" s="97"/>
      <c r="BL5" s="97"/>
      <c r="BM5" s="97"/>
      <c r="BN5" s="97"/>
      <c r="BO5" s="97"/>
      <c r="BP5" s="97">
        <v>5</v>
      </c>
      <c r="BQ5" s="97">
        <v>199</v>
      </c>
      <c r="BR5" s="97">
        <v>39.799999999999997</v>
      </c>
    </row>
    <row r="6" spans="1:70" ht="30" x14ac:dyDescent="0.2">
      <c r="A6" s="1" t="s">
        <v>81</v>
      </c>
      <c r="B6" s="42" t="s">
        <v>304</v>
      </c>
      <c r="C6" s="1">
        <f>VLOOKUP(B6,$O$4:$Y$11,3,FALSE)</f>
        <v>27</v>
      </c>
      <c r="D6" s="1">
        <f>VLOOKUP(B6,$O$4:$Y$11,4,FALSE)</f>
        <v>39</v>
      </c>
      <c r="E6" s="1">
        <f>VLOOKUP(B6,$O$4:$Y$11,5,FALSE)</f>
        <v>69.2</v>
      </c>
      <c r="F6" s="1">
        <f>VLOOKUP(B6,$O$4:$Y$11,6,FALSE)</f>
        <v>327</v>
      </c>
      <c r="G6" s="1">
        <f>VLOOKUP(B6,$O$4:$Y$11,7,FALSE)</f>
        <v>8.4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165</v>
      </c>
      <c r="K6" s="1">
        <f t="shared" si="0"/>
        <v>7</v>
      </c>
      <c r="L6" s="1">
        <f t="shared" si="1"/>
        <v>6</v>
      </c>
      <c r="M6" s="1">
        <f t="shared" si="2"/>
        <v>0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AA6" s="43" t="s">
        <v>307</v>
      </c>
      <c r="AB6" s="7" t="s">
        <v>421</v>
      </c>
      <c r="AC6" s="7">
        <v>6</v>
      </c>
      <c r="AD6" s="7">
        <v>11</v>
      </c>
      <c r="AE6" s="7">
        <v>1.8</v>
      </c>
      <c r="AF6" s="7">
        <v>0</v>
      </c>
      <c r="AG6" s="7"/>
      <c r="AH6" s="7"/>
      <c r="AI6" s="7"/>
      <c r="AJ6" s="7"/>
      <c r="AK6" s="7">
        <v>6</v>
      </c>
      <c r="AL6" s="7">
        <v>11</v>
      </c>
      <c r="AM6" s="7">
        <v>1.8</v>
      </c>
      <c r="AN6" s="7">
        <v>0</v>
      </c>
      <c r="AP6" s="94" t="s">
        <v>364</v>
      </c>
      <c r="AQ6" s="95" t="s">
        <v>421</v>
      </c>
      <c r="AR6" s="95">
        <v>2</v>
      </c>
      <c r="AS6" s="95">
        <v>3</v>
      </c>
      <c r="AT6" s="95">
        <v>5</v>
      </c>
      <c r="AU6" s="95">
        <v>0</v>
      </c>
      <c r="AV6" s="95">
        <v>0</v>
      </c>
      <c r="AW6" s="95"/>
      <c r="AX6" s="95"/>
      <c r="AY6" s="95"/>
      <c r="AZ6" s="95"/>
      <c r="BA6" s="95"/>
      <c r="BB6" s="95"/>
      <c r="BC6" s="95"/>
      <c r="BD6" s="95"/>
      <c r="BE6" s="95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AA7" s="43" t="s">
        <v>309</v>
      </c>
      <c r="AB7" s="7" t="s">
        <v>421</v>
      </c>
      <c r="AC7" s="7">
        <v>4</v>
      </c>
      <c r="AD7" s="7">
        <v>20</v>
      </c>
      <c r="AE7" s="7">
        <v>5</v>
      </c>
      <c r="AF7" s="7">
        <v>0</v>
      </c>
      <c r="AG7" s="7">
        <v>1</v>
      </c>
      <c r="AH7" s="7">
        <v>3</v>
      </c>
      <c r="AI7" s="7">
        <v>3</v>
      </c>
      <c r="AJ7" s="7">
        <v>0</v>
      </c>
      <c r="AK7" s="7">
        <v>5</v>
      </c>
      <c r="AL7" s="7">
        <v>23</v>
      </c>
      <c r="AM7" s="7">
        <v>4.5999999999999996</v>
      </c>
      <c r="AN7" s="7">
        <v>0</v>
      </c>
      <c r="AP7" s="94" t="s">
        <v>370</v>
      </c>
      <c r="AQ7" s="95" t="s">
        <v>421</v>
      </c>
      <c r="AR7" s="95">
        <v>4</v>
      </c>
      <c r="AS7" s="95">
        <v>1</v>
      </c>
      <c r="AT7" s="95">
        <v>5</v>
      </c>
      <c r="AU7" s="95">
        <v>0</v>
      </c>
      <c r="AV7" s="95">
        <v>0</v>
      </c>
      <c r="AW7" s="95"/>
      <c r="AX7" s="95"/>
      <c r="AY7" s="95"/>
      <c r="AZ7" s="95"/>
      <c r="BA7" s="95"/>
      <c r="BB7" s="95"/>
      <c r="BC7" s="95"/>
      <c r="BD7" s="95"/>
      <c r="BE7" s="95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AA8" s="43" t="s">
        <v>302</v>
      </c>
      <c r="AB8" s="7" t="s">
        <v>421</v>
      </c>
      <c r="AC8" s="7">
        <v>2</v>
      </c>
      <c r="AD8" s="7">
        <v>31</v>
      </c>
      <c r="AE8" s="7">
        <v>15.5</v>
      </c>
      <c r="AF8" s="7">
        <v>0</v>
      </c>
      <c r="AG8" s="7"/>
      <c r="AH8" s="7"/>
      <c r="AI8" s="7"/>
      <c r="AJ8" s="7"/>
      <c r="AK8" s="7">
        <v>2</v>
      </c>
      <c r="AL8" s="7">
        <v>31</v>
      </c>
      <c r="AM8" s="7">
        <v>15.5</v>
      </c>
      <c r="AN8" s="7">
        <v>0</v>
      </c>
      <c r="AP8" s="94" t="s">
        <v>378</v>
      </c>
      <c r="AQ8" s="95" t="s">
        <v>421</v>
      </c>
      <c r="AR8" s="95">
        <v>3</v>
      </c>
      <c r="AS8" s="95">
        <v>2</v>
      </c>
      <c r="AT8" s="95">
        <v>5</v>
      </c>
      <c r="AU8" s="95">
        <v>0.5</v>
      </c>
      <c r="AV8" s="95">
        <v>0.5</v>
      </c>
      <c r="AW8" s="95"/>
      <c r="AX8" s="95"/>
      <c r="AY8" s="95"/>
      <c r="AZ8" s="95"/>
      <c r="BA8" s="95">
        <v>2</v>
      </c>
      <c r="BB8" s="95"/>
      <c r="BC8" s="95"/>
      <c r="BD8" s="95"/>
      <c r="BE8" s="95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</row>
    <row r="9" spans="1:70" ht="32" x14ac:dyDescent="0.2">
      <c r="A9" s="1"/>
      <c r="B9" s="42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A9" s="43" t="s">
        <v>306</v>
      </c>
      <c r="AB9" s="7" t="s">
        <v>421</v>
      </c>
      <c r="AC9" s="7">
        <v>2</v>
      </c>
      <c r="AD9" s="7">
        <v>30</v>
      </c>
      <c r="AE9" s="7">
        <v>15</v>
      </c>
      <c r="AF9" s="7">
        <v>0</v>
      </c>
      <c r="AG9" s="7"/>
      <c r="AH9" s="7"/>
      <c r="AI9" s="7"/>
      <c r="AJ9" s="7"/>
      <c r="AK9" s="7">
        <v>2</v>
      </c>
      <c r="AL9" s="7">
        <v>30</v>
      </c>
      <c r="AM9" s="7">
        <v>15</v>
      </c>
      <c r="AN9" s="7">
        <v>0</v>
      </c>
      <c r="AP9" s="94" t="s">
        <v>349</v>
      </c>
      <c r="AQ9" s="95" t="s">
        <v>421</v>
      </c>
      <c r="AR9" s="95">
        <v>3</v>
      </c>
      <c r="AS9" s="95">
        <v>1</v>
      </c>
      <c r="AT9" s="95">
        <v>4</v>
      </c>
      <c r="AU9" s="95">
        <v>1</v>
      </c>
      <c r="AV9" s="95">
        <v>1</v>
      </c>
      <c r="AW9" s="95"/>
      <c r="AX9" s="95"/>
      <c r="AY9" s="95"/>
      <c r="AZ9" s="95"/>
      <c r="BA9" s="95">
        <v>1</v>
      </c>
      <c r="BB9" s="95">
        <v>1</v>
      </c>
      <c r="BC9" s="95"/>
      <c r="BD9" s="95"/>
      <c r="BE9" s="95">
        <v>1</v>
      </c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</row>
    <row r="10" spans="1:70" ht="32" x14ac:dyDescent="0.35">
      <c r="A10" s="14" t="s">
        <v>26</v>
      </c>
      <c r="B10" s="42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AA10" s="43" t="s">
        <v>322</v>
      </c>
      <c r="AB10" s="7" t="s">
        <v>421</v>
      </c>
      <c r="AC10" s="7">
        <v>1</v>
      </c>
      <c r="AD10" s="7">
        <v>3</v>
      </c>
      <c r="AE10" s="7">
        <v>3</v>
      </c>
      <c r="AF10" s="7">
        <v>0</v>
      </c>
      <c r="AG10" s="7"/>
      <c r="AH10" s="7"/>
      <c r="AI10" s="7"/>
      <c r="AJ10" s="7"/>
      <c r="AK10" s="7">
        <v>1</v>
      </c>
      <c r="AL10" s="7">
        <v>3</v>
      </c>
      <c r="AM10" s="7">
        <v>3</v>
      </c>
      <c r="AN10" s="7">
        <v>0</v>
      </c>
      <c r="AP10" s="94" t="s">
        <v>351</v>
      </c>
      <c r="AQ10" s="95" t="s">
        <v>421</v>
      </c>
      <c r="AR10" s="95">
        <v>2</v>
      </c>
      <c r="AS10" s="95">
        <v>2</v>
      </c>
      <c r="AT10" s="95">
        <v>4</v>
      </c>
      <c r="AU10" s="95">
        <v>1.5</v>
      </c>
      <c r="AV10" s="95">
        <v>1</v>
      </c>
      <c r="AW10" s="95"/>
      <c r="AX10" s="95"/>
      <c r="AY10" s="95"/>
      <c r="AZ10" s="95"/>
      <c r="BA10" s="95"/>
      <c r="BB10" s="95"/>
      <c r="BC10" s="95"/>
      <c r="BD10" s="95"/>
      <c r="BE10" s="95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AA11" s="43" t="s">
        <v>313</v>
      </c>
      <c r="AB11" s="7" t="s">
        <v>421</v>
      </c>
      <c r="AC11" s="7">
        <v>1</v>
      </c>
      <c r="AD11" s="7">
        <v>1</v>
      </c>
      <c r="AE11" s="7">
        <v>1</v>
      </c>
      <c r="AF11" s="7">
        <v>0</v>
      </c>
      <c r="AG11" s="7"/>
      <c r="AH11" s="7"/>
      <c r="AI11" s="7"/>
      <c r="AJ11" s="7"/>
      <c r="AK11" s="7">
        <v>1</v>
      </c>
      <c r="AL11" s="7">
        <v>1</v>
      </c>
      <c r="AM11" s="7">
        <v>1</v>
      </c>
      <c r="AN11" s="7">
        <v>0</v>
      </c>
      <c r="AP11" s="94" t="s">
        <v>389</v>
      </c>
      <c r="AQ11" s="95" t="s">
        <v>421</v>
      </c>
      <c r="AR11" s="95">
        <v>4</v>
      </c>
      <c r="AS11" s="95">
        <v>0</v>
      </c>
      <c r="AT11" s="95">
        <v>4</v>
      </c>
      <c r="AU11" s="95">
        <v>0</v>
      </c>
      <c r="AV11" s="95">
        <v>0</v>
      </c>
      <c r="AW11" s="95"/>
      <c r="AX11" s="95"/>
      <c r="AY11" s="95"/>
      <c r="AZ11" s="95"/>
      <c r="BA11" s="95"/>
      <c r="BB11" s="95"/>
      <c r="BC11" s="95"/>
      <c r="BD11" s="95"/>
      <c r="BE11" s="95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2</v>
      </c>
      <c r="D12">
        <f t="shared" ref="D12:D20" si="4">VLOOKUP(B12,$AA$4:$AN$36,4,FALSE)</f>
        <v>30</v>
      </c>
      <c r="E12">
        <f t="shared" ref="E12:E20" si="5">VLOOKUP(B12,$AA$4:$AN$36,5,FALSE)</f>
        <v>15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AA12" s="43" t="s">
        <v>326</v>
      </c>
      <c r="AB12" s="7" t="s">
        <v>421</v>
      </c>
      <c r="AC12" s="7"/>
      <c r="AD12" s="7"/>
      <c r="AE12" s="7"/>
      <c r="AF12" s="7"/>
      <c r="AG12" s="7">
        <v>6</v>
      </c>
      <c r="AH12" s="7">
        <v>148</v>
      </c>
      <c r="AI12" s="7">
        <v>24.7</v>
      </c>
      <c r="AJ12" s="7">
        <v>2</v>
      </c>
      <c r="AK12" s="7">
        <v>6</v>
      </c>
      <c r="AL12" s="7">
        <v>148</v>
      </c>
      <c r="AM12" s="7">
        <v>24.7</v>
      </c>
      <c r="AN12" s="7">
        <v>2</v>
      </c>
      <c r="AP12" s="94" t="s">
        <v>361</v>
      </c>
      <c r="AQ12" s="95" t="s">
        <v>421</v>
      </c>
      <c r="AR12" s="95">
        <v>0</v>
      </c>
      <c r="AS12" s="95">
        <v>3</v>
      </c>
      <c r="AT12" s="95">
        <v>3</v>
      </c>
      <c r="AU12" s="95">
        <v>0</v>
      </c>
      <c r="AV12" s="95">
        <v>0</v>
      </c>
      <c r="AW12" s="95"/>
      <c r="AX12" s="95"/>
      <c r="AY12" s="95"/>
      <c r="AZ12" s="95"/>
      <c r="BA12" s="95"/>
      <c r="BB12" s="95"/>
      <c r="BC12" s="95"/>
      <c r="BD12" s="95"/>
      <c r="BE12" s="95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</row>
    <row r="13" spans="1:70" ht="32" x14ac:dyDescent="0.2">
      <c r="A13" s="1" t="s">
        <v>116</v>
      </c>
      <c r="B13" s="42" t="s">
        <v>307</v>
      </c>
      <c r="C13">
        <f t="shared" si="3"/>
        <v>6</v>
      </c>
      <c r="D13">
        <f t="shared" si="4"/>
        <v>11</v>
      </c>
      <c r="E13">
        <f t="shared" si="5"/>
        <v>1.8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A13" s="43" t="s">
        <v>325</v>
      </c>
      <c r="AB13" s="7" t="s">
        <v>421</v>
      </c>
      <c r="AC13" s="7"/>
      <c r="AD13" s="7"/>
      <c r="AE13" s="7"/>
      <c r="AF13" s="7"/>
      <c r="AG13" s="7">
        <v>6</v>
      </c>
      <c r="AH13" s="7">
        <v>26</v>
      </c>
      <c r="AI13" s="7">
        <v>4.3</v>
      </c>
      <c r="AJ13" s="7">
        <v>0</v>
      </c>
      <c r="AK13" s="7">
        <v>6</v>
      </c>
      <c r="AL13" s="7">
        <v>26</v>
      </c>
      <c r="AM13" s="7">
        <v>4.3</v>
      </c>
      <c r="AN13" s="7">
        <v>0</v>
      </c>
      <c r="AP13" s="94" t="s">
        <v>383</v>
      </c>
      <c r="AQ13" s="95" t="s">
        <v>421</v>
      </c>
      <c r="AR13" s="95">
        <v>1</v>
      </c>
      <c r="AS13" s="95">
        <v>2</v>
      </c>
      <c r="AT13" s="95">
        <v>3</v>
      </c>
      <c r="AU13" s="95">
        <v>0</v>
      </c>
      <c r="AV13" s="95">
        <v>0</v>
      </c>
      <c r="AW13" s="95"/>
      <c r="AX13" s="95"/>
      <c r="AY13" s="95"/>
      <c r="AZ13" s="95"/>
      <c r="BA13" s="95">
        <v>1</v>
      </c>
      <c r="BB13" s="95"/>
      <c r="BC13" s="95"/>
      <c r="BD13" s="95"/>
      <c r="BE13" s="95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</row>
    <row r="14" spans="1:70" ht="32" x14ac:dyDescent="0.2">
      <c r="A14" s="1" t="s">
        <v>116</v>
      </c>
      <c r="B14" s="42" t="s">
        <v>308</v>
      </c>
      <c r="C14">
        <f t="shared" si="3"/>
        <v>14</v>
      </c>
      <c r="D14">
        <f t="shared" si="4"/>
        <v>109</v>
      </c>
      <c r="E14">
        <f t="shared" si="5"/>
        <v>7.8</v>
      </c>
      <c r="F14">
        <f t="shared" si="6"/>
        <v>1</v>
      </c>
      <c r="G14">
        <f t="shared" si="7"/>
        <v>1</v>
      </c>
      <c r="H14">
        <f t="shared" si="8"/>
        <v>8</v>
      </c>
      <c r="I14">
        <f t="shared" si="9"/>
        <v>0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AA14" s="43" t="s">
        <v>324</v>
      </c>
      <c r="AB14" s="7" t="s">
        <v>421</v>
      </c>
      <c r="AC14" s="7"/>
      <c r="AD14" s="7"/>
      <c r="AE14" s="7"/>
      <c r="AF14" s="7"/>
      <c r="AG14" s="7">
        <v>4</v>
      </c>
      <c r="AH14" s="7">
        <v>62</v>
      </c>
      <c r="AI14" s="7">
        <v>15.5</v>
      </c>
      <c r="AJ14" s="7">
        <v>0</v>
      </c>
      <c r="AK14" s="7">
        <v>4</v>
      </c>
      <c r="AL14" s="7">
        <v>62</v>
      </c>
      <c r="AM14" s="7">
        <v>15.5</v>
      </c>
      <c r="AN14" s="7">
        <v>0</v>
      </c>
      <c r="AP14" s="94" t="s">
        <v>386</v>
      </c>
      <c r="AQ14" s="95" t="s">
        <v>421</v>
      </c>
      <c r="AR14" s="95">
        <v>1</v>
      </c>
      <c r="AS14" s="95">
        <v>1</v>
      </c>
      <c r="AT14" s="95">
        <v>2</v>
      </c>
      <c r="AU14" s="95">
        <v>0</v>
      </c>
      <c r="AV14" s="95">
        <v>0</v>
      </c>
      <c r="AW14" s="95">
        <v>1</v>
      </c>
      <c r="AX14" s="95">
        <v>24</v>
      </c>
      <c r="AY14" s="95">
        <v>24</v>
      </c>
      <c r="AZ14" s="95">
        <v>0</v>
      </c>
      <c r="BA14" s="95">
        <v>1</v>
      </c>
      <c r="BB14" s="95"/>
      <c r="BC14" s="95"/>
      <c r="BD14" s="95"/>
      <c r="BE14" s="95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</row>
    <row r="15" spans="1:70" ht="30" x14ac:dyDescent="0.2">
      <c r="A15" s="1" t="s">
        <v>116</v>
      </c>
      <c r="B15" s="42" t="s">
        <v>309</v>
      </c>
      <c r="C15">
        <f t="shared" si="3"/>
        <v>4</v>
      </c>
      <c r="D15">
        <f t="shared" si="4"/>
        <v>20</v>
      </c>
      <c r="E15">
        <f t="shared" si="5"/>
        <v>5</v>
      </c>
      <c r="F15">
        <f t="shared" si="6"/>
        <v>0</v>
      </c>
      <c r="G15">
        <f t="shared" si="7"/>
        <v>1</v>
      </c>
      <c r="H15">
        <f t="shared" si="8"/>
        <v>3</v>
      </c>
      <c r="I15">
        <f t="shared" si="9"/>
        <v>0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AA15" s="43" t="s">
        <v>318</v>
      </c>
      <c r="AB15" s="7" t="s">
        <v>421</v>
      </c>
      <c r="AC15" s="7"/>
      <c r="AD15" s="7"/>
      <c r="AE15" s="7"/>
      <c r="AF15" s="7"/>
      <c r="AG15" s="7">
        <v>4</v>
      </c>
      <c r="AH15" s="7">
        <v>53</v>
      </c>
      <c r="AI15" s="7">
        <v>13.3</v>
      </c>
      <c r="AJ15" s="7">
        <v>1</v>
      </c>
      <c r="AK15" s="7">
        <v>4</v>
      </c>
      <c r="AL15" s="7">
        <v>53</v>
      </c>
      <c r="AM15" s="7">
        <v>13.3</v>
      </c>
      <c r="AN15" s="7">
        <v>1</v>
      </c>
      <c r="AP15" s="94" t="s">
        <v>343</v>
      </c>
      <c r="AQ15" s="95" t="s">
        <v>421</v>
      </c>
      <c r="AR15" s="95">
        <v>2</v>
      </c>
      <c r="AS15" s="95">
        <v>0</v>
      </c>
      <c r="AT15" s="95">
        <v>2</v>
      </c>
      <c r="AU15" s="95">
        <v>0</v>
      </c>
      <c r="AV15" s="95">
        <v>0</v>
      </c>
      <c r="AW15" s="95"/>
      <c r="AX15" s="95"/>
      <c r="AY15" s="95"/>
      <c r="AZ15" s="95"/>
      <c r="BA15" s="95"/>
      <c r="BB15" s="95"/>
      <c r="BC15" s="95"/>
      <c r="BD15" s="95"/>
      <c r="BE15" s="95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AA16" s="43" t="s">
        <v>316</v>
      </c>
      <c r="AB16" s="7" t="s">
        <v>421</v>
      </c>
      <c r="AC16" s="7"/>
      <c r="AD16" s="7"/>
      <c r="AE16" s="7"/>
      <c r="AF16" s="7"/>
      <c r="AG16" s="7">
        <v>2</v>
      </c>
      <c r="AH16" s="7">
        <v>17</v>
      </c>
      <c r="AI16" s="7">
        <v>8.5</v>
      </c>
      <c r="AJ16" s="7">
        <v>0</v>
      </c>
      <c r="AK16" s="7">
        <v>2</v>
      </c>
      <c r="AL16" s="7">
        <v>17</v>
      </c>
      <c r="AM16" s="7">
        <v>8.5</v>
      </c>
      <c r="AN16" s="7">
        <v>0</v>
      </c>
      <c r="AP16" s="94" t="s">
        <v>384</v>
      </c>
      <c r="AQ16" s="95" t="s">
        <v>421</v>
      </c>
      <c r="AR16" s="95">
        <v>0</v>
      </c>
      <c r="AS16" s="95">
        <v>2</v>
      </c>
      <c r="AT16" s="95">
        <v>2</v>
      </c>
      <c r="AU16" s="95">
        <v>0.5</v>
      </c>
      <c r="AV16" s="95">
        <v>0</v>
      </c>
      <c r="AW16" s="95"/>
      <c r="AX16" s="95"/>
      <c r="AY16" s="95"/>
      <c r="AZ16" s="95"/>
      <c r="BA16" s="95"/>
      <c r="BB16" s="95"/>
      <c r="BC16" s="95"/>
      <c r="BD16" s="95"/>
      <c r="BE16" s="95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AA17" s="43" t="s">
        <v>329</v>
      </c>
      <c r="AB17" s="7" t="s">
        <v>421</v>
      </c>
      <c r="AC17" s="7"/>
      <c r="AD17" s="7"/>
      <c r="AE17" s="7"/>
      <c r="AF17" s="7"/>
      <c r="AG17" s="7">
        <v>2</v>
      </c>
      <c r="AH17" s="7">
        <v>8</v>
      </c>
      <c r="AI17" s="7">
        <v>4</v>
      </c>
      <c r="AJ17" s="7">
        <v>0</v>
      </c>
      <c r="AK17" s="7">
        <v>2</v>
      </c>
      <c r="AL17" s="7">
        <v>8</v>
      </c>
      <c r="AM17" s="7">
        <v>4</v>
      </c>
      <c r="AN17" s="7">
        <v>0</v>
      </c>
      <c r="AP17" s="94" t="s">
        <v>352</v>
      </c>
      <c r="AQ17" s="95" t="s">
        <v>421</v>
      </c>
      <c r="AR17" s="95">
        <v>1</v>
      </c>
      <c r="AS17" s="95">
        <v>0</v>
      </c>
      <c r="AT17" s="95">
        <v>1</v>
      </c>
      <c r="AU17" s="95">
        <v>0</v>
      </c>
      <c r="AV17" s="95">
        <v>0</v>
      </c>
      <c r="AW17" s="95"/>
      <c r="AX17" s="95"/>
      <c r="AY17" s="95"/>
      <c r="AZ17" s="95"/>
      <c r="BA17" s="95"/>
      <c r="BB17" s="95"/>
      <c r="BC17" s="95"/>
      <c r="BD17" s="95"/>
      <c r="BE17" s="95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AA18" s="43" t="s">
        <v>328</v>
      </c>
      <c r="AB18" s="7" t="s">
        <v>421</v>
      </c>
      <c r="AC18" s="7"/>
      <c r="AD18" s="7"/>
      <c r="AE18" s="7"/>
      <c r="AF18" s="7"/>
      <c r="AG18" s="7">
        <v>1</v>
      </c>
      <c r="AH18" s="7">
        <v>2</v>
      </c>
      <c r="AI18" s="7">
        <v>2</v>
      </c>
      <c r="AJ18" s="7">
        <v>0</v>
      </c>
      <c r="AK18" s="7">
        <v>1</v>
      </c>
      <c r="AL18" s="7">
        <v>2</v>
      </c>
      <c r="AM18" s="7">
        <v>2</v>
      </c>
      <c r="AN18" s="7">
        <v>0</v>
      </c>
      <c r="AP18" s="94" t="s">
        <v>355</v>
      </c>
      <c r="AQ18" s="95" t="s">
        <v>421</v>
      </c>
      <c r="AR18" s="95">
        <v>1</v>
      </c>
      <c r="AS18" s="95">
        <v>0</v>
      </c>
      <c r="AT18" s="95">
        <v>1</v>
      </c>
      <c r="AU18" s="95">
        <v>0</v>
      </c>
      <c r="AV18" s="95">
        <v>0</v>
      </c>
      <c r="AW18" s="95"/>
      <c r="AX18" s="95"/>
      <c r="AY18" s="95"/>
      <c r="AZ18" s="95"/>
      <c r="BA18" s="95"/>
      <c r="BB18" s="95"/>
      <c r="BC18" s="95"/>
      <c r="BD18" s="95"/>
      <c r="BE18" s="95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</row>
    <row r="19" spans="1:70" ht="32" x14ac:dyDescent="0.2">
      <c r="A19" s="1" t="s">
        <v>116</v>
      </c>
      <c r="B19" s="42" t="s">
        <v>313</v>
      </c>
      <c r="C19">
        <f t="shared" si="3"/>
        <v>1</v>
      </c>
      <c r="D19">
        <f t="shared" si="4"/>
        <v>1</v>
      </c>
      <c r="E19">
        <f t="shared" si="5"/>
        <v>1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P19" s="94" t="s">
        <v>358</v>
      </c>
      <c r="AQ19" s="95" t="s">
        <v>421</v>
      </c>
      <c r="AR19" s="95">
        <v>1</v>
      </c>
      <c r="AS19" s="95">
        <v>0</v>
      </c>
      <c r="AT19" s="95">
        <v>1</v>
      </c>
      <c r="AU19" s="95">
        <v>0</v>
      </c>
      <c r="AV19" s="95">
        <v>0</v>
      </c>
      <c r="AW19" s="95"/>
      <c r="AX19" s="95"/>
      <c r="AY19" s="95"/>
      <c r="AZ19" s="95"/>
      <c r="BA19" s="95"/>
      <c r="BB19" s="95"/>
      <c r="BC19" s="95"/>
      <c r="BD19" s="95"/>
      <c r="BE19" s="95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P20" s="94" t="s">
        <v>304</v>
      </c>
      <c r="AQ20" s="95" t="s">
        <v>421</v>
      </c>
      <c r="AR20" s="95">
        <v>1</v>
      </c>
      <c r="AS20" s="95">
        <v>0</v>
      </c>
      <c r="AT20" s="95">
        <v>1</v>
      </c>
      <c r="AU20" s="95">
        <v>0</v>
      </c>
      <c r="AV20" s="95">
        <v>0</v>
      </c>
      <c r="AW20" s="95"/>
      <c r="AX20" s="95"/>
      <c r="AY20" s="95"/>
      <c r="AZ20" s="95"/>
      <c r="BA20" s="95"/>
      <c r="BB20" s="95"/>
      <c r="BC20" s="95"/>
      <c r="BD20" s="95"/>
      <c r="BE20" s="95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</row>
    <row r="21" spans="1:70" x14ac:dyDescent="0.2">
      <c r="A21" s="1"/>
      <c r="B21" s="42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P21" s="94" t="s">
        <v>381</v>
      </c>
      <c r="AQ21" s="95" t="s">
        <v>421</v>
      </c>
      <c r="AR21" s="95">
        <v>1</v>
      </c>
      <c r="AS21" s="95">
        <v>0</v>
      </c>
      <c r="AT21" s="95">
        <v>1</v>
      </c>
      <c r="AU21" s="95">
        <v>1</v>
      </c>
      <c r="AV21" s="95">
        <v>1</v>
      </c>
      <c r="AW21" s="95"/>
      <c r="AX21" s="95"/>
      <c r="AY21" s="95"/>
      <c r="AZ21" s="95"/>
      <c r="BA21" s="95"/>
      <c r="BB21" s="95"/>
      <c r="BC21" s="95"/>
      <c r="BD21" s="95"/>
      <c r="BE21" s="95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</row>
    <row r="22" spans="1:70" ht="32" x14ac:dyDescent="0.3">
      <c r="A22" s="13" t="s">
        <v>27</v>
      </c>
      <c r="B22" s="42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P22" s="94" t="s">
        <v>391</v>
      </c>
      <c r="AQ22" s="95" t="s">
        <v>421</v>
      </c>
      <c r="AR22" s="95">
        <v>0</v>
      </c>
      <c r="AS22" s="95">
        <v>1</v>
      </c>
      <c r="AT22" s="95">
        <v>1</v>
      </c>
      <c r="AU22" s="95">
        <v>0.5</v>
      </c>
      <c r="AV22" s="95">
        <v>0.5</v>
      </c>
      <c r="AW22" s="95"/>
      <c r="AX22" s="95"/>
      <c r="AY22" s="95"/>
      <c r="AZ22" s="95"/>
      <c r="BA22" s="95"/>
      <c r="BB22" s="95"/>
      <c r="BC22" s="95"/>
      <c r="BD22" s="95"/>
      <c r="BE22" s="95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P23" s="94" t="s">
        <v>393</v>
      </c>
      <c r="AQ23" s="95" t="s">
        <v>421</v>
      </c>
      <c r="AR23" s="95">
        <v>1</v>
      </c>
      <c r="AS23" s="95">
        <v>0</v>
      </c>
      <c r="AT23" s="95">
        <v>1</v>
      </c>
      <c r="AU23" s="95">
        <v>0</v>
      </c>
      <c r="AV23" s="95">
        <v>0</v>
      </c>
      <c r="AW23" s="95"/>
      <c r="AX23" s="95"/>
      <c r="AY23" s="95"/>
      <c r="AZ23" s="95"/>
      <c r="BA23" s="95"/>
      <c r="BB23" s="95"/>
      <c r="BC23" s="95"/>
      <c r="BD23" s="95"/>
      <c r="BE23" s="95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</row>
    <row r="24" spans="1:70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</row>
    <row r="25" spans="1:70" x14ac:dyDescent="0.2">
      <c r="A25" s="1" t="s">
        <v>98</v>
      </c>
      <c r="B25" s="42" t="s">
        <v>316</v>
      </c>
      <c r="C25">
        <f t="shared" si="10"/>
        <v>2</v>
      </c>
      <c r="D25">
        <f t="shared" si="11"/>
        <v>17</v>
      </c>
      <c r="E25">
        <f t="shared" si="12"/>
        <v>8.5</v>
      </c>
      <c r="F25">
        <f t="shared" si="13"/>
        <v>0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</row>
    <row r="27" spans="1:70" x14ac:dyDescent="0.2">
      <c r="A27" s="1" t="s">
        <v>98</v>
      </c>
      <c r="B27" s="42" t="s">
        <v>318</v>
      </c>
      <c r="C27">
        <f t="shared" si="10"/>
        <v>4</v>
      </c>
      <c r="D27">
        <f t="shared" si="11"/>
        <v>53</v>
      </c>
      <c r="E27">
        <f t="shared" si="12"/>
        <v>13.3</v>
      </c>
      <c r="F27">
        <f t="shared" si="13"/>
        <v>1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</row>
    <row r="29" spans="1:70" ht="30" x14ac:dyDescent="0.2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</row>
    <row r="31" spans="1:70" ht="30" x14ac:dyDescent="0.2">
      <c r="A31" s="1" t="s">
        <v>98</v>
      </c>
      <c r="B31" s="42" t="s">
        <v>322</v>
      </c>
      <c r="C31">
        <f t="shared" si="10"/>
        <v>0</v>
      </c>
      <c r="D31">
        <f t="shared" si="11"/>
        <v>0</v>
      </c>
      <c r="E31">
        <f t="shared" si="12"/>
        <v>0</v>
      </c>
      <c r="F31">
        <f t="shared" si="13"/>
        <v>0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</row>
    <row r="33" spans="1:70" ht="30" x14ac:dyDescent="0.2">
      <c r="A33" s="1" t="s">
        <v>98</v>
      </c>
      <c r="B33" s="42" t="s">
        <v>324</v>
      </c>
      <c r="C33">
        <f t="shared" si="10"/>
        <v>4</v>
      </c>
      <c r="D33">
        <f t="shared" si="11"/>
        <v>62</v>
      </c>
      <c r="E33">
        <f t="shared" si="12"/>
        <v>15.5</v>
      </c>
      <c r="F33">
        <f t="shared" si="13"/>
        <v>0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</row>
    <row r="34" spans="1:70" ht="30" x14ac:dyDescent="0.2">
      <c r="A34" s="1" t="s">
        <v>98</v>
      </c>
      <c r="B34" s="42" t="s">
        <v>325</v>
      </c>
      <c r="C34">
        <f t="shared" si="10"/>
        <v>6</v>
      </c>
      <c r="D34">
        <f t="shared" si="11"/>
        <v>26</v>
      </c>
      <c r="E34">
        <f t="shared" si="12"/>
        <v>4.3</v>
      </c>
      <c r="F34">
        <f t="shared" si="13"/>
        <v>0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</row>
    <row r="35" spans="1:70" x14ac:dyDescent="0.2">
      <c r="A35" s="1" t="s">
        <v>98</v>
      </c>
      <c r="B35" s="42" t="s">
        <v>326</v>
      </c>
      <c r="C35">
        <f t="shared" si="10"/>
        <v>6</v>
      </c>
      <c r="D35">
        <f t="shared" si="11"/>
        <v>148</v>
      </c>
      <c r="E35">
        <f t="shared" si="12"/>
        <v>24.7</v>
      </c>
      <c r="F35">
        <f t="shared" si="13"/>
        <v>2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</row>
    <row r="37" spans="1:70" x14ac:dyDescent="0.2">
      <c r="A37" s="1" t="s">
        <v>98</v>
      </c>
      <c r="B37" s="42" t="s">
        <v>328</v>
      </c>
      <c r="C37">
        <f t="shared" si="10"/>
        <v>1</v>
      </c>
      <c r="D37">
        <f t="shared" si="11"/>
        <v>2</v>
      </c>
      <c r="E37">
        <f t="shared" si="12"/>
        <v>2</v>
      </c>
      <c r="F37">
        <f t="shared" si="13"/>
        <v>0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</row>
    <row r="38" spans="1:70" ht="30" x14ac:dyDescent="0.2">
      <c r="A38" s="1" t="s">
        <v>98</v>
      </c>
      <c r="B38" s="42" t="s">
        <v>329</v>
      </c>
      <c r="C38">
        <f t="shared" si="10"/>
        <v>2</v>
      </c>
      <c r="D38">
        <f t="shared" si="11"/>
        <v>8</v>
      </c>
      <c r="E38">
        <f t="shared" si="12"/>
        <v>4</v>
      </c>
      <c r="F38">
        <f t="shared" si="13"/>
        <v>0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</row>
    <row r="47" spans="1:70" x14ac:dyDescent="0.2">
      <c r="A47" s="1"/>
      <c r="B47" s="42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</row>
    <row r="48" spans="1:70" x14ac:dyDescent="0.2">
      <c r="A48" s="1"/>
      <c r="B48" s="42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</row>
    <row r="49" spans="1:70" x14ac:dyDescent="0.2">
      <c r="A49" s="1"/>
      <c r="B49" s="42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</row>
    <row r="50" spans="1:70" x14ac:dyDescent="0.2">
      <c r="A50" s="1"/>
      <c r="B50" s="42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</row>
    <row r="51" spans="1:70" ht="25" x14ac:dyDescent="0.3">
      <c r="A51" s="12" t="s">
        <v>47</v>
      </c>
      <c r="B51" s="42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</row>
    <row r="55" spans="1:70" x14ac:dyDescent="0.2">
      <c r="A55" s="1" t="s">
        <v>101</v>
      </c>
      <c r="B55" s="42" t="s">
        <v>340</v>
      </c>
      <c r="C55">
        <f t="shared" si="14"/>
        <v>4</v>
      </c>
      <c r="D55">
        <f t="shared" si="15"/>
        <v>2</v>
      </c>
      <c r="E55">
        <f t="shared" si="16"/>
        <v>6</v>
      </c>
      <c r="F55">
        <f t="shared" si="17"/>
        <v>3</v>
      </c>
      <c r="G55">
        <f t="shared" si="18"/>
        <v>2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</row>
    <row r="58" spans="1:70" x14ac:dyDescent="0.2">
      <c r="A58" s="1" t="s">
        <v>90</v>
      </c>
      <c r="B58" s="42" t="s">
        <v>343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3</v>
      </c>
      <c r="D64">
        <f t="shared" si="15"/>
        <v>1</v>
      </c>
      <c r="E64">
        <f t="shared" si="16"/>
        <v>4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1</v>
      </c>
      <c r="L64">
        <f t="shared" si="23"/>
        <v>1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>
        <f t="shared" si="14"/>
        <v>2</v>
      </c>
      <c r="D66">
        <f t="shared" si="15"/>
        <v>2</v>
      </c>
      <c r="E66">
        <f t="shared" si="16"/>
        <v>4</v>
      </c>
      <c r="F66">
        <f t="shared" si="17"/>
        <v>1.5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>
        <f t="shared" si="14"/>
        <v>1</v>
      </c>
      <c r="D67">
        <f t="shared" si="15"/>
        <v>0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0</v>
      </c>
      <c r="D76">
        <f t="shared" si="15"/>
        <v>3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2</v>
      </c>
      <c r="D79">
        <f t="shared" si="15"/>
        <v>3</v>
      </c>
      <c r="E79">
        <f t="shared" si="16"/>
        <v>5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4</v>
      </c>
      <c r="D85">
        <f t="shared" si="15"/>
        <v>1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5</v>
      </c>
      <c r="D86">
        <f t="shared" si="15"/>
        <v>0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1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3</v>
      </c>
      <c r="D93">
        <f t="shared" si="15"/>
        <v>2</v>
      </c>
      <c r="E93">
        <f t="shared" si="16"/>
        <v>5</v>
      </c>
      <c r="F93">
        <f t="shared" si="17"/>
        <v>0.5</v>
      </c>
      <c r="G93">
        <f t="shared" si="18"/>
        <v>0.5</v>
      </c>
      <c r="H93">
        <f t="shared" si="19"/>
        <v>0</v>
      </c>
      <c r="I93">
        <f t="shared" si="20"/>
        <v>2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1</v>
      </c>
      <c r="D98">
        <f t="shared" si="15"/>
        <v>2</v>
      </c>
      <c r="E98">
        <f t="shared" si="16"/>
        <v>3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0</v>
      </c>
      <c r="D99">
        <f t="shared" si="15"/>
        <v>2</v>
      </c>
      <c r="E99">
        <f t="shared" si="16"/>
        <v>2</v>
      </c>
      <c r="F99">
        <f t="shared" si="17"/>
        <v>0.5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1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4</v>
      </c>
      <c r="D104">
        <f t="shared" si="15"/>
        <v>0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0</v>
      </c>
      <c r="D106">
        <f t="shared" si="15"/>
        <v>1</v>
      </c>
      <c r="E106">
        <f t="shared" si="16"/>
        <v>1</v>
      </c>
      <c r="F106">
        <f t="shared" si="17"/>
        <v>0.5</v>
      </c>
      <c r="G106">
        <f t="shared" si="18"/>
        <v>0.5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42" t="s">
        <v>393</v>
      </c>
      <c r="C108">
        <f t="shared" si="14"/>
        <v>1</v>
      </c>
      <c r="D108">
        <f t="shared" si="15"/>
        <v>0</v>
      </c>
      <c r="E108">
        <f t="shared" si="16"/>
        <v>1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4</v>
      </c>
      <c r="E113">
        <f>VLOOKUP(B113,$BG$4:$BR$6,6,FALSE)</f>
        <v>1</v>
      </c>
      <c r="F113">
        <f>VLOOKUP(B113,$BG$4:$BR$6,7,FALSE)</f>
        <v>2</v>
      </c>
      <c r="G113">
        <f>VLOOKUP(B113,$BG$4:$BR$6,9,FALSE)</f>
        <v>6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199</v>
      </c>
      <c r="J118">
        <f t="shared" si="32"/>
        <v>39.799999999999997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EBA7-2B79-49CD-8A0C-325CBDE0B71F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8" t="s">
        <v>2</v>
      </c>
      <c r="P3" s="98" t="s">
        <v>418</v>
      </c>
      <c r="Q3" s="98" t="s">
        <v>3</v>
      </c>
      <c r="R3" s="98" t="s">
        <v>4</v>
      </c>
      <c r="S3" s="98" t="s">
        <v>5</v>
      </c>
      <c r="T3" s="98" t="s">
        <v>6</v>
      </c>
      <c r="U3" s="98" t="s">
        <v>7</v>
      </c>
      <c r="V3" s="98" t="s">
        <v>419</v>
      </c>
      <c r="W3" s="98" t="s">
        <v>0</v>
      </c>
      <c r="X3" s="98" t="s">
        <v>8</v>
      </c>
      <c r="Y3" s="98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-1</v>
      </c>
      <c r="M4" s="1">
        <f t="shared" ref="M4:M7" si="2">VLOOKUP(B4,$AA$4:$AN$36,6,FALSE)</f>
        <v>0</v>
      </c>
      <c r="O4" s="98" t="s">
        <v>441</v>
      </c>
      <c r="P4" s="99" t="s">
        <v>417</v>
      </c>
      <c r="Q4" s="99">
        <v>22</v>
      </c>
      <c r="R4" s="99">
        <v>34</v>
      </c>
      <c r="S4" s="99">
        <v>64.7</v>
      </c>
      <c r="T4" s="99">
        <v>295</v>
      </c>
      <c r="U4" s="99">
        <v>8.6999999999999993</v>
      </c>
      <c r="V4" s="99">
        <v>7.2</v>
      </c>
      <c r="W4" s="99">
        <v>2</v>
      </c>
      <c r="X4" s="99">
        <v>2</v>
      </c>
      <c r="Y4" s="99">
        <v>145.19999999999999</v>
      </c>
      <c r="AA4" s="43" t="s">
        <v>308</v>
      </c>
      <c r="AB4" s="7" t="s">
        <v>421</v>
      </c>
      <c r="AC4" s="7">
        <v>14</v>
      </c>
      <c r="AD4" s="7">
        <v>86</v>
      </c>
      <c r="AE4" s="7">
        <v>6.1</v>
      </c>
      <c r="AF4" s="7">
        <v>2</v>
      </c>
      <c r="AG4" s="7">
        <v>1</v>
      </c>
      <c r="AH4" s="7">
        <v>5</v>
      </c>
      <c r="AI4" s="7">
        <v>5</v>
      </c>
      <c r="AJ4" s="7">
        <v>1</v>
      </c>
      <c r="AK4" s="7">
        <v>15</v>
      </c>
      <c r="AL4" s="7">
        <v>91</v>
      </c>
      <c r="AM4" s="7">
        <v>6.1</v>
      </c>
      <c r="AN4" s="7">
        <v>3</v>
      </c>
      <c r="AP4" s="43" t="s">
        <v>378</v>
      </c>
      <c r="AQ4" s="7" t="s">
        <v>421</v>
      </c>
      <c r="AR4" s="7">
        <v>7</v>
      </c>
      <c r="AS4" s="7">
        <v>2</v>
      </c>
      <c r="AT4" s="7">
        <v>9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6</v>
      </c>
      <c r="BK4" s="7">
        <v>83.3</v>
      </c>
      <c r="BL4" s="7">
        <v>1</v>
      </c>
      <c r="BM4" s="7">
        <v>1</v>
      </c>
      <c r="BN4" s="7">
        <v>100</v>
      </c>
      <c r="BO4" s="7">
        <v>8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8" t="s">
        <v>442</v>
      </c>
      <c r="P5" s="99" t="s">
        <v>417</v>
      </c>
      <c r="Q5" s="99">
        <v>0</v>
      </c>
      <c r="R5" s="99">
        <v>2</v>
      </c>
      <c r="S5" s="99">
        <v>0</v>
      </c>
      <c r="T5" s="99">
        <v>0</v>
      </c>
      <c r="U5" s="99">
        <v>0</v>
      </c>
      <c r="V5" s="99">
        <v>0</v>
      </c>
      <c r="W5" s="99">
        <v>0</v>
      </c>
      <c r="X5" s="99">
        <v>0</v>
      </c>
      <c r="Y5" s="99">
        <v>0</v>
      </c>
      <c r="AA5" s="43" t="s">
        <v>306</v>
      </c>
      <c r="AB5" s="7" t="s">
        <v>421</v>
      </c>
      <c r="AC5" s="7">
        <v>7</v>
      </c>
      <c r="AD5" s="7">
        <v>12</v>
      </c>
      <c r="AE5" s="7">
        <v>1.7</v>
      </c>
      <c r="AF5" s="7">
        <v>0</v>
      </c>
      <c r="AG5" s="7"/>
      <c r="AH5" s="7"/>
      <c r="AI5" s="7"/>
      <c r="AJ5" s="7"/>
      <c r="AK5" s="7">
        <v>7</v>
      </c>
      <c r="AL5" s="7">
        <v>12</v>
      </c>
      <c r="AM5" s="7">
        <v>1.7</v>
      </c>
      <c r="AN5" s="7">
        <v>0</v>
      </c>
      <c r="AP5" s="43" t="s">
        <v>383</v>
      </c>
      <c r="AQ5" s="7" t="s">
        <v>421</v>
      </c>
      <c r="AR5" s="7">
        <v>6</v>
      </c>
      <c r="AS5" s="7">
        <v>2</v>
      </c>
      <c r="AT5" s="7">
        <v>8</v>
      </c>
      <c r="AU5" s="7">
        <v>0</v>
      </c>
      <c r="AV5" s="7">
        <v>0</v>
      </c>
      <c r="AW5" s="7">
        <v>1</v>
      </c>
      <c r="AX5" s="7">
        <v>44</v>
      </c>
      <c r="AY5" s="7">
        <v>44</v>
      </c>
      <c r="AZ5" s="7">
        <v>1</v>
      </c>
      <c r="BA5" s="7">
        <v>0</v>
      </c>
      <c r="BB5" s="7"/>
      <c r="BC5" s="7"/>
      <c r="BD5" s="7"/>
      <c r="BE5" s="7">
        <v>1</v>
      </c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3</v>
      </c>
      <c r="BQ5" s="7">
        <v>133</v>
      </c>
      <c r="BR5" s="7">
        <v>44.3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20</v>
      </c>
      <c r="D6" s="1">
        <f>VLOOKUP(B6,$O$4:$Y$11,4,FALSE)</f>
        <v>32</v>
      </c>
      <c r="E6" s="1">
        <f>VLOOKUP(B6,$O$4:$Y$11,5,FALSE)</f>
        <v>62.5</v>
      </c>
      <c r="F6" s="1">
        <f>VLOOKUP(B6,$O$4:$Y$11,6,FALSE)</f>
        <v>347</v>
      </c>
      <c r="G6" s="1">
        <f>VLOOKUP(B6,$O$4:$Y$11,7,FALSE)</f>
        <v>10.8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184.5</v>
      </c>
      <c r="K6" s="1">
        <f t="shared" si="0"/>
        <v>6</v>
      </c>
      <c r="L6" s="1">
        <f t="shared" si="1"/>
        <v>27</v>
      </c>
      <c r="M6" s="1">
        <f t="shared" si="2"/>
        <v>0</v>
      </c>
      <c r="O6" s="98" t="s">
        <v>304</v>
      </c>
      <c r="P6" s="99" t="s">
        <v>421</v>
      </c>
      <c r="Q6" s="99">
        <v>20</v>
      </c>
      <c r="R6" s="99">
        <v>32</v>
      </c>
      <c r="S6" s="99">
        <v>62.5</v>
      </c>
      <c r="T6" s="99">
        <v>347</v>
      </c>
      <c r="U6" s="99">
        <v>10.8</v>
      </c>
      <c r="V6" s="99">
        <v>12.7</v>
      </c>
      <c r="W6" s="99">
        <v>3</v>
      </c>
      <c r="X6" s="99">
        <v>0</v>
      </c>
      <c r="Y6" s="99">
        <v>184.5</v>
      </c>
      <c r="AA6" s="43" t="s">
        <v>304</v>
      </c>
      <c r="AB6" s="7" t="s">
        <v>421</v>
      </c>
      <c r="AC6" s="7">
        <v>6</v>
      </c>
      <c r="AD6" s="7">
        <v>27</v>
      </c>
      <c r="AE6" s="7">
        <v>4.5</v>
      </c>
      <c r="AF6" s="7">
        <v>0</v>
      </c>
      <c r="AG6" s="7"/>
      <c r="AH6" s="7"/>
      <c r="AI6" s="7"/>
      <c r="AJ6" s="7"/>
      <c r="AK6" s="7">
        <v>6</v>
      </c>
      <c r="AL6" s="7">
        <v>27</v>
      </c>
      <c r="AM6" s="7">
        <v>4.5</v>
      </c>
      <c r="AN6" s="7">
        <v>0</v>
      </c>
      <c r="AP6" s="43" t="s">
        <v>370</v>
      </c>
      <c r="AQ6" s="7" t="s">
        <v>421</v>
      </c>
      <c r="AR6" s="7">
        <v>6</v>
      </c>
      <c r="AS6" s="7">
        <v>0</v>
      </c>
      <c r="AT6" s="7">
        <v>6</v>
      </c>
      <c r="AU6" s="7">
        <v>1</v>
      </c>
      <c r="AV6" s="7">
        <v>1</v>
      </c>
      <c r="AW6" s="7">
        <v>1</v>
      </c>
      <c r="AX6" s="7">
        <v>46</v>
      </c>
      <c r="AY6" s="7">
        <v>46</v>
      </c>
      <c r="AZ6" s="7">
        <v>0</v>
      </c>
      <c r="BA6" s="7">
        <v>0</v>
      </c>
      <c r="BB6" s="7"/>
      <c r="BC6" s="7"/>
      <c r="BD6" s="7"/>
      <c r="BE6" s="7">
        <v>1</v>
      </c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AA7" s="43" t="s">
        <v>309</v>
      </c>
      <c r="AB7" s="7" t="s">
        <v>421</v>
      </c>
      <c r="AC7" s="7">
        <v>3</v>
      </c>
      <c r="AD7" s="7">
        <v>11</v>
      </c>
      <c r="AE7" s="7">
        <v>3.7</v>
      </c>
      <c r="AF7" s="7">
        <v>0</v>
      </c>
      <c r="AG7" s="7">
        <v>2</v>
      </c>
      <c r="AH7" s="7">
        <v>29</v>
      </c>
      <c r="AI7" s="7">
        <v>14.5</v>
      </c>
      <c r="AJ7" s="7">
        <v>0</v>
      </c>
      <c r="AK7" s="7">
        <v>5</v>
      </c>
      <c r="AL7" s="7">
        <v>40</v>
      </c>
      <c r="AM7" s="7">
        <v>8</v>
      </c>
      <c r="AN7" s="7">
        <v>0</v>
      </c>
      <c r="AP7" s="43" t="s">
        <v>364</v>
      </c>
      <c r="AQ7" s="7" t="s">
        <v>421</v>
      </c>
      <c r="AR7" s="7">
        <v>1</v>
      </c>
      <c r="AS7" s="7">
        <v>5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AA8" s="43" t="s">
        <v>302</v>
      </c>
      <c r="AB8" s="7" t="s">
        <v>421</v>
      </c>
      <c r="AC8" s="7">
        <v>1</v>
      </c>
      <c r="AD8" s="7">
        <v>-1</v>
      </c>
      <c r="AE8" s="7">
        <v>-1</v>
      </c>
      <c r="AF8" s="7">
        <v>0</v>
      </c>
      <c r="AG8" s="7"/>
      <c r="AH8" s="7"/>
      <c r="AI8" s="7"/>
      <c r="AJ8" s="7"/>
      <c r="AK8" s="7">
        <v>1</v>
      </c>
      <c r="AL8" s="7">
        <v>-1</v>
      </c>
      <c r="AM8" s="7">
        <v>-1</v>
      </c>
      <c r="AN8" s="7">
        <v>0</v>
      </c>
      <c r="AP8" s="43" t="s">
        <v>355</v>
      </c>
      <c r="AQ8" s="7" t="s">
        <v>421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</row>
    <row r="9" spans="1:70" ht="32" x14ac:dyDescent="0.2">
      <c r="A9" s="1"/>
      <c r="B9" s="42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AA9" s="43" t="s">
        <v>326</v>
      </c>
      <c r="AB9" s="7" t="s">
        <v>421</v>
      </c>
      <c r="AC9" s="7"/>
      <c r="AD9" s="7"/>
      <c r="AE9" s="7"/>
      <c r="AF9" s="7"/>
      <c r="AG9" s="7">
        <v>6</v>
      </c>
      <c r="AH9" s="7">
        <v>153</v>
      </c>
      <c r="AI9" s="7">
        <v>25.5</v>
      </c>
      <c r="AJ9" s="7">
        <v>1</v>
      </c>
      <c r="AK9" s="7">
        <v>6</v>
      </c>
      <c r="AL9" s="7">
        <v>153</v>
      </c>
      <c r="AM9" s="7">
        <v>25.5</v>
      </c>
      <c r="AN9" s="7">
        <v>1</v>
      </c>
      <c r="AP9" s="43" t="s">
        <v>389</v>
      </c>
      <c r="AQ9" s="7" t="s">
        <v>421</v>
      </c>
      <c r="AR9" s="7">
        <v>5</v>
      </c>
      <c r="AS9" s="7">
        <v>0</v>
      </c>
      <c r="AT9" s="7">
        <v>5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</row>
    <row r="10" spans="1:70" ht="32" x14ac:dyDescent="0.35">
      <c r="A10" s="14" t="s">
        <v>26</v>
      </c>
      <c r="B10" s="42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AA10" s="43" t="s">
        <v>318</v>
      </c>
      <c r="AB10" s="7" t="s">
        <v>421</v>
      </c>
      <c r="AC10" s="7"/>
      <c r="AD10" s="7"/>
      <c r="AE10" s="7"/>
      <c r="AF10" s="7"/>
      <c r="AG10" s="7">
        <v>3</v>
      </c>
      <c r="AH10" s="7">
        <v>81</v>
      </c>
      <c r="AI10" s="7">
        <v>27</v>
      </c>
      <c r="AJ10" s="7">
        <v>1</v>
      </c>
      <c r="AK10" s="7">
        <v>3</v>
      </c>
      <c r="AL10" s="7">
        <v>81</v>
      </c>
      <c r="AM10" s="7">
        <v>27</v>
      </c>
      <c r="AN10" s="7">
        <v>1</v>
      </c>
      <c r="AP10" s="43" t="s">
        <v>349</v>
      </c>
      <c r="AQ10" s="7" t="s">
        <v>421</v>
      </c>
      <c r="AR10" s="7">
        <v>2</v>
      </c>
      <c r="AS10" s="7">
        <v>2</v>
      </c>
      <c r="AT10" s="7">
        <v>4</v>
      </c>
      <c r="AU10" s="7">
        <v>1.5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AA11" s="43" t="s">
        <v>325</v>
      </c>
      <c r="AB11" s="7" t="s">
        <v>421</v>
      </c>
      <c r="AC11" s="7"/>
      <c r="AD11" s="7"/>
      <c r="AE11" s="7"/>
      <c r="AF11" s="7"/>
      <c r="AG11" s="7">
        <v>2</v>
      </c>
      <c r="AH11" s="7">
        <v>30</v>
      </c>
      <c r="AI11" s="7">
        <v>15</v>
      </c>
      <c r="AJ11" s="7">
        <v>0</v>
      </c>
      <c r="AK11" s="7">
        <v>2</v>
      </c>
      <c r="AL11" s="7">
        <v>30</v>
      </c>
      <c r="AM11" s="7">
        <v>15</v>
      </c>
      <c r="AN11" s="7">
        <v>0</v>
      </c>
      <c r="AP11" s="43" t="s">
        <v>386</v>
      </c>
      <c r="AQ11" s="7" t="s">
        <v>421</v>
      </c>
      <c r="AR11" s="7">
        <v>2</v>
      </c>
      <c r="AS11" s="7">
        <v>2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12</v>
      </c>
      <c r="E12">
        <f t="shared" ref="E12:E20" si="5">VLOOKUP(B12,$AA$4:$AN$36,5,FALSE)</f>
        <v>1.7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AA12" s="43" t="s">
        <v>329</v>
      </c>
      <c r="AB12" s="7" t="s">
        <v>421</v>
      </c>
      <c r="AC12" s="7"/>
      <c r="AD12" s="7"/>
      <c r="AE12" s="7"/>
      <c r="AF12" s="7"/>
      <c r="AG12" s="7">
        <v>2</v>
      </c>
      <c r="AH12" s="7">
        <v>27</v>
      </c>
      <c r="AI12" s="7">
        <v>13.5</v>
      </c>
      <c r="AJ12" s="7">
        <v>0</v>
      </c>
      <c r="AK12" s="7">
        <v>2</v>
      </c>
      <c r="AL12" s="7">
        <v>27</v>
      </c>
      <c r="AM12" s="7">
        <v>13.5</v>
      </c>
      <c r="AN12" s="7">
        <v>0</v>
      </c>
      <c r="AP12" s="43" t="s">
        <v>391</v>
      </c>
      <c r="AQ12" s="7" t="s">
        <v>421</v>
      </c>
      <c r="AR12" s="7">
        <v>1</v>
      </c>
      <c r="AS12" s="7">
        <v>3</v>
      </c>
      <c r="AT12" s="7">
        <v>4</v>
      </c>
      <c r="AU12" s="7">
        <v>1</v>
      </c>
      <c r="AV12" s="7">
        <v>0.5</v>
      </c>
      <c r="AW12" s="7"/>
      <c r="AX12" s="7"/>
      <c r="AY12" s="7"/>
      <c r="AZ12" s="7"/>
      <c r="BA12" s="7"/>
      <c r="BB12" s="7"/>
      <c r="BC12" s="7"/>
      <c r="BD12" s="7"/>
      <c r="BE12" s="7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</row>
    <row r="13" spans="1:70" ht="32" x14ac:dyDescent="0.2">
      <c r="A13" s="1" t="s">
        <v>116</v>
      </c>
      <c r="B13" s="42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AA13" s="43" t="s">
        <v>324</v>
      </c>
      <c r="AB13" s="7" t="s">
        <v>421</v>
      </c>
      <c r="AC13" s="7"/>
      <c r="AD13" s="7"/>
      <c r="AE13" s="7"/>
      <c r="AF13" s="7"/>
      <c r="AG13" s="7">
        <v>2</v>
      </c>
      <c r="AH13" s="7">
        <v>10</v>
      </c>
      <c r="AI13" s="7">
        <v>5</v>
      </c>
      <c r="AJ13" s="7">
        <v>0</v>
      </c>
      <c r="AK13" s="7">
        <v>2</v>
      </c>
      <c r="AL13" s="7">
        <v>10</v>
      </c>
      <c r="AM13" s="7">
        <v>5</v>
      </c>
      <c r="AN13" s="7">
        <v>0</v>
      </c>
      <c r="AP13" s="43" t="s">
        <v>340</v>
      </c>
      <c r="AQ13" s="7" t="s">
        <v>421</v>
      </c>
      <c r="AR13" s="7">
        <v>1</v>
      </c>
      <c r="AS13" s="7">
        <v>2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</row>
    <row r="14" spans="1:70" ht="32" x14ac:dyDescent="0.2">
      <c r="A14" s="1" t="s">
        <v>116</v>
      </c>
      <c r="B14" s="42" t="s">
        <v>308</v>
      </c>
      <c r="C14">
        <f t="shared" si="3"/>
        <v>14</v>
      </c>
      <c r="D14">
        <f t="shared" si="4"/>
        <v>86</v>
      </c>
      <c r="E14">
        <f t="shared" si="5"/>
        <v>6.1</v>
      </c>
      <c r="F14">
        <f t="shared" si="6"/>
        <v>2</v>
      </c>
      <c r="G14">
        <f t="shared" si="7"/>
        <v>1</v>
      </c>
      <c r="H14">
        <f t="shared" si="8"/>
        <v>5</v>
      </c>
      <c r="I14">
        <f t="shared" si="9"/>
        <v>1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AA14" s="43" t="s">
        <v>322</v>
      </c>
      <c r="AB14" s="7" t="s">
        <v>421</v>
      </c>
      <c r="AC14" s="7"/>
      <c r="AD14" s="7"/>
      <c r="AE14" s="7"/>
      <c r="AF14" s="7"/>
      <c r="AG14" s="7">
        <v>1</v>
      </c>
      <c r="AH14" s="7">
        <v>12</v>
      </c>
      <c r="AI14" s="7">
        <v>12</v>
      </c>
      <c r="AJ14" s="7">
        <v>0</v>
      </c>
      <c r="AK14" s="7">
        <v>1</v>
      </c>
      <c r="AL14" s="7">
        <v>12</v>
      </c>
      <c r="AM14" s="7">
        <v>12</v>
      </c>
      <c r="AN14" s="7">
        <v>0</v>
      </c>
      <c r="AP14" s="43" t="s">
        <v>361</v>
      </c>
      <c r="AQ14" s="7" t="s">
        <v>421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</row>
    <row r="15" spans="1:70" ht="32" x14ac:dyDescent="0.2">
      <c r="A15" s="1" t="s">
        <v>116</v>
      </c>
      <c r="B15" s="42" t="s">
        <v>309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2</v>
      </c>
      <c r="H15">
        <f t="shared" si="8"/>
        <v>29</v>
      </c>
      <c r="I15">
        <f t="shared" si="9"/>
        <v>0</v>
      </c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AA15" s="43" t="s">
        <v>316</v>
      </c>
      <c r="AB15" s="7" t="s">
        <v>421</v>
      </c>
      <c r="AC15" s="7"/>
      <c r="AD15" s="7"/>
      <c r="AE15" s="7"/>
      <c r="AF15" s="7"/>
      <c r="AG15" s="7">
        <v>1</v>
      </c>
      <c r="AH15" s="7">
        <v>0</v>
      </c>
      <c r="AI15" s="7">
        <v>0</v>
      </c>
      <c r="AJ15" s="7">
        <v>0</v>
      </c>
      <c r="AK15" s="7">
        <v>1</v>
      </c>
      <c r="AL15" s="7">
        <v>0</v>
      </c>
      <c r="AM15" s="7">
        <v>0</v>
      </c>
      <c r="AN15" s="7">
        <v>0</v>
      </c>
      <c r="AP15" s="43" t="s">
        <v>371</v>
      </c>
      <c r="AQ15" s="7" t="s">
        <v>421</v>
      </c>
      <c r="AR15" s="7">
        <v>2</v>
      </c>
      <c r="AS15" s="7">
        <v>1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P16" s="43" t="s">
        <v>384</v>
      </c>
      <c r="AQ16" s="7" t="s">
        <v>421</v>
      </c>
      <c r="AR16" s="7">
        <v>2</v>
      </c>
      <c r="AS16" s="7">
        <v>1</v>
      </c>
      <c r="AT16" s="7">
        <v>3</v>
      </c>
      <c r="AU16" s="7">
        <v>0.5</v>
      </c>
      <c r="AV16" s="7">
        <v>0.5</v>
      </c>
      <c r="AW16" s="7"/>
      <c r="AX16" s="7"/>
      <c r="AY16" s="7"/>
      <c r="AZ16" s="7"/>
      <c r="BA16" s="7"/>
      <c r="BB16" s="7"/>
      <c r="BC16" s="7"/>
      <c r="BD16" s="7"/>
      <c r="BE16" s="7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</row>
    <row r="17" spans="1:70" ht="17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P17" s="43" t="s">
        <v>343</v>
      </c>
      <c r="AQ17" s="7" t="s">
        <v>421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P18" s="43" t="s">
        <v>372</v>
      </c>
      <c r="AQ18" s="7" t="s">
        <v>421</v>
      </c>
      <c r="AR18" s="7">
        <v>2</v>
      </c>
      <c r="AS18" s="7">
        <v>0</v>
      </c>
      <c r="AT18" s="7">
        <v>2</v>
      </c>
      <c r="AU18" s="7">
        <v>1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</row>
    <row r="19" spans="1:70" ht="32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P19" s="43" t="s">
        <v>379</v>
      </c>
      <c r="AQ19" s="7" t="s">
        <v>421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</row>
    <row r="20" spans="1:70" ht="17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P20" s="43" t="s">
        <v>380</v>
      </c>
      <c r="AQ20" s="7" t="s">
        <v>421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</row>
    <row r="21" spans="1:70" x14ac:dyDescent="0.2">
      <c r="A21" s="1"/>
      <c r="B21" s="42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</row>
    <row r="22" spans="1:70" ht="27" x14ac:dyDescent="0.3">
      <c r="A22" s="13" t="s">
        <v>27</v>
      </c>
      <c r="B22" s="42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</row>
    <row r="23" spans="1:70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</row>
    <row r="24" spans="1:70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</row>
    <row r="25" spans="1:70" x14ac:dyDescent="0.2">
      <c r="A25" s="1" t="s">
        <v>98</v>
      </c>
      <c r="B25" s="42" t="s">
        <v>316</v>
      </c>
      <c r="C25">
        <f t="shared" si="10"/>
        <v>1</v>
      </c>
      <c r="D25">
        <f t="shared" si="11"/>
        <v>0</v>
      </c>
      <c r="E25">
        <f t="shared" si="12"/>
        <v>0</v>
      </c>
      <c r="F25">
        <f t="shared" si="13"/>
        <v>0</v>
      </c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</row>
    <row r="27" spans="1:70" x14ac:dyDescent="0.2">
      <c r="A27" s="1" t="s">
        <v>98</v>
      </c>
      <c r="B27" s="42" t="s">
        <v>318</v>
      </c>
      <c r="C27">
        <f t="shared" si="10"/>
        <v>3</v>
      </c>
      <c r="D27">
        <f t="shared" si="11"/>
        <v>81</v>
      </c>
      <c r="E27">
        <f t="shared" si="12"/>
        <v>27</v>
      </c>
      <c r="F27">
        <f t="shared" si="13"/>
        <v>1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</row>
    <row r="29" spans="1:70" ht="30" x14ac:dyDescent="0.2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</row>
    <row r="31" spans="1:70" ht="30" x14ac:dyDescent="0.2">
      <c r="A31" s="1" t="s">
        <v>98</v>
      </c>
      <c r="B31" s="42" t="s">
        <v>322</v>
      </c>
      <c r="C31">
        <f t="shared" si="10"/>
        <v>1</v>
      </c>
      <c r="D31">
        <f t="shared" si="11"/>
        <v>12</v>
      </c>
      <c r="E31">
        <f t="shared" si="12"/>
        <v>12</v>
      </c>
      <c r="F31">
        <f t="shared" si="13"/>
        <v>0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</row>
    <row r="33" spans="1:70" ht="30" x14ac:dyDescent="0.2">
      <c r="A33" s="1" t="s">
        <v>98</v>
      </c>
      <c r="B33" s="42" t="s">
        <v>324</v>
      </c>
      <c r="C33">
        <f t="shared" si="10"/>
        <v>2</v>
      </c>
      <c r="D33">
        <f t="shared" si="11"/>
        <v>10</v>
      </c>
      <c r="E33">
        <f t="shared" si="12"/>
        <v>5</v>
      </c>
      <c r="F33">
        <f t="shared" si="13"/>
        <v>0</v>
      </c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</row>
    <row r="34" spans="1:70" ht="30" x14ac:dyDescent="0.2">
      <c r="A34" s="1" t="s">
        <v>98</v>
      </c>
      <c r="B34" s="42" t="s">
        <v>325</v>
      </c>
      <c r="C34">
        <f t="shared" si="10"/>
        <v>2</v>
      </c>
      <c r="D34">
        <f t="shared" si="11"/>
        <v>30</v>
      </c>
      <c r="E34">
        <f t="shared" si="12"/>
        <v>15</v>
      </c>
      <c r="F34">
        <f t="shared" si="13"/>
        <v>0</v>
      </c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</row>
    <row r="35" spans="1:70" x14ac:dyDescent="0.2">
      <c r="A35" s="1" t="s">
        <v>98</v>
      </c>
      <c r="B35" s="42" t="s">
        <v>326</v>
      </c>
      <c r="C35">
        <f t="shared" si="10"/>
        <v>6</v>
      </c>
      <c r="D35">
        <f t="shared" si="11"/>
        <v>153</v>
      </c>
      <c r="E35">
        <f t="shared" si="12"/>
        <v>25.5</v>
      </c>
      <c r="F35">
        <f t="shared" si="13"/>
        <v>1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</row>
    <row r="38" spans="1:70" ht="30" x14ac:dyDescent="0.2">
      <c r="A38" s="1" t="s">
        <v>98</v>
      </c>
      <c r="B38" s="42" t="s">
        <v>329</v>
      </c>
      <c r="C38">
        <f t="shared" si="10"/>
        <v>2</v>
      </c>
      <c r="D38">
        <f t="shared" si="11"/>
        <v>27</v>
      </c>
      <c r="E38">
        <f t="shared" si="12"/>
        <v>13.5</v>
      </c>
      <c r="F38">
        <f t="shared" si="13"/>
        <v>0</v>
      </c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</row>
    <row r="47" spans="1:70" x14ac:dyDescent="0.2">
      <c r="A47" s="1"/>
      <c r="B47" s="42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</row>
    <row r="48" spans="1:70" x14ac:dyDescent="0.2">
      <c r="A48" s="1"/>
      <c r="B48" s="42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</row>
    <row r="49" spans="1:70" x14ac:dyDescent="0.2">
      <c r="A49" s="1"/>
      <c r="B49" s="42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</row>
    <row r="50" spans="1:70" x14ac:dyDescent="0.2">
      <c r="A50" s="1"/>
      <c r="B50" s="42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</row>
    <row r="51" spans="1:70" ht="25" x14ac:dyDescent="0.3">
      <c r="A51" s="12" t="s">
        <v>47</v>
      </c>
      <c r="B51" s="42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</row>
    <row r="55" spans="1:70" x14ac:dyDescent="0.2">
      <c r="A55" s="1" t="s">
        <v>101</v>
      </c>
      <c r="B55" s="42" t="s">
        <v>340</v>
      </c>
      <c r="C55">
        <f t="shared" si="14"/>
        <v>1</v>
      </c>
      <c r="D55">
        <f t="shared" si="15"/>
        <v>2</v>
      </c>
      <c r="E55">
        <f t="shared" si="16"/>
        <v>3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</row>
    <row r="58" spans="1:70" x14ac:dyDescent="0.2">
      <c r="A58" s="1" t="s">
        <v>90</v>
      </c>
      <c r="B58" s="42" t="s">
        <v>343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2</v>
      </c>
      <c r="D64">
        <f t="shared" si="15"/>
        <v>2</v>
      </c>
      <c r="E64">
        <f t="shared" si="16"/>
        <v>4</v>
      </c>
      <c r="F64">
        <f t="shared" si="17"/>
        <v>1.5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3</v>
      </c>
      <c r="D70">
        <f t="shared" si="15"/>
        <v>2</v>
      </c>
      <c r="E70">
        <f t="shared" si="16"/>
        <v>5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1</v>
      </c>
      <c r="D76">
        <f t="shared" si="15"/>
        <v>2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1</v>
      </c>
      <c r="D79">
        <f t="shared" si="15"/>
        <v>5</v>
      </c>
      <c r="E79">
        <f t="shared" si="16"/>
        <v>6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6</v>
      </c>
      <c r="D85">
        <f t="shared" si="15"/>
        <v>0</v>
      </c>
      <c r="E85">
        <f t="shared" si="16"/>
        <v>6</v>
      </c>
      <c r="F85">
        <f t="shared" si="17"/>
        <v>1</v>
      </c>
      <c r="G85">
        <f t="shared" si="18"/>
        <v>1</v>
      </c>
      <c r="H85">
        <f t="shared" si="19"/>
        <v>1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1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2</v>
      </c>
      <c r="D86">
        <f t="shared" si="15"/>
        <v>1</v>
      </c>
      <c r="E86">
        <f t="shared" si="16"/>
        <v>3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2</v>
      </c>
      <c r="D87">
        <f t="shared" si="15"/>
        <v>0</v>
      </c>
      <c r="E87">
        <f t="shared" si="16"/>
        <v>2</v>
      </c>
      <c r="F87">
        <f t="shared" si="17"/>
        <v>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7</v>
      </c>
      <c r="D93">
        <f t="shared" si="15"/>
        <v>2</v>
      </c>
      <c r="E93">
        <f t="shared" si="16"/>
        <v>9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>
        <f t="shared" si="14"/>
        <v>2</v>
      </c>
      <c r="D94">
        <f t="shared" si="15"/>
        <v>0</v>
      </c>
      <c r="E94">
        <f t="shared" si="16"/>
        <v>2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90</v>
      </c>
      <c r="B95" s="42" t="s">
        <v>380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6</v>
      </c>
      <c r="D98">
        <f t="shared" si="15"/>
        <v>2</v>
      </c>
      <c r="E98">
        <f t="shared" si="16"/>
        <v>8</v>
      </c>
      <c r="F98">
        <f t="shared" si="17"/>
        <v>0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1</v>
      </c>
      <c r="K98">
        <f t="shared" si="22"/>
        <v>0</v>
      </c>
      <c r="L98">
        <f t="shared" si="23"/>
        <v>1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2</v>
      </c>
      <c r="D99">
        <f t="shared" si="15"/>
        <v>1</v>
      </c>
      <c r="E99">
        <f t="shared" si="16"/>
        <v>3</v>
      </c>
      <c r="F99">
        <f t="shared" si="17"/>
        <v>0.5</v>
      </c>
      <c r="G99">
        <f t="shared" si="18"/>
        <v>0.5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2</v>
      </c>
      <c r="D101">
        <f t="shared" si="15"/>
        <v>2</v>
      </c>
      <c r="E101">
        <f t="shared" si="16"/>
        <v>4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5</v>
      </c>
      <c r="D104">
        <f t="shared" si="15"/>
        <v>0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1</v>
      </c>
      <c r="D106">
        <f t="shared" si="15"/>
        <v>3</v>
      </c>
      <c r="E106">
        <f t="shared" si="16"/>
        <v>4</v>
      </c>
      <c r="F106">
        <f t="shared" si="17"/>
        <v>1</v>
      </c>
      <c r="G106">
        <f t="shared" si="18"/>
        <v>0.5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6</v>
      </c>
      <c r="E113">
        <f>VLOOKUP(B113,$BG$4:$BR$6,6,FALSE)</f>
        <v>1</v>
      </c>
      <c r="F113">
        <f>VLOOKUP(B113,$BG$4:$BR$6,7,FALSE)</f>
        <v>1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133</v>
      </c>
      <c r="J118">
        <f t="shared" si="32"/>
        <v>44.3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J1" workbookViewId="0">
      <selection activeCell="Q6" sqref="Q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0</v>
      </c>
      <c r="I2" s="15" t="s">
        <v>8</v>
      </c>
      <c r="J2" s="15" t="s">
        <v>46</v>
      </c>
      <c r="K2" s="15" t="s">
        <v>35</v>
      </c>
      <c r="L2" s="15" t="s">
        <v>33</v>
      </c>
      <c r="M2" s="15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 x14ac:dyDescent="0.2">
      <c r="A3" s="1" t="s">
        <v>81</v>
      </c>
      <c r="B3" s="16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</row>
    <row r="4" spans="1:70" x14ac:dyDescent="0.2">
      <c r="A4" s="1" t="s">
        <v>81</v>
      </c>
      <c r="B4" s="16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</row>
    <row r="5" spans="1:70" x14ac:dyDescent="0.2">
      <c r="A5" s="1" t="s">
        <v>81</v>
      </c>
      <c r="B5" s="16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</row>
    <row r="6" spans="1:70" ht="30" x14ac:dyDescent="0.2">
      <c r="A6" s="1" t="s">
        <v>81</v>
      </c>
      <c r="B6" s="16" t="s">
        <v>304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</row>
    <row r="7" spans="1:70" ht="30" x14ac:dyDescent="0.2">
      <c r="A7" s="1" t="s">
        <v>81</v>
      </c>
      <c r="B7" s="16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</row>
    <row r="8" spans="1:70" x14ac:dyDescent="0.2">
      <c r="A8" s="1"/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</row>
    <row r="9" spans="1:70" x14ac:dyDescent="0.2">
      <c r="A9" s="1"/>
      <c r="B9" s="15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</row>
    <row r="10" spans="1:70" ht="32" x14ac:dyDescent="0.35">
      <c r="A10" s="14" t="s">
        <v>26</v>
      </c>
      <c r="B10" s="15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</row>
    <row r="11" spans="1:70" ht="17" x14ac:dyDescent="0.2">
      <c r="A11" s="7" t="s">
        <v>1</v>
      </c>
      <c r="B11" s="15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 spans="1:70" x14ac:dyDescent="0.2">
      <c r="A12" s="1" t="s">
        <v>116</v>
      </c>
      <c r="B12" s="16" t="s">
        <v>306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</row>
    <row r="13" spans="1:70" x14ac:dyDescent="0.2">
      <c r="A13" s="1" t="s">
        <v>116</v>
      </c>
      <c r="B13" s="16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</row>
    <row r="14" spans="1:70" x14ac:dyDescent="0.2">
      <c r="A14" s="1" t="s">
        <v>116</v>
      </c>
      <c r="B14" s="16" t="s">
        <v>308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</row>
    <row r="15" spans="1:70" ht="30" x14ac:dyDescent="0.2">
      <c r="A15" s="1" t="s">
        <v>116</v>
      </c>
      <c r="B15" s="16" t="s">
        <v>309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</row>
    <row r="16" spans="1:70" x14ac:dyDescent="0.2">
      <c r="A16" s="1" t="s">
        <v>116</v>
      </c>
      <c r="B16" s="16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</row>
    <row r="17" spans="1:70" x14ac:dyDescent="0.2">
      <c r="A17" s="1" t="s">
        <v>116</v>
      </c>
      <c r="B17" s="16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</row>
    <row r="18" spans="1:70" ht="30" x14ac:dyDescent="0.2">
      <c r="A18" s="1" t="s">
        <v>116</v>
      </c>
      <c r="B18" s="16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</row>
    <row r="19" spans="1:70" ht="30" x14ac:dyDescent="0.2">
      <c r="A19" s="1" t="s">
        <v>116</v>
      </c>
      <c r="B19" s="16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</row>
    <row r="20" spans="1:70" x14ac:dyDescent="0.2">
      <c r="A20" s="1" t="s">
        <v>116</v>
      </c>
      <c r="B20" s="16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spans="1:70" x14ac:dyDescent="0.2">
      <c r="A21" s="1"/>
      <c r="B21" s="17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  <row r="22" spans="1:70" ht="27" x14ac:dyDescent="0.3">
      <c r="A22" s="13" t="s">
        <v>27</v>
      </c>
      <c r="B22" s="15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</row>
    <row r="23" spans="1:70" x14ac:dyDescent="0.2">
      <c r="A23" s="1" t="s">
        <v>1</v>
      </c>
      <c r="B23" s="15" t="s">
        <v>2</v>
      </c>
      <c r="C23" t="s">
        <v>30</v>
      </c>
      <c r="D23" t="s">
        <v>6</v>
      </c>
      <c r="E23" t="s">
        <v>28</v>
      </c>
      <c r="F23" t="s">
        <v>0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</row>
    <row r="24" spans="1:70" x14ac:dyDescent="0.2">
      <c r="A24" s="1" t="s">
        <v>98</v>
      </c>
      <c r="B24" s="16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</row>
    <row r="25" spans="1:70" x14ac:dyDescent="0.2">
      <c r="A25" s="1" t="s">
        <v>98</v>
      </c>
      <c r="B25" s="16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</row>
    <row r="26" spans="1:70" ht="30" x14ac:dyDescent="0.2">
      <c r="A26" s="1" t="s">
        <v>98</v>
      </c>
      <c r="B26" s="16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</row>
    <row r="27" spans="1:70" x14ac:dyDescent="0.2">
      <c r="A27" s="1" t="s">
        <v>98</v>
      </c>
      <c r="B27" s="16" t="s">
        <v>318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spans="1:70" x14ac:dyDescent="0.2">
      <c r="A28" s="1" t="s">
        <v>98</v>
      </c>
      <c r="B28" s="16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spans="1:70" ht="30" x14ac:dyDescent="0.2">
      <c r="A29" s="1" t="s">
        <v>98</v>
      </c>
      <c r="B29" s="16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</row>
    <row r="30" spans="1:70" x14ac:dyDescent="0.2">
      <c r="A30" s="1" t="s">
        <v>98</v>
      </c>
      <c r="B30" s="16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</row>
    <row r="31" spans="1:70" ht="30" x14ac:dyDescent="0.2">
      <c r="A31" s="1" t="s">
        <v>98</v>
      </c>
      <c r="B31" s="16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</row>
    <row r="32" spans="1:70" x14ac:dyDescent="0.2">
      <c r="A32" s="1" t="s">
        <v>98</v>
      </c>
      <c r="B32" s="16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</row>
    <row r="33" spans="1:70" ht="30" x14ac:dyDescent="0.2">
      <c r="A33" s="1" t="s">
        <v>98</v>
      </c>
      <c r="B33" s="16" t="s">
        <v>324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</row>
    <row r="34" spans="1:70" ht="30" x14ac:dyDescent="0.2">
      <c r="A34" s="1" t="s">
        <v>98</v>
      </c>
      <c r="B34" s="16" t="s">
        <v>325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</row>
    <row r="35" spans="1:70" x14ac:dyDescent="0.2">
      <c r="A35" s="1" t="s">
        <v>98</v>
      </c>
      <c r="B35" s="16" t="s">
        <v>326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</row>
    <row r="36" spans="1:70" x14ac:dyDescent="0.2">
      <c r="A36" s="1" t="s">
        <v>98</v>
      </c>
      <c r="B36" s="16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</row>
    <row r="37" spans="1:70" x14ac:dyDescent="0.2">
      <c r="A37" s="1" t="s">
        <v>98</v>
      </c>
      <c r="B37" s="16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</row>
    <row r="38" spans="1:70" ht="30" x14ac:dyDescent="0.2">
      <c r="A38" s="1" t="s">
        <v>98</v>
      </c>
      <c r="B38" s="16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</row>
    <row r="39" spans="1:70" x14ac:dyDescent="0.2">
      <c r="A39" s="1" t="s">
        <v>78</v>
      </c>
      <c r="B39" s="16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</row>
    <row r="40" spans="1:70" x14ac:dyDescent="0.2">
      <c r="A40" s="1" t="s">
        <v>78</v>
      </c>
      <c r="B40" s="16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</row>
    <row r="41" spans="1:70" x14ac:dyDescent="0.2">
      <c r="A41" s="1" t="s">
        <v>78</v>
      </c>
      <c r="B41" s="16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</row>
    <row r="42" spans="1:70" ht="30" x14ac:dyDescent="0.2">
      <c r="A42" s="1" t="s">
        <v>78</v>
      </c>
      <c r="B42" s="16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</row>
    <row r="43" spans="1:70" x14ac:dyDescent="0.2">
      <c r="A43" s="1" t="s">
        <v>78</v>
      </c>
      <c r="B43" s="16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</row>
    <row r="44" spans="1:70" x14ac:dyDescent="0.2">
      <c r="A44" s="1" t="s">
        <v>78</v>
      </c>
      <c r="B44" s="16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</row>
    <row r="45" spans="1:70" x14ac:dyDescent="0.2">
      <c r="A45" s="1" t="s">
        <v>78</v>
      </c>
      <c r="B45" s="16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</row>
    <row r="46" spans="1:70" ht="30" x14ac:dyDescent="0.2">
      <c r="A46" s="1" t="s">
        <v>78</v>
      </c>
      <c r="B46" s="16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</row>
    <row r="47" spans="1:70" x14ac:dyDescent="0.2">
      <c r="A47" s="1"/>
      <c r="B47" s="17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</row>
    <row r="48" spans="1:70" x14ac:dyDescent="0.2">
      <c r="A48" s="1"/>
      <c r="B48" s="17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</row>
    <row r="49" spans="1:70" x14ac:dyDescent="0.2">
      <c r="A49" s="1"/>
      <c r="B49" s="1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</row>
    <row r="50" spans="1:70" x14ac:dyDescent="0.2">
      <c r="A50" s="1"/>
      <c r="B50" s="17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</row>
    <row r="51" spans="1:70" ht="25" x14ac:dyDescent="0.3">
      <c r="A51" s="12" t="s">
        <v>47</v>
      </c>
      <c r="B51" s="15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</row>
    <row r="52" spans="1:70" x14ac:dyDescent="0.2">
      <c r="A52" s="1" t="s">
        <v>1</v>
      </c>
      <c r="B52" s="15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</row>
    <row r="53" spans="1:70" ht="30" x14ac:dyDescent="0.2">
      <c r="A53" s="1" t="s">
        <v>84</v>
      </c>
      <c r="B53" s="16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</row>
    <row r="54" spans="1:70" x14ac:dyDescent="0.2">
      <c r="A54" s="1" t="s">
        <v>90</v>
      </c>
      <c r="B54" s="16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</row>
    <row r="55" spans="1:70" x14ac:dyDescent="0.2">
      <c r="A55" s="1" t="s">
        <v>101</v>
      </c>
      <c r="B55" s="16" t="s">
        <v>340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</row>
    <row r="56" spans="1:70" x14ac:dyDescent="0.2">
      <c r="A56" s="1" t="s">
        <v>84</v>
      </c>
      <c r="B56" s="16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</row>
    <row r="57" spans="1:70" x14ac:dyDescent="0.2">
      <c r="A57" s="1" t="s">
        <v>84</v>
      </c>
      <c r="B57" s="16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</row>
    <row r="58" spans="1:70" x14ac:dyDescent="0.2">
      <c r="A58" s="1" t="s">
        <v>90</v>
      </c>
      <c r="B58" s="16" t="s">
        <v>343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</row>
    <row r="59" spans="1:70" x14ac:dyDescent="0.2">
      <c r="A59" s="1" t="s">
        <v>90</v>
      </c>
      <c r="B59" s="16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</row>
    <row r="60" spans="1:70" ht="30" x14ac:dyDescent="0.2">
      <c r="A60" s="1" t="s">
        <v>124</v>
      </c>
      <c r="B60" s="16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</row>
    <row r="61" spans="1:70" ht="30" x14ac:dyDescent="0.2">
      <c r="A61" s="1" t="s">
        <v>84</v>
      </c>
      <c r="B61" s="16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</row>
    <row r="62" spans="1:70" x14ac:dyDescent="0.2">
      <c r="A62" s="1" t="s">
        <v>133</v>
      </c>
      <c r="B62" s="16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16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16" t="s">
        <v>349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124</v>
      </c>
      <c r="B65" s="16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16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16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16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16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16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84</v>
      </c>
      <c r="B71" s="16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16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16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90</v>
      </c>
      <c r="B74" s="16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16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16" t="s">
        <v>361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180</v>
      </c>
      <c r="B77" s="16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16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16" t="s">
        <v>364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133</v>
      </c>
      <c r="B80" s="16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x14ac:dyDescent="0.2">
      <c r="A81" s="1" t="s">
        <v>101</v>
      </c>
      <c r="B81" s="16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16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16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16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16" t="s">
        <v>370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84</v>
      </c>
      <c r="B86" s="16" t="s">
        <v>371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133</v>
      </c>
      <c r="B87" s="16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16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16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16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16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16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16" t="s">
        <v>378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90</v>
      </c>
      <c r="B94" s="16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16" t="s">
        <v>380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90</v>
      </c>
      <c r="B96" s="16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90</v>
      </c>
      <c r="B97" s="16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16" t="s">
        <v>383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101</v>
      </c>
      <c r="B99" s="16" t="s">
        <v>384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84</v>
      </c>
      <c r="B100" s="16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16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90</v>
      </c>
      <c r="B102" s="16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16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16" t="s">
        <v>389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90</v>
      </c>
      <c r="B105" s="16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16" t="s">
        <v>391</v>
      </c>
      <c r="C106" t="e">
        <f t="shared" si="14"/>
        <v>#N/A</v>
      </c>
      <c r="D106" t="e">
        <f t="shared" si="15"/>
        <v>#N/A</v>
      </c>
      <c r="E106" t="e">
        <f t="shared" si="16"/>
        <v>#N/A</v>
      </c>
      <c r="F106" t="e">
        <f t="shared" si="17"/>
        <v>#N/A</v>
      </c>
      <c r="G106" t="e">
        <f t="shared" si="18"/>
        <v>#N/A</v>
      </c>
      <c r="H106" t="e">
        <f t="shared" si="19"/>
        <v>#N/A</v>
      </c>
      <c r="I106" t="e">
        <f t="shared" si="20"/>
        <v>#N/A</v>
      </c>
      <c r="J106" t="e">
        <f t="shared" si="21"/>
        <v>#N/A</v>
      </c>
      <c r="K106" t="e">
        <f t="shared" si="22"/>
        <v>#N/A</v>
      </c>
      <c r="L106" t="e">
        <f t="shared" si="23"/>
        <v>#N/A</v>
      </c>
      <c r="M106" t="e">
        <f t="shared" si="24"/>
        <v>#N/A</v>
      </c>
    </row>
    <row r="107" spans="1:13" x14ac:dyDescent="0.2">
      <c r="A107" s="1" t="s">
        <v>90</v>
      </c>
      <c r="B107" s="16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16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16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15"/>
    </row>
    <row r="111" spans="1:13" ht="25" x14ac:dyDescent="0.3">
      <c r="A111" s="12" t="s">
        <v>40</v>
      </c>
      <c r="B111" s="15"/>
    </row>
    <row r="112" spans="1:13" ht="17" x14ac:dyDescent="0.2">
      <c r="A112" s="7" t="s">
        <v>1</v>
      </c>
      <c r="B112" s="15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16" t="s">
        <v>395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189</v>
      </c>
      <c r="B114" s="16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16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16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16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16" t="s">
        <v>400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15"/>
    </row>
    <row r="120" spans="1:10" x14ac:dyDescent="0.2">
      <c r="A120" s="1"/>
      <c r="B120" s="15"/>
    </row>
    <row r="121" spans="1:10" x14ac:dyDescent="0.2">
      <c r="A121" s="1"/>
      <c r="B121" s="15"/>
    </row>
    <row r="122" spans="1:10" x14ac:dyDescent="0.2">
      <c r="A122" s="1"/>
      <c r="B122" s="15"/>
    </row>
    <row r="123" spans="1:10" x14ac:dyDescent="0.2">
      <c r="A123" s="1"/>
      <c r="B123" s="15"/>
    </row>
    <row r="124" spans="1:10" x14ac:dyDescent="0.2">
      <c r="A124" s="1"/>
      <c r="B124" s="15"/>
    </row>
    <row r="125" spans="1:10" x14ac:dyDescent="0.2">
      <c r="A125" s="1"/>
      <c r="B125" s="15"/>
    </row>
    <row r="126" spans="1:10" x14ac:dyDescent="0.2">
      <c r="A126" s="1"/>
      <c r="B126" s="15"/>
    </row>
    <row r="127" spans="1:10" x14ac:dyDescent="0.2">
      <c r="A127" s="1"/>
      <c r="B127" s="15"/>
    </row>
    <row r="128" spans="1:10" x14ac:dyDescent="0.2">
      <c r="A128" s="1"/>
      <c r="B128" s="15"/>
    </row>
    <row r="129" spans="1:2" x14ac:dyDescent="0.2">
      <c r="A129" s="1"/>
      <c r="B129" s="15"/>
    </row>
    <row r="130" spans="1:2" x14ac:dyDescent="0.2">
      <c r="A130" s="1"/>
      <c r="B130" s="15"/>
    </row>
    <row r="131" spans="1:2" x14ac:dyDescent="0.2">
      <c r="A131" s="1"/>
      <c r="B131" s="15"/>
    </row>
    <row r="132" spans="1:2" x14ac:dyDescent="0.2">
      <c r="A132" s="1"/>
      <c r="B1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97A-6EF8-2E43-907A-22E1A2EEAD9E}">
  <dimension ref="A1:J7"/>
  <sheetViews>
    <sheetView tabSelected="1" workbookViewId="0">
      <selection activeCell="K18" sqref="K18"/>
    </sheetView>
  </sheetViews>
  <sheetFormatPr baseColWidth="10" defaultRowHeight="16" x14ac:dyDescent="0.2"/>
  <sheetData>
    <row r="1" spans="1:10" x14ac:dyDescent="0.2">
      <c r="A1" s="42" t="s">
        <v>2</v>
      </c>
      <c r="B1" s="42" t="s">
        <v>3</v>
      </c>
      <c r="C1" s="42" t="s">
        <v>4</v>
      </c>
      <c r="D1" s="42" t="s">
        <v>5</v>
      </c>
      <c r="E1" s="42" t="s">
        <v>6</v>
      </c>
      <c r="F1" s="42" t="s">
        <v>7</v>
      </c>
      <c r="G1" s="42" t="s">
        <v>419</v>
      </c>
      <c r="H1" s="42" t="s">
        <v>0</v>
      </c>
      <c r="I1" s="42" t="s">
        <v>8</v>
      </c>
      <c r="J1" s="42" t="s">
        <v>420</v>
      </c>
    </row>
    <row r="2" spans="1:10" ht="30" x14ac:dyDescent="0.2">
      <c r="A2" s="1" t="s">
        <v>304</v>
      </c>
      <c r="B2" s="1">
        <v>259</v>
      </c>
      <c r="C2" s="1">
        <v>397</v>
      </c>
      <c r="D2" s="1">
        <v>65.2</v>
      </c>
      <c r="E2" s="1">
        <v>3280</v>
      </c>
      <c r="F2" s="1">
        <v>8.3000000000000007</v>
      </c>
      <c r="G2" s="1">
        <v>9.3000000000000007</v>
      </c>
      <c r="H2" s="1">
        <v>30</v>
      </c>
      <c r="I2" s="1">
        <v>4</v>
      </c>
      <c r="J2" s="1">
        <v>157.6</v>
      </c>
    </row>
    <row r="3" spans="1:10" x14ac:dyDescent="0.2">
      <c r="A3" s="1" t="s">
        <v>303</v>
      </c>
      <c r="B3" s="1">
        <v>36</v>
      </c>
      <c r="C3" s="1">
        <v>54</v>
      </c>
      <c r="D3" s="1">
        <v>66.7</v>
      </c>
      <c r="E3" s="1">
        <v>461</v>
      </c>
      <c r="F3" s="1">
        <v>8.5</v>
      </c>
      <c r="G3" s="1">
        <v>8.4</v>
      </c>
      <c r="H3" s="1">
        <v>2</v>
      </c>
      <c r="I3" s="1">
        <v>1</v>
      </c>
      <c r="J3" s="1">
        <v>146.9</v>
      </c>
    </row>
    <row r="4" spans="1:10" x14ac:dyDescent="0.2">
      <c r="A4" s="1" t="s">
        <v>302</v>
      </c>
      <c r="B4" s="1">
        <v>32</v>
      </c>
      <c r="C4" s="1">
        <v>51</v>
      </c>
      <c r="D4" s="1">
        <v>62.7</v>
      </c>
      <c r="E4" s="1">
        <v>442</v>
      </c>
      <c r="F4" s="1">
        <v>8.6999999999999993</v>
      </c>
      <c r="G4" s="1">
        <v>8</v>
      </c>
      <c r="H4" s="1">
        <v>5</v>
      </c>
      <c r="I4" s="1">
        <v>3</v>
      </c>
      <c r="J4" s="1">
        <v>156.1</v>
      </c>
    </row>
    <row r="5" spans="1:10" ht="30" x14ac:dyDescent="0.2">
      <c r="A5" s="1" t="s">
        <v>324</v>
      </c>
      <c r="B5" s="1">
        <v>1</v>
      </c>
      <c r="C5" s="1">
        <v>2</v>
      </c>
      <c r="D5" s="1">
        <v>50</v>
      </c>
      <c r="E5" s="1">
        <v>2</v>
      </c>
      <c r="F5" s="1">
        <v>1</v>
      </c>
      <c r="G5" s="1">
        <v>1</v>
      </c>
      <c r="H5" s="1">
        <v>0</v>
      </c>
      <c r="I5" s="1">
        <v>0</v>
      </c>
      <c r="J5" s="1">
        <v>58.4</v>
      </c>
    </row>
    <row r="6" spans="1:10" x14ac:dyDescent="0.2">
      <c r="A6" s="1" t="s">
        <v>325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ht="30" x14ac:dyDescent="0.2">
      <c r="A7" s="1" t="s">
        <v>320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4188-5A77-C24C-8FCB-B5908C71DB41}">
  <dimension ref="A1:M30"/>
  <sheetViews>
    <sheetView workbookViewId="0">
      <selection sqref="A1:M30"/>
    </sheetView>
  </sheetViews>
  <sheetFormatPr baseColWidth="10" defaultRowHeight="16" x14ac:dyDescent="0.2"/>
  <sheetData>
    <row r="1" spans="1:13" x14ac:dyDescent="0.2">
      <c r="A1" s="42" t="s">
        <v>2</v>
      </c>
      <c r="B1" s="42" t="s">
        <v>4</v>
      </c>
      <c r="C1" s="42" t="s">
        <v>6</v>
      </c>
      <c r="D1" s="42" t="s">
        <v>28</v>
      </c>
      <c r="E1" s="42" t="s">
        <v>0</v>
      </c>
      <c r="F1" s="42" t="s">
        <v>423</v>
      </c>
      <c r="G1" s="42" t="s">
        <v>6</v>
      </c>
      <c r="H1" s="42" t="s">
        <v>28</v>
      </c>
      <c r="I1" s="42" t="s">
        <v>0</v>
      </c>
      <c r="J1" s="42" t="s">
        <v>424</v>
      </c>
      <c r="K1" s="42" t="s">
        <v>6</v>
      </c>
      <c r="L1" s="42" t="s">
        <v>28</v>
      </c>
      <c r="M1" s="42" t="s">
        <v>0</v>
      </c>
    </row>
    <row r="2" spans="1:13" x14ac:dyDescent="0.2">
      <c r="A2" s="1" t="s">
        <v>308</v>
      </c>
      <c r="B2" s="1">
        <v>204</v>
      </c>
      <c r="C2" s="1">
        <v>1658</v>
      </c>
      <c r="D2" s="1">
        <v>8.1</v>
      </c>
      <c r="E2" s="1">
        <v>24</v>
      </c>
      <c r="F2" s="1">
        <v>12</v>
      </c>
      <c r="G2" s="1">
        <v>78</v>
      </c>
      <c r="H2" s="1">
        <v>6.5</v>
      </c>
      <c r="I2" s="1">
        <v>2</v>
      </c>
      <c r="J2" s="1">
        <v>216</v>
      </c>
      <c r="K2" s="1">
        <v>1736</v>
      </c>
      <c r="L2" s="1">
        <v>8</v>
      </c>
      <c r="M2" s="1">
        <v>26</v>
      </c>
    </row>
    <row r="3" spans="1:13" ht="30" x14ac:dyDescent="0.2">
      <c r="A3" s="1" t="s">
        <v>309</v>
      </c>
      <c r="B3" s="1">
        <v>78</v>
      </c>
      <c r="C3" s="1">
        <v>440</v>
      </c>
      <c r="D3" s="1">
        <v>5.6</v>
      </c>
      <c r="E3" s="1">
        <v>6</v>
      </c>
      <c r="F3" s="1">
        <v>11</v>
      </c>
      <c r="G3" s="1">
        <v>71</v>
      </c>
      <c r="H3" s="1">
        <v>6.5</v>
      </c>
      <c r="I3" s="1">
        <v>0</v>
      </c>
      <c r="J3" s="1">
        <v>89</v>
      </c>
      <c r="K3" s="1">
        <v>511</v>
      </c>
      <c r="L3" s="1">
        <v>5.7</v>
      </c>
      <c r="M3" s="1">
        <v>6</v>
      </c>
    </row>
    <row r="4" spans="1:13" x14ac:dyDescent="0.2">
      <c r="A4" s="1" t="s">
        <v>306</v>
      </c>
      <c r="B4" s="1">
        <v>77</v>
      </c>
      <c r="C4" s="1">
        <v>548</v>
      </c>
      <c r="D4" s="1">
        <v>7.1</v>
      </c>
      <c r="E4" s="1">
        <v>7</v>
      </c>
      <c r="F4" s="1">
        <v>1</v>
      </c>
      <c r="G4" s="1">
        <v>3</v>
      </c>
      <c r="H4" s="1">
        <v>3</v>
      </c>
      <c r="I4" s="1">
        <v>0</v>
      </c>
      <c r="J4" s="1">
        <v>78</v>
      </c>
      <c r="K4" s="1">
        <v>551</v>
      </c>
      <c r="L4" s="1">
        <v>7.1</v>
      </c>
      <c r="M4" s="1">
        <v>7</v>
      </c>
    </row>
    <row r="5" spans="1:13" x14ac:dyDescent="0.2">
      <c r="A5" s="1" t="s">
        <v>307</v>
      </c>
      <c r="B5" s="1">
        <v>62</v>
      </c>
      <c r="C5" s="1">
        <v>547</v>
      </c>
      <c r="D5" s="1">
        <v>8.8000000000000007</v>
      </c>
      <c r="E5" s="1">
        <v>5</v>
      </c>
      <c r="F5" s="1">
        <v>1</v>
      </c>
      <c r="G5" s="1">
        <v>41</v>
      </c>
      <c r="H5" s="1">
        <v>41</v>
      </c>
      <c r="I5" s="1">
        <v>0</v>
      </c>
      <c r="J5" s="1">
        <v>63</v>
      </c>
      <c r="K5" s="1">
        <v>588</v>
      </c>
      <c r="L5" s="1">
        <v>9.3000000000000007</v>
      </c>
      <c r="M5" s="1">
        <v>5</v>
      </c>
    </row>
    <row r="6" spans="1:13" ht="30" x14ac:dyDescent="0.2">
      <c r="A6" s="1" t="s">
        <v>304</v>
      </c>
      <c r="B6" s="1">
        <v>60</v>
      </c>
      <c r="C6" s="1">
        <v>177</v>
      </c>
      <c r="D6" s="1">
        <v>3</v>
      </c>
      <c r="E6" s="1">
        <v>1</v>
      </c>
      <c r="F6" s="1">
        <v>1</v>
      </c>
      <c r="G6" s="1">
        <v>-12</v>
      </c>
      <c r="H6" s="1">
        <v>-12</v>
      </c>
      <c r="I6" s="1">
        <v>0</v>
      </c>
      <c r="J6" s="1">
        <v>61</v>
      </c>
      <c r="K6" s="1">
        <v>165</v>
      </c>
      <c r="L6" s="1">
        <v>2.7</v>
      </c>
      <c r="M6" s="1">
        <v>1</v>
      </c>
    </row>
    <row r="7" spans="1:13" x14ac:dyDescent="0.2">
      <c r="A7" s="1" t="s">
        <v>303</v>
      </c>
      <c r="B7" s="1">
        <v>30</v>
      </c>
      <c r="C7" s="1">
        <v>130</v>
      </c>
      <c r="D7" s="1">
        <v>4.3</v>
      </c>
      <c r="E7" s="1">
        <v>2</v>
      </c>
      <c r="F7" s="7"/>
      <c r="G7" s="7"/>
      <c r="H7" s="7"/>
      <c r="I7" s="7"/>
      <c r="J7" s="1">
        <v>30</v>
      </c>
      <c r="K7" s="1">
        <v>130</v>
      </c>
      <c r="L7" s="1">
        <v>4.3</v>
      </c>
      <c r="M7" s="1">
        <v>2</v>
      </c>
    </row>
    <row r="8" spans="1:13" x14ac:dyDescent="0.2">
      <c r="A8" s="1" t="s">
        <v>302</v>
      </c>
      <c r="B8" s="1">
        <v>16</v>
      </c>
      <c r="C8" s="1">
        <v>93</v>
      </c>
      <c r="D8" s="1">
        <v>5.8</v>
      </c>
      <c r="E8" s="1">
        <v>0</v>
      </c>
      <c r="F8" s="7"/>
      <c r="G8" s="7"/>
      <c r="H8" s="7"/>
      <c r="I8" s="7"/>
      <c r="J8" s="1">
        <v>16</v>
      </c>
      <c r="K8" s="1">
        <v>93</v>
      </c>
      <c r="L8" s="1">
        <v>5.8</v>
      </c>
      <c r="M8" s="1">
        <v>0</v>
      </c>
    </row>
    <row r="9" spans="1:13" ht="30" x14ac:dyDescent="0.2">
      <c r="A9" s="1" t="s">
        <v>313</v>
      </c>
      <c r="B9" s="1">
        <v>15</v>
      </c>
      <c r="C9" s="1">
        <v>65</v>
      </c>
      <c r="D9" s="1">
        <v>4.3</v>
      </c>
      <c r="E9" s="1">
        <v>0</v>
      </c>
      <c r="F9" s="1">
        <v>1</v>
      </c>
      <c r="G9" s="1">
        <v>-4</v>
      </c>
      <c r="H9" s="1">
        <v>-4</v>
      </c>
      <c r="I9" s="1">
        <v>0</v>
      </c>
      <c r="J9" s="1">
        <v>16</v>
      </c>
      <c r="K9" s="1">
        <v>61</v>
      </c>
      <c r="L9" s="1">
        <v>3.8</v>
      </c>
      <c r="M9" s="1">
        <v>0</v>
      </c>
    </row>
    <row r="10" spans="1:13" ht="30" x14ac:dyDescent="0.2">
      <c r="A10" s="1" t="s">
        <v>320</v>
      </c>
      <c r="B10" s="1">
        <v>5</v>
      </c>
      <c r="C10" s="1">
        <v>36</v>
      </c>
      <c r="D10" s="1">
        <v>7.2</v>
      </c>
      <c r="E10" s="1">
        <v>0</v>
      </c>
      <c r="F10" s="1">
        <v>15</v>
      </c>
      <c r="G10" s="1">
        <v>210</v>
      </c>
      <c r="H10" s="1">
        <v>14</v>
      </c>
      <c r="I10" s="1">
        <v>0</v>
      </c>
      <c r="J10" s="1">
        <v>20</v>
      </c>
      <c r="K10" s="1">
        <v>246</v>
      </c>
      <c r="L10" s="1">
        <v>12.3</v>
      </c>
      <c r="M10" s="1">
        <v>0</v>
      </c>
    </row>
    <row r="11" spans="1:13" x14ac:dyDescent="0.2">
      <c r="A11" s="1" t="s">
        <v>314</v>
      </c>
      <c r="B11" s="1">
        <v>3</v>
      </c>
      <c r="C11" s="1">
        <v>16</v>
      </c>
      <c r="D11" s="1">
        <v>5.3</v>
      </c>
      <c r="E11" s="1">
        <v>0</v>
      </c>
      <c r="F11" s="7"/>
      <c r="G11" s="7"/>
      <c r="H11" s="7"/>
      <c r="I11" s="7"/>
      <c r="J11" s="1">
        <v>3</v>
      </c>
      <c r="K11" s="1">
        <v>16</v>
      </c>
      <c r="L11" s="1">
        <v>5.3</v>
      </c>
      <c r="M11" s="1">
        <v>0</v>
      </c>
    </row>
    <row r="12" spans="1:13" x14ac:dyDescent="0.2">
      <c r="A12" s="1" t="s">
        <v>311</v>
      </c>
      <c r="B12" s="1">
        <v>3</v>
      </c>
      <c r="C12" s="1">
        <v>7</v>
      </c>
      <c r="D12" s="1">
        <v>2.2999999999999998</v>
      </c>
      <c r="E12" s="1">
        <v>0</v>
      </c>
      <c r="F12" s="7"/>
      <c r="G12" s="7"/>
      <c r="H12" s="7"/>
      <c r="I12" s="7"/>
      <c r="J12" s="1">
        <v>3</v>
      </c>
      <c r="K12" s="1">
        <v>7</v>
      </c>
      <c r="L12" s="1">
        <v>2.2999999999999998</v>
      </c>
      <c r="M12" s="1">
        <v>0</v>
      </c>
    </row>
    <row r="13" spans="1:13" ht="30" x14ac:dyDescent="0.2">
      <c r="A13" s="1" t="s">
        <v>391</v>
      </c>
      <c r="B13" s="1">
        <v>3</v>
      </c>
      <c r="C13" s="1">
        <v>3</v>
      </c>
      <c r="D13" s="1">
        <v>1</v>
      </c>
      <c r="E13" s="1">
        <v>2</v>
      </c>
      <c r="F13" s="7"/>
      <c r="G13" s="7"/>
      <c r="H13" s="7"/>
      <c r="I13" s="7"/>
      <c r="J13" s="1">
        <v>3</v>
      </c>
      <c r="K13" s="1">
        <v>3</v>
      </c>
      <c r="L13" s="1">
        <v>1</v>
      </c>
      <c r="M13" s="1">
        <v>2</v>
      </c>
    </row>
    <row r="14" spans="1:13" x14ac:dyDescent="0.2">
      <c r="A14" s="1" t="s">
        <v>301</v>
      </c>
      <c r="B14" s="1">
        <v>2</v>
      </c>
      <c r="C14" s="1">
        <v>6</v>
      </c>
      <c r="D14" s="1">
        <v>3</v>
      </c>
      <c r="E14" s="1">
        <v>0</v>
      </c>
      <c r="F14" s="7"/>
      <c r="G14" s="7"/>
      <c r="H14" s="7"/>
      <c r="I14" s="7"/>
      <c r="J14" s="1">
        <v>2</v>
      </c>
      <c r="K14" s="1">
        <v>6</v>
      </c>
      <c r="L14" s="1">
        <v>3</v>
      </c>
      <c r="M14" s="1">
        <v>0</v>
      </c>
    </row>
    <row r="15" spans="1:13" x14ac:dyDescent="0.2">
      <c r="A15" s="1" t="s">
        <v>325</v>
      </c>
      <c r="B15" s="1">
        <v>1</v>
      </c>
      <c r="C15" s="1">
        <v>5</v>
      </c>
      <c r="D15" s="1">
        <v>5</v>
      </c>
      <c r="E15" s="1">
        <v>0</v>
      </c>
      <c r="F15" s="1">
        <v>55</v>
      </c>
      <c r="G15" s="1">
        <v>575</v>
      </c>
      <c r="H15" s="1">
        <v>10.5</v>
      </c>
      <c r="I15" s="1">
        <v>4</v>
      </c>
      <c r="J15" s="1">
        <v>56</v>
      </c>
      <c r="K15" s="1">
        <v>580</v>
      </c>
      <c r="L15" s="1">
        <v>10.4</v>
      </c>
      <c r="M15" s="1">
        <v>4</v>
      </c>
    </row>
    <row r="16" spans="1:13" ht="30" x14ac:dyDescent="0.2">
      <c r="A16" s="1" t="s">
        <v>322</v>
      </c>
      <c r="B16" s="1">
        <v>1</v>
      </c>
      <c r="C16" s="1">
        <v>3</v>
      </c>
      <c r="D16" s="1">
        <v>3</v>
      </c>
      <c r="E16" s="1">
        <v>0</v>
      </c>
      <c r="F16" s="1">
        <v>14</v>
      </c>
      <c r="G16" s="1">
        <v>199</v>
      </c>
      <c r="H16" s="1">
        <v>14.2</v>
      </c>
      <c r="I16" s="1">
        <v>3</v>
      </c>
      <c r="J16" s="1">
        <v>15</v>
      </c>
      <c r="K16" s="1">
        <v>202</v>
      </c>
      <c r="L16" s="1">
        <v>13.5</v>
      </c>
      <c r="M16" s="1">
        <v>3</v>
      </c>
    </row>
    <row r="17" spans="1:13" ht="30" x14ac:dyDescent="0.2">
      <c r="A17" s="1" t="s">
        <v>337</v>
      </c>
      <c r="B17" s="1">
        <v>1</v>
      </c>
      <c r="C17" s="1">
        <v>2</v>
      </c>
      <c r="D17" s="1">
        <v>2</v>
      </c>
      <c r="E17" s="1">
        <v>1</v>
      </c>
      <c r="F17" s="1">
        <v>1</v>
      </c>
      <c r="G17" s="1">
        <v>4</v>
      </c>
      <c r="H17" s="1">
        <v>4</v>
      </c>
      <c r="I17" s="1">
        <v>0</v>
      </c>
      <c r="J17" s="1">
        <v>2</v>
      </c>
      <c r="K17" s="1">
        <v>6</v>
      </c>
      <c r="L17" s="1">
        <v>3</v>
      </c>
      <c r="M17" s="1">
        <v>1</v>
      </c>
    </row>
    <row r="18" spans="1:13" ht="30" x14ac:dyDescent="0.2">
      <c r="A18" s="1" t="s">
        <v>365</v>
      </c>
      <c r="B18" s="1">
        <v>1</v>
      </c>
      <c r="C18" s="1">
        <v>2</v>
      </c>
      <c r="D18" s="1">
        <v>2</v>
      </c>
      <c r="E18" s="1">
        <v>1</v>
      </c>
      <c r="F18" s="7"/>
      <c r="G18" s="7"/>
      <c r="H18" s="7"/>
      <c r="I18" s="7"/>
      <c r="J18" s="1">
        <v>1</v>
      </c>
      <c r="K18" s="1">
        <v>2</v>
      </c>
      <c r="L18" s="1">
        <v>2</v>
      </c>
      <c r="M18" s="1">
        <v>1</v>
      </c>
    </row>
    <row r="19" spans="1:13" x14ac:dyDescent="0.2">
      <c r="A19" s="1" t="s">
        <v>328</v>
      </c>
      <c r="B19" s="1">
        <v>1</v>
      </c>
      <c r="C19" s="1">
        <v>0</v>
      </c>
      <c r="D19" s="1">
        <v>0</v>
      </c>
      <c r="E19" s="1">
        <v>0</v>
      </c>
      <c r="F19" s="1">
        <v>7</v>
      </c>
      <c r="G19" s="1">
        <v>30</v>
      </c>
      <c r="H19" s="1">
        <v>4.3</v>
      </c>
      <c r="I19" s="1">
        <v>1</v>
      </c>
      <c r="J19" s="1">
        <v>8</v>
      </c>
      <c r="K19" s="1">
        <v>30</v>
      </c>
      <c r="L19" s="1">
        <v>3.8</v>
      </c>
      <c r="M19" s="1">
        <v>1</v>
      </c>
    </row>
    <row r="20" spans="1:13" x14ac:dyDescent="0.2">
      <c r="A20" s="1" t="s">
        <v>439</v>
      </c>
      <c r="B20" s="1">
        <v>1</v>
      </c>
      <c r="C20" s="1">
        <v>-5</v>
      </c>
      <c r="D20" s="1">
        <v>-5</v>
      </c>
      <c r="E20" s="1">
        <v>0</v>
      </c>
      <c r="F20" s="7"/>
      <c r="G20" s="7"/>
      <c r="H20" s="7"/>
      <c r="I20" s="7"/>
      <c r="J20" s="1">
        <v>1</v>
      </c>
      <c r="K20" s="1">
        <v>-5</v>
      </c>
      <c r="L20" s="1">
        <v>-5</v>
      </c>
      <c r="M20" s="1">
        <v>0</v>
      </c>
    </row>
    <row r="21" spans="1:13" x14ac:dyDescent="0.2">
      <c r="A21" s="1" t="s">
        <v>318</v>
      </c>
      <c r="B21" s="7"/>
      <c r="C21" s="7"/>
      <c r="D21" s="7"/>
      <c r="E21" s="7"/>
      <c r="F21" s="1">
        <v>59</v>
      </c>
      <c r="G21" s="1">
        <v>936</v>
      </c>
      <c r="H21" s="1">
        <v>15.9</v>
      </c>
      <c r="I21" s="1">
        <v>12</v>
      </c>
      <c r="J21" s="1">
        <v>59</v>
      </c>
      <c r="K21" s="1">
        <v>936</v>
      </c>
      <c r="L21" s="1">
        <v>15.9</v>
      </c>
      <c r="M21" s="1">
        <v>12</v>
      </c>
    </row>
    <row r="22" spans="1:13" ht="30" x14ac:dyDescent="0.2">
      <c r="A22" s="1" t="s">
        <v>324</v>
      </c>
      <c r="B22" s="7"/>
      <c r="C22" s="7"/>
      <c r="D22" s="7"/>
      <c r="E22" s="7"/>
      <c r="F22" s="1">
        <v>49</v>
      </c>
      <c r="G22" s="1">
        <v>544</v>
      </c>
      <c r="H22" s="1">
        <v>11.1</v>
      </c>
      <c r="I22" s="1">
        <v>1</v>
      </c>
      <c r="J22" s="1">
        <v>49</v>
      </c>
      <c r="K22" s="1">
        <v>544</v>
      </c>
      <c r="L22" s="1">
        <v>11.1</v>
      </c>
      <c r="M22" s="1">
        <v>1</v>
      </c>
    </row>
    <row r="23" spans="1:13" x14ac:dyDescent="0.2">
      <c r="A23" s="1" t="s">
        <v>326</v>
      </c>
      <c r="B23" s="7"/>
      <c r="C23" s="7"/>
      <c r="D23" s="7"/>
      <c r="E23" s="7"/>
      <c r="F23" s="1">
        <v>46</v>
      </c>
      <c r="G23" s="1">
        <v>1000</v>
      </c>
      <c r="H23" s="1">
        <v>21.7</v>
      </c>
      <c r="I23" s="1">
        <v>9</v>
      </c>
      <c r="J23" s="1">
        <v>46</v>
      </c>
      <c r="K23" s="1">
        <v>1000</v>
      </c>
      <c r="L23" s="1">
        <v>21.7</v>
      </c>
      <c r="M23" s="1">
        <v>9</v>
      </c>
    </row>
    <row r="24" spans="1:13" ht="30" x14ac:dyDescent="0.2">
      <c r="A24" s="1" t="s">
        <v>329</v>
      </c>
      <c r="B24" s="7"/>
      <c r="C24" s="7"/>
      <c r="D24" s="7"/>
      <c r="E24" s="7"/>
      <c r="F24" s="1">
        <v>21</v>
      </c>
      <c r="G24" s="1">
        <v>189</v>
      </c>
      <c r="H24" s="1">
        <v>9</v>
      </c>
      <c r="I24" s="1">
        <v>1</v>
      </c>
      <c r="J24" s="1">
        <v>21</v>
      </c>
      <c r="K24" s="1">
        <v>189</v>
      </c>
      <c r="L24" s="1">
        <v>9</v>
      </c>
      <c r="M24" s="1">
        <v>1</v>
      </c>
    </row>
    <row r="25" spans="1:13" x14ac:dyDescent="0.2">
      <c r="A25" s="1" t="s">
        <v>316</v>
      </c>
      <c r="B25" s="7"/>
      <c r="C25" s="7"/>
      <c r="D25" s="7"/>
      <c r="E25" s="7"/>
      <c r="F25" s="1">
        <v>13</v>
      </c>
      <c r="G25" s="1">
        <v>101</v>
      </c>
      <c r="H25" s="1">
        <v>7.8</v>
      </c>
      <c r="I25" s="1">
        <v>2</v>
      </c>
      <c r="J25" s="1">
        <v>13</v>
      </c>
      <c r="K25" s="1">
        <v>101</v>
      </c>
      <c r="L25" s="1">
        <v>7.8</v>
      </c>
      <c r="M25" s="1">
        <v>2</v>
      </c>
    </row>
    <row r="26" spans="1:13" x14ac:dyDescent="0.2">
      <c r="A26" s="1" t="s">
        <v>335</v>
      </c>
      <c r="B26" s="7"/>
      <c r="C26" s="7"/>
      <c r="D26" s="7"/>
      <c r="E26" s="7"/>
      <c r="F26" s="1">
        <v>6</v>
      </c>
      <c r="G26" s="1">
        <v>50</v>
      </c>
      <c r="H26" s="1">
        <v>8.3000000000000007</v>
      </c>
      <c r="I26" s="1">
        <v>1</v>
      </c>
      <c r="J26" s="1">
        <v>6</v>
      </c>
      <c r="K26" s="1">
        <v>50</v>
      </c>
      <c r="L26" s="1">
        <v>8.3000000000000007</v>
      </c>
      <c r="M26" s="1">
        <v>1</v>
      </c>
    </row>
    <row r="27" spans="1:13" x14ac:dyDescent="0.2">
      <c r="A27" s="1" t="s">
        <v>323</v>
      </c>
      <c r="B27" s="7"/>
      <c r="C27" s="7"/>
      <c r="D27" s="7"/>
      <c r="E27" s="7"/>
      <c r="F27" s="1">
        <v>5</v>
      </c>
      <c r="G27" s="1">
        <v>63</v>
      </c>
      <c r="H27" s="1">
        <v>12.6</v>
      </c>
      <c r="I27" s="1">
        <v>0</v>
      </c>
      <c r="J27" s="1">
        <v>5</v>
      </c>
      <c r="K27" s="1">
        <v>63</v>
      </c>
      <c r="L27" s="1">
        <v>12.6</v>
      </c>
      <c r="M27" s="1">
        <v>0</v>
      </c>
    </row>
    <row r="28" spans="1:13" ht="30" x14ac:dyDescent="0.2">
      <c r="A28" s="1" t="s">
        <v>333</v>
      </c>
      <c r="B28" s="7"/>
      <c r="C28" s="7"/>
      <c r="D28" s="7"/>
      <c r="E28" s="7"/>
      <c r="F28" s="1">
        <v>5</v>
      </c>
      <c r="G28" s="1">
        <v>52</v>
      </c>
      <c r="H28" s="1">
        <v>10.4</v>
      </c>
      <c r="I28" s="1">
        <v>1</v>
      </c>
      <c r="J28" s="1">
        <v>5</v>
      </c>
      <c r="K28" s="1">
        <v>52</v>
      </c>
      <c r="L28" s="1">
        <v>10.4</v>
      </c>
      <c r="M28" s="1">
        <v>1</v>
      </c>
    </row>
    <row r="29" spans="1:13" x14ac:dyDescent="0.2">
      <c r="A29" s="1" t="s">
        <v>336</v>
      </c>
      <c r="B29" s="7"/>
      <c r="C29" s="7"/>
      <c r="D29" s="7"/>
      <c r="E29" s="7"/>
      <c r="F29" s="1">
        <v>3</v>
      </c>
      <c r="G29" s="1">
        <v>34</v>
      </c>
      <c r="H29" s="1">
        <v>11.3</v>
      </c>
      <c r="I29" s="1">
        <v>0</v>
      </c>
      <c r="J29" s="1">
        <v>3</v>
      </c>
      <c r="K29" s="1">
        <v>34</v>
      </c>
      <c r="L29" s="1">
        <v>11.3</v>
      </c>
      <c r="M29" s="1">
        <v>0</v>
      </c>
    </row>
    <row r="30" spans="1:13" x14ac:dyDescent="0.2">
      <c r="A30" s="1" t="s">
        <v>332</v>
      </c>
      <c r="B30" s="7"/>
      <c r="C30" s="7"/>
      <c r="D30" s="7"/>
      <c r="E30" s="7"/>
      <c r="F30" s="1">
        <v>2</v>
      </c>
      <c r="G30" s="1">
        <v>21</v>
      </c>
      <c r="H30" s="1">
        <v>10.5</v>
      </c>
      <c r="I30" s="1">
        <v>0</v>
      </c>
      <c r="J30" s="1">
        <v>2</v>
      </c>
      <c r="K30" s="1">
        <v>21</v>
      </c>
      <c r="L30" s="1">
        <v>10.5</v>
      </c>
      <c r="M3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167F-30B8-434B-B274-F0254D508B7F}">
  <dimension ref="A1:BR132"/>
  <sheetViews>
    <sheetView topLeftCell="BC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4" t="s">
        <v>2</v>
      </c>
      <c r="P3" s="44" t="s">
        <v>418</v>
      </c>
      <c r="Q3" s="44" t="s">
        <v>3</v>
      </c>
      <c r="R3" s="44" t="s">
        <v>4</v>
      </c>
      <c r="S3" s="44" t="s">
        <v>5</v>
      </c>
      <c r="T3" s="44" t="s">
        <v>6</v>
      </c>
      <c r="U3" s="44" t="s">
        <v>7</v>
      </c>
      <c r="V3" s="44" t="s">
        <v>419</v>
      </c>
      <c r="W3" s="44" t="s">
        <v>0</v>
      </c>
      <c r="X3" s="44" t="s">
        <v>8</v>
      </c>
      <c r="Y3" s="44" t="s">
        <v>420</v>
      </c>
      <c r="AA3" s="44" t="s">
        <v>2</v>
      </c>
      <c r="AB3" s="44" t="s">
        <v>418</v>
      </c>
      <c r="AC3" s="44" t="s">
        <v>4</v>
      </c>
      <c r="AD3" s="44" t="s">
        <v>6</v>
      </c>
      <c r="AE3" s="44" t="s">
        <v>28</v>
      </c>
      <c r="AF3" s="44" t="s">
        <v>0</v>
      </c>
      <c r="AG3" s="44" t="s">
        <v>423</v>
      </c>
      <c r="AH3" s="44" t="s">
        <v>6</v>
      </c>
      <c r="AI3" s="44" t="s">
        <v>28</v>
      </c>
      <c r="AJ3" s="44" t="s">
        <v>0</v>
      </c>
      <c r="AK3" s="44" t="s">
        <v>424</v>
      </c>
      <c r="AL3" s="44" t="s">
        <v>6</v>
      </c>
      <c r="AM3" s="44" t="s">
        <v>28</v>
      </c>
      <c r="AN3" s="44" t="s">
        <v>0</v>
      </c>
      <c r="AP3" s="44" t="s">
        <v>2</v>
      </c>
      <c r="AQ3" s="44" t="s">
        <v>418</v>
      </c>
      <c r="AR3" s="44" t="s">
        <v>36</v>
      </c>
      <c r="AS3" s="44" t="s">
        <v>37</v>
      </c>
      <c r="AT3" s="44" t="s">
        <v>38</v>
      </c>
      <c r="AU3" s="44" t="s">
        <v>428</v>
      </c>
      <c r="AV3" s="44" t="s">
        <v>429</v>
      </c>
      <c r="AW3" s="44" t="s">
        <v>8</v>
      </c>
      <c r="AX3" s="44" t="s">
        <v>6</v>
      </c>
      <c r="AY3" s="44" t="s">
        <v>28</v>
      </c>
      <c r="AZ3" s="44" t="s">
        <v>0</v>
      </c>
      <c r="BA3" s="44" t="s">
        <v>430</v>
      </c>
      <c r="BB3" s="44" t="s">
        <v>15</v>
      </c>
      <c r="BC3" s="44" t="s">
        <v>6</v>
      </c>
      <c r="BD3" s="44" t="s">
        <v>0</v>
      </c>
      <c r="BE3" s="44" t="s">
        <v>39</v>
      </c>
      <c r="BG3" s="44" t="s">
        <v>2</v>
      </c>
      <c r="BH3" s="44" t="s">
        <v>418</v>
      </c>
      <c r="BI3" s="44" t="s">
        <v>41</v>
      </c>
      <c r="BJ3" s="44" t="s">
        <v>42</v>
      </c>
      <c r="BK3" s="44" t="s">
        <v>433</v>
      </c>
      <c r="BL3" s="44" t="s">
        <v>43</v>
      </c>
      <c r="BM3" s="44" t="s">
        <v>44</v>
      </c>
      <c r="BN3" s="44" t="s">
        <v>434</v>
      </c>
      <c r="BO3" s="44" t="s">
        <v>435</v>
      </c>
      <c r="BP3" s="44" t="s">
        <v>45</v>
      </c>
      <c r="BQ3" s="44" t="s">
        <v>6</v>
      </c>
      <c r="BR3" s="44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3</v>
      </c>
      <c r="D4" s="1">
        <f>VLOOKUP(B4,$O$4:$Y$11,4,FALSE)</f>
        <v>4</v>
      </c>
      <c r="E4" s="1">
        <f>VLOOKUP(B4,$O$4:$Y$11,5,FALSE)</f>
        <v>75</v>
      </c>
      <c r="F4" s="1">
        <f>VLOOKUP(B4,$O$4:$Y$11,6,FALSE)</f>
        <v>13</v>
      </c>
      <c r="G4" s="1">
        <f>VLOOKUP(B4,$O$4:$Y$11,7,FALSE)</f>
        <v>3.3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102.3</v>
      </c>
      <c r="K4" s="1">
        <f t="shared" ref="K4:K7" si="0">VLOOKUP(B4,$AA$4:$AN$36,3,FALSE)</f>
        <v>2</v>
      </c>
      <c r="L4" s="1">
        <f t="shared" ref="L4:L7" si="1">VLOOKUP(B4,$AA$4:$AN$36,4,FALSE)</f>
        <v>6</v>
      </c>
      <c r="M4" s="1">
        <f t="shared" ref="M4:M7" si="2">VLOOKUP(B4,$AA$4:$AN$36,6,FALSE)</f>
        <v>0</v>
      </c>
      <c r="O4" s="44" t="s">
        <v>303</v>
      </c>
      <c r="P4" s="45" t="s">
        <v>421</v>
      </c>
      <c r="Q4" s="45">
        <v>11</v>
      </c>
      <c r="R4" s="45">
        <v>17</v>
      </c>
      <c r="S4" s="45">
        <v>64.7</v>
      </c>
      <c r="T4" s="45">
        <v>132</v>
      </c>
      <c r="U4" s="45">
        <v>7.8</v>
      </c>
      <c r="V4" s="45">
        <v>8.9</v>
      </c>
      <c r="W4" s="45">
        <v>1</v>
      </c>
      <c r="X4" s="45">
        <v>0</v>
      </c>
      <c r="Y4" s="45">
        <v>149.30000000000001</v>
      </c>
      <c r="AA4" s="44" t="s">
        <v>308</v>
      </c>
      <c r="AB4" s="45" t="s">
        <v>421</v>
      </c>
      <c r="AC4" s="45">
        <v>11</v>
      </c>
      <c r="AD4" s="45">
        <v>63</v>
      </c>
      <c r="AE4" s="45">
        <v>5.7</v>
      </c>
      <c r="AF4" s="45">
        <v>1</v>
      </c>
      <c r="AG4" s="45"/>
      <c r="AH4" s="45"/>
      <c r="AI4" s="45"/>
      <c r="AJ4" s="45"/>
      <c r="AK4" s="45">
        <v>11</v>
      </c>
      <c r="AL4" s="45">
        <v>63</v>
      </c>
      <c r="AM4" s="45">
        <v>5.7</v>
      </c>
      <c r="AN4" s="45">
        <v>1</v>
      </c>
      <c r="AP4" s="44" t="s">
        <v>391</v>
      </c>
      <c r="AQ4" s="45" t="s">
        <v>421</v>
      </c>
      <c r="AR4" s="45">
        <v>6</v>
      </c>
      <c r="AS4" s="45">
        <v>1</v>
      </c>
      <c r="AT4" s="45">
        <v>7</v>
      </c>
      <c r="AU4" s="45">
        <v>1</v>
      </c>
      <c r="AV4" s="45">
        <v>1</v>
      </c>
      <c r="AW4" s="45"/>
      <c r="AX4" s="45"/>
      <c r="AY4" s="45"/>
      <c r="AZ4" s="45"/>
      <c r="BA4" s="45"/>
      <c r="BB4" s="45"/>
      <c r="BC4" s="45"/>
      <c r="BD4" s="45"/>
      <c r="BE4" s="45"/>
      <c r="BG4" s="44" t="s">
        <v>395</v>
      </c>
      <c r="BH4" s="45" t="s">
        <v>421</v>
      </c>
      <c r="BI4" s="45">
        <v>5</v>
      </c>
      <c r="BJ4" s="45">
        <v>5</v>
      </c>
      <c r="BK4" s="45">
        <v>100</v>
      </c>
      <c r="BL4" s="45">
        <v>2</v>
      </c>
      <c r="BM4" s="45">
        <v>2</v>
      </c>
      <c r="BN4" s="45">
        <v>100</v>
      </c>
      <c r="BO4" s="45">
        <v>11</v>
      </c>
      <c r="BP4" s="45"/>
      <c r="BQ4" s="45"/>
      <c r="BR4" s="45"/>
    </row>
    <row r="5" spans="1:70" ht="32" x14ac:dyDescent="0.2">
      <c r="A5" s="1" t="s">
        <v>81</v>
      </c>
      <c r="B5" s="42" t="s">
        <v>303</v>
      </c>
      <c r="C5" s="1">
        <f>VLOOKUP(B5,$O$4:$Y$11,3,FALSE)</f>
        <v>11</v>
      </c>
      <c r="D5" s="1">
        <f>VLOOKUP(B5,$O$4:$Y$11,4,FALSE)</f>
        <v>17</v>
      </c>
      <c r="E5" s="1">
        <f>VLOOKUP(B5,$O$4:$Y$11,5,FALSE)</f>
        <v>64.7</v>
      </c>
      <c r="F5" s="1">
        <f>VLOOKUP(B5,$O$4:$Y$11,6,FALSE)</f>
        <v>132</v>
      </c>
      <c r="G5" s="1">
        <f>VLOOKUP(B5,$O$4:$Y$11,7,FALSE)</f>
        <v>7.8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149.30000000000001</v>
      </c>
      <c r="K5" s="1">
        <f t="shared" si="0"/>
        <v>5</v>
      </c>
      <c r="L5" s="1">
        <f t="shared" si="1"/>
        <v>44</v>
      </c>
      <c r="M5" s="1">
        <f t="shared" si="2"/>
        <v>1</v>
      </c>
      <c r="O5" s="44" t="s">
        <v>304</v>
      </c>
      <c r="P5" s="45" t="s">
        <v>421</v>
      </c>
      <c r="Q5" s="45">
        <v>9</v>
      </c>
      <c r="R5" s="45">
        <v>14</v>
      </c>
      <c r="S5" s="45">
        <v>64.3</v>
      </c>
      <c r="T5" s="45">
        <v>137</v>
      </c>
      <c r="U5" s="45">
        <v>9.8000000000000007</v>
      </c>
      <c r="V5" s="45">
        <v>14.1</v>
      </c>
      <c r="W5" s="45">
        <v>3</v>
      </c>
      <c r="X5" s="45">
        <v>0</v>
      </c>
      <c r="Y5" s="45">
        <v>217.2</v>
      </c>
      <c r="AA5" s="44" t="s">
        <v>307</v>
      </c>
      <c r="AB5" s="45" t="s">
        <v>421</v>
      </c>
      <c r="AC5" s="45">
        <v>6</v>
      </c>
      <c r="AD5" s="45">
        <v>89</v>
      </c>
      <c r="AE5" s="45">
        <v>14.8</v>
      </c>
      <c r="AF5" s="45">
        <v>0</v>
      </c>
      <c r="AG5" s="45"/>
      <c r="AH5" s="45"/>
      <c r="AI5" s="45"/>
      <c r="AJ5" s="45"/>
      <c r="AK5" s="45">
        <v>6</v>
      </c>
      <c r="AL5" s="45">
        <v>89</v>
      </c>
      <c r="AM5" s="45">
        <v>14.8</v>
      </c>
      <c r="AN5" s="45">
        <v>0</v>
      </c>
      <c r="AP5" s="44" t="s">
        <v>378</v>
      </c>
      <c r="AQ5" s="45" t="s">
        <v>421</v>
      </c>
      <c r="AR5" s="45">
        <v>4</v>
      </c>
      <c r="AS5" s="45">
        <v>1</v>
      </c>
      <c r="AT5" s="45">
        <v>5</v>
      </c>
      <c r="AU5" s="45">
        <v>0.5</v>
      </c>
      <c r="AV5" s="45">
        <v>0</v>
      </c>
      <c r="AW5" s="45"/>
      <c r="AX5" s="45"/>
      <c r="AY5" s="45"/>
      <c r="AZ5" s="45"/>
      <c r="BA5" s="45"/>
      <c r="BB5" s="45"/>
      <c r="BC5" s="45"/>
      <c r="BD5" s="45"/>
      <c r="BE5" s="45"/>
      <c r="BG5" s="44" t="s">
        <v>399</v>
      </c>
      <c r="BH5" s="45" t="s">
        <v>421</v>
      </c>
      <c r="BI5" s="45">
        <v>1</v>
      </c>
      <c r="BJ5" s="45">
        <v>1</v>
      </c>
      <c r="BK5" s="45">
        <v>100</v>
      </c>
      <c r="BL5" s="45">
        <v>0</v>
      </c>
      <c r="BM5" s="45">
        <v>0</v>
      </c>
      <c r="BN5" s="45"/>
      <c r="BO5" s="45">
        <v>1</v>
      </c>
      <c r="BP5" s="45"/>
      <c r="BQ5" s="45"/>
      <c r="BR5" s="45"/>
    </row>
    <row r="6" spans="1:70" ht="32" x14ac:dyDescent="0.2">
      <c r="A6" s="1" t="s">
        <v>81</v>
      </c>
      <c r="B6" s="42" t="s">
        <v>304</v>
      </c>
      <c r="C6" s="1">
        <f>VLOOKUP(B6,$O$4:$Y$11,3,FALSE)</f>
        <v>9</v>
      </c>
      <c r="D6" s="1">
        <f>VLOOKUP(B6,$O$4:$Y$11,4,FALSE)</f>
        <v>14</v>
      </c>
      <c r="E6" s="1">
        <f>VLOOKUP(B6,$O$4:$Y$11,5,FALSE)</f>
        <v>64.3</v>
      </c>
      <c r="F6" s="1">
        <f>VLOOKUP(B6,$O$4:$Y$11,6,FALSE)</f>
        <v>137</v>
      </c>
      <c r="G6" s="1">
        <f>VLOOKUP(B6,$O$4:$Y$11,7,FALSE)</f>
        <v>9.8000000000000007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217.2</v>
      </c>
      <c r="K6" s="1">
        <f t="shared" si="0"/>
        <v>3</v>
      </c>
      <c r="L6" s="1">
        <f t="shared" si="1"/>
        <v>1</v>
      </c>
      <c r="M6" s="1">
        <f t="shared" si="2"/>
        <v>0</v>
      </c>
      <c r="O6" s="44" t="s">
        <v>302</v>
      </c>
      <c r="P6" s="45" t="s">
        <v>421</v>
      </c>
      <c r="Q6" s="45">
        <v>3</v>
      </c>
      <c r="R6" s="45">
        <v>4</v>
      </c>
      <c r="S6" s="45">
        <v>75</v>
      </c>
      <c r="T6" s="45">
        <v>13</v>
      </c>
      <c r="U6" s="45">
        <v>3.3</v>
      </c>
      <c r="V6" s="45">
        <v>3.3</v>
      </c>
      <c r="W6" s="45">
        <v>0</v>
      </c>
      <c r="X6" s="45">
        <v>0</v>
      </c>
      <c r="Y6" s="45">
        <v>102.3</v>
      </c>
      <c r="AA6" s="44" t="s">
        <v>303</v>
      </c>
      <c r="AB6" s="45" t="s">
        <v>421</v>
      </c>
      <c r="AC6" s="45">
        <v>5</v>
      </c>
      <c r="AD6" s="45">
        <v>44</v>
      </c>
      <c r="AE6" s="45">
        <v>8.8000000000000007</v>
      </c>
      <c r="AF6" s="45">
        <v>1</v>
      </c>
      <c r="AG6" s="45"/>
      <c r="AH6" s="45"/>
      <c r="AI6" s="45"/>
      <c r="AJ6" s="45"/>
      <c r="AK6" s="45">
        <v>5</v>
      </c>
      <c r="AL6" s="45">
        <v>44</v>
      </c>
      <c r="AM6" s="45">
        <v>8.8000000000000007</v>
      </c>
      <c r="AN6" s="45">
        <v>1</v>
      </c>
      <c r="AP6" s="44" t="s">
        <v>389</v>
      </c>
      <c r="AQ6" s="45" t="s">
        <v>421</v>
      </c>
      <c r="AR6" s="45">
        <v>4</v>
      </c>
      <c r="AS6" s="45">
        <v>1</v>
      </c>
      <c r="AT6" s="45">
        <v>5</v>
      </c>
      <c r="AU6" s="45">
        <v>0</v>
      </c>
      <c r="AV6" s="45">
        <v>0</v>
      </c>
      <c r="AW6" s="45"/>
      <c r="AX6" s="45"/>
      <c r="AY6" s="45"/>
      <c r="AZ6" s="45"/>
      <c r="BA6" s="45"/>
      <c r="BB6" s="45"/>
      <c r="BC6" s="45"/>
      <c r="BD6" s="45"/>
      <c r="BE6" s="45"/>
      <c r="BG6" s="44" t="s">
        <v>400</v>
      </c>
      <c r="BH6" s="45" t="s">
        <v>421</v>
      </c>
      <c r="BI6" s="45"/>
      <c r="BJ6" s="45"/>
      <c r="BK6" s="45"/>
      <c r="BL6" s="45"/>
      <c r="BM6" s="45"/>
      <c r="BN6" s="45"/>
      <c r="BO6" s="45"/>
      <c r="BP6" s="45">
        <v>2</v>
      </c>
      <c r="BQ6" s="45">
        <v>67</v>
      </c>
      <c r="BR6" s="45">
        <v>33.5</v>
      </c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4" t="s">
        <v>309</v>
      </c>
      <c r="AB7" s="45" t="s">
        <v>421</v>
      </c>
      <c r="AC7" s="45">
        <v>3</v>
      </c>
      <c r="AD7" s="45">
        <v>24</v>
      </c>
      <c r="AE7" s="45">
        <v>8</v>
      </c>
      <c r="AF7" s="45">
        <v>0</v>
      </c>
      <c r="AG7" s="45"/>
      <c r="AH7" s="45"/>
      <c r="AI7" s="45"/>
      <c r="AJ7" s="45"/>
      <c r="AK7" s="45">
        <v>3</v>
      </c>
      <c r="AL7" s="45">
        <v>24</v>
      </c>
      <c r="AM7" s="45">
        <v>8</v>
      </c>
      <c r="AN7" s="45">
        <v>0</v>
      </c>
      <c r="AP7" s="44" t="s">
        <v>364</v>
      </c>
      <c r="AQ7" s="45" t="s">
        <v>421</v>
      </c>
      <c r="AR7" s="45">
        <v>2</v>
      </c>
      <c r="AS7" s="45">
        <v>2</v>
      </c>
      <c r="AT7" s="45">
        <v>4</v>
      </c>
      <c r="AU7" s="45">
        <v>0</v>
      </c>
      <c r="AV7" s="45">
        <v>0</v>
      </c>
      <c r="AW7" s="45"/>
      <c r="AX7" s="45"/>
      <c r="AY7" s="45"/>
      <c r="AZ7" s="45"/>
      <c r="BA7" s="45"/>
      <c r="BB7" s="45"/>
      <c r="BC7" s="45"/>
      <c r="BD7" s="45"/>
      <c r="BE7" s="45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4" t="s">
        <v>304</v>
      </c>
      <c r="AB8" s="45" t="s">
        <v>421</v>
      </c>
      <c r="AC8" s="45">
        <v>3</v>
      </c>
      <c r="AD8" s="45">
        <v>1</v>
      </c>
      <c r="AE8" s="45">
        <v>0.3</v>
      </c>
      <c r="AF8" s="45">
        <v>0</v>
      </c>
      <c r="AG8" s="45"/>
      <c r="AH8" s="45"/>
      <c r="AI8" s="45"/>
      <c r="AJ8" s="45"/>
      <c r="AK8" s="45">
        <v>3</v>
      </c>
      <c r="AL8" s="45">
        <v>1</v>
      </c>
      <c r="AM8" s="45">
        <v>0.3</v>
      </c>
      <c r="AN8" s="45">
        <v>0</v>
      </c>
      <c r="AP8" s="44" t="s">
        <v>387</v>
      </c>
      <c r="AQ8" s="45" t="s">
        <v>421</v>
      </c>
      <c r="AR8" s="45">
        <v>2</v>
      </c>
      <c r="AS8" s="45">
        <v>1</v>
      </c>
      <c r="AT8" s="45">
        <v>3</v>
      </c>
      <c r="AU8" s="45">
        <v>0</v>
      </c>
      <c r="AV8" s="45">
        <v>0</v>
      </c>
      <c r="AW8" s="45"/>
      <c r="AX8" s="45"/>
      <c r="AY8" s="45"/>
      <c r="AZ8" s="45"/>
      <c r="BA8" s="45"/>
      <c r="BB8" s="45"/>
      <c r="BC8" s="45"/>
      <c r="BD8" s="45"/>
      <c r="BE8" s="45">
        <v>1</v>
      </c>
    </row>
    <row r="9" spans="1:70" ht="32" x14ac:dyDescent="0.2">
      <c r="A9" s="1"/>
      <c r="B9" s="42"/>
      <c r="P9" s="42"/>
      <c r="Q9" s="1"/>
      <c r="R9" s="1"/>
      <c r="S9" s="1"/>
      <c r="T9" s="1"/>
      <c r="U9" s="1"/>
      <c r="V9" s="1"/>
      <c r="W9" s="1"/>
      <c r="X9" s="1"/>
      <c r="AA9" s="44" t="s">
        <v>313</v>
      </c>
      <c r="AB9" s="45" t="s">
        <v>421</v>
      </c>
      <c r="AC9" s="45">
        <v>2</v>
      </c>
      <c r="AD9" s="45">
        <v>11</v>
      </c>
      <c r="AE9" s="45">
        <v>5.5</v>
      </c>
      <c r="AF9" s="45">
        <v>0</v>
      </c>
      <c r="AG9" s="45"/>
      <c r="AH9" s="45"/>
      <c r="AI9" s="45"/>
      <c r="AJ9" s="45"/>
      <c r="AK9" s="45">
        <v>2</v>
      </c>
      <c r="AL9" s="45">
        <v>11</v>
      </c>
      <c r="AM9" s="45">
        <v>5.5</v>
      </c>
      <c r="AN9" s="45">
        <v>0</v>
      </c>
      <c r="AP9" s="44" t="s">
        <v>344</v>
      </c>
      <c r="AQ9" s="45" t="s">
        <v>421</v>
      </c>
      <c r="AR9" s="45">
        <v>1</v>
      </c>
      <c r="AS9" s="45">
        <v>2</v>
      </c>
      <c r="AT9" s="45">
        <v>3</v>
      </c>
      <c r="AU9" s="45">
        <v>0</v>
      </c>
      <c r="AV9" s="45">
        <v>0</v>
      </c>
      <c r="AW9" s="45"/>
      <c r="AX9" s="45"/>
      <c r="AY9" s="45"/>
      <c r="AZ9" s="45"/>
      <c r="BA9" s="45"/>
      <c r="BB9" s="45"/>
      <c r="BC9" s="45"/>
      <c r="BD9" s="45"/>
      <c r="BE9" s="45"/>
    </row>
    <row r="10" spans="1:70" ht="32" x14ac:dyDescent="0.35">
      <c r="A10" s="14" t="s">
        <v>26</v>
      </c>
      <c r="B10" s="42"/>
      <c r="O10" s="9"/>
      <c r="P10" s="42"/>
      <c r="Q10" s="1"/>
      <c r="R10" s="1"/>
      <c r="S10" s="1"/>
      <c r="T10" s="1"/>
      <c r="U10" s="1"/>
      <c r="V10" s="1"/>
      <c r="W10" s="1"/>
      <c r="X10" s="1"/>
      <c r="AA10" s="44" t="s">
        <v>302</v>
      </c>
      <c r="AB10" s="45" t="s">
        <v>421</v>
      </c>
      <c r="AC10" s="45">
        <v>2</v>
      </c>
      <c r="AD10" s="45">
        <v>6</v>
      </c>
      <c r="AE10" s="45">
        <v>3</v>
      </c>
      <c r="AF10" s="45">
        <v>0</v>
      </c>
      <c r="AG10" s="45"/>
      <c r="AH10" s="45"/>
      <c r="AI10" s="45"/>
      <c r="AJ10" s="45"/>
      <c r="AK10" s="45">
        <v>2</v>
      </c>
      <c r="AL10" s="45">
        <v>6</v>
      </c>
      <c r="AM10" s="45">
        <v>3</v>
      </c>
      <c r="AN10" s="45">
        <v>0</v>
      </c>
      <c r="AP10" s="44" t="s">
        <v>351</v>
      </c>
      <c r="AQ10" s="45" t="s">
        <v>421</v>
      </c>
      <c r="AR10" s="45">
        <v>2</v>
      </c>
      <c r="AS10" s="45">
        <v>1</v>
      </c>
      <c r="AT10" s="45">
        <v>3</v>
      </c>
      <c r="AU10" s="45">
        <v>1</v>
      </c>
      <c r="AV10" s="45">
        <v>0</v>
      </c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4" t="s">
        <v>306</v>
      </c>
      <c r="AB11" s="45" t="s">
        <v>421</v>
      </c>
      <c r="AC11" s="45">
        <v>2</v>
      </c>
      <c r="AD11" s="45">
        <v>6</v>
      </c>
      <c r="AE11" s="45">
        <v>3</v>
      </c>
      <c r="AF11" s="45">
        <v>0</v>
      </c>
      <c r="AG11" s="45"/>
      <c r="AH11" s="45"/>
      <c r="AI11" s="45"/>
      <c r="AJ11" s="45"/>
      <c r="AK11" s="45">
        <v>2</v>
      </c>
      <c r="AL11" s="45">
        <v>6</v>
      </c>
      <c r="AM11" s="45">
        <v>3</v>
      </c>
      <c r="AN11" s="45">
        <v>0</v>
      </c>
      <c r="AP11" s="44" t="s">
        <v>355</v>
      </c>
      <c r="AQ11" s="45" t="s">
        <v>421</v>
      </c>
      <c r="AR11" s="45">
        <v>2</v>
      </c>
      <c r="AS11" s="45">
        <v>1</v>
      </c>
      <c r="AT11" s="45">
        <v>3</v>
      </c>
      <c r="AU11" s="45">
        <v>0.5</v>
      </c>
      <c r="AV11" s="45">
        <v>0.5</v>
      </c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2</v>
      </c>
      <c r="D12">
        <f t="shared" ref="D12:D20" si="4">VLOOKUP(B12,$AA$4:$AN$36,4,FALSE)</f>
        <v>6</v>
      </c>
      <c r="E12">
        <f t="shared" ref="E12:E20" si="5">VLOOKUP(B12,$AA$4:$AN$36,5,FALSE)</f>
        <v>3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4" t="s">
        <v>325</v>
      </c>
      <c r="AB12" s="45" t="s">
        <v>421</v>
      </c>
      <c r="AC12" s="45">
        <v>1</v>
      </c>
      <c r="AD12" s="45">
        <v>5</v>
      </c>
      <c r="AE12" s="45">
        <v>5</v>
      </c>
      <c r="AF12" s="45">
        <v>0</v>
      </c>
      <c r="AG12" s="45">
        <v>4</v>
      </c>
      <c r="AH12" s="45">
        <v>49</v>
      </c>
      <c r="AI12" s="45">
        <v>12.3</v>
      </c>
      <c r="AJ12" s="45">
        <v>1</v>
      </c>
      <c r="AK12" s="45">
        <v>5</v>
      </c>
      <c r="AL12" s="45">
        <v>54</v>
      </c>
      <c r="AM12" s="45">
        <v>10.8</v>
      </c>
      <c r="AN12" s="45">
        <v>1</v>
      </c>
      <c r="AP12" s="44" t="s">
        <v>381</v>
      </c>
      <c r="AQ12" s="45" t="s">
        <v>421</v>
      </c>
      <c r="AR12" s="45">
        <v>2</v>
      </c>
      <c r="AS12" s="45">
        <v>1</v>
      </c>
      <c r="AT12" s="45">
        <v>3</v>
      </c>
      <c r="AU12" s="45">
        <v>1.5</v>
      </c>
      <c r="AV12" s="45">
        <v>0</v>
      </c>
      <c r="AW12" s="45"/>
      <c r="AX12" s="45"/>
      <c r="AY12" s="45"/>
      <c r="AZ12" s="45"/>
      <c r="BA12" s="45"/>
      <c r="BB12" s="45"/>
      <c r="BC12" s="45"/>
      <c r="BD12" s="45"/>
      <c r="BE12" s="45"/>
    </row>
    <row r="13" spans="1:70" ht="32" x14ac:dyDescent="0.2">
      <c r="A13" s="1" t="s">
        <v>116</v>
      </c>
      <c r="B13" s="42" t="s">
        <v>307</v>
      </c>
      <c r="C13">
        <f t="shared" si="3"/>
        <v>6</v>
      </c>
      <c r="D13">
        <f t="shared" si="4"/>
        <v>89</v>
      </c>
      <c r="E13">
        <f t="shared" si="5"/>
        <v>14.8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4" t="s">
        <v>318</v>
      </c>
      <c r="AB13" s="45" t="s">
        <v>421</v>
      </c>
      <c r="AC13" s="45"/>
      <c r="AD13" s="45"/>
      <c r="AE13" s="45"/>
      <c r="AF13" s="45"/>
      <c r="AG13" s="45">
        <v>3</v>
      </c>
      <c r="AH13" s="45">
        <v>35</v>
      </c>
      <c r="AI13" s="45">
        <v>11.7</v>
      </c>
      <c r="AJ13" s="45">
        <v>0</v>
      </c>
      <c r="AK13" s="45">
        <v>3</v>
      </c>
      <c r="AL13" s="45">
        <v>35</v>
      </c>
      <c r="AM13" s="45">
        <v>11.7</v>
      </c>
      <c r="AN13" s="45">
        <v>0</v>
      </c>
      <c r="AP13" s="44" t="s">
        <v>320</v>
      </c>
      <c r="AQ13" s="45" t="s">
        <v>421</v>
      </c>
      <c r="AR13" s="45">
        <v>1</v>
      </c>
      <c r="AS13" s="45">
        <v>1</v>
      </c>
      <c r="AT13" s="45">
        <v>2</v>
      </c>
      <c r="AU13" s="45">
        <v>1</v>
      </c>
      <c r="AV13" s="45">
        <v>0</v>
      </c>
      <c r="AW13" s="45"/>
      <c r="AX13" s="45"/>
      <c r="AY13" s="45"/>
      <c r="AZ13" s="45"/>
      <c r="BA13" s="45"/>
      <c r="BB13" s="45">
        <v>1</v>
      </c>
      <c r="BC13" s="45"/>
      <c r="BD13" s="45"/>
      <c r="BE13" s="45">
        <v>1</v>
      </c>
    </row>
    <row r="14" spans="1:70" ht="32" x14ac:dyDescent="0.2">
      <c r="A14" s="1" t="s">
        <v>116</v>
      </c>
      <c r="B14" s="42" t="s">
        <v>308</v>
      </c>
      <c r="C14">
        <f t="shared" si="3"/>
        <v>11</v>
      </c>
      <c r="D14">
        <f t="shared" si="4"/>
        <v>63</v>
      </c>
      <c r="E14">
        <f t="shared" si="5"/>
        <v>5.7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4" t="s">
        <v>333</v>
      </c>
      <c r="AB14" s="45" t="s">
        <v>421</v>
      </c>
      <c r="AC14" s="45"/>
      <c r="AD14" s="45"/>
      <c r="AE14" s="45"/>
      <c r="AF14" s="45"/>
      <c r="AG14" s="45">
        <v>3</v>
      </c>
      <c r="AH14" s="45">
        <v>34</v>
      </c>
      <c r="AI14" s="45">
        <v>11.3</v>
      </c>
      <c r="AJ14" s="45">
        <v>1</v>
      </c>
      <c r="AK14" s="45">
        <v>3</v>
      </c>
      <c r="AL14" s="45">
        <v>34</v>
      </c>
      <c r="AM14" s="45">
        <v>11.3</v>
      </c>
      <c r="AN14" s="45">
        <v>1</v>
      </c>
      <c r="AP14" s="44" t="s">
        <v>340</v>
      </c>
      <c r="AQ14" s="45" t="s">
        <v>421</v>
      </c>
      <c r="AR14" s="45">
        <v>0</v>
      </c>
      <c r="AS14" s="45">
        <v>2</v>
      </c>
      <c r="AT14" s="45">
        <v>2</v>
      </c>
      <c r="AU14" s="45">
        <v>0</v>
      </c>
      <c r="AV14" s="45">
        <v>0</v>
      </c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70" ht="32" x14ac:dyDescent="0.2">
      <c r="A15" s="1" t="s">
        <v>116</v>
      </c>
      <c r="B15" s="42" t="s">
        <v>309</v>
      </c>
      <c r="C15">
        <f t="shared" si="3"/>
        <v>3</v>
      </c>
      <c r="D15">
        <f t="shared" si="4"/>
        <v>24</v>
      </c>
      <c r="E15">
        <f t="shared" si="5"/>
        <v>8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2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4" t="s">
        <v>324</v>
      </c>
      <c r="AB15" s="45" t="s">
        <v>421</v>
      </c>
      <c r="AC15" s="45"/>
      <c r="AD15" s="45"/>
      <c r="AE15" s="45"/>
      <c r="AF15" s="45"/>
      <c r="AG15" s="45">
        <v>3</v>
      </c>
      <c r="AH15" s="45">
        <v>24</v>
      </c>
      <c r="AI15" s="45">
        <v>8</v>
      </c>
      <c r="AJ15" s="45">
        <v>0</v>
      </c>
      <c r="AK15" s="45">
        <v>3</v>
      </c>
      <c r="AL15" s="45">
        <v>24</v>
      </c>
      <c r="AM15" s="45">
        <v>8</v>
      </c>
      <c r="AN15" s="45">
        <v>0</v>
      </c>
      <c r="AP15" s="44" t="s">
        <v>343</v>
      </c>
      <c r="AQ15" s="45" t="s">
        <v>421</v>
      </c>
      <c r="AR15" s="45">
        <v>2</v>
      </c>
      <c r="AS15" s="45">
        <v>0</v>
      </c>
      <c r="AT15" s="45">
        <v>2</v>
      </c>
      <c r="AU15" s="45">
        <v>0</v>
      </c>
      <c r="AV15" s="45">
        <v>0</v>
      </c>
      <c r="AW15" s="45"/>
      <c r="AX15" s="45"/>
      <c r="AY15" s="45"/>
      <c r="AZ15" s="45"/>
      <c r="BA15" s="45"/>
      <c r="BB15" s="45"/>
      <c r="BC15" s="45"/>
      <c r="BD15" s="45"/>
      <c r="BE15" s="45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4" t="s">
        <v>329</v>
      </c>
      <c r="AB16" s="45" t="s">
        <v>421</v>
      </c>
      <c r="AC16" s="45"/>
      <c r="AD16" s="45"/>
      <c r="AE16" s="45"/>
      <c r="AF16" s="45"/>
      <c r="AG16" s="45">
        <v>2</v>
      </c>
      <c r="AH16" s="45">
        <v>22</v>
      </c>
      <c r="AI16" s="45">
        <v>11</v>
      </c>
      <c r="AJ16" s="45">
        <v>0</v>
      </c>
      <c r="AK16" s="45">
        <v>2</v>
      </c>
      <c r="AL16" s="45">
        <v>22</v>
      </c>
      <c r="AM16" s="45">
        <v>11</v>
      </c>
      <c r="AN16" s="45">
        <v>0</v>
      </c>
      <c r="AP16" s="44" t="s">
        <v>349</v>
      </c>
      <c r="AQ16" s="45" t="s">
        <v>421</v>
      </c>
      <c r="AR16" s="45">
        <v>1</v>
      </c>
      <c r="AS16" s="45">
        <v>1</v>
      </c>
      <c r="AT16" s="45">
        <v>2</v>
      </c>
      <c r="AU16" s="45">
        <v>1</v>
      </c>
      <c r="AV16" s="45">
        <v>1</v>
      </c>
      <c r="AW16" s="45"/>
      <c r="AX16" s="45"/>
      <c r="AY16" s="45"/>
      <c r="AZ16" s="45"/>
      <c r="BA16" s="45"/>
      <c r="BB16" s="45"/>
      <c r="BC16" s="45"/>
      <c r="BD16" s="45"/>
      <c r="BE16" s="45"/>
    </row>
    <row r="17" spans="1:57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2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4" t="s">
        <v>326</v>
      </c>
      <c r="AB17" s="45" t="s">
        <v>421</v>
      </c>
      <c r="AC17" s="45"/>
      <c r="AD17" s="45"/>
      <c r="AE17" s="45"/>
      <c r="AF17" s="45"/>
      <c r="AG17" s="45">
        <v>2</v>
      </c>
      <c r="AH17" s="45">
        <v>16</v>
      </c>
      <c r="AI17" s="45">
        <v>8</v>
      </c>
      <c r="AJ17" s="45">
        <v>1</v>
      </c>
      <c r="AK17" s="45">
        <v>2</v>
      </c>
      <c r="AL17" s="45">
        <v>16</v>
      </c>
      <c r="AM17" s="45">
        <v>8</v>
      </c>
      <c r="AN17" s="45">
        <v>1</v>
      </c>
      <c r="AP17" s="44" t="s">
        <v>361</v>
      </c>
      <c r="AQ17" s="45" t="s">
        <v>421</v>
      </c>
      <c r="AR17" s="45">
        <v>2</v>
      </c>
      <c r="AS17" s="45">
        <v>0</v>
      </c>
      <c r="AT17" s="45">
        <v>2</v>
      </c>
      <c r="AU17" s="45">
        <v>0</v>
      </c>
      <c r="AV17" s="45">
        <v>0</v>
      </c>
      <c r="AW17" s="45"/>
      <c r="AX17" s="45"/>
      <c r="AY17" s="45"/>
      <c r="AZ17" s="45"/>
      <c r="BA17" s="45"/>
      <c r="BB17" s="45"/>
      <c r="BC17" s="45"/>
      <c r="BD17" s="45"/>
      <c r="BE17" s="45"/>
    </row>
    <row r="18" spans="1:57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2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4" t="s">
        <v>322</v>
      </c>
      <c r="AB18" s="45" t="s">
        <v>421</v>
      </c>
      <c r="AC18" s="45"/>
      <c r="AD18" s="45"/>
      <c r="AE18" s="45"/>
      <c r="AF18" s="45"/>
      <c r="AG18" s="45">
        <v>2</v>
      </c>
      <c r="AH18" s="45">
        <v>10</v>
      </c>
      <c r="AI18" s="45">
        <v>5</v>
      </c>
      <c r="AJ18" s="45">
        <v>1</v>
      </c>
      <c r="AK18" s="45">
        <v>2</v>
      </c>
      <c r="AL18" s="45">
        <v>10</v>
      </c>
      <c r="AM18" s="45">
        <v>5</v>
      </c>
      <c r="AN18" s="45">
        <v>1</v>
      </c>
      <c r="AP18" s="44" t="s">
        <v>365</v>
      </c>
      <c r="AQ18" s="45" t="s">
        <v>421</v>
      </c>
      <c r="AR18" s="45">
        <v>0</v>
      </c>
      <c r="AS18" s="45">
        <v>2</v>
      </c>
      <c r="AT18" s="45">
        <v>2</v>
      </c>
      <c r="AU18" s="45">
        <v>0.5</v>
      </c>
      <c r="AV18" s="45">
        <v>0</v>
      </c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ht="32" x14ac:dyDescent="0.2">
      <c r="A19" s="1" t="s">
        <v>116</v>
      </c>
      <c r="B19" s="42" t="s">
        <v>313</v>
      </c>
      <c r="C19">
        <f t="shared" si="3"/>
        <v>2</v>
      </c>
      <c r="D19">
        <f t="shared" si="4"/>
        <v>11</v>
      </c>
      <c r="E19">
        <f t="shared" si="5"/>
        <v>5.5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2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4" t="s">
        <v>323</v>
      </c>
      <c r="AB19" s="45" t="s">
        <v>421</v>
      </c>
      <c r="AC19" s="45"/>
      <c r="AD19" s="45"/>
      <c r="AE19" s="45"/>
      <c r="AF19" s="45"/>
      <c r="AG19" s="45">
        <v>1</v>
      </c>
      <c r="AH19" s="45">
        <v>42</v>
      </c>
      <c r="AI19" s="45">
        <v>42</v>
      </c>
      <c r="AJ19" s="45">
        <v>0</v>
      </c>
      <c r="AK19" s="45">
        <v>1</v>
      </c>
      <c r="AL19" s="45">
        <v>42</v>
      </c>
      <c r="AM19" s="45">
        <v>42</v>
      </c>
      <c r="AN19" s="45">
        <v>0</v>
      </c>
      <c r="AP19" s="44" t="s">
        <v>372</v>
      </c>
      <c r="AQ19" s="45" t="s">
        <v>421</v>
      </c>
      <c r="AR19" s="45">
        <v>1</v>
      </c>
      <c r="AS19" s="45">
        <v>1</v>
      </c>
      <c r="AT19" s="45">
        <v>2</v>
      </c>
      <c r="AU19" s="45">
        <v>0</v>
      </c>
      <c r="AV19" s="45">
        <v>0</v>
      </c>
      <c r="AW19" s="45"/>
      <c r="AX19" s="45"/>
      <c r="AY19" s="45"/>
      <c r="AZ19" s="45"/>
      <c r="BA19" s="45"/>
      <c r="BB19" s="45"/>
      <c r="BC19" s="45"/>
      <c r="BD19" s="45"/>
      <c r="BE19" s="45"/>
    </row>
    <row r="20" spans="1:57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2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4" t="s">
        <v>320</v>
      </c>
      <c r="AB20" s="45" t="s">
        <v>421</v>
      </c>
      <c r="AC20" s="45"/>
      <c r="AD20" s="45"/>
      <c r="AE20" s="45"/>
      <c r="AF20" s="45"/>
      <c r="AG20" s="45">
        <v>1</v>
      </c>
      <c r="AH20" s="45">
        <v>38</v>
      </c>
      <c r="AI20" s="45">
        <v>38</v>
      </c>
      <c r="AJ20" s="45">
        <v>0</v>
      </c>
      <c r="AK20" s="45">
        <v>1</v>
      </c>
      <c r="AL20" s="45">
        <v>38</v>
      </c>
      <c r="AM20" s="45">
        <v>38</v>
      </c>
      <c r="AN20" s="45">
        <v>0</v>
      </c>
      <c r="AP20" s="44" t="s">
        <v>386</v>
      </c>
      <c r="AQ20" s="45" t="s">
        <v>421</v>
      </c>
      <c r="AR20" s="45">
        <v>2</v>
      </c>
      <c r="AS20" s="45">
        <v>0</v>
      </c>
      <c r="AT20" s="45">
        <v>2</v>
      </c>
      <c r="AU20" s="45">
        <v>1</v>
      </c>
      <c r="AV20" s="45">
        <v>0</v>
      </c>
      <c r="AW20" s="45"/>
      <c r="AX20" s="45"/>
      <c r="AY20" s="45"/>
      <c r="AZ20" s="45"/>
      <c r="BA20" s="45"/>
      <c r="BB20" s="45"/>
      <c r="BC20" s="45"/>
      <c r="BD20" s="45"/>
      <c r="BE20" s="45"/>
    </row>
    <row r="21" spans="1:57" ht="32" x14ac:dyDescent="0.2">
      <c r="A21" s="1"/>
      <c r="B21" s="42"/>
      <c r="O21" s="42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4" t="s">
        <v>336</v>
      </c>
      <c r="AB21" s="45" t="s">
        <v>421</v>
      </c>
      <c r="AC21" s="45"/>
      <c r="AD21" s="45"/>
      <c r="AE21" s="45"/>
      <c r="AF21" s="45"/>
      <c r="AG21" s="45">
        <v>1</v>
      </c>
      <c r="AH21" s="45">
        <v>6</v>
      </c>
      <c r="AI21" s="45">
        <v>6</v>
      </c>
      <c r="AJ21" s="45">
        <v>0</v>
      </c>
      <c r="AK21" s="45">
        <v>1</v>
      </c>
      <c r="AL21" s="45">
        <v>6</v>
      </c>
      <c r="AM21" s="45">
        <v>6</v>
      </c>
      <c r="AN21" s="45">
        <v>0</v>
      </c>
      <c r="AP21" s="44" t="s">
        <v>393</v>
      </c>
      <c r="AQ21" s="45" t="s">
        <v>421</v>
      </c>
      <c r="AR21" s="45">
        <v>1</v>
      </c>
      <c r="AS21" s="45">
        <v>1</v>
      </c>
      <c r="AT21" s="45">
        <v>2</v>
      </c>
      <c r="AU21" s="45">
        <v>0.5</v>
      </c>
      <c r="AV21" s="45">
        <v>0.5</v>
      </c>
      <c r="AW21" s="45"/>
      <c r="AX21" s="45"/>
      <c r="AY21" s="45"/>
      <c r="AZ21" s="45"/>
      <c r="BA21" s="45"/>
      <c r="BB21" s="45"/>
      <c r="BC21" s="45"/>
      <c r="BD21" s="45"/>
      <c r="BE21" s="45"/>
    </row>
    <row r="22" spans="1:57" ht="32" x14ac:dyDescent="0.3">
      <c r="A22" s="13" t="s">
        <v>27</v>
      </c>
      <c r="B22" s="42"/>
      <c r="AA22" s="44" t="s">
        <v>328</v>
      </c>
      <c r="AB22" s="45" t="s">
        <v>421</v>
      </c>
      <c r="AC22" s="45"/>
      <c r="AD22" s="45"/>
      <c r="AE22" s="45"/>
      <c r="AF22" s="45"/>
      <c r="AG22" s="45">
        <v>1</v>
      </c>
      <c r="AH22" s="45">
        <v>6</v>
      </c>
      <c r="AI22" s="45">
        <v>6</v>
      </c>
      <c r="AJ22" s="45">
        <v>0</v>
      </c>
      <c r="AK22" s="45">
        <v>1</v>
      </c>
      <c r="AL22" s="45">
        <v>6</v>
      </c>
      <c r="AM22" s="45">
        <v>6</v>
      </c>
      <c r="AN22" s="45">
        <v>0</v>
      </c>
      <c r="AP22" s="44" t="s">
        <v>341</v>
      </c>
      <c r="AQ22" s="45" t="s">
        <v>421</v>
      </c>
      <c r="AR22" s="45">
        <v>0</v>
      </c>
      <c r="AS22" s="45">
        <v>1</v>
      </c>
      <c r="AT22" s="45">
        <v>1</v>
      </c>
      <c r="AU22" s="45">
        <v>0</v>
      </c>
      <c r="AV22" s="45">
        <v>0</v>
      </c>
      <c r="AW22" s="45"/>
      <c r="AX22" s="45"/>
      <c r="AY22" s="45"/>
      <c r="AZ22" s="45"/>
      <c r="BA22" s="45"/>
      <c r="BB22" s="45"/>
      <c r="BC22" s="45"/>
      <c r="BD22" s="45"/>
      <c r="BE22" s="45"/>
    </row>
    <row r="23" spans="1:57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AP23" s="44" t="s">
        <v>318</v>
      </c>
      <c r="AQ23" s="45" t="s">
        <v>421</v>
      </c>
      <c r="AR23" s="45">
        <v>1</v>
      </c>
      <c r="AS23" s="45">
        <v>0</v>
      </c>
      <c r="AT23" s="45">
        <v>1</v>
      </c>
      <c r="AU23" s="45">
        <v>0</v>
      </c>
      <c r="AV23" s="45">
        <v>0</v>
      </c>
      <c r="AW23" s="45"/>
      <c r="AX23" s="45"/>
      <c r="AY23" s="45"/>
      <c r="AZ23" s="45"/>
      <c r="BA23" s="45"/>
      <c r="BB23" s="45"/>
      <c r="BC23" s="45"/>
      <c r="BD23" s="45"/>
      <c r="BE23" s="45"/>
    </row>
    <row r="24" spans="1:57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AP24" s="44" t="s">
        <v>362</v>
      </c>
      <c r="AQ24" s="45" t="s">
        <v>421</v>
      </c>
      <c r="AR24" s="45">
        <v>1</v>
      </c>
      <c r="AS24" s="45">
        <v>0</v>
      </c>
      <c r="AT24" s="45">
        <v>1</v>
      </c>
      <c r="AU24" s="45">
        <v>0</v>
      </c>
      <c r="AV24" s="45">
        <v>0</v>
      </c>
      <c r="AW24" s="45"/>
      <c r="AX24" s="45"/>
      <c r="AY24" s="45"/>
      <c r="AZ24" s="45"/>
      <c r="BA24" s="45"/>
      <c r="BB24" s="45"/>
      <c r="BC24" s="45"/>
      <c r="BD24" s="45"/>
      <c r="BE24" s="45"/>
    </row>
    <row r="25" spans="1:57" ht="32" x14ac:dyDescent="0.2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4" t="s">
        <v>370</v>
      </c>
      <c r="AQ25" s="45" t="s">
        <v>421</v>
      </c>
      <c r="AR25" s="45">
        <v>1</v>
      </c>
      <c r="AS25" s="45">
        <v>0</v>
      </c>
      <c r="AT25" s="45">
        <v>1</v>
      </c>
      <c r="AU25" s="45">
        <v>1</v>
      </c>
      <c r="AV25" s="45">
        <v>0</v>
      </c>
      <c r="AW25" s="45"/>
      <c r="AX25" s="45"/>
      <c r="AY25" s="45"/>
      <c r="AZ25" s="45"/>
      <c r="BA25" s="45"/>
      <c r="BB25" s="45"/>
      <c r="BC25" s="45"/>
      <c r="BD25" s="45"/>
      <c r="BE25" s="45"/>
    </row>
    <row r="26" spans="1:57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4" t="s">
        <v>371</v>
      </c>
      <c r="AQ26" s="45" t="s">
        <v>421</v>
      </c>
      <c r="AR26" s="45">
        <v>0</v>
      </c>
      <c r="AS26" s="45">
        <v>1</v>
      </c>
      <c r="AT26" s="45">
        <v>1</v>
      </c>
      <c r="AU26" s="45">
        <v>0</v>
      </c>
      <c r="AV26" s="45">
        <v>0</v>
      </c>
      <c r="AW26" s="45"/>
      <c r="AX26" s="45"/>
      <c r="AY26" s="45"/>
      <c r="AZ26" s="45"/>
      <c r="BA26" s="45"/>
      <c r="BB26" s="45"/>
      <c r="BC26" s="45"/>
      <c r="BD26" s="45"/>
      <c r="BE26" s="45"/>
    </row>
    <row r="27" spans="1:57" ht="32" x14ac:dyDescent="0.2">
      <c r="A27" s="1" t="s">
        <v>98</v>
      </c>
      <c r="B27" s="42" t="s">
        <v>318</v>
      </c>
      <c r="C27">
        <f t="shared" si="10"/>
        <v>3</v>
      </c>
      <c r="D27">
        <f t="shared" si="11"/>
        <v>35</v>
      </c>
      <c r="E27">
        <f t="shared" si="12"/>
        <v>11.7</v>
      </c>
      <c r="F27">
        <f t="shared" si="13"/>
        <v>0</v>
      </c>
      <c r="AP27" s="44" t="s">
        <v>325</v>
      </c>
      <c r="AQ27" s="45" t="s">
        <v>421</v>
      </c>
      <c r="AR27" s="45">
        <v>1</v>
      </c>
      <c r="AS27" s="45">
        <v>0</v>
      </c>
      <c r="AT27" s="45">
        <v>1</v>
      </c>
      <c r="AU27" s="45">
        <v>0</v>
      </c>
      <c r="AV27" s="45">
        <v>0</v>
      </c>
      <c r="AW27" s="45"/>
      <c r="AX27" s="45"/>
      <c r="AY27" s="45"/>
      <c r="AZ27" s="45"/>
      <c r="BA27" s="45"/>
      <c r="BB27" s="45"/>
      <c r="BC27" s="45"/>
      <c r="BD27" s="45"/>
      <c r="BE27" s="45"/>
    </row>
    <row r="28" spans="1:57" ht="32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4" t="s">
        <v>376</v>
      </c>
      <c r="AQ28" s="45" t="s">
        <v>421</v>
      </c>
      <c r="AR28" s="45">
        <v>0</v>
      </c>
      <c r="AS28" s="45">
        <v>1</v>
      </c>
      <c r="AT28" s="45">
        <v>1</v>
      </c>
      <c r="AU28" s="45">
        <v>0</v>
      </c>
      <c r="AV28" s="45">
        <v>0</v>
      </c>
      <c r="AW28" s="45"/>
      <c r="AX28" s="45"/>
      <c r="AY28" s="45"/>
      <c r="AZ28" s="45"/>
      <c r="BA28" s="45"/>
      <c r="BB28" s="45"/>
      <c r="BC28" s="45"/>
      <c r="BD28" s="45"/>
      <c r="BE28" s="45"/>
    </row>
    <row r="29" spans="1:57" ht="30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38</v>
      </c>
      <c r="E29">
        <f t="shared" si="12"/>
        <v>38</v>
      </c>
      <c r="F29">
        <f t="shared" si="13"/>
        <v>0</v>
      </c>
      <c r="AP29" s="44" t="s">
        <v>380</v>
      </c>
      <c r="AQ29" s="45" t="s">
        <v>421</v>
      </c>
      <c r="AR29" s="45">
        <v>1</v>
      </c>
      <c r="AS29" s="45">
        <v>0</v>
      </c>
      <c r="AT29" s="45">
        <v>1</v>
      </c>
      <c r="AU29" s="45">
        <v>0</v>
      </c>
      <c r="AV29" s="45">
        <v>0</v>
      </c>
      <c r="AW29" s="45"/>
      <c r="AX29" s="45"/>
      <c r="AY29" s="45"/>
      <c r="AZ29" s="45"/>
      <c r="BA29" s="45"/>
      <c r="BB29" s="45"/>
      <c r="BC29" s="45"/>
      <c r="BD29" s="45"/>
      <c r="BE29" s="45"/>
    </row>
    <row r="30" spans="1:57" ht="32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44" t="s">
        <v>384</v>
      </c>
      <c r="AQ30" s="45" t="s">
        <v>421</v>
      </c>
      <c r="AR30" s="45">
        <v>1</v>
      </c>
      <c r="AS30" s="45">
        <v>0</v>
      </c>
      <c r="AT30" s="45">
        <v>1</v>
      </c>
      <c r="AU30" s="45">
        <v>0.5</v>
      </c>
      <c r="AV30" s="45">
        <v>0</v>
      </c>
      <c r="AW30" s="45"/>
      <c r="AX30" s="45"/>
      <c r="AY30" s="45"/>
      <c r="AZ30" s="45"/>
      <c r="BA30" s="45"/>
      <c r="BB30" s="45"/>
      <c r="BC30" s="45"/>
      <c r="BD30" s="45"/>
      <c r="BE30" s="45"/>
    </row>
    <row r="31" spans="1:57" ht="32" x14ac:dyDescent="0.2">
      <c r="A31" s="1" t="s">
        <v>98</v>
      </c>
      <c r="B31" s="42" t="s">
        <v>322</v>
      </c>
      <c r="C31">
        <f t="shared" si="10"/>
        <v>2</v>
      </c>
      <c r="D31">
        <f t="shared" si="11"/>
        <v>10</v>
      </c>
      <c r="E31">
        <f t="shared" si="12"/>
        <v>5</v>
      </c>
      <c r="F31">
        <f t="shared" si="13"/>
        <v>1</v>
      </c>
      <c r="AP31" s="44" t="s">
        <v>431</v>
      </c>
      <c r="AQ31" s="45" t="s">
        <v>421</v>
      </c>
      <c r="AR31" s="45">
        <v>1</v>
      </c>
      <c r="AS31" s="45">
        <v>0</v>
      </c>
      <c r="AT31" s="45">
        <v>1</v>
      </c>
      <c r="AU31" s="45">
        <v>0</v>
      </c>
      <c r="AV31" s="45">
        <v>0</v>
      </c>
      <c r="AW31" s="45"/>
      <c r="AX31" s="45"/>
      <c r="AY31" s="45"/>
      <c r="AZ31" s="45"/>
      <c r="BA31" s="45"/>
      <c r="BB31" s="45"/>
      <c r="BC31" s="45"/>
      <c r="BD31" s="45"/>
      <c r="BE31" s="45"/>
    </row>
    <row r="32" spans="1:57" ht="32" x14ac:dyDescent="0.2">
      <c r="A32" s="1" t="s">
        <v>98</v>
      </c>
      <c r="B32" s="42" t="s">
        <v>323</v>
      </c>
      <c r="C32">
        <f t="shared" si="10"/>
        <v>1</v>
      </c>
      <c r="D32">
        <f t="shared" si="11"/>
        <v>42</v>
      </c>
      <c r="E32">
        <f t="shared" si="12"/>
        <v>42</v>
      </c>
      <c r="F32">
        <f t="shared" si="13"/>
        <v>0</v>
      </c>
      <c r="AP32" s="44" t="s">
        <v>324</v>
      </c>
      <c r="AQ32" s="45" t="s">
        <v>421</v>
      </c>
      <c r="AR32" s="45"/>
      <c r="AS32" s="45"/>
      <c r="AT32" s="45"/>
      <c r="AU32" s="45">
        <v>0</v>
      </c>
      <c r="AV32" s="45">
        <v>0</v>
      </c>
      <c r="AW32" s="45"/>
      <c r="AX32" s="45"/>
      <c r="AY32" s="45"/>
      <c r="AZ32" s="45"/>
      <c r="BA32" s="45"/>
      <c r="BB32" s="45">
        <v>1</v>
      </c>
      <c r="BC32" s="45"/>
      <c r="BD32" s="45"/>
      <c r="BE32" s="45">
        <v>0</v>
      </c>
    </row>
    <row r="33" spans="1:6" ht="30" x14ac:dyDescent="0.2">
      <c r="A33" s="1" t="s">
        <v>98</v>
      </c>
      <c r="B33" s="42" t="s">
        <v>324</v>
      </c>
      <c r="C33">
        <f t="shared" si="10"/>
        <v>3</v>
      </c>
      <c r="D33">
        <f t="shared" si="11"/>
        <v>24</v>
      </c>
      <c r="E33">
        <f t="shared" si="12"/>
        <v>8</v>
      </c>
      <c r="F33">
        <f t="shared" si="13"/>
        <v>0</v>
      </c>
    </row>
    <row r="34" spans="1:6" ht="30" x14ac:dyDescent="0.2">
      <c r="A34" s="1" t="s">
        <v>98</v>
      </c>
      <c r="B34" s="42" t="s">
        <v>325</v>
      </c>
      <c r="C34">
        <f t="shared" si="10"/>
        <v>4</v>
      </c>
      <c r="D34">
        <f t="shared" si="11"/>
        <v>49</v>
      </c>
      <c r="E34">
        <f t="shared" si="12"/>
        <v>12.3</v>
      </c>
      <c r="F34">
        <f t="shared" si="13"/>
        <v>1</v>
      </c>
    </row>
    <row r="35" spans="1:6" x14ac:dyDescent="0.2">
      <c r="A35" s="1" t="s">
        <v>98</v>
      </c>
      <c r="B35" s="42" t="s">
        <v>326</v>
      </c>
      <c r="C35">
        <f t="shared" si="10"/>
        <v>2</v>
      </c>
      <c r="D35">
        <f t="shared" si="11"/>
        <v>16</v>
      </c>
      <c r="E35">
        <f t="shared" si="12"/>
        <v>8</v>
      </c>
      <c r="F35">
        <f t="shared" si="13"/>
        <v>1</v>
      </c>
    </row>
    <row r="36" spans="1:6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x14ac:dyDescent="0.2">
      <c r="A37" s="1" t="s">
        <v>98</v>
      </c>
      <c r="B37" s="42" t="s">
        <v>328</v>
      </c>
      <c r="C37">
        <f t="shared" si="10"/>
        <v>1</v>
      </c>
      <c r="D37">
        <f t="shared" si="11"/>
        <v>6</v>
      </c>
      <c r="E37">
        <f t="shared" si="12"/>
        <v>6</v>
      </c>
      <c r="F37">
        <f t="shared" si="13"/>
        <v>0</v>
      </c>
    </row>
    <row r="38" spans="1:6" ht="30" x14ac:dyDescent="0.2">
      <c r="A38" s="1" t="s">
        <v>98</v>
      </c>
      <c r="B38" s="42" t="s">
        <v>329</v>
      </c>
      <c r="C38">
        <f t="shared" si="10"/>
        <v>2</v>
      </c>
      <c r="D38">
        <f t="shared" si="11"/>
        <v>22</v>
      </c>
      <c r="E38">
        <f t="shared" si="12"/>
        <v>11</v>
      </c>
      <c r="F38">
        <f t="shared" si="13"/>
        <v>0</v>
      </c>
    </row>
    <row r="39" spans="1:6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ht="30" x14ac:dyDescent="0.2">
      <c r="A42" s="1" t="s">
        <v>78</v>
      </c>
      <c r="B42" s="42" t="s">
        <v>333</v>
      </c>
      <c r="C42">
        <f t="shared" si="10"/>
        <v>3</v>
      </c>
      <c r="D42">
        <f t="shared" si="11"/>
        <v>34</v>
      </c>
      <c r="E42">
        <f t="shared" si="12"/>
        <v>11.3</v>
      </c>
      <c r="F42">
        <f t="shared" si="13"/>
        <v>1</v>
      </c>
    </row>
    <row r="43" spans="1:6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78</v>
      </c>
      <c r="B45" s="42" t="s">
        <v>336</v>
      </c>
      <c r="C45">
        <f t="shared" si="10"/>
        <v>1</v>
      </c>
      <c r="D45">
        <f t="shared" si="11"/>
        <v>6</v>
      </c>
      <c r="E45">
        <f t="shared" si="12"/>
        <v>6</v>
      </c>
      <c r="F45">
        <f t="shared" si="13"/>
        <v>0</v>
      </c>
    </row>
    <row r="46" spans="1:6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/>
      <c r="B47" s="42"/>
    </row>
    <row r="48" spans="1:6" x14ac:dyDescent="0.2">
      <c r="A48" s="1"/>
      <c r="B48" s="42"/>
    </row>
    <row r="49" spans="1:13" x14ac:dyDescent="0.2">
      <c r="A49" s="1"/>
      <c r="B49" s="42"/>
    </row>
    <row r="50" spans="1:13" x14ac:dyDescent="0.2">
      <c r="A50" s="1"/>
      <c r="B50" s="42"/>
    </row>
    <row r="51" spans="1:13" ht="25" x14ac:dyDescent="0.3">
      <c r="A51" s="12" t="s">
        <v>47</v>
      </c>
      <c r="B51" s="42"/>
    </row>
    <row r="52" spans="1:13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</row>
    <row r="55" spans="1:13" x14ac:dyDescent="0.2">
      <c r="A55" s="1" t="s">
        <v>101</v>
      </c>
      <c r="B55" s="42" t="s">
        <v>340</v>
      </c>
      <c r="C55">
        <f t="shared" si="14"/>
        <v>0</v>
      </c>
      <c r="D55">
        <f t="shared" si="15"/>
        <v>2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84</v>
      </c>
      <c r="B56" s="42" t="s">
        <v>341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90</v>
      </c>
      <c r="B58" s="42" t="s">
        <v>343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90</v>
      </c>
      <c r="B59" s="42" t="s">
        <v>344</v>
      </c>
      <c r="C59">
        <f t="shared" si="14"/>
        <v>1</v>
      </c>
      <c r="D59">
        <f t="shared" si="15"/>
        <v>2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101</v>
      </c>
      <c r="B64" s="42" t="s">
        <v>349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2</v>
      </c>
      <c r="D70">
        <f t="shared" si="15"/>
        <v>1</v>
      </c>
      <c r="E70">
        <f t="shared" si="16"/>
        <v>3</v>
      </c>
      <c r="F70">
        <f t="shared" si="17"/>
        <v>0.5</v>
      </c>
      <c r="G70">
        <f t="shared" si="18"/>
        <v>0.5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0</v>
      </c>
      <c r="D80">
        <f t="shared" si="15"/>
        <v>2</v>
      </c>
      <c r="E80">
        <f t="shared" si="16"/>
        <v>2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1</v>
      </c>
      <c r="D87">
        <f t="shared" si="15"/>
        <v>1</v>
      </c>
      <c r="E87">
        <f t="shared" si="16"/>
        <v>2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0</v>
      </c>
      <c r="D91">
        <f t="shared" si="15"/>
        <v>1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4</v>
      </c>
      <c r="D93">
        <f t="shared" si="15"/>
        <v>1</v>
      </c>
      <c r="E93">
        <f t="shared" si="16"/>
        <v>5</v>
      </c>
      <c r="F93">
        <f t="shared" si="17"/>
        <v>0.5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2</v>
      </c>
      <c r="D96">
        <f t="shared" si="15"/>
        <v>1</v>
      </c>
      <c r="E96">
        <f t="shared" si="16"/>
        <v>3</v>
      </c>
      <c r="F96">
        <f t="shared" si="17"/>
        <v>1.5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1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>
        <f t="shared" si="14"/>
        <v>2</v>
      </c>
      <c r="D102">
        <f t="shared" si="15"/>
        <v>1</v>
      </c>
      <c r="E102">
        <f t="shared" si="16"/>
        <v>3</v>
      </c>
      <c r="F102">
        <f t="shared" si="17"/>
        <v>0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1</v>
      </c>
      <c r="M102">
        <f t="shared" si="24"/>
        <v>0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4</v>
      </c>
      <c r="D104">
        <f t="shared" si="15"/>
        <v>1</v>
      </c>
      <c r="E104">
        <f t="shared" si="16"/>
        <v>5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6</v>
      </c>
      <c r="D106">
        <f t="shared" si="15"/>
        <v>1</v>
      </c>
      <c r="E106">
        <f t="shared" si="16"/>
        <v>7</v>
      </c>
      <c r="F106">
        <f t="shared" si="17"/>
        <v>1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42" t="s">
        <v>393</v>
      </c>
      <c r="C108">
        <f t="shared" si="14"/>
        <v>1</v>
      </c>
      <c r="D108">
        <f t="shared" si="15"/>
        <v>1</v>
      </c>
      <c r="E108">
        <f t="shared" si="16"/>
        <v>2</v>
      </c>
      <c r="F108">
        <f t="shared" si="17"/>
        <v>0.5</v>
      </c>
      <c r="G108">
        <f t="shared" si="18"/>
        <v>0.5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>
        <f t="shared" si="14"/>
        <v>1</v>
      </c>
      <c r="D109">
        <f t="shared" si="15"/>
        <v>0</v>
      </c>
      <c r="E109">
        <f t="shared" si="16"/>
        <v>1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11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>
        <f t="shared" si="25"/>
        <v>1</v>
      </c>
      <c r="D117">
        <f t="shared" si="26"/>
        <v>1</v>
      </c>
      <c r="E117">
        <f t="shared" si="27"/>
        <v>0</v>
      </c>
      <c r="F117">
        <f t="shared" si="28"/>
        <v>0</v>
      </c>
      <c r="G117">
        <f t="shared" si="29"/>
        <v>1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2</v>
      </c>
      <c r="I118">
        <f t="shared" si="31"/>
        <v>67</v>
      </c>
      <c r="J118">
        <f t="shared" si="32"/>
        <v>33.5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7D57-D687-2F4F-A926-338B63115F61}">
  <dimension ref="A1:O51"/>
  <sheetViews>
    <sheetView workbookViewId="0">
      <selection sqref="A1:O51"/>
    </sheetView>
  </sheetViews>
  <sheetFormatPr baseColWidth="10" defaultRowHeight="16" x14ac:dyDescent="0.2"/>
  <sheetData>
    <row r="1" spans="1:15" x14ac:dyDescent="0.2">
      <c r="A1" s="42" t="s">
        <v>2</v>
      </c>
      <c r="B1" s="42" t="s">
        <v>36</v>
      </c>
      <c r="C1" s="42" t="s">
        <v>37</v>
      </c>
      <c r="D1" s="42" t="s">
        <v>38</v>
      </c>
      <c r="E1" s="42" t="s">
        <v>428</v>
      </c>
      <c r="F1" s="42" t="s">
        <v>429</v>
      </c>
      <c r="G1" s="42" t="s">
        <v>8</v>
      </c>
      <c r="H1" s="42" t="s">
        <v>6</v>
      </c>
      <c r="I1" s="42" t="s">
        <v>28</v>
      </c>
      <c r="J1" s="42" t="s">
        <v>0</v>
      </c>
      <c r="K1" s="42" t="s">
        <v>430</v>
      </c>
      <c r="L1" s="42" t="s">
        <v>15</v>
      </c>
      <c r="M1" s="42" t="s">
        <v>6</v>
      </c>
      <c r="N1" s="42" t="s">
        <v>0</v>
      </c>
      <c r="O1" s="42" t="s">
        <v>39</v>
      </c>
    </row>
    <row r="2" spans="1:15" ht="30" x14ac:dyDescent="0.2">
      <c r="A2" s="1" t="s">
        <v>378</v>
      </c>
      <c r="B2" s="1">
        <v>53</v>
      </c>
      <c r="C2" s="1">
        <v>35</v>
      </c>
      <c r="D2" s="1">
        <v>88</v>
      </c>
      <c r="E2" s="1">
        <v>9</v>
      </c>
      <c r="F2" s="1">
        <v>2</v>
      </c>
      <c r="G2" s="1">
        <v>1</v>
      </c>
      <c r="H2" s="1">
        <v>27</v>
      </c>
      <c r="I2" s="1">
        <v>27</v>
      </c>
      <c r="J2" s="1">
        <v>1</v>
      </c>
      <c r="K2" s="1">
        <v>6</v>
      </c>
      <c r="L2" s="7"/>
      <c r="M2" s="7"/>
      <c r="N2" s="7"/>
      <c r="O2" s="1">
        <v>3</v>
      </c>
    </row>
    <row r="3" spans="1:15" x14ac:dyDescent="0.2">
      <c r="A3" s="1" t="s">
        <v>364</v>
      </c>
      <c r="B3" s="1">
        <v>38</v>
      </c>
      <c r="C3" s="1">
        <v>41</v>
      </c>
      <c r="D3" s="1">
        <v>79</v>
      </c>
      <c r="E3" s="1">
        <v>5.5</v>
      </c>
      <c r="F3" s="1">
        <v>3</v>
      </c>
      <c r="G3" s="1">
        <v>1</v>
      </c>
      <c r="H3" s="1">
        <v>43</v>
      </c>
      <c r="I3" s="1">
        <v>43</v>
      </c>
      <c r="J3" s="1">
        <v>0</v>
      </c>
      <c r="K3" s="1">
        <v>1</v>
      </c>
      <c r="L3" s="7"/>
      <c r="M3" s="7"/>
      <c r="N3" s="7"/>
      <c r="O3" s="7"/>
    </row>
    <row r="4" spans="1:15" x14ac:dyDescent="0.2">
      <c r="A4" s="1" t="s">
        <v>361</v>
      </c>
      <c r="B4" s="1">
        <v>38</v>
      </c>
      <c r="C4" s="1">
        <v>41</v>
      </c>
      <c r="D4" s="1">
        <v>79</v>
      </c>
      <c r="E4" s="1">
        <v>5.5</v>
      </c>
      <c r="F4" s="1">
        <v>3.5</v>
      </c>
      <c r="G4" s="7"/>
      <c r="H4" s="7"/>
      <c r="I4" s="7"/>
      <c r="J4" s="7"/>
      <c r="K4" s="1">
        <v>1</v>
      </c>
      <c r="L4" s="7"/>
      <c r="M4" s="7"/>
      <c r="N4" s="7"/>
      <c r="O4" s="7"/>
    </row>
    <row r="5" spans="1:15" x14ac:dyDescent="0.2">
      <c r="A5" s="1" t="s">
        <v>371</v>
      </c>
      <c r="B5" s="1">
        <v>31</v>
      </c>
      <c r="C5" s="1">
        <v>30</v>
      </c>
      <c r="D5" s="1">
        <v>61</v>
      </c>
      <c r="E5" s="1">
        <v>2.5</v>
      </c>
      <c r="F5" s="1">
        <v>2</v>
      </c>
      <c r="G5" s="1">
        <v>2</v>
      </c>
      <c r="H5" s="1">
        <v>25</v>
      </c>
      <c r="I5" s="1">
        <v>12.5</v>
      </c>
      <c r="J5" s="1">
        <v>0</v>
      </c>
      <c r="K5" s="1">
        <v>5</v>
      </c>
      <c r="L5" s="7"/>
      <c r="M5" s="7"/>
      <c r="N5" s="7"/>
      <c r="O5" s="1">
        <v>1</v>
      </c>
    </row>
    <row r="6" spans="1:15" x14ac:dyDescent="0.2">
      <c r="A6" s="1" t="s">
        <v>349</v>
      </c>
      <c r="B6" s="1">
        <v>29</v>
      </c>
      <c r="C6" s="1">
        <v>26</v>
      </c>
      <c r="D6" s="1">
        <v>55</v>
      </c>
      <c r="E6" s="1">
        <v>20</v>
      </c>
      <c r="F6" s="1">
        <v>11.5</v>
      </c>
      <c r="G6" s="7"/>
      <c r="H6" s="7"/>
      <c r="I6" s="7"/>
      <c r="J6" s="7"/>
      <c r="K6" s="1">
        <v>2</v>
      </c>
      <c r="L6" s="1">
        <v>1</v>
      </c>
      <c r="M6" s="7"/>
      <c r="N6" s="1">
        <v>1</v>
      </c>
      <c r="O6" s="1">
        <v>3</v>
      </c>
    </row>
    <row r="7" spans="1:15" x14ac:dyDescent="0.2">
      <c r="A7" s="1" t="s">
        <v>383</v>
      </c>
      <c r="B7" s="1">
        <v>40</v>
      </c>
      <c r="C7" s="1">
        <v>13</v>
      </c>
      <c r="D7" s="1">
        <v>53</v>
      </c>
      <c r="E7" s="1">
        <v>2</v>
      </c>
      <c r="F7" s="1">
        <v>0</v>
      </c>
      <c r="G7" s="1">
        <v>3</v>
      </c>
      <c r="H7" s="1">
        <v>95</v>
      </c>
      <c r="I7" s="1">
        <v>31.7</v>
      </c>
      <c r="J7" s="1">
        <v>1</v>
      </c>
      <c r="K7" s="1">
        <v>3</v>
      </c>
      <c r="L7" s="7"/>
      <c r="M7" s="7"/>
      <c r="N7" s="7"/>
      <c r="O7" s="1">
        <v>2</v>
      </c>
    </row>
    <row r="8" spans="1:15" x14ac:dyDescent="0.2">
      <c r="A8" s="1" t="s">
        <v>389</v>
      </c>
      <c r="B8" s="1">
        <v>36</v>
      </c>
      <c r="C8" s="1">
        <v>16</v>
      </c>
      <c r="D8" s="1">
        <v>52</v>
      </c>
      <c r="E8" s="1">
        <v>1.5</v>
      </c>
      <c r="F8" s="1">
        <v>0</v>
      </c>
      <c r="G8" s="1">
        <v>1</v>
      </c>
      <c r="H8" s="1">
        <v>46</v>
      </c>
      <c r="I8" s="1">
        <v>46</v>
      </c>
      <c r="J8" s="1">
        <v>0</v>
      </c>
      <c r="K8" s="1">
        <v>3</v>
      </c>
      <c r="L8" s="7"/>
      <c r="M8" s="7"/>
      <c r="N8" s="7"/>
      <c r="O8" s="1">
        <v>2</v>
      </c>
    </row>
    <row r="9" spans="1:15" ht="30" x14ac:dyDescent="0.2">
      <c r="A9" s="1" t="s">
        <v>391</v>
      </c>
      <c r="B9" s="1">
        <v>25</v>
      </c>
      <c r="C9" s="1">
        <v>26</v>
      </c>
      <c r="D9" s="1">
        <v>51</v>
      </c>
      <c r="E9" s="1">
        <v>14</v>
      </c>
      <c r="F9" s="1">
        <v>5.5</v>
      </c>
      <c r="G9" s="7"/>
      <c r="H9" s="7"/>
      <c r="I9" s="7"/>
      <c r="J9" s="7"/>
      <c r="K9" s="1">
        <v>2</v>
      </c>
      <c r="L9" s="1">
        <v>2</v>
      </c>
      <c r="M9" s="7"/>
      <c r="N9" s="7"/>
      <c r="O9" s="1">
        <v>1</v>
      </c>
    </row>
    <row r="10" spans="1:15" x14ac:dyDescent="0.2">
      <c r="A10" s="1" t="s">
        <v>340</v>
      </c>
      <c r="B10" s="1">
        <v>18</v>
      </c>
      <c r="C10" s="1">
        <v>27</v>
      </c>
      <c r="D10" s="1">
        <v>45</v>
      </c>
      <c r="E10" s="1">
        <v>15</v>
      </c>
      <c r="F10" s="1">
        <v>8.5</v>
      </c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">
      <c r="A11" s="1" t="s">
        <v>343</v>
      </c>
      <c r="B11" s="1">
        <v>23</v>
      </c>
      <c r="C11" s="1">
        <v>17</v>
      </c>
      <c r="D11" s="1">
        <v>40</v>
      </c>
      <c r="E11" s="1">
        <v>5</v>
      </c>
      <c r="F11" s="1">
        <v>2</v>
      </c>
      <c r="G11" s="1">
        <v>1</v>
      </c>
      <c r="H11" s="1">
        <v>3</v>
      </c>
      <c r="I11" s="1">
        <v>3</v>
      </c>
      <c r="J11" s="1">
        <v>0</v>
      </c>
      <c r="K11" s="1">
        <v>0</v>
      </c>
      <c r="L11" s="7"/>
      <c r="M11" s="7"/>
      <c r="N11" s="7"/>
      <c r="O11" s="1">
        <v>1</v>
      </c>
    </row>
    <row r="12" spans="1:15" ht="30" x14ac:dyDescent="0.2">
      <c r="A12" s="1" t="s">
        <v>370</v>
      </c>
      <c r="B12" s="1">
        <v>30</v>
      </c>
      <c r="C12" s="1">
        <v>6</v>
      </c>
      <c r="D12" s="1">
        <v>36</v>
      </c>
      <c r="E12" s="1">
        <v>4</v>
      </c>
      <c r="F12" s="1">
        <v>2</v>
      </c>
      <c r="G12" s="1">
        <v>1</v>
      </c>
      <c r="H12" s="1">
        <v>46</v>
      </c>
      <c r="I12" s="1">
        <v>46</v>
      </c>
      <c r="J12" s="1">
        <v>0</v>
      </c>
      <c r="K12" s="1">
        <v>3</v>
      </c>
      <c r="L12" s="7"/>
      <c r="M12" s="7"/>
      <c r="N12" s="7"/>
      <c r="O12" s="1">
        <v>1</v>
      </c>
    </row>
    <row r="13" spans="1:15" ht="30" x14ac:dyDescent="0.2">
      <c r="A13" s="1" t="s">
        <v>365</v>
      </c>
      <c r="B13" s="1">
        <v>15</v>
      </c>
      <c r="C13" s="1">
        <v>21</v>
      </c>
      <c r="D13" s="1">
        <v>36</v>
      </c>
      <c r="E13" s="1">
        <v>7</v>
      </c>
      <c r="F13" s="1">
        <v>1.5</v>
      </c>
      <c r="G13" s="1">
        <v>1</v>
      </c>
      <c r="H13" s="1">
        <v>0</v>
      </c>
      <c r="I13" s="1">
        <v>0</v>
      </c>
      <c r="J13" s="1">
        <v>0</v>
      </c>
      <c r="K13" s="1">
        <v>3</v>
      </c>
      <c r="L13" s="1">
        <v>1</v>
      </c>
      <c r="M13" s="7"/>
      <c r="N13" s="7"/>
      <c r="O13" s="1">
        <v>0</v>
      </c>
    </row>
    <row r="14" spans="1:15" x14ac:dyDescent="0.2">
      <c r="A14" s="1" t="s">
        <v>386</v>
      </c>
      <c r="B14" s="1">
        <v>27</v>
      </c>
      <c r="C14" s="1">
        <v>6</v>
      </c>
      <c r="D14" s="1">
        <v>33</v>
      </c>
      <c r="E14" s="1">
        <v>2.5</v>
      </c>
      <c r="F14" s="1">
        <v>0</v>
      </c>
      <c r="G14" s="1">
        <v>1</v>
      </c>
      <c r="H14" s="1">
        <v>24</v>
      </c>
      <c r="I14" s="1">
        <v>24</v>
      </c>
      <c r="J14" s="1">
        <v>0</v>
      </c>
      <c r="K14" s="1">
        <v>3</v>
      </c>
      <c r="L14" s="7"/>
      <c r="M14" s="7"/>
      <c r="N14" s="7"/>
      <c r="O14" s="7"/>
    </row>
    <row r="15" spans="1:15" ht="30" x14ac:dyDescent="0.2">
      <c r="A15" s="1" t="s">
        <v>384</v>
      </c>
      <c r="B15" s="1">
        <v>18</v>
      </c>
      <c r="C15" s="1">
        <v>15</v>
      </c>
      <c r="D15" s="1">
        <v>33</v>
      </c>
      <c r="E15" s="1">
        <v>8.5</v>
      </c>
      <c r="F15" s="1">
        <v>3.5</v>
      </c>
      <c r="G15" s="7"/>
      <c r="H15" s="7"/>
      <c r="I15" s="7"/>
      <c r="J15" s="7"/>
      <c r="K15" s="1">
        <v>2</v>
      </c>
      <c r="L15" s="7"/>
      <c r="M15" s="7"/>
      <c r="N15" s="7"/>
      <c r="O15" s="1">
        <v>1</v>
      </c>
    </row>
    <row r="16" spans="1:15" x14ac:dyDescent="0.2">
      <c r="A16" s="1" t="s">
        <v>380</v>
      </c>
      <c r="B16" s="1">
        <v>16</v>
      </c>
      <c r="C16" s="1">
        <v>17</v>
      </c>
      <c r="D16" s="1">
        <v>33</v>
      </c>
      <c r="E16" s="1">
        <v>2.5</v>
      </c>
      <c r="F16" s="1">
        <v>1</v>
      </c>
      <c r="G16" s="7"/>
      <c r="H16" s="7"/>
      <c r="I16" s="7"/>
      <c r="J16" s="7"/>
      <c r="K16" s="7"/>
      <c r="L16" s="1">
        <v>1</v>
      </c>
      <c r="M16" s="7"/>
      <c r="N16" s="7"/>
      <c r="O16" s="1">
        <v>0</v>
      </c>
    </row>
    <row r="17" spans="1:15" ht="30" x14ac:dyDescent="0.2">
      <c r="A17" s="1" t="s">
        <v>358</v>
      </c>
      <c r="B17" s="1">
        <v>21</v>
      </c>
      <c r="C17" s="1">
        <v>4</v>
      </c>
      <c r="D17" s="1">
        <v>25</v>
      </c>
      <c r="E17" s="1">
        <v>2.5</v>
      </c>
      <c r="F17" s="1">
        <v>0</v>
      </c>
      <c r="G17" s="7"/>
      <c r="H17" s="7"/>
      <c r="I17" s="7"/>
      <c r="J17" s="7"/>
      <c r="K17" s="1">
        <v>1</v>
      </c>
      <c r="L17" s="7"/>
      <c r="M17" s="7"/>
      <c r="N17" s="7"/>
      <c r="O17" s="7"/>
    </row>
    <row r="18" spans="1:15" ht="30" x14ac:dyDescent="0.2">
      <c r="A18" s="1" t="s">
        <v>372</v>
      </c>
      <c r="B18" s="1">
        <v>12</v>
      </c>
      <c r="C18" s="1">
        <v>11</v>
      </c>
      <c r="D18" s="1">
        <v>23</v>
      </c>
      <c r="E18" s="1">
        <v>3.5</v>
      </c>
      <c r="F18" s="1">
        <v>0</v>
      </c>
      <c r="G18" s="7"/>
      <c r="H18" s="7"/>
      <c r="I18" s="7"/>
      <c r="J18" s="7"/>
      <c r="K18" s="1">
        <v>1</v>
      </c>
      <c r="L18" s="1">
        <v>1</v>
      </c>
      <c r="M18" s="7"/>
      <c r="N18" s="7"/>
      <c r="O18" s="1">
        <v>1</v>
      </c>
    </row>
    <row r="19" spans="1:15" x14ac:dyDescent="0.2">
      <c r="A19" s="1" t="s">
        <v>355</v>
      </c>
      <c r="B19" s="1">
        <v>16</v>
      </c>
      <c r="C19" s="1">
        <v>6</v>
      </c>
      <c r="D19" s="1">
        <v>22</v>
      </c>
      <c r="E19" s="1">
        <v>3.5</v>
      </c>
      <c r="F19" s="1">
        <v>2.5</v>
      </c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1" t="s">
        <v>351</v>
      </c>
      <c r="B20" s="1">
        <v>10</v>
      </c>
      <c r="C20" s="1">
        <v>8</v>
      </c>
      <c r="D20" s="1">
        <v>18</v>
      </c>
      <c r="E20" s="1">
        <v>6</v>
      </c>
      <c r="F20" s="1">
        <v>2</v>
      </c>
      <c r="G20" s="7"/>
      <c r="H20" s="7"/>
      <c r="I20" s="7"/>
      <c r="J20" s="7"/>
      <c r="K20" s="7"/>
      <c r="L20" s="1">
        <v>1</v>
      </c>
      <c r="M20" s="7"/>
      <c r="N20" s="7"/>
      <c r="O20" s="1">
        <v>0</v>
      </c>
    </row>
    <row r="21" spans="1:15" x14ac:dyDescent="0.2">
      <c r="A21" s="1" t="s">
        <v>392</v>
      </c>
      <c r="B21" s="1">
        <v>8</v>
      </c>
      <c r="C21" s="1">
        <v>9</v>
      </c>
      <c r="D21" s="1">
        <v>17</v>
      </c>
      <c r="E21" s="1">
        <v>1</v>
      </c>
      <c r="F21" s="1">
        <v>0</v>
      </c>
      <c r="G21" s="1">
        <v>1</v>
      </c>
      <c r="H21" s="1">
        <v>19</v>
      </c>
      <c r="I21" s="1">
        <v>19</v>
      </c>
      <c r="J21" s="1">
        <v>0</v>
      </c>
      <c r="K21" s="1">
        <v>0</v>
      </c>
      <c r="L21" s="7"/>
      <c r="M21" s="7"/>
      <c r="N21" s="7"/>
      <c r="O21" s="7"/>
    </row>
    <row r="22" spans="1:15" x14ac:dyDescent="0.2">
      <c r="A22" s="1" t="s">
        <v>381</v>
      </c>
      <c r="B22" s="1">
        <v>9</v>
      </c>
      <c r="C22" s="1">
        <v>7</v>
      </c>
      <c r="D22" s="1">
        <v>16</v>
      </c>
      <c r="E22" s="1">
        <v>2.5</v>
      </c>
      <c r="F22" s="1">
        <v>1</v>
      </c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">
      <c r="A23" s="1" t="s">
        <v>344</v>
      </c>
      <c r="B23" s="1">
        <v>5</v>
      </c>
      <c r="C23" s="1">
        <v>7</v>
      </c>
      <c r="D23" s="1">
        <v>12</v>
      </c>
      <c r="E23" s="1">
        <v>0</v>
      </c>
      <c r="F23" s="1">
        <v>0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1" t="s">
        <v>376</v>
      </c>
      <c r="B24" s="1">
        <v>5</v>
      </c>
      <c r="C24" s="1">
        <v>6</v>
      </c>
      <c r="D24" s="1">
        <v>11</v>
      </c>
      <c r="E24" s="1">
        <v>1</v>
      </c>
      <c r="F24" s="1">
        <v>0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ht="30" x14ac:dyDescent="0.2">
      <c r="A25" s="1" t="s">
        <v>393</v>
      </c>
      <c r="B25" s="1">
        <v>6</v>
      </c>
      <c r="C25" s="1">
        <v>4</v>
      </c>
      <c r="D25" s="1">
        <v>10</v>
      </c>
      <c r="E25" s="1">
        <v>1.5</v>
      </c>
      <c r="F25" s="1">
        <v>1.5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ht="30" x14ac:dyDescent="0.2">
      <c r="A26" s="1" t="s">
        <v>382</v>
      </c>
      <c r="B26" s="1">
        <v>5</v>
      </c>
      <c r="C26" s="1">
        <v>4</v>
      </c>
      <c r="D26" s="1">
        <v>9</v>
      </c>
      <c r="E26" s="1">
        <v>0</v>
      </c>
      <c r="F26" s="1">
        <v>0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1" t="s">
        <v>374</v>
      </c>
      <c r="B27" s="1">
        <v>5</v>
      </c>
      <c r="C27" s="1">
        <v>3</v>
      </c>
      <c r="D27" s="1">
        <v>8</v>
      </c>
      <c r="E27" s="1">
        <v>3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7"/>
      <c r="M27" s="7"/>
      <c r="N27" s="7"/>
      <c r="O27" s="7"/>
    </row>
    <row r="28" spans="1:15" x14ac:dyDescent="0.2">
      <c r="A28" s="1" t="s">
        <v>350</v>
      </c>
      <c r="B28" s="1">
        <v>6</v>
      </c>
      <c r="C28" s="1">
        <v>1</v>
      </c>
      <c r="D28" s="1">
        <v>7</v>
      </c>
      <c r="E28" s="1">
        <v>0</v>
      </c>
      <c r="F28" s="1">
        <v>0</v>
      </c>
      <c r="G28" s="7"/>
      <c r="H28" s="7"/>
      <c r="I28" s="7"/>
      <c r="J28" s="7"/>
      <c r="K28" s="1">
        <v>5</v>
      </c>
      <c r="L28" s="7"/>
      <c r="M28" s="7"/>
      <c r="N28" s="7"/>
      <c r="O28" s="7"/>
    </row>
    <row r="29" spans="1:15" x14ac:dyDescent="0.2">
      <c r="A29" s="1" t="s">
        <v>362</v>
      </c>
      <c r="B29" s="1">
        <v>4</v>
      </c>
      <c r="C29" s="1">
        <v>3</v>
      </c>
      <c r="D29" s="1">
        <v>7</v>
      </c>
      <c r="E29" s="1">
        <v>1</v>
      </c>
      <c r="F29" s="1">
        <v>1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1" t="s">
        <v>341</v>
      </c>
      <c r="B30" s="1">
        <v>2</v>
      </c>
      <c r="C30" s="1">
        <v>4</v>
      </c>
      <c r="D30" s="1">
        <v>6</v>
      </c>
      <c r="E30" s="1">
        <v>0</v>
      </c>
      <c r="F30" s="1">
        <v>0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ht="30" x14ac:dyDescent="0.2">
      <c r="A31" s="1" t="s">
        <v>352</v>
      </c>
      <c r="B31" s="1">
        <v>4</v>
      </c>
      <c r="C31" s="1">
        <v>2</v>
      </c>
      <c r="D31" s="1">
        <v>6</v>
      </c>
      <c r="E31" s="1">
        <v>0</v>
      </c>
      <c r="F31" s="1">
        <v>0</v>
      </c>
      <c r="G31" s="7"/>
      <c r="H31" s="7"/>
      <c r="I31" s="7"/>
      <c r="J31" s="7"/>
      <c r="K31" s="1">
        <v>3</v>
      </c>
      <c r="L31" s="7"/>
      <c r="M31" s="7"/>
      <c r="N31" s="7"/>
      <c r="O31" s="7"/>
    </row>
    <row r="32" spans="1:15" x14ac:dyDescent="0.2">
      <c r="A32" s="1" t="s">
        <v>353</v>
      </c>
      <c r="B32" s="1">
        <v>5</v>
      </c>
      <c r="C32" s="1">
        <v>1</v>
      </c>
      <c r="D32" s="1">
        <v>6</v>
      </c>
      <c r="E32" s="1">
        <v>2</v>
      </c>
      <c r="F32" s="1">
        <v>0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ht="30" x14ac:dyDescent="0.2">
      <c r="A33" s="1" t="s">
        <v>431</v>
      </c>
      <c r="B33" s="1">
        <v>5</v>
      </c>
      <c r="C33" s="1">
        <v>1</v>
      </c>
      <c r="D33" s="1">
        <v>6</v>
      </c>
      <c r="E33" s="1">
        <v>0</v>
      </c>
      <c r="F33" s="1">
        <v>0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ht="30" x14ac:dyDescent="0.2">
      <c r="A34" s="1" t="s">
        <v>322</v>
      </c>
      <c r="B34" s="1">
        <v>3</v>
      </c>
      <c r="C34" s="1">
        <v>2</v>
      </c>
      <c r="D34" s="1">
        <v>5</v>
      </c>
      <c r="E34" s="1">
        <v>0</v>
      </c>
      <c r="F34" s="1">
        <v>0</v>
      </c>
      <c r="G34" s="7"/>
      <c r="H34" s="7"/>
      <c r="I34" s="7"/>
      <c r="J34" s="7"/>
      <c r="K34" s="1">
        <v>1</v>
      </c>
      <c r="L34" s="7"/>
      <c r="M34" s="7"/>
      <c r="N34" s="7"/>
      <c r="O34" s="7"/>
    </row>
    <row r="35" spans="1:15" x14ac:dyDescent="0.2">
      <c r="A35" s="1" t="s">
        <v>379</v>
      </c>
      <c r="B35" s="1">
        <v>3</v>
      </c>
      <c r="C35" s="1">
        <v>2</v>
      </c>
      <c r="D35" s="1">
        <v>5</v>
      </c>
      <c r="E35" s="1">
        <v>1</v>
      </c>
      <c r="F35" s="1">
        <v>0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ht="30" x14ac:dyDescent="0.2">
      <c r="A36" s="1" t="s">
        <v>387</v>
      </c>
      <c r="B36" s="1">
        <v>2</v>
      </c>
      <c r="C36" s="1">
        <v>1</v>
      </c>
      <c r="D36" s="1">
        <v>3</v>
      </c>
      <c r="E36" s="1">
        <v>0</v>
      </c>
      <c r="F36" s="1">
        <v>0</v>
      </c>
      <c r="G36" s="7"/>
      <c r="H36" s="7"/>
      <c r="I36" s="7"/>
      <c r="J36" s="7"/>
      <c r="K36" s="7"/>
      <c r="L36" s="7"/>
      <c r="M36" s="7"/>
      <c r="N36" s="7"/>
      <c r="O36" s="1">
        <v>1</v>
      </c>
    </row>
    <row r="37" spans="1:15" ht="30" x14ac:dyDescent="0.2">
      <c r="A37" s="1" t="s">
        <v>368</v>
      </c>
      <c r="B37" s="1">
        <v>2</v>
      </c>
      <c r="C37" s="1">
        <v>1</v>
      </c>
      <c r="D37" s="1">
        <v>3</v>
      </c>
      <c r="E37" s="1">
        <v>0</v>
      </c>
      <c r="F37" s="1">
        <v>0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ht="30" x14ac:dyDescent="0.2">
      <c r="A38" s="1" t="s">
        <v>320</v>
      </c>
      <c r="B38" s="1">
        <v>1</v>
      </c>
      <c r="C38" s="1">
        <v>1</v>
      </c>
      <c r="D38" s="1">
        <v>2</v>
      </c>
      <c r="E38" s="1">
        <v>1</v>
      </c>
      <c r="F38" s="1">
        <v>0</v>
      </c>
      <c r="G38" s="7"/>
      <c r="H38" s="7"/>
      <c r="I38" s="7"/>
      <c r="J38" s="7"/>
      <c r="K38" s="7"/>
      <c r="L38" s="1">
        <v>1</v>
      </c>
      <c r="M38" s="7"/>
      <c r="N38" s="7"/>
      <c r="O38" s="1">
        <v>1</v>
      </c>
    </row>
    <row r="39" spans="1:15" x14ac:dyDescent="0.2">
      <c r="A39" s="1" t="s">
        <v>316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7"/>
      <c r="H39" s="7"/>
      <c r="I39" s="7"/>
      <c r="J39" s="7"/>
      <c r="K39" s="7"/>
      <c r="L39" s="7"/>
      <c r="M39" s="7"/>
      <c r="N39" s="7"/>
      <c r="O39" s="1">
        <v>1</v>
      </c>
    </row>
    <row r="40" spans="1:15" x14ac:dyDescent="0.2">
      <c r="A40" s="1" t="s">
        <v>359</v>
      </c>
      <c r="B40" s="1">
        <v>0</v>
      </c>
      <c r="C40" s="1">
        <v>2</v>
      </c>
      <c r="D40" s="1">
        <v>2</v>
      </c>
      <c r="E40" s="1">
        <v>0</v>
      </c>
      <c r="F40" s="1">
        <v>0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ht="30" x14ac:dyDescent="0.2">
      <c r="A41" s="1" t="s">
        <v>304</v>
      </c>
      <c r="B41" s="1">
        <v>2</v>
      </c>
      <c r="C41" s="1">
        <v>0</v>
      </c>
      <c r="D41" s="1">
        <v>2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1" t="s">
        <v>325</v>
      </c>
      <c r="B42" s="1">
        <v>2</v>
      </c>
      <c r="C42" s="1">
        <v>0</v>
      </c>
      <c r="D42" s="1">
        <v>2</v>
      </c>
      <c r="E42" s="1">
        <v>0</v>
      </c>
      <c r="F42" s="1">
        <v>0</v>
      </c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">
      <c r="A43" s="1" t="s">
        <v>388</v>
      </c>
      <c r="B43" s="1">
        <v>1</v>
      </c>
      <c r="C43" s="1">
        <v>1</v>
      </c>
      <c r="D43" s="1">
        <v>2</v>
      </c>
      <c r="E43" s="1">
        <v>1</v>
      </c>
      <c r="F43" s="1">
        <v>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ht="30" x14ac:dyDescent="0.2">
      <c r="A44" s="1" t="s">
        <v>324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7"/>
      <c r="H44" s="7"/>
      <c r="I44" s="7"/>
      <c r="J44" s="7"/>
      <c r="K44" s="7"/>
      <c r="L44" s="1">
        <v>1</v>
      </c>
      <c r="M44" s="7"/>
      <c r="N44" s="7"/>
      <c r="O44" s="1">
        <v>0</v>
      </c>
    </row>
    <row r="45" spans="1:15" ht="30" x14ac:dyDescent="0.2">
      <c r="A45" s="1" t="s">
        <v>437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1" t="s">
        <v>308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1" t="s">
        <v>318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">
      <c r="A48" s="1" t="s">
        <v>375</v>
      </c>
      <c r="B48" s="1">
        <v>0</v>
      </c>
      <c r="C48" s="1">
        <v>1</v>
      </c>
      <c r="D48" s="1">
        <v>1</v>
      </c>
      <c r="E48" s="1">
        <v>0</v>
      </c>
      <c r="F48" s="1">
        <v>0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">
      <c r="A49" s="1" t="s">
        <v>436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1" t="s">
        <v>385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1" t="s">
        <v>336</v>
      </c>
      <c r="B51" s="7"/>
      <c r="C51" s="7"/>
      <c r="D51" s="7"/>
      <c r="E51" s="1">
        <v>0</v>
      </c>
      <c r="F51" s="1">
        <v>0</v>
      </c>
      <c r="G51" s="7"/>
      <c r="H51" s="7"/>
      <c r="I51" s="7"/>
      <c r="J51" s="7"/>
      <c r="K51" s="7"/>
      <c r="L51" s="1">
        <v>1</v>
      </c>
      <c r="M51" s="7"/>
      <c r="N51" s="7"/>
      <c r="O51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05C3-BB5B-0545-B576-35891402252F}">
  <dimension ref="A1:K7"/>
  <sheetViews>
    <sheetView workbookViewId="0">
      <selection sqref="A1:K7"/>
    </sheetView>
  </sheetViews>
  <sheetFormatPr baseColWidth="10" defaultRowHeight="16" x14ac:dyDescent="0.2"/>
  <sheetData>
    <row r="1" spans="1:11" x14ac:dyDescent="0.2">
      <c r="A1" s="42" t="s">
        <v>2</v>
      </c>
      <c r="B1" s="42" t="s">
        <v>41</v>
      </c>
      <c r="C1" s="42" t="s">
        <v>42</v>
      </c>
      <c r="D1" s="42" t="s">
        <v>433</v>
      </c>
      <c r="E1" s="42" t="s">
        <v>43</v>
      </c>
      <c r="F1" s="42" t="s">
        <v>44</v>
      </c>
      <c r="G1" s="42" t="s">
        <v>434</v>
      </c>
      <c r="H1" s="42" t="s">
        <v>435</v>
      </c>
      <c r="I1" s="42" t="s">
        <v>45</v>
      </c>
      <c r="J1" s="42" t="s">
        <v>6</v>
      </c>
      <c r="K1" s="42" t="s">
        <v>28</v>
      </c>
    </row>
    <row r="2" spans="1:11" x14ac:dyDescent="0.2">
      <c r="A2" s="1" t="s">
        <v>395</v>
      </c>
      <c r="B2" s="1">
        <v>76</v>
      </c>
      <c r="C2" s="1">
        <v>78</v>
      </c>
      <c r="D2" s="1">
        <v>97.4</v>
      </c>
      <c r="E2" s="1">
        <v>11</v>
      </c>
      <c r="F2" s="1">
        <v>16</v>
      </c>
      <c r="G2" s="1">
        <v>68.8</v>
      </c>
      <c r="H2" s="1">
        <v>109</v>
      </c>
      <c r="I2" s="7"/>
      <c r="J2" s="7"/>
      <c r="K2" s="7"/>
    </row>
    <row r="3" spans="1:11" x14ac:dyDescent="0.2">
      <c r="A3" s="1" t="s">
        <v>397</v>
      </c>
      <c r="B3" s="1">
        <v>7</v>
      </c>
      <c r="C3" s="1">
        <v>7</v>
      </c>
      <c r="D3" s="1">
        <v>100</v>
      </c>
      <c r="E3" s="1">
        <v>1</v>
      </c>
      <c r="F3" s="1">
        <v>1</v>
      </c>
      <c r="G3" s="1">
        <v>100</v>
      </c>
      <c r="H3" s="1">
        <v>10</v>
      </c>
      <c r="I3" s="7"/>
      <c r="J3" s="7"/>
      <c r="K3" s="7"/>
    </row>
    <row r="4" spans="1:11" x14ac:dyDescent="0.2">
      <c r="A4" s="1" t="s">
        <v>399</v>
      </c>
      <c r="B4" s="1">
        <v>5</v>
      </c>
      <c r="C4" s="1">
        <v>5</v>
      </c>
      <c r="D4" s="1">
        <v>100</v>
      </c>
      <c r="E4" s="1">
        <v>0</v>
      </c>
      <c r="F4" s="1">
        <v>1</v>
      </c>
      <c r="G4" s="1">
        <v>0</v>
      </c>
      <c r="H4" s="1">
        <v>5</v>
      </c>
      <c r="I4" s="7"/>
      <c r="J4" s="7"/>
      <c r="K4" s="7"/>
    </row>
    <row r="5" spans="1:11" x14ac:dyDescent="0.2">
      <c r="A5" s="1" t="s">
        <v>400</v>
      </c>
      <c r="B5" s="7"/>
      <c r="C5" s="7"/>
      <c r="D5" s="7"/>
      <c r="E5" s="7"/>
      <c r="F5" s="7"/>
      <c r="G5" s="7"/>
      <c r="H5" s="7"/>
      <c r="I5" s="1">
        <v>64</v>
      </c>
      <c r="J5" s="1">
        <v>2541</v>
      </c>
      <c r="K5" s="1">
        <v>39.700000000000003</v>
      </c>
    </row>
    <row r="6" spans="1:11" x14ac:dyDescent="0.2">
      <c r="A6" s="1" t="s">
        <v>396</v>
      </c>
      <c r="B6" s="7"/>
      <c r="C6" s="7"/>
      <c r="D6" s="7"/>
      <c r="E6" s="7"/>
      <c r="F6" s="7"/>
      <c r="G6" s="7"/>
      <c r="H6" s="7"/>
      <c r="I6" s="1">
        <v>1</v>
      </c>
      <c r="J6" s="1">
        <v>48</v>
      </c>
      <c r="K6" s="1">
        <v>48</v>
      </c>
    </row>
    <row r="7" spans="1:11" ht="30" x14ac:dyDescent="0.2">
      <c r="A7" s="1" t="s">
        <v>324</v>
      </c>
      <c r="B7" s="7"/>
      <c r="C7" s="7"/>
      <c r="D7" s="7"/>
      <c r="E7" s="7"/>
      <c r="F7" s="7"/>
      <c r="G7" s="7"/>
      <c r="H7" s="7"/>
      <c r="I7" s="1">
        <v>1</v>
      </c>
      <c r="J7" s="1">
        <v>42</v>
      </c>
      <c r="K7" s="1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7D61-AEBC-4B02-A03A-9ACE7EC4E4E6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 t="s">
        <v>2</v>
      </c>
      <c r="P3" s="46" t="s">
        <v>418</v>
      </c>
      <c r="Q3" s="46" t="s">
        <v>3</v>
      </c>
      <c r="R3" s="46" t="s">
        <v>4</v>
      </c>
      <c r="S3" s="46" t="s">
        <v>5</v>
      </c>
      <c r="T3" s="46" t="s">
        <v>6</v>
      </c>
      <c r="U3" s="46" t="s">
        <v>7</v>
      </c>
      <c r="V3" s="46" t="s">
        <v>419</v>
      </c>
      <c r="W3" s="46" t="s">
        <v>0</v>
      </c>
      <c r="X3" s="46" t="s">
        <v>8</v>
      </c>
      <c r="Y3" s="46" t="s">
        <v>420</v>
      </c>
      <c r="AA3" s="48" t="s">
        <v>2</v>
      </c>
      <c r="AB3" s="48" t="s">
        <v>418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423</v>
      </c>
      <c r="AH3" s="48" t="s">
        <v>6</v>
      </c>
      <c r="AI3" s="48" t="s">
        <v>28</v>
      </c>
      <c r="AJ3" s="48" t="s">
        <v>0</v>
      </c>
      <c r="AK3" s="48" t="s">
        <v>424</v>
      </c>
      <c r="AL3" s="48" t="s">
        <v>6</v>
      </c>
      <c r="AM3" s="48" t="s">
        <v>28</v>
      </c>
      <c r="AN3" s="48" t="s">
        <v>0</v>
      </c>
      <c r="AP3" s="50" t="s">
        <v>2</v>
      </c>
      <c r="AQ3" s="50" t="s">
        <v>418</v>
      </c>
      <c r="AR3" s="50" t="s">
        <v>36</v>
      </c>
      <c r="AS3" s="50" t="s">
        <v>37</v>
      </c>
      <c r="AT3" s="50" t="s">
        <v>38</v>
      </c>
      <c r="AU3" s="50" t="s">
        <v>428</v>
      </c>
      <c r="AV3" s="50" t="s">
        <v>429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430</v>
      </c>
      <c r="BB3" s="50" t="s">
        <v>15</v>
      </c>
      <c r="BC3" s="50" t="s">
        <v>6</v>
      </c>
      <c r="BD3" s="50" t="s">
        <v>0</v>
      </c>
      <c r="BE3" s="50" t="s">
        <v>39</v>
      </c>
      <c r="BG3" s="52" t="s">
        <v>2</v>
      </c>
      <c r="BH3" s="52" t="s">
        <v>418</v>
      </c>
      <c r="BI3" s="52" t="s">
        <v>41</v>
      </c>
      <c r="BJ3" s="52" t="s">
        <v>42</v>
      </c>
      <c r="BK3" s="52" t="s">
        <v>433</v>
      </c>
      <c r="BL3" s="52" t="s">
        <v>43</v>
      </c>
      <c r="BM3" s="52" t="s">
        <v>44</v>
      </c>
      <c r="BN3" s="52" t="s">
        <v>434</v>
      </c>
      <c r="BO3" s="52" t="s">
        <v>435</v>
      </c>
      <c r="BP3" s="52" t="s">
        <v>45</v>
      </c>
      <c r="BQ3" s="52" t="s">
        <v>6</v>
      </c>
      <c r="BR3" s="52" t="s">
        <v>28</v>
      </c>
    </row>
    <row r="4" spans="1:70" ht="32" x14ac:dyDescent="0.2">
      <c r="A4" s="1" t="s">
        <v>81</v>
      </c>
      <c r="B4" s="42" t="s">
        <v>302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6" t="s">
        <v>303</v>
      </c>
      <c r="P4" s="47" t="s">
        <v>421</v>
      </c>
      <c r="Q4" s="47">
        <v>12</v>
      </c>
      <c r="R4" s="47">
        <v>17</v>
      </c>
      <c r="S4" s="47">
        <v>70.599999999999994</v>
      </c>
      <c r="T4" s="47">
        <v>205</v>
      </c>
      <c r="U4" s="47">
        <v>12.1</v>
      </c>
      <c r="V4" s="47">
        <v>13.2</v>
      </c>
      <c r="W4" s="47">
        <v>1</v>
      </c>
      <c r="X4" s="47">
        <v>0</v>
      </c>
      <c r="Y4" s="47">
        <v>191.3</v>
      </c>
      <c r="AA4" s="48" t="s">
        <v>303</v>
      </c>
      <c r="AB4" s="49" t="s">
        <v>421</v>
      </c>
      <c r="AC4" s="49">
        <v>15</v>
      </c>
      <c r="AD4" s="49">
        <v>54</v>
      </c>
      <c r="AE4" s="49">
        <v>3.6</v>
      </c>
      <c r="AF4" s="49">
        <v>1</v>
      </c>
      <c r="AG4" s="49"/>
      <c r="AH4" s="49"/>
      <c r="AI4" s="49"/>
      <c r="AJ4" s="49"/>
      <c r="AK4" s="49">
        <v>15</v>
      </c>
      <c r="AL4" s="49">
        <v>54</v>
      </c>
      <c r="AM4" s="49">
        <v>3.6</v>
      </c>
      <c r="AN4" s="49">
        <v>1</v>
      </c>
      <c r="AP4" s="50" t="s">
        <v>378</v>
      </c>
      <c r="AQ4" s="51" t="s">
        <v>421</v>
      </c>
      <c r="AR4" s="51">
        <v>3</v>
      </c>
      <c r="AS4" s="51">
        <v>5</v>
      </c>
      <c r="AT4" s="51">
        <v>8</v>
      </c>
      <c r="AU4" s="51">
        <v>0</v>
      </c>
      <c r="AV4" s="51">
        <v>0</v>
      </c>
      <c r="AW4" s="51"/>
      <c r="AX4" s="51"/>
      <c r="AY4" s="51"/>
      <c r="AZ4" s="51"/>
      <c r="BA4" s="51">
        <v>2</v>
      </c>
      <c r="BB4" s="51"/>
      <c r="BC4" s="51"/>
      <c r="BD4" s="51"/>
      <c r="BE4" s="51"/>
      <c r="BG4" s="52" t="s">
        <v>395</v>
      </c>
      <c r="BH4" s="53" t="s">
        <v>421</v>
      </c>
      <c r="BI4" s="53">
        <v>4</v>
      </c>
      <c r="BJ4" s="53">
        <v>4</v>
      </c>
      <c r="BK4" s="53">
        <v>100</v>
      </c>
      <c r="BL4" s="53">
        <v>0</v>
      </c>
      <c r="BM4" s="53">
        <v>0</v>
      </c>
      <c r="BN4" s="53"/>
      <c r="BO4" s="53">
        <v>4</v>
      </c>
      <c r="BP4" s="53"/>
      <c r="BQ4" s="53"/>
      <c r="BR4" s="53"/>
    </row>
    <row r="5" spans="1:70" ht="32" x14ac:dyDescent="0.2">
      <c r="A5" s="1" t="s">
        <v>81</v>
      </c>
      <c r="B5" s="42" t="s">
        <v>303</v>
      </c>
      <c r="C5" s="1">
        <f>VLOOKUP(B5,$O$4:$Y$11,3,FALSE)</f>
        <v>12</v>
      </c>
      <c r="D5" s="1">
        <f>VLOOKUP(B5,$O$4:$Y$11,4,FALSE)</f>
        <v>17</v>
      </c>
      <c r="E5" s="1">
        <f>VLOOKUP(B5,$O$4:$Y$11,5,FALSE)</f>
        <v>70.599999999999994</v>
      </c>
      <c r="F5" s="1">
        <f>VLOOKUP(B5,$O$4:$Y$11,6,FALSE)</f>
        <v>205</v>
      </c>
      <c r="G5" s="1">
        <f>VLOOKUP(B5,$O$4:$Y$11,7,FALSE)</f>
        <v>12.1</v>
      </c>
      <c r="H5" s="1">
        <f>VLOOKUP(B5,$O$4:$Y$11,9,FALSE)</f>
        <v>1</v>
      </c>
      <c r="I5" s="1">
        <f>VLOOKUP(B5,$O$4:$Y$11,10,FALSE)</f>
        <v>0</v>
      </c>
      <c r="J5" s="1">
        <f>VLOOKUP(B5,$O$4:$Y$11,11,FALSE)</f>
        <v>191.3</v>
      </c>
      <c r="K5" s="1">
        <f t="shared" si="0"/>
        <v>15</v>
      </c>
      <c r="L5" s="1">
        <f t="shared" si="1"/>
        <v>54</v>
      </c>
      <c r="M5" s="1">
        <f t="shared" si="2"/>
        <v>1</v>
      </c>
      <c r="O5" s="46" t="s">
        <v>304</v>
      </c>
      <c r="P5" s="47" t="s">
        <v>421</v>
      </c>
      <c r="Q5" s="47">
        <v>5</v>
      </c>
      <c r="R5" s="47">
        <v>9</v>
      </c>
      <c r="S5" s="47">
        <v>55.6</v>
      </c>
      <c r="T5" s="47">
        <v>93</v>
      </c>
      <c r="U5" s="47">
        <v>10.3</v>
      </c>
      <c r="V5" s="47">
        <v>12.6</v>
      </c>
      <c r="W5" s="47">
        <v>1</v>
      </c>
      <c r="X5" s="47">
        <v>0</v>
      </c>
      <c r="Y5" s="47">
        <v>179</v>
      </c>
      <c r="AA5" s="48" t="s">
        <v>308</v>
      </c>
      <c r="AB5" s="49" t="s">
        <v>421</v>
      </c>
      <c r="AC5" s="49">
        <v>8</v>
      </c>
      <c r="AD5" s="49">
        <v>44</v>
      </c>
      <c r="AE5" s="49">
        <v>5.5</v>
      </c>
      <c r="AF5" s="49">
        <v>1</v>
      </c>
      <c r="AG5" s="49">
        <v>3</v>
      </c>
      <c r="AH5" s="49">
        <v>23</v>
      </c>
      <c r="AI5" s="49">
        <v>7.7</v>
      </c>
      <c r="AJ5" s="49">
        <v>0</v>
      </c>
      <c r="AK5" s="49">
        <v>11</v>
      </c>
      <c r="AL5" s="49">
        <v>67</v>
      </c>
      <c r="AM5" s="49">
        <v>6.1</v>
      </c>
      <c r="AN5" s="49">
        <v>1</v>
      </c>
      <c r="AP5" s="50" t="s">
        <v>389</v>
      </c>
      <c r="AQ5" s="51" t="s">
        <v>421</v>
      </c>
      <c r="AR5" s="51">
        <v>5</v>
      </c>
      <c r="AS5" s="51">
        <v>2</v>
      </c>
      <c r="AT5" s="51">
        <v>7</v>
      </c>
      <c r="AU5" s="51">
        <v>0</v>
      </c>
      <c r="AV5" s="51">
        <v>0</v>
      </c>
      <c r="AW5" s="51"/>
      <c r="AX5" s="51"/>
      <c r="AY5" s="51"/>
      <c r="AZ5" s="51"/>
      <c r="BA5" s="51">
        <v>1</v>
      </c>
      <c r="BB5" s="51"/>
      <c r="BC5" s="51"/>
      <c r="BD5" s="51"/>
      <c r="BE5" s="51">
        <v>2</v>
      </c>
      <c r="BG5" s="52" t="s">
        <v>400</v>
      </c>
      <c r="BH5" s="53" t="s">
        <v>421</v>
      </c>
      <c r="BI5" s="53"/>
      <c r="BJ5" s="53"/>
      <c r="BK5" s="53"/>
      <c r="BL5" s="53"/>
      <c r="BM5" s="53"/>
      <c r="BN5" s="53"/>
      <c r="BO5" s="53"/>
      <c r="BP5" s="53">
        <v>8</v>
      </c>
      <c r="BQ5" s="53">
        <v>321</v>
      </c>
      <c r="BR5" s="53">
        <v>40.1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5</v>
      </c>
      <c r="D6" s="1">
        <f>VLOOKUP(B6,$O$4:$Y$11,4,FALSE)</f>
        <v>9</v>
      </c>
      <c r="E6" s="1">
        <f>VLOOKUP(B6,$O$4:$Y$11,5,FALSE)</f>
        <v>55.6</v>
      </c>
      <c r="F6" s="1">
        <f>VLOOKUP(B6,$O$4:$Y$11,6,FALSE)</f>
        <v>93</v>
      </c>
      <c r="G6" s="1">
        <f>VLOOKUP(B6,$O$4:$Y$11,7,FALSE)</f>
        <v>10.3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179</v>
      </c>
      <c r="K6" s="1">
        <f t="shared" si="0"/>
        <v>2</v>
      </c>
      <c r="L6" s="1">
        <f t="shared" si="1"/>
        <v>-1</v>
      </c>
      <c r="M6" s="1">
        <f t="shared" si="2"/>
        <v>0</v>
      </c>
      <c r="O6" s="46" t="s">
        <v>324</v>
      </c>
      <c r="P6" s="47" t="s">
        <v>421</v>
      </c>
      <c r="Q6" s="47">
        <v>0</v>
      </c>
      <c r="R6" s="47">
        <v>1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AA6" s="48" t="s">
        <v>306</v>
      </c>
      <c r="AB6" s="49" t="s">
        <v>421</v>
      </c>
      <c r="AC6" s="49">
        <v>3</v>
      </c>
      <c r="AD6" s="49">
        <v>27</v>
      </c>
      <c r="AE6" s="49">
        <v>9</v>
      </c>
      <c r="AF6" s="49">
        <v>0</v>
      </c>
      <c r="AG6" s="49"/>
      <c r="AH6" s="49"/>
      <c r="AI6" s="49"/>
      <c r="AJ6" s="49"/>
      <c r="AK6" s="49">
        <v>3</v>
      </c>
      <c r="AL6" s="49">
        <v>27</v>
      </c>
      <c r="AM6" s="49">
        <v>9</v>
      </c>
      <c r="AN6" s="49">
        <v>0</v>
      </c>
      <c r="AP6" s="50" t="s">
        <v>361</v>
      </c>
      <c r="AQ6" s="51" t="s">
        <v>421</v>
      </c>
      <c r="AR6" s="51">
        <v>5</v>
      </c>
      <c r="AS6" s="51">
        <v>1</v>
      </c>
      <c r="AT6" s="51">
        <v>6</v>
      </c>
      <c r="AU6" s="51">
        <v>1</v>
      </c>
      <c r="AV6" s="51">
        <v>1</v>
      </c>
      <c r="AW6" s="51"/>
      <c r="AX6" s="51"/>
      <c r="AY6" s="51"/>
      <c r="AZ6" s="51"/>
      <c r="BA6" s="51">
        <v>1</v>
      </c>
      <c r="BB6" s="51"/>
      <c r="BC6" s="51"/>
      <c r="BD6" s="51"/>
      <c r="BE6" s="51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AA7" s="48" t="s">
        <v>309</v>
      </c>
      <c r="AB7" s="49" t="s">
        <v>421</v>
      </c>
      <c r="AC7" s="49">
        <v>2</v>
      </c>
      <c r="AD7" s="49">
        <v>-1</v>
      </c>
      <c r="AE7" s="49">
        <v>-0.5</v>
      </c>
      <c r="AF7" s="49">
        <v>0</v>
      </c>
      <c r="AG7" s="49"/>
      <c r="AH7" s="49"/>
      <c r="AI7" s="49"/>
      <c r="AJ7" s="49"/>
      <c r="AK7" s="49">
        <v>2</v>
      </c>
      <c r="AL7" s="49">
        <v>-1</v>
      </c>
      <c r="AM7" s="49">
        <v>-0.5</v>
      </c>
      <c r="AN7" s="49">
        <v>0</v>
      </c>
      <c r="AP7" s="50" t="s">
        <v>383</v>
      </c>
      <c r="AQ7" s="51" t="s">
        <v>421</v>
      </c>
      <c r="AR7" s="51">
        <v>5</v>
      </c>
      <c r="AS7" s="51">
        <v>1</v>
      </c>
      <c r="AT7" s="51">
        <v>6</v>
      </c>
      <c r="AU7" s="51">
        <v>0</v>
      </c>
      <c r="AV7" s="51">
        <v>0</v>
      </c>
      <c r="AW7" s="51"/>
      <c r="AX7" s="51"/>
      <c r="AY7" s="51"/>
      <c r="AZ7" s="51"/>
      <c r="BA7" s="51"/>
      <c r="BB7" s="51"/>
      <c r="BC7" s="51"/>
      <c r="BD7" s="51"/>
      <c r="BE7" s="51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AA8" s="48" t="s">
        <v>304</v>
      </c>
      <c r="AB8" s="49" t="s">
        <v>421</v>
      </c>
      <c r="AC8" s="49">
        <v>2</v>
      </c>
      <c r="AD8" s="49">
        <v>-1</v>
      </c>
      <c r="AE8" s="49">
        <v>-0.5</v>
      </c>
      <c r="AF8" s="49">
        <v>0</v>
      </c>
      <c r="AG8" s="49"/>
      <c r="AH8" s="49"/>
      <c r="AI8" s="49"/>
      <c r="AJ8" s="49"/>
      <c r="AK8" s="49">
        <v>2</v>
      </c>
      <c r="AL8" s="49">
        <v>-1</v>
      </c>
      <c r="AM8" s="49">
        <v>-0.5</v>
      </c>
      <c r="AN8" s="49">
        <v>0</v>
      </c>
      <c r="AP8" s="50" t="s">
        <v>340</v>
      </c>
      <c r="AQ8" s="51" t="s">
        <v>421</v>
      </c>
      <c r="AR8" s="51">
        <v>3</v>
      </c>
      <c r="AS8" s="51">
        <v>1</v>
      </c>
      <c r="AT8" s="51">
        <v>4</v>
      </c>
      <c r="AU8" s="51">
        <v>2</v>
      </c>
      <c r="AV8" s="51">
        <v>0</v>
      </c>
      <c r="AW8" s="51"/>
      <c r="AX8" s="51"/>
      <c r="AY8" s="51"/>
      <c r="AZ8" s="51"/>
      <c r="BA8" s="51"/>
      <c r="BB8" s="51"/>
      <c r="BC8" s="51"/>
      <c r="BD8" s="51"/>
      <c r="BE8" s="51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</row>
    <row r="9" spans="1:70" ht="32" x14ac:dyDescent="0.2">
      <c r="A9" s="1"/>
      <c r="B9" s="42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AA9" s="48" t="s">
        <v>325</v>
      </c>
      <c r="AB9" s="49" t="s">
        <v>421</v>
      </c>
      <c r="AC9" s="49"/>
      <c r="AD9" s="49"/>
      <c r="AE9" s="49"/>
      <c r="AF9" s="49"/>
      <c r="AG9" s="49">
        <v>5</v>
      </c>
      <c r="AH9" s="49">
        <v>73</v>
      </c>
      <c r="AI9" s="49">
        <v>14.6</v>
      </c>
      <c r="AJ9" s="49">
        <v>0</v>
      </c>
      <c r="AK9" s="49">
        <v>5</v>
      </c>
      <c r="AL9" s="49">
        <v>73</v>
      </c>
      <c r="AM9" s="49">
        <v>14.6</v>
      </c>
      <c r="AN9" s="49">
        <v>0</v>
      </c>
      <c r="AP9" s="50" t="s">
        <v>350</v>
      </c>
      <c r="AQ9" s="51" t="s">
        <v>421</v>
      </c>
      <c r="AR9" s="51">
        <v>3</v>
      </c>
      <c r="AS9" s="51">
        <v>1</v>
      </c>
      <c r="AT9" s="51">
        <v>4</v>
      </c>
      <c r="AU9" s="51">
        <v>0</v>
      </c>
      <c r="AV9" s="51">
        <v>0</v>
      </c>
      <c r="AW9" s="51"/>
      <c r="AX9" s="51"/>
      <c r="AY9" s="51"/>
      <c r="AZ9" s="51"/>
      <c r="BA9" s="51"/>
      <c r="BB9" s="51"/>
      <c r="BC9" s="51"/>
      <c r="BD9" s="51"/>
      <c r="BE9" s="51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</row>
    <row r="10" spans="1:70" ht="32" x14ac:dyDescent="0.35">
      <c r="A10" s="14" t="s">
        <v>26</v>
      </c>
      <c r="B10" s="42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AA10" s="48" t="s">
        <v>324</v>
      </c>
      <c r="AB10" s="49" t="s">
        <v>421</v>
      </c>
      <c r="AC10" s="49"/>
      <c r="AD10" s="49"/>
      <c r="AE10" s="49"/>
      <c r="AF10" s="49"/>
      <c r="AG10" s="49">
        <v>4</v>
      </c>
      <c r="AH10" s="49">
        <v>59</v>
      </c>
      <c r="AI10" s="49">
        <v>14.8</v>
      </c>
      <c r="AJ10" s="49">
        <v>0</v>
      </c>
      <c r="AK10" s="49">
        <v>4</v>
      </c>
      <c r="AL10" s="49">
        <v>59</v>
      </c>
      <c r="AM10" s="49">
        <v>14.8</v>
      </c>
      <c r="AN10" s="49">
        <v>0</v>
      </c>
      <c r="AP10" s="50" t="s">
        <v>364</v>
      </c>
      <c r="AQ10" s="51" t="s">
        <v>421</v>
      </c>
      <c r="AR10" s="51">
        <v>2</v>
      </c>
      <c r="AS10" s="51">
        <v>2</v>
      </c>
      <c r="AT10" s="51">
        <v>4</v>
      </c>
      <c r="AU10" s="51">
        <v>0.5</v>
      </c>
      <c r="AV10" s="51">
        <v>0</v>
      </c>
      <c r="AW10" s="51"/>
      <c r="AX10" s="51"/>
      <c r="AY10" s="51"/>
      <c r="AZ10" s="51"/>
      <c r="BA10" s="51"/>
      <c r="BB10" s="51"/>
      <c r="BC10" s="51"/>
      <c r="BD10" s="51"/>
      <c r="BE10" s="51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AA11" s="48" t="s">
        <v>318</v>
      </c>
      <c r="AB11" s="49" t="s">
        <v>421</v>
      </c>
      <c r="AC11" s="49"/>
      <c r="AD11" s="49"/>
      <c r="AE11" s="49"/>
      <c r="AF11" s="49"/>
      <c r="AG11" s="49">
        <v>3</v>
      </c>
      <c r="AH11" s="49">
        <v>123</v>
      </c>
      <c r="AI11" s="49">
        <v>41</v>
      </c>
      <c r="AJ11" s="49">
        <v>1</v>
      </c>
      <c r="AK11" s="49">
        <v>3</v>
      </c>
      <c r="AL11" s="49">
        <v>123</v>
      </c>
      <c r="AM11" s="49">
        <v>41</v>
      </c>
      <c r="AN11" s="49">
        <v>1</v>
      </c>
      <c r="AP11" s="50" t="s">
        <v>371</v>
      </c>
      <c r="AQ11" s="51" t="s">
        <v>421</v>
      </c>
      <c r="AR11" s="51">
        <v>2</v>
      </c>
      <c r="AS11" s="51">
        <v>2</v>
      </c>
      <c r="AT11" s="51">
        <v>4</v>
      </c>
      <c r="AU11" s="51">
        <v>0</v>
      </c>
      <c r="AV11" s="51">
        <v>0</v>
      </c>
      <c r="AW11" s="51"/>
      <c r="AX11" s="51"/>
      <c r="AY11" s="51"/>
      <c r="AZ11" s="51"/>
      <c r="BA11" s="51">
        <v>1</v>
      </c>
      <c r="BB11" s="51"/>
      <c r="BC11" s="51"/>
      <c r="BD11" s="51"/>
      <c r="BE11" s="51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27</v>
      </c>
      <c r="E12">
        <f t="shared" ref="E12:E20" si="5">VLOOKUP(B12,$AA$4:$AN$36,5,FALSE)</f>
        <v>9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AA12" s="48" t="s">
        <v>322</v>
      </c>
      <c r="AB12" s="49" t="s">
        <v>421</v>
      </c>
      <c r="AC12" s="49"/>
      <c r="AD12" s="49"/>
      <c r="AE12" s="49"/>
      <c r="AF12" s="49"/>
      <c r="AG12" s="49">
        <v>2</v>
      </c>
      <c r="AH12" s="49">
        <v>20</v>
      </c>
      <c r="AI12" s="49">
        <v>10</v>
      </c>
      <c r="AJ12" s="49">
        <v>1</v>
      </c>
      <c r="AK12" s="49">
        <v>2</v>
      </c>
      <c r="AL12" s="49">
        <v>20</v>
      </c>
      <c r="AM12" s="49">
        <v>10</v>
      </c>
      <c r="AN12" s="49">
        <v>1</v>
      </c>
      <c r="AP12" s="50" t="s">
        <v>391</v>
      </c>
      <c r="AQ12" s="51" t="s">
        <v>421</v>
      </c>
      <c r="AR12" s="51">
        <v>1</v>
      </c>
      <c r="AS12" s="51">
        <v>3</v>
      </c>
      <c r="AT12" s="51">
        <v>4</v>
      </c>
      <c r="AU12" s="51">
        <v>1</v>
      </c>
      <c r="AV12" s="51">
        <v>0</v>
      </c>
      <c r="AW12" s="51"/>
      <c r="AX12" s="51"/>
      <c r="AY12" s="51"/>
      <c r="AZ12" s="51"/>
      <c r="BA12" s="51"/>
      <c r="BB12" s="51"/>
      <c r="BC12" s="51"/>
      <c r="BD12" s="51"/>
      <c r="BE12" s="51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</row>
    <row r="13" spans="1:70" ht="32" x14ac:dyDescent="0.2">
      <c r="A13" s="1" t="s">
        <v>116</v>
      </c>
      <c r="B13" s="42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P13" s="50" t="s">
        <v>349</v>
      </c>
      <c r="AQ13" s="51" t="s">
        <v>421</v>
      </c>
      <c r="AR13" s="51">
        <v>3</v>
      </c>
      <c r="AS13" s="51">
        <v>0</v>
      </c>
      <c r="AT13" s="51">
        <v>3</v>
      </c>
      <c r="AU13" s="51">
        <v>3</v>
      </c>
      <c r="AV13" s="51">
        <v>2</v>
      </c>
      <c r="AW13" s="51"/>
      <c r="AX13" s="51"/>
      <c r="AY13" s="51"/>
      <c r="AZ13" s="51"/>
      <c r="BA13" s="51"/>
      <c r="BB13" s="51"/>
      <c r="BC13" s="51"/>
      <c r="BD13" s="51"/>
      <c r="BE13" s="51">
        <v>1</v>
      </c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</row>
    <row r="14" spans="1:70" x14ac:dyDescent="0.2">
      <c r="A14" s="1" t="s">
        <v>116</v>
      </c>
      <c r="B14" s="42" t="s">
        <v>308</v>
      </c>
      <c r="C14">
        <f t="shared" si="3"/>
        <v>8</v>
      </c>
      <c r="D14">
        <f t="shared" si="4"/>
        <v>44</v>
      </c>
      <c r="E14">
        <f t="shared" si="5"/>
        <v>5.5</v>
      </c>
      <c r="F14">
        <f t="shared" si="6"/>
        <v>1</v>
      </c>
      <c r="G14">
        <f t="shared" si="7"/>
        <v>3</v>
      </c>
      <c r="H14">
        <f t="shared" si="8"/>
        <v>23</v>
      </c>
      <c r="I14">
        <f t="shared" si="9"/>
        <v>0</v>
      </c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P14" s="50" t="s">
        <v>343</v>
      </c>
      <c r="AQ14" s="51" t="s">
        <v>421</v>
      </c>
      <c r="AR14" s="51">
        <v>2</v>
      </c>
      <c r="AS14" s="51">
        <v>1</v>
      </c>
      <c r="AT14" s="51">
        <v>3</v>
      </c>
      <c r="AU14" s="51">
        <v>1</v>
      </c>
      <c r="AV14" s="51">
        <v>0</v>
      </c>
      <c r="AW14" s="51"/>
      <c r="AX14" s="51"/>
      <c r="AY14" s="51"/>
      <c r="AZ14" s="51"/>
      <c r="BA14" s="51"/>
      <c r="BB14" s="51"/>
      <c r="BC14" s="51"/>
      <c r="BD14" s="51"/>
      <c r="BE14" s="51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</row>
    <row r="15" spans="1:70" ht="32" x14ac:dyDescent="0.2">
      <c r="A15" s="1" t="s">
        <v>116</v>
      </c>
      <c r="B15" s="42" t="s">
        <v>309</v>
      </c>
      <c r="C15">
        <f t="shared" si="3"/>
        <v>2</v>
      </c>
      <c r="D15">
        <f t="shared" si="4"/>
        <v>-1</v>
      </c>
      <c r="E15">
        <f t="shared" si="5"/>
        <v>-0.5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P15" s="50" t="s">
        <v>322</v>
      </c>
      <c r="AQ15" s="51" t="s">
        <v>421</v>
      </c>
      <c r="AR15" s="51">
        <v>2</v>
      </c>
      <c r="AS15" s="51">
        <v>1</v>
      </c>
      <c r="AT15" s="51">
        <v>3</v>
      </c>
      <c r="AU15" s="51">
        <v>0</v>
      </c>
      <c r="AV15" s="51">
        <v>0</v>
      </c>
      <c r="AW15" s="51"/>
      <c r="AX15" s="51"/>
      <c r="AY15" s="51"/>
      <c r="AZ15" s="51"/>
      <c r="BA15" s="51">
        <v>1</v>
      </c>
      <c r="BB15" s="51"/>
      <c r="BC15" s="51"/>
      <c r="BD15" s="51"/>
      <c r="BE15" s="51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P16" s="50" t="s">
        <v>365</v>
      </c>
      <c r="AQ16" s="51" t="s">
        <v>421</v>
      </c>
      <c r="AR16" s="51">
        <v>1</v>
      </c>
      <c r="AS16" s="51">
        <v>1</v>
      </c>
      <c r="AT16" s="51">
        <v>2</v>
      </c>
      <c r="AU16" s="51">
        <v>0</v>
      </c>
      <c r="AV16" s="51">
        <v>0</v>
      </c>
      <c r="AW16" s="51"/>
      <c r="AX16" s="51"/>
      <c r="AY16" s="51"/>
      <c r="AZ16" s="51"/>
      <c r="BA16" s="51"/>
      <c r="BB16" s="51"/>
      <c r="BC16" s="51"/>
      <c r="BD16" s="51"/>
      <c r="BE16" s="51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P17" s="50" t="s">
        <v>370</v>
      </c>
      <c r="AQ17" s="51" t="s">
        <v>421</v>
      </c>
      <c r="AR17" s="51">
        <v>2</v>
      </c>
      <c r="AS17" s="51">
        <v>0</v>
      </c>
      <c r="AT17" s="51">
        <v>2</v>
      </c>
      <c r="AU17" s="51">
        <v>0</v>
      </c>
      <c r="AV17" s="51">
        <v>0</v>
      </c>
      <c r="AW17" s="51"/>
      <c r="AX17" s="51"/>
      <c r="AY17" s="51"/>
      <c r="AZ17" s="51"/>
      <c r="BA17" s="51"/>
      <c r="BB17" s="51"/>
      <c r="BC17" s="51"/>
      <c r="BD17" s="51"/>
      <c r="BE17" s="51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</row>
    <row r="18" spans="1:70" ht="30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P18" s="50" t="s">
        <v>351</v>
      </c>
      <c r="AQ18" s="51" t="s">
        <v>421</v>
      </c>
      <c r="AR18" s="51">
        <v>1</v>
      </c>
      <c r="AS18" s="51">
        <v>0</v>
      </c>
      <c r="AT18" s="51">
        <v>1</v>
      </c>
      <c r="AU18" s="51">
        <v>1</v>
      </c>
      <c r="AV18" s="51">
        <v>1</v>
      </c>
      <c r="AW18" s="51"/>
      <c r="AX18" s="51"/>
      <c r="AY18" s="51"/>
      <c r="AZ18" s="51"/>
      <c r="BA18" s="51"/>
      <c r="BB18" s="51">
        <v>1</v>
      </c>
      <c r="BC18" s="51"/>
      <c r="BD18" s="51"/>
      <c r="BE18" s="51">
        <v>0</v>
      </c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</row>
    <row r="19" spans="1:70" ht="30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P19" s="50" t="s">
        <v>344</v>
      </c>
      <c r="AQ19" s="51" t="s">
        <v>421</v>
      </c>
      <c r="AR19" s="51">
        <v>0</v>
      </c>
      <c r="AS19" s="51">
        <v>1</v>
      </c>
      <c r="AT19" s="51">
        <v>1</v>
      </c>
      <c r="AU19" s="51">
        <v>0</v>
      </c>
      <c r="AV19" s="51">
        <v>0</v>
      </c>
      <c r="AW19" s="51"/>
      <c r="AX19" s="51"/>
      <c r="AY19" s="51"/>
      <c r="AZ19" s="51"/>
      <c r="BA19" s="51"/>
      <c r="BB19" s="51"/>
      <c r="BC19" s="51"/>
      <c r="BD19" s="51"/>
      <c r="BE19" s="51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</row>
    <row r="20" spans="1:70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P20" s="50" t="s">
        <v>380</v>
      </c>
      <c r="AQ20" s="51" t="s">
        <v>421</v>
      </c>
      <c r="AR20" s="51">
        <v>0</v>
      </c>
      <c r="AS20" s="51">
        <v>1</v>
      </c>
      <c r="AT20" s="51">
        <v>1</v>
      </c>
      <c r="AU20" s="51">
        <v>0</v>
      </c>
      <c r="AV20" s="51">
        <v>0</v>
      </c>
      <c r="AW20" s="51"/>
      <c r="AX20" s="51"/>
      <c r="AY20" s="51"/>
      <c r="AZ20" s="51"/>
      <c r="BA20" s="51"/>
      <c r="BB20" s="51"/>
      <c r="BC20" s="51"/>
      <c r="BD20" s="51"/>
      <c r="BE20" s="51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spans="1:70" x14ac:dyDescent="0.2">
      <c r="A21" s="1"/>
      <c r="B21" s="42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P21" s="50" t="s">
        <v>381</v>
      </c>
      <c r="AQ21" s="51" t="s">
        <v>421</v>
      </c>
      <c r="AR21" s="51">
        <v>1</v>
      </c>
      <c r="AS21" s="51">
        <v>0</v>
      </c>
      <c r="AT21" s="51">
        <v>1</v>
      </c>
      <c r="AU21" s="51">
        <v>0</v>
      </c>
      <c r="AV21" s="51">
        <v>0</v>
      </c>
      <c r="AW21" s="51"/>
      <c r="AX21" s="51"/>
      <c r="AY21" s="51"/>
      <c r="AZ21" s="51"/>
      <c r="BA21" s="51"/>
      <c r="BB21" s="51"/>
      <c r="BC21" s="51"/>
      <c r="BD21" s="51"/>
      <c r="BE21" s="51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  <row r="22" spans="1:70" ht="32" x14ac:dyDescent="0.3">
      <c r="A22" s="13" t="s">
        <v>27</v>
      </c>
      <c r="B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P22" s="50" t="s">
        <v>392</v>
      </c>
      <c r="AQ22" s="51" t="s">
        <v>421</v>
      </c>
      <c r="AR22" s="51">
        <v>0</v>
      </c>
      <c r="AS22" s="51">
        <v>1</v>
      </c>
      <c r="AT22" s="51">
        <v>1</v>
      </c>
      <c r="AU22" s="51">
        <v>0.5</v>
      </c>
      <c r="AV22" s="51">
        <v>0</v>
      </c>
      <c r="AW22" s="51"/>
      <c r="AX22" s="51"/>
      <c r="AY22" s="51"/>
      <c r="AZ22" s="51"/>
      <c r="BA22" s="51"/>
      <c r="BB22" s="51"/>
      <c r="BC22" s="51"/>
      <c r="BD22" s="51"/>
      <c r="BE22" s="51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</row>
    <row r="23" spans="1:70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</row>
    <row r="24" spans="1:70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</row>
    <row r="25" spans="1:70" x14ac:dyDescent="0.2">
      <c r="A25" s="1" t="s">
        <v>98</v>
      </c>
      <c r="B25" s="42" t="s">
        <v>316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</row>
    <row r="27" spans="1:70" x14ac:dyDescent="0.2">
      <c r="A27" s="1" t="s">
        <v>98</v>
      </c>
      <c r="B27" s="42" t="s">
        <v>318</v>
      </c>
      <c r="C27">
        <f t="shared" si="10"/>
        <v>3</v>
      </c>
      <c r="D27">
        <f t="shared" si="11"/>
        <v>123</v>
      </c>
      <c r="E27">
        <f t="shared" si="12"/>
        <v>41</v>
      </c>
      <c r="F27">
        <f t="shared" si="13"/>
        <v>1</v>
      </c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spans="1:70" ht="30" x14ac:dyDescent="0.2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</row>
    <row r="31" spans="1:70" ht="30" x14ac:dyDescent="0.2">
      <c r="A31" s="1" t="s">
        <v>98</v>
      </c>
      <c r="B31" s="42" t="s">
        <v>322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1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</row>
    <row r="33" spans="1:70" ht="30" x14ac:dyDescent="0.2">
      <c r="A33" s="1" t="s">
        <v>98</v>
      </c>
      <c r="B33" s="42" t="s">
        <v>324</v>
      </c>
      <c r="C33">
        <f t="shared" si="10"/>
        <v>4</v>
      </c>
      <c r="D33">
        <f t="shared" si="11"/>
        <v>59</v>
      </c>
      <c r="E33">
        <f t="shared" si="12"/>
        <v>14.8</v>
      </c>
      <c r="F33">
        <f t="shared" si="13"/>
        <v>0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</row>
    <row r="34" spans="1:70" ht="30" x14ac:dyDescent="0.2">
      <c r="A34" s="1" t="s">
        <v>98</v>
      </c>
      <c r="B34" s="42" t="s">
        <v>325</v>
      </c>
      <c r="C34">
        <f t="shared" si="10"/>
        <v>5</v>
      </c>
      <c r="D34">
        <f t="shared" si="11"/>
        <v>73</v>
      </c>
      <c r="E34">
        <f t="shared" si="12"/>
        <v>14.6</v>
      </c>
      <c r="F34">
        <f t="shared" si="13"/>
        <v>0</v>
      </c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</row>
    <row r="35" spans="1:70" x14ac:dyDescent="0.2">
      <c r="A35" s="1" t="s">
        <v>98</v>
      </c>
      <c r="B35" s="42" t="s">
        <v>326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</row>
    <row r="38" spans="1:70" ht="30" x14ac:dyDescent="0.2">
      <c r="A38" s="1" t="s">
        <v>98</v>
      </c>
      <c r="B38" s="42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</row>
    <row r="47" spans="1:70" x14ac:dyDescent="0.2">
      <c r="A47" s="1"/>
      <c r="B47" s="42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</row>
    <row r="48" spans="1:70" x14ac:dyDescent="0.2">
      <c r="A48" s="1"/>
      <c r="B48" s="42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</row>
    <row r="49" spans="1:70" x14ac:dyDescent="0.2">
      <c r="A49" s="1"/>
      <c r="B49" s="42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</row>
    <row r="50" spans="1:70" x14ac:dyDescent="0.2">
      <c r="A50" s="1"/>
      <c r="B50" s="42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</row>
    <row r="51" spans="1:70" ht="25" x14ac:dyDescent="0.3">
      <c r="A51" s="12" t="s">
        <v>47</v>
      </c>
      <c r="B51" s="42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</row>
    <row r="55" spans="1:70" x14ac:dyDescent="0.2">
      <c r="A55" s="1" t="s">
        <v>101</v>
      </c>
      <c r="B55" s="42" t="s">
        <v>340</v>
      </c>
      <c r="C55">
        <f t="shared" si="14"/>
        <v>3</v>
      </c>
      <c r="D55">
        <f t="shared" si="15"/>
        <v>1</v>
      </c>
      <c r="E55">
        <f t="shared" si="16"/>
        <v>4</v>
      </c>
      <c r="F55">
        <f t="shared" si="17"/>
        <v>2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</row>
    <row r="58" spans="1:70" x14ac:dyDescent="0.2">
      <c r="A58" s="1" t="s">
        <v>90</v>
      </c>
      <c r="B58" s="42" t="s">
        <v>343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</row>
    <row r="59" spans="1:70" x14ac:dyDescent="0.2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3</v>
      </c>
      <c r="D64">
        <f t="shared" si="15"/>
        <v>0</v>
      </c>
      <c r="E64">
        <f t="shared" si="16"/>
        <v>3</v>
      </c>
      <c r="F64">
        <f t="shared" si="17"/>
        <v>3</v>
      </c>
      <c r="G64">
        <f t="shared" si="18"/>
        <v>2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1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>
        <f t="shared" si="14"/>
        <v>3</v>
      </c>
      <c r="D65">
        <f t="shared" si="15"/>
        <v>1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101</v>
      </c>
      <c r="B66" s="42" t="s">
        <v>351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1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1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5</v>
      </c>
      <c r="D76">
        <f t="shared" si="15"/>
        <v>1</v>
      </c>
      <c r="E76">
        <f t="shared" si="16"/>
        <v>6</v>
      </c>
      <c r="F76">
        <f t="shared" si="17"/>
        <v>1</v>
      </c>
      <c r="G76">
        <f t="shared" si="18"/>
        <v>1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0.5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2</v>
      </c>
      <c r="D86">
        <f t="shared" si="15"/>
        <v>2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3</v>
      </c>
      <c r="D93">
        <f t="shared" si="15"/>
        <v>5</v>
      </c>
      <c r="E93">
        <f t="shared" si="16"/>
        <v>8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2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5</v>
      </c>
      <c r="D98">
        <f t="shared" si="15"/>
        <v>1</v>
      </c>
      <c r="E98">
        <f t="shared" si="16"/>
        <v>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5</v>
      </c>
      <c r="D104">
        <f t="shared" si="15"/>
        <v>2</v>
      </c>
      <c r="E104">
        <f t="shared" si="16"/>
        <v>7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2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1</v>
      </c>
      <c r="D106">
        <f t="shared" si="15"/>
        <v>3</v>
      </c>
      <c r="E106">
        <f t="shared" si="16"/>
        <v>4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0</v>
      </c>
      <c r="D107">
        <f t="shared" si="15"/>
        <v>1</v>
      </c>
      <c r="E107">
        <f t="shared" si="16"/>
        <v>1</v>
      </c>
      <c r="F107">
        <f t="shared" si="17"/>
        <v>0.5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4</v>
      </c>
      <c r="D113">
        <f>VLOOKUP(B113,$BG$4:$BR$6,4,FALSE)</f>
        <v>4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4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8</v>
      </c>
      <c r="I118">
        <f t="shared" si="31"/>
        <v>321</v>
      </c>
      <c r="J118">
        <f t="shared" si="32"/>
        <v>40.1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A07E-610F-4475-8A27-425B3C43B764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1"/>
      <c r="P2" s="101"/>
      <c r="Q2" s="101" t="s">
        <v>9</v>
      </c>
      <c r="R2" s="101"/>
      <c r="S2" s="101"/>
      <c r="T2" s="101"/>
      <c r="U2" s="101"/>
      <c r="V2" s="101"/>
      <c r="W2" s="101"/>
      <c r="X2" s="101"/>
      <c r="Y2" s="101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2</v>
      </c>
      <c r="D4" s="1">
        <f>VLOOKUP(B4,$O$4:$Y$11,4,FALSE)</f>
        <v>2</v>
      </c>
      <c r="E4" s="1">
        <f>VLOOKUP(B4,$O$4:$Y$11,5,FALSE)</f>
        <v>100</v>
      </c>
      <c r="F4" s="1">
        <f>VLOOKUP(B4,$O$4:$Y$11,6,FALSE)</f>
        <v>24</v>
      </c>
      <c r="G4" s="1">
        <f>VLOOKUP(B4,$O$4:$Y$11,7,FALSE)</f>
        <v>12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200.8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3" t="s">
        <v>304</v>
      </c>
      <c r="P4" s="7" t="s">
        <v>421</v>
      </c>
      <c r="Q4" s="7">
        <v>12</v>
      </c>
      <c r="R4" s="7">
        <v>19</v>
      </c>
      <c r="S4" s="7">
        <v>63.2</v>
      </c>
      <c r="T4" s="7">
        <v>194</v>
      </c>
      <c r="U4" s="7">
        <v>10.199999999999999</v>
      </c>
      <c r="V4" s="7">
        <v>8.9</v>
      </c>
      <c r="W4" s="7">
        <v>1</v>
      </c>
      <c r="X4" s="7">
        <v>1</v>
      </c>
      <c r="Y4" s="7">
        <v>155.80000000000001</v>
      </c>
      <c r="AA4" s="43" t="s">
        <v>308</v>
      </c>
      <c r="AB4" s="7" t="s">
        <v>421</v>
      </c>
      <c r="AC4" s="7">
        <v>16</v>
      </c>
      <c r="AD4" s="7">
        <v>162</v>
      </c>
      <c r="AE4" s="7">
        <v>10.1</v>
      </c>
      <c r="AF4" s="7">
        <v>2</v>
      </c>
      <c r="AG4" s="7"/>
      <c r="AH4" s="7"/>
      <c r="AI4" s="7"/>
      <c r="AJ4" s="7"/>
      <c r="AK4" s="7">
        <v>16</v>
      </c>
      <c r="AL4" s="7">
        <v>162</v>
      </c>
      <c r="AM4" s="7">
        <v>10.1</v>
      </c>
      <c r="AN4" s="7">
        <v>2</v>
      </c>
      <c r="AP4" s="43" t="s">
        <v>364</v>
      </c>
      <c r="AQ4" s="7" t="s">
        <v>421</v>
      </c>
      <c r="AR4" s="7">
        <v>3</v>
      </c>
      <c r="AS4" s="7">
        <v>8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5</v>
      </c>
      <c r="BK4" s="7">
        <v>100</v>
      </c>
      <c r="BL4" s="7">
        <v>1</v>
      </c>
      <c r="BM4" s="7">
        <v>3</v>
      </c>
      <c r="BN4" s="7">
        <v>33.299999999999997</v>
      </c>
      <c r="BO4" s="7">
        <v>8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>
        <f>VLOOKUP(B5,$O$4:$Y$11,3,FALSE)</f>
        <v>7</v>
      </c>
      <c r="D5" s="1">
        <f>VLOOKUP(B5,$O$4:$Y$11,4,FALSE)</f>
        <v>10</v>
      </c>
      <c r="E5" s="1">
        <f>VLOOKUP(B5,$O$4:$Y$11,5,FALSE)</f>
        <v>70</v>
      </c>
      <c r="F5" s="1">
        <f>VLOOKUP(B5,$O$4:$Y$11,6,FALSE)</f>
        <v>68</v>
      </c>
      <c r="G5" s="1">
        <f>VLOOKUP(B5,$O$4:$Y$11,7,FALSE)</f>
        <v>6.8</v>
      </c>
      <c r="H5" s="1">
        <f>VLOOKUP(B5,$O$4:$Y$11,9,FALSE)</f>
        <v>0</v>
      </c>
      <c r="I5" s="1">
        <f>VLOOKUP(B5,$O$4:$Y$11,10,FALSE)</f>
        <v>1</v>
      </c>
      <c r="J5" s="1">
        <f>VLOOKUP(B5,$O$4:$Y$11,11,FALSE)</f>
        <v>107.1</v>
      </c>
      <c r="K5" s="1">
        <f t="shared" si="0"/>
        <v>6</v>
      </c>
      <c r="L5" s="1">
        <f t="shared" si="1"/>
        <v>27</v>
      </c>
      <c r="M5" s="1">
        <f t="shared" si="2"/>
        <v>0</v>
      </c>
      <c r="O5" s="43" t="s">
        <v>303</v>
      </c>
      <c r="P5" s="7" t="s">
        <v>421</v>
      </c>
      <c r="Q5" s="7">
        <v>7</v>
      </c>
      <c r="R5" s="7">
        <v>10</v>
      </c>
      <c r="S5" s="7">
        <v>70</v>
      </c>
      <c r="T5" s="7">
        <v>68</v>
      </c>
      <c r="U5" s="7">
        <v>6.8</v>
      </c>
      <c r="V5" s="7">
        <v>2.2999999999999998</v>
      </c>
      <c r="W5" s="7">
        <v>0</v>
      </c>
      <c r="X5" s="7">
        <v>1</v>
      </c>
      <c r="Y5" s="7">
        <v>107.1</v>
      </c>
      <c r="AA5" s="43" t="s">
        <v>309</v>
      </c>
      <c r="AB5" s="7" t="s">
        <v>421</v>
      </c>
      <c r="AC5" s="7">
        <v>10</v>
      </c>
      <c r="AD5" s="7">
        <v>32</v>
      </c>
      <c r="AE5" s="7">
        <v>3.2</v>
      </c>
      <c r="AF5" s="7">
        <v>1</v>
      </c>
      <c r="AG5" s="7">
        <v>2</v>
      </c>
      <c r="AH5" s="7">
        <v>18</v>
      </c>
      <c r="AI5" s="7">
        <v>9</v>
      </c>
      <c r="AJ5" s="7">
        <v>0</v>
      </c>
      <c r="AK5" s="7">
        <v>12</v>
      </c>
      <c r="AL5" s="7">
        <v>50</v>
      </c>
      <c r="AM5" s="7">
        <v>4.2</v>
      </c>
      <c r="AN5" s="7">
        <v>1</v>
      </c>
      <c r="AP5" s="43" t="s">
        <v>349</v>
      </c>
      <c r="AQ5" s="7" t="s">
        <v>421</v>
      </c>
      <c r="AR5" s="7">
        <v>3</v>
      </c>
      <c r="AS5" s="7">
        <v>4</v>
      </c>
      <c r="AT5" s="7">
        <v>7</v>
      </c>
      <c r="AU5" s="7">
        <v>2.5</v>
      </c>
      <c r="AV5" s="7">
        <v>2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1</v>
      </c>
      <c r="BQ5" s="7">
        <v>32</v>
      </c>
      <c r="BR5" s="7">
        <v>32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12</v>
      </c>
      <c r="D6" s="1">
        <f>VLOOKUP(B6,$O$4:$Y$11,4,FALSE)</f>
        <v>19</v>
      </c>
      <c r="E6" s="1">
        <f>VLOOKUP(B6,$O$4:$Y$11,5,FALSE)</f>
        <v>63.2</v>
      </c>
      <c r="F6" s="1">
        <f>VLOOKUP(B6,$O$4:$Y$11,6,FALSE)</f>
        <v>194</v>
      </c>
      <c r="G6" s="1">
        <f>VLOOKUP(B6,$O$4:$Y$11,7,FALSE)</f>
        <v>10.199999999999999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155.80000000000001</v>
      </c>
      <c r="K6" s="1">
        <f t="shared" si="0"/>
        <v>2</v>
      </c>
      <c r="L6" s="1">
        <f t="shared" si="1"/>
        <v>13</v>
      </c>
      <c r="M6" s="1">
        <f t="shared" si="2"/>
        <v>0</v>
      </c>
      <c r="O6" s="43" t="s">
        <v>302</v>
      </c>
      <c r="P6" s="7" t="s">
        <v>421</v>
      </c>
      <c r="Q6" s="7">
        <v>2</v>
      </c>
      <c r="R6" s="7">
        <v>2</v>
      </c>
      <c r="S6" s="7">
        <v>100</v>
      </c>
      <c r="T6" s="7">
        <v>24</v>
      </c>
      <c r="U6" s="7">
        <v>12</v>
      </c>
      <c r="V6" s="7">
        <v>12</v>
      </c>
      <c r="W6" s="7">
        <v>0</v>
      </c>
      <c r="X6" s="7">
        <v>0</v>
      </c>
      <c r="Y6" s="7">
        <v>200.8</v>
      </c>
      <c r="AA6" s="43" t="s">
        <v>306</v>
      </c>
      <c r="AB6" s="7" t="s">
        <v>421</v>
      </c>
      <c r="AC6" s="7">
        <v>7</v>
      </c>
      <c r="AD6" s="7">
        <v>49</v>
      </c>
      <c r="AE6" s="7">
        <v>7</v>
      </c>
      <c r="AF6" s="7">
        <v>1</v>
      </c>
      <c r="AG6" s="7"/>
      <c r="AH6" s="7"/>
      <c r="AI6" s="7"/>
      <c r="AJ6" s="7"/>
      <c r="AK6" s="7">
        <v>7</v>
      </c>
      <c r="AL6" s="7">
        <v>49</v>
      </c>
      <c r="AM6" s="7">
        <v>7</v>
      </c>
      <c r="AN6" s="7">
        <v>1</v>
      </c>
      <c r="AP6" s="43" t="s">
        <v>371</v>
      </c>
      <c r="AQ6" s="7" t="s">
        <v>421</v>
      </c>
      <c r="AR6" s="7">
        <v>1</v>
      </c>
      <c r="AS6" s="7">
        <v>4</v>
      </c>
      <c r="AT6" s="7">
        <v>5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43" t="s">
        <v>303</v>
      </c>
      <c r="AB7" s="7" t="s">
        <v>421</v>
      </c>
      <c r="AC7" s="7">
        <v>6</v>
      </c>
      <c r="AD7" s="7">
        <v>27</v>
      </c>
      <c r="AE7" s="7">
        <v>4.5</v>
      </c>
      <c r="AF7" s="7">
        <v>0</v>
      </c>
      <c r="AG7" s="7"/>
      <c r="AH7" s="7"/>
      <c r="AI7" s="7"/>
      <c r="AJ7" s="7"/>
      <c r="AK7" s="7">
        <v>6</v>
      </c>
      <c r="AL7" s="7">
        <v>27</v>
      </c>
      <c r="AM7" s="7">
        <v>4.5</v>
      </c>
      <c r="AN7" s="7">
        <v>0</v>
      </c>
      <c r="AP7" s="43" t="s">
        <v>378</v>
      </c>
      <c r="AQ7" s="7" t="s">
        <v>421</v>
      </c>
      <c r="AR7" s="7">
        <v>3</v>
      </c>
      <c r="AS7" s="7">
        <v>2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</row>
    <row r="8" spans="1:70" ht="17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43" t="s">
        <v>307</v>
      </c>
      <c r="AB8" s="7" t="s">
        <v>421</v>
      </c>
      <c r="AC8" s="7">
        <v>5</v>
      </c>
      <c r="AD8" s="7">
        <v>26</v>
      </c>
      <c r="AE8" s="7">
        <v>5.2</v>
      </c>
      <c r="AF8" s="7">
        <v>0</v>
      </c>
      <c r="AG8" s="7"/>
      <c r="AH8" s="7"/>
      <c r="AI8" s="7"/>
      <c r="AJ8" s="7"/>
      <c r="AK8" s="7">
        <v>5</v>
      </c>
      <c r="AL8" s="7">
        <v>26</v>
      </c>
      <c r="AM8" s="7">
        <v>5.2</v>
      </c>
      <c r="AN8" s="7">
        <v>0</v>
      </c>
      <c r="AP8" s="43" t="s">
        <v>343</v>
      </c>
      <c r="AQ8" s="7" t="s">
        <v>421</v>
      </c>
      <c r="AR8" s="7">
        <v>1</v>
      </c>
      <c r="AS8" s="7">
        <v>3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</row>
    <row r="9" spans="1:70" ht="32" x14ac:dyDescent="0.2">
      <c r="A9" s="1"/>
      <c r="B9" s="4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AA9" s="43" t="s">
        <v>304</v>
      </c>
      <c r="AB9" s="7" t="s">
        <v>421</v>
      </c>
      <c r="AC9" s="7">
        <v>2</v>
      </c>
      <c r="AD9" s="7">
        <v>13</v>
      </c>
      <c r="AE9" s="7">
        <v>6.5</v>
      </c>
      <c r="AF9" s="7">
        <v>0</v>
      </c>
      <c r="AG9" s="7"/>
      <c r="AH9" s="7"/>
      <c r="AI9" s="7"/>
      <c r="AJ9" s="7"/>
      <c r="AK9" s="7">
        <v>2</v>
      </c>
      <c r="AL9" s="7">
        <v>13</v>
      </c>
      <c r="AM9" s="7">
        <v>6.5</v>
      </c>
      <c r="AN9" s="7">
        <v>0</v>
      </c>
      <c r="AP9" s="43" t="s">
        <v>361</v>
      </c>
      <c r="AQ9" s="7" t="s">
        <v>421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</row>
    <row r="10" spans="1:70" ht="32" x14ac:dyDescent="0.35">
      <c r="A10" s="14" t="s">
        <v>26</v>
      </c>
      <c r="B10" s="4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AA10" s="43" t="s">
        <v>326</v>
      </c>
      <c r="AB10" s="7" t="s">
        <v>421</v>
      </c>
      <c r="AC10" s="7"/>
      <c r="AD10" s="7"/>
      <c r="AE10" s="7"/>
      <c r="AF10" s="7"/>
      <c r="AG10" s="7">
        <v>3</v>
      </c>
      <c r="AH10" s="7">
        <v>103</v>
      </c>
      <c r="AI10" s="7">
        <v>34.299999999999997</v>
      </c>
      <c r="AJ10" s="7">
        <v>1</v>
      </c>
      <c r="AK10" s="7">
        <v>3</v>
      </c>
      <c r="AL10" s="7">
        <v>103</v>
      </c>
      <c r="AM10" s="7">
        <v>34.299999999999997</v>
      </c>
      <c r="AN10" s="7">
        <v>1</v>
      </c>
      <c r="AP10" s="43" t="s">
        <v>365</v>
      </c>
      <c r="AQ10" s="7" t="s">
        <v>421</v>
      </c>
      <c r="AR10" s="7">
        <v>0</v>
      </c>
      <c r="AS10" s="7">
        <v>4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AA11" s="43" t="s">
        <v>324</v>
      </c>
      <c r="AB11" s="7" t="s">
        <v>421</v>
      </c>
      <c r="AC11" s="7"/>
      <c r="AD11" s="7"/>
      <c r="AE11" s="7"/>
      <c r="AF11" s="7"/>
      <c r="AG11" s="7">
        <v>2</v>
      </c>
      <c r="AH11" s="7">
        <v>44</v>
      </c>
      <c r="AI11" s="7">
        <v>22</v>
      </c>
      <c r="AJ11" s="7">
        <v>0</v>
      </c>
      <c r="AK11" s="7">
        <v>2</v>
      </c>
      <c r="AL11" s="7">
        <v>44</v>
      </c>
      <c r="AM11" s="7">
        <v>22</v>
      </c>
      <c r="AN11" s="7">
        <v>0</v>
      </c>
      <c r="AP11" s="43" t="s">
        <v>372</v>
      </c>
      <c r="AQ11" s="7" t="s">
        <v>421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>
        <v>1</v>
      </c>
      <c r="BC11" s="7"/>
      <c r="BD11" s="7"/>
      <c r="BE11" s="7">
        <v>1</v>
      </c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7</v>
      </c>
      <c r="D12">
        <f t="shared" ref="D12:D20" si="4">VLOOKUP(B12,$AA$4:$AN$36,4,FALSE)</f>
        <v>49</v>
      </c>
      <c r="E12">
        <f t="shared" ref="E12:E20" si="5">VLOOKUP(B12,$AA$4:$AN$36,5,FALSE)</f>
        <v>7</v>
      </c>
      <c r="F12">
        <f t="shared" ref="F12:F20" si="6">VLOOKUP(B12,$AA$4:$AN$36,6,FALSE)</f>
        <v>1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AA12" s="43" t="s">
        <v>335</v>
      </c>
      <c r="AB12" s="7" t="s">
        <v>421</v>
      </c>
      <c r="AC12" s="7"/>
      <c r="AD12" s="7"/>
      <c r="AE12" s="7"/>
      <c r="AF12" s="7"/>
      <c r="AG12" s="7">
        <v>2</v>
      </c>
      <c r="AH12" s="7">
        <v>26</v>
      </c>
      <c r="AI12" s="7">
        <v>13</v>
      </c>
      <c r="AJ12" s="7">
        <v>0</v>
      </c>
      <c r="AK12" s="7">
        <v>2</v>
      </c>
      <c r="AL12" s="7">
        <v>26</v>
      </c>
      <c r="AM12" s="7">
        <v>13</v>
      </c>
      <c r="AN12" s="7">
        <v>0</v>
      </c>
      <c r="AP12" s="43" t="s">
        <v>340</v>
      </c>
      <c r="AQ12" s="7" t="s">
        <v>421</v>
      </c>
      <c r="AR12" s="7">
        <v>2</v>
      </c>
      <c r="AS12" s="7">
        <v>1</v>
      </c>
      <c r="AT12" s="7">
        <v>3</v>
      </c>
      <c r="AU12" s="7">
        <v>2</v>
      </c>
      <c r="AV12" s="7">
        <v>2</v>
      </c>
      <c r="AW12" s="7"/>
      <c r="AX12" s="7"/>
      <c r="AY12" s="7"/>
      <c r="AZ12" s="7"/>
      <c r="BA12" s="7"/>
      <c r="BB12" s="7"/>
      <c r="BC12" s="7"/>
      <c r="BD12" s="7"/>
      <c r="BE12" s="7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</row>
    <row r="13" spans="1:70" ht="17" x14ac:dyDescent="0.2">
      <c r="A13" s="1" t="s">
        <v>116</v>
      </c>
      <c r="B13" s="42" t="s">
        <v>307</v>
      </c>
      <c r="C13">
        <f t="shared" si="3"/>
        <v>5</v>
      </c>
      <c r="D13">
        <f t="shared" si="4"/>
        <v>26</v>
      </c>
      <c r="E13">
        <f t="shared" si="5"/>
        <v>5.2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AA13" s="43" t="s">
        <v>318</v>
      </c>
      <c r="AB13" s="7" t="s">
        <v>421</v>
      </c>
      <c r="AC13" s="7"/>
      <c r="AD13" s="7"/>
      <c r="AE13" s="7"/>
      <c r="AF13" s="7"/>
      <c r="AG13" s="7">
        <v>2</v>
      </c>
      <c r="AH13" s="7">
        <v>11</v>
      </c>
      <c r="AI13" s="7">
        <v>5.5</v>
      </c>
      <c r="AJ13" s="7">
        <v>0</v>
      </c>
      <c r="AK13" s="7">
        <v>2</v>
      </c>
      <c r="AL13" s="7">
        <v>11</v>
      </c>
      <c r="AM13" s="7">
        <v>5.5</v>
      </c>
      <c r="AN13" s="7">
        <v>0</v>
      </c>
      <c r="AP13" s="43" t="s">
        <v>353</v>
      </c>
      <c r="AQ13" s="7" t="s">
        <v>421</v>
      </c>
      <c r="AR13" s="7">
        <v>1</v>
      </c>
      <c r="AS13" s="7">
        <v>1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</row>
    <row r="14" spans="1:70" ht="32" x14ac:dyDescent="0.2">
      <c r="A14" s="1" t="s">
        <v>116</v>
      </c>
      <c r="B14" s="42" t="s">
        <v>308</v>
      </c>
      <c r="C14">
        <f t="shared" si="3"/>
        <v>16</v>
      </c>
      <c r="D14">
        <f t="shared" si="4"/>
        <v>162</v>
      </c>
      <c r="E14">
        <f t="shared" si="5"/>
        <v>10.1</v>
      </c>
      <c r="F14">
        <f t="shared" si="6"/>
        <v>2</v>
      </c>
      <c r="G14">
        <f t="shared" si="7"/>
        <v>0</v>
      </c>
      <c r="H14">
        <f t="shared" si="8"/>
        <v>0</v>
      </c>
      <c r="I14">
        <f t="shared" si="9"/>
        <v>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AA14" s="43" t="s">
        <v>325</v>
      </c>
      <c r="AB14" s="7" t="s">
        <v>421</v>
      </c>
      <c r="AC14" s="7"/>
      <c r="AD14" s="7"/>
      <c r="AE14" s="7"/>
      <c r="AF14" s="7"/>
      <c r="AG14" s="7">
        <v>2</v>
      </c>
      <c r="AH14" s="7">
        <v>9</v>
      </c>
      <c r="AI14" s="7">
        <v>4.5</v>
      </c>
      <c r="AJ14" s="7">
        <v>0</v>
      </c>
      <c r="AK14" s="7">
        <v>2</v>
      </c>
      <c r="AL14" s="7">
        <v>9</v>
      </c>
      <c r="AM14" s="7">
        <v>4.5</v>
      </c>
      <c r="AN14" s="7">
        <v>0</v>
      </c>
      <c r="AP14" s="43" t="s">
        <v>355</v>
      </c>
      <c r="AQ14" s="7" t="s">
        <v>421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</row>
    <row r="15" spans="1:70" ht="32" x14ac:dyDescent="0.2">
      <c r="A15" s="1" t="s">
        <v>116</v>
      </c>
      <c r="B15" s="42" t="s">
        <v>309</v>
      </c>
      <c r="C15">
        <f t="shared" si="3"/>
        <v>10</v>
      </c>
      <c r="D15">
        <f t="shared" si="4"/>
        <v>32</v>
      </c>
      <c r="E15">
        <f t="shared" si="5"/>
        <v>3.2</v>
      </c>
      <c r="F15">
        <f t="shared" si="6"/>
        <v>1</v>
      </c>
      <c r="G15">
        <f t="shared" si="7"/>
        <v>2</v>
      </c>
      <c r="H15">
        <f t="shared" si="8"/>
        <v>18</v>
      </c>
      <c r="I15">
        <f t="shared" si="9"/>
        <v>0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AA15" s="43" t="s">
        <v>333</v>
      </c>
      <c r="AB15" s="7" t="s">
        <v>421</v>
      </c>
      <c r="AC15" s="7"/>
      <c r="AD15" s="7"/>
      <c r="AE15" s="7"/>
      <c r="AF15" s="7"/>
      <c r="AG15" s="7">
        <v>1</v>
      </c>
      <c r="AH15" s="7">
        <v>20</v>
      </c>
      <c r="AI15" s="7">
        <v>20</v>
      </c>
      <c r="AJ15" s="7">
        <v>0</v>
      </c>
      <c r="AK15" s="7">
        <v>1</v>
      </c>
      <c r="AL15" s="7">
        <v>20</v>
      </c>
      <c r="AM15" s="7">
        <v>20</v>
      </c>
      <c r="AN15" s="7">
        <v>0</v>
      </c>
      <c r="AP15" s="43" t="s">
        <v>358</v>
      </c>
      <c r="AQ15" s="7" t="s">
        <v>421</v>
      </c>
      <c r="AR15" s="7">
        <v>0</v>
      </c>
      <c r="AS15" s="7">
        <v>2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AA16" s="43" t="s">
        <v>336</v>
      </c>
      <c r="AB16" s="7" t="s">
        <v>421</v>
      </c>
      <c r="AC16" s="7"/>
      <c r="AD16" s="7"/>
      <c r="AE16" s="7"/>
      <c r="AF16" s="7"/>
      <c r="AG16" s="7">
        <v>1</v>
      </c>
      <c r="AH16" s="7">
        <v>17</v>
      </c>
      <c r="AI16" s="7">
        <v>17</v>
      </c>
      <c r="AJ16" s="7">
        <v>0</v>
      </c>
      <c r="AK16" s="7">
        <v>1</v>
      </c>
      <c r="AL16" s="7">
        <v>17</v>
      </c>
      <c r="AM16" s="7">
        <v>17</v>
      </c>
      <c r="AN16" s="7">
        <v>0</v>
      </c>
      <c r="AP16" s="43" t="s">
        <v>362</v>
      </c>
      <c r="AQ16" s="7" t="s">
        <v>421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AA17" s="43" t="s">
        <v>329</v>
      </c>
      <c r="AB17" s="7" t="s">
        <v>421</v>
      </c>
      <c r="AC17" s="7"/>
      <c r="AD17" s="7"/>
      <c r="AE17" s="7"/>
      <c r="AF17" s="7"/>
      <c r="AG17" s="7">
        <v>1</v>
      </c>
      <c r="AH17" s="7">
        <v>11</v>
      </c>
      <c r="AI17" s="7">
        <v>11</v>
      </c>
      <c r="AJ17" s="7">
        <v>0</v>
      </c>
      <c r="AK17" s="7">
        <v>1</v>
      </c>
      <c r="AL17" s="7">
        <v>11</v>
      </c>
      <c r="AM17" s="7">
        <v>11</v>
      </c>
      <c r="AN17" s="7">
        <v>0</v>
      </c>
      <c r="AP17" s="43" t="s">
        <v>380</v>
      </c>
      <c r="AQ17" s="7" t="s">
        <v>421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AA18" s="43" t="s">
        <v>328</v>
      </c>
      <c r="AB18" s="7" t="s">
        <v>421</v>
      </c>
      <c r="AC18" s="7"/>
      <c r="AD18" s="7"/>
      <c r="AE18" s="7"/>
      <c r="AF18" s="7"/>
      <c r="AG18" s="7">
        <v>1</v>
      </c>
      <c r="AH18" s="7">
        <v>7</v>
      </c>
      <c r="AI18" s="7">
        <v>7</v>
      </c>
      <c r="AJ18" s="7">
        <v>0</v>
      </c>
      <c r="AK18" s="7">
        <v>1</v>
      </c>
      <c r="AL18" s="7">
        <v>7</v>
      </c>
      <c r="AM18" s="7">
        <v>7</v>
      </c>
      <c r="AN18" s="7">
        <v>0</v>
      </c>
      <c r="AP18" s="43" t="s">
        <v>381</v>
      </c>
      <c r="AQ18" s="7" t="s">
        <v>421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</row>
    <row r="19" spans="1:70" ht="32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AA19" s="43" t="s">
        <v>332</v>
      </c>
      <c r="AB19" s="7" t="s">
        <v>421</v>
      </c>
      <c r="AC19" s="7"/>
      <c r="AD19" s="7"/>
      <c r="AE19" s="7"/>
      <c r="AF19" s="7"/>
      <c r="AG19" s="7">
        <v>1</v>
      </c>
      <c r="AH19" s="7">
        <v>6</v>
      </c>
      <c r="AI19" s="7">
        <v>6</v>
      </c>
      <c r="AJ19" s="7">
        <v>0</v>
      </c>
      <c r="AK19" s="7">
        <v>1</v>
      </c>
      <c r="AL19" s="7">
        <v>6</v>
      </c>
      <c r="AM19" s="7">
        <v>6</v>
      </c>
      <c r="AN19" s="7">
        <v>0</v>
      </c>
      <c r="AP19" s="43" t="s">
        <v>391</v>
      </c>
      <c r="AQ19" s="7" t="s">
        <v>421</v>
      </c>
      <c r="AR19" s="7">
        <v>0</v>
      </c>
      <c r="AS19" s="7">
        <v>2</v>
      </c>
      <c r="AT19" s="7">
        <v>2</v>
      </c>
      <c r="AU19" s="7">
        <v>0.5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AA20" s="43" t="s">
        <v>320</v>
      </c>
      <c r="AB20" s="7" t="s">
        <v>421</v>
      </c>
      <c r="AC20" s="7"/>
      <c r="AD20" s="7"/>
      <c r="AE20" s="7"/>
      <c r="AF20" s="7"/>
      <c r="AG20" s="7">
        <v>1</v>
      </c>
      <c r="AH20" s="7">
        <v>6</v>
      </c>
      <c r="AI20" s="7">
        <v>6</v>
      </c>
      <c r="AJ20" s="7">
        <v>0</v>
      </c>
      <c r="AK20" s="7">
        <v>1</v>
      </c>
      <c r="AL20" s="7">
        <v>6</v>
      </c>
      <c r="AM20" s="7">
        <v>6</v>
      </c>
      <c r="AN20" s="7">
        <v>0</v>
      </c>
      <c r="AP20" s="43" t="s">
        <v>392</v>
      </c>
      <c r="AQ20" s="7" t="s">
        <v>421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</row>
    <row r="21" spans="1:70" ht="17" x14ac:dyDescent="0.2">
      <c r="A21" s="1"/>
      <c r="B21" s="4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AA21" s="43" t="s">
        <v>316</v>
      </c>
      <c r="AB21" s="7" t="s">
        <v>421</v>
      </c>
      <c r="AC21" s="7"/>
      <c r="AD21" s="7"/>
      <c r="AE21" s="7"/>
      <c r="AF21" s="7"/>
      <c r="AG21" s="7">
        <v>1</v>
      </c>
      <c r="AH21" s="7">
        <v>4</v>
      </c>
      <c r="AI21" s="7">
        <v>4</v>
      </c>
      <c r="AJ21" s="7">
        <v>0</v>
      </c>
      <c r="AK21" s="7">
        <v>1</v>
      </c>
      <c r="AL21" s="7">
        <v>4</v>
      </c>
      <c r="AM21" s="7">
        <v>4</v>
      </c>
      <c r="AN21" s="7">
        <v>0</v>
      </c>
      <c r="AP21" s="43" t="s">
        <v>351</v>
      </c>
      <c r="AQ21" s="7" t="s">
        <v>421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</row>
    <row r="22" spans="1:70" ht="32" x14ac:dyDescent="0.3">
      <c r="A22" s="13" t="s">
        <v>27</v>
      </c>
      <c r="B22" s="4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AA22" s="43" t="s">
        <v>323</v>
      </c>
      <c r="AB22" s="7" t="s">
        <v>421</v>
      </c>
      <c r="AC22" s="7"/>
      <c r="AD22" s="7"/>
      <c r="AE22" s="7"/>
      <c r="AF22" s="7"/>
      <c r="AG22" s="7">
        <v>1</v>
      </c>
      <c r="AH22" s="7">
        <v>4</v>
      </c>
      <c r="AI22" s="7">
        <v>4</v>
      </c>
      <c r="AJ22" s="7">
        <v>0</v>
      </c>
      <c r="AK22" s="7">
        <v>1</v>
      </c>
      <c r="AL22" s="7">
        <v>4</v>
      </c>
      <c r="AM22" s="7">
        <v>4</v>
      </c>
      <c r="AN22" s="7">
        <v>0</v>
      </c>
      <c r="AP22" s="43" t="s">
        <v>304</v>
      </c>
      <c r="AQ22" s="7" t="s">
        <v>421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P23" s="43" t="s">
        <v>374</v>
      </c>
      <c r="AQ23" s="7" t="s">
        <v>421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</row>
    <row r="24" spans="1:70" ht="17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P24" s="43" t="s">
        <v>375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</row>
    <row r="25" spans="1:70" ht="32" x14ac:dyDescent="0.2">
      <c r="A25" s="1" t="s">
        <v>98</v>
      </c>
      <c r="B25" s="42" t="s">
        <v>316</v>
      </c>
      <c r="C25">
        <f t="shared" si="10"/>
        <v>1</v>
      </c>
      <c r="D25">
        <f t="shared" si="11"/>
        <v>4</v>
      </c>
      <c r="E25">
        <f t="shared" si="12"/>
        <v>4</v>
      </c>
      <c r="F25">
        <f t="shared" si="13"/>
        <v>0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P25" s="43" t="s">
        <v>376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</row>
    <row r="26" spans="1:70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P26" s="43" t="s">
        <v>436</v>
      </c>
      <c r="AQ26" s="7" t="s">
        <v>421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</row>
    <row r="27" spans="1:70" ht="32" x14ac:dyDescent="0.2">
      <c r="A27" s="1" t="s">
        <v>98</v>
      </c>
      <c r="B27" s="42" t="s">
        <v>318</v>
      </c>
      <c r="C27">
        <f t="shared" si="10"/>
        <v>2</v>
      </c>
      <c r="D27">
        <f t="shared" si="11"/>
        <v>11</v>
      </c>
      <c r="E27">
        <f t="shared" si="12"/>
        <v>5.5</v>
      </c>
      <c r="F27">
        <f t="shared" si="13"/>
        <v>0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P27" s="43" t="s">
        <v>382</v>
      </c>
      <c r="AQ27" s="7" t="s">
        <v>421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</row>
    <row r="28" spans="1:70" ht="17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P28" s="43" t="s">
        <v>383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</row>
    <row r="29" spans="1:70" ht="32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6</v>
      </c>
      <c r="E29">
        <f t="shared" si="12"/>
        <v>6</v>
      </c>
      <c r="F29">
        <f t="shared" si="13"/>
        <v>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P29" s="43" t="s">
        <v>384</v>
      </c>
      <c r="AQ29" s="7" t="s">
        <v>421</v>
      </c>
      <c r="AR29" s="7">
        <v>1</v>
      </c>
      <c r="AS29" s="7">
        <v>0</v>
      </c>
      <c r="AT29" s="7">
        <v>1</v>
      </c>
      <c r="AU29" s="7">
        <v>1</v>
      </c>
      <c r="AV29" s="7">
        <v>1</v>
      </c>
      <c r="AW29" s="7"/>
      <c r="AX29" s="7"/>
      <c r="AY29" s="7"/>
      <c r="AZ29" s="7"/>
      <c r="BA29" s="7"/>
      <c r="BB29" s="7"/>
      <c r="BC29" s="7"/>
      <c r="BD29" s="7"/>
      <c r="BE29" s="7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</row>
    <row r="30" spans="1:70" ht="32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P30" s="43" t="s">
        <v>389</v>
      </c>
      <c r="AQ30" s="7" t="s">
        <v>421</v>
      </c>
      <c r="AR30" s="7">
        <v>1</v>
      </c>
      <c r="AS30" s="7">
        <v>0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</row>
    <row r="31" spans="1:70" ht="30" x14ac:dyDescent="0.2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</row>
    <row r="32" spans="1:70" x14ac:dyDescent="0.2">
      <c r="A32" s="1" t="s">
        <v>98</v>
      </c>
      <c r="B32" s="42" t="s">
        <v>323</v>
      </c>
      <c r="C32">
        <f t="shared" si="10"/>
        <v>1</v>
      </c>
      <c r="D32">
        <f t="shared" si="11"/>
        <v>4</v>
      </c>
      <c r="E32">
        <f t="shared" si="12"/>
        <v>4</v>
      </c>
      <c r="F32">
        <f t="shared" si="13"/>
        <v>0</v>
      </c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</row>
    <row r="33" spans="1:70" ht="30" x14ac:dyDescent="0.2">
      <c r="A33" s="1" t="s">
        <v>98</v>
      </c>
      <c r="B33" s="42" t="s">
        <v>324</v>
      </c>
      <c r="C33">
        <f t="shared" si="10"/>
        <v>2</v>
      </c>
      <c r="D33">
        <f t="shared" si="11"/>
        <v>44</v>
      </c>
      <c r="E33">
        <f t="shared" si="12"/>
        <v>22</v>
      </c>
      <c r="F33">
        <f t="shared" si="13"/>
        <v>0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</row>
    <row r="34" spans="1:70" ht="30" x14ac:dyDescent="0.2">
      <c r="A34" s="1" t="s">
        <v>98</v>
      </c>
      <c r="B34" s="42" t="s">
        <v>325</v>
      </c>
      <c r="C34">
        <f t="shared" si="10"/>
        <v>2</v>
      </c>
      <c r="D34">
        <f t="shared" si="11"/>
        <v>9</v>
      </c>
      <c r="E34">
        <f t="shared" si="12"/>
        <v>4.5</v>
      </c>
      <c r="F34">
        <f t="shared" si="13"/>
        <v>0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</row>
    <row r="35" spans="1:70" x14ac:dyDescent="0.2">
      <c r="A35" s="1" t="s">
        <v>98</v>
      </c>
      <c r="B35" s="42" t="s">
        <v>326</v>
      </c>
      <c r="C35">
        <f t="shared" si="10"/>
        <v>3</v>
      </c>
      <c r="D35">
        <f t="shared" si="11"/>
        <v>103</v>
      </c>
      <c r="E35">
        <f t="shared" si="12"/>
        <v>34.299999999999997</v>
      </c>
      <c r="F35">
        <f t="shared" si="13"/>
        <v>1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</row>
    <row r="37" spans="1:70" x14ac:dyDescent="0.2">
      <c r="A37" s="1" t="s">
        <v>98</v>
      </c>
      <c r="B37" s="42" t="s">
        <v>328</v>
      </c>
      <c r="C37">
        <f t="shared" si="10"/>
        <v>1</v>
      </c>
      <c r="D37">
        <f t="shared" si="11"/>
        <v>7</v>
      </c>
      <c r="E37">
        <f t="shared" si="12"/>
        <v>7</v>
      </c>
      <c r="F37">
        <f t="shared" si="13"/>
        <v>0</v>
      </c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</row>
    <row r="38" spans="1:70" ht="30" x14ac:dyDescent="0.2">
      <c r="A38" s="1" t="s">
        <v>98</v>
      </c>
      <c r="B38" s="42" t="s">
        <v>329</v>
      </c>
      <c r="C38">
        <f t="shared" si="10"/>
        <v>1</v>
      </c>
      <c r="D38">
        <f t="shared" si="11"/>
        <v>11</v>
      </c>
      <c r="E38">
        <f t="shared" si="12"/>
        <v>11</v>
      </c>
      <c r="F38">
        <f t="shared" si="13"/>
        <v>0</v>
      </c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</row>
    <row r="41" spans="1:70" x14ac:dyDescent="0.2">
      <c r="A41" s="1" t="s">
        <v>78</v>
      </c>
      <c r="B41" s="42" t="s">
        <v>332</v>
      </c>
      <c r="C41">
        <f t="shared" si="10"/>
        <v>1</v>
      </c>
      <c r="D41">
        <f t="shared" si="11"/>
        <v>6</v>
      </c>
      <c r="E41">
        <f t="shared" si="12"/>
        <v>6</v>
      </c>
      <c r="F41">
        <f t="shared" si="13"/>
        <v>0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</row>
    <row r="42" spans="1:70" ht="30" x14ac:dyDescent="0.2">
      <c r="A42" s="1" t="s">
        <v>78</v>
      </c>
      <c r="B42" s="42" t="s">
        <v>333</v>
      </c>
      <c r="C42">
        <f t="shared" si="10"/>
        <v>1</v>
      </c>
      <c r="D42">
        <f t="shared" si="11"/>
        <v>20</v>
      </c>
      <c r="E42">
        <f t="shared" si="12"/>
        <v>20</v>
      </c>
      <c r="F42">
        <f t="shared" si="13"/>
        <v>0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</row>
    <row r="44" spans="1:70" x14ac:dyDescent="0.2">
      <c r="A44" s="1" t="s">
        <v>78</v>
      </c>
      <c r="B44" s="42" t="s">
        <v>335</v>
      </c>
      <c r="C44">
        <f t="shared" si="10"/>
        <v>2</v>
      </c>
      <c r="D44">
        <f t="shared" si="11"/>
        <v>26</v>
      </c>
      <c r="E44">
        <f t="shared" si="12"/>
        <v>13</v>
      </c>
      <c r="F44">
        <f t="shared" si="13"/>
        <v>0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</row>
    <row r="45" spans="1:70" x14ac:dyDescent="0.2">
      <c r="A45" s="1" t="s">
        <v>78</v>
      </c>
      <c r="B45" s="42" t="s">
        <v>336</v>
      </c>
      <c r="C45">
        <f t="shared" si="10"/>
        <v>1</v>
      </c>
      <c r="D45">
        <f t="shared" si="11"/>
        <v>17</v>
      </c>
      <c r="E45">
        <f t="shared" si="12"/>
        <v>17</v>
      </c>
      <c r="F45">
        <f t="shared" si="13"/>
        <v>0</v>
      </c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</row>
    <row r="47" spans="1:70" x14ac:dyDescent="0.2">
      <c r="A47" s="1"/>
      <c r="B47" s="4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</row>
    <row r="48" spans="1:70" x14ac:dyDescent="0.2">
      <c r="A48" s="1"/>
      <c r="B48" s="4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</row>
    <row r="49" spans="1:70" x14ac:dyDescent="0.2">
      <c r="A49" s="1"/>
      <c r="B49" s="4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</row>
    <row r="50" spans="1:70" x14ac:dyDescent="0.2">
      <c r="A50" s="1"/>
      <c r="B50" s="4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</row>
    <row r="51" spans="1:70" ht="25" x14ac:dyDescent="0.3">
      <c r="A51" s="12" t="s">
        <v>47</v>
      </c>
      <c r="B51" s="4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</row>
    <row r="55" spans="1:70" x14ac:dyDescent="0.2">
      <c r="A55" s="1" t="s">
        <v>101</v>
      </c>
      <c r="B55" s="42" t="s">
        <v>340</v>
      </c>
      <c r="C55">
        <f t="shared" si="14"/>
        <v>2</v>
      </c>
      <c r="D55">
        <f t="shared" si="15"/>
        <v>1</v>
      </c>
      <c r="E55">
        <f t="shared" si="16"/>
        <v>3</v>
      </c>
      <c r="F55">
        <f t="shared" si="17"/>
        <v>2</v>
      </c>
      <c r="G55">
        <f t="shared" si="18"/>
        <v>2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</row>
    <row r="58" spans="1:70" x14ac:dyDescent="0.2">
      <c r="A58" s="1" t="s">
        <v>90</v>
      </c>
      <c r="B58" s="42" t="s">
        <v>343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3</v>
      </c>
      <c r="D64">
        <f t="shared" si="15"/>
        <v>4</v>
      </c>
      <c r="E64">
        <f t="shared" si="16"/>
        <v>7</v>
      </c>
      <c r="F64">
        <f t="shared" si="17"/>
        <v>2.5</v>
      </c>
      <c r="G64">
        <f t="shared" si="18"/>
        <v>2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>
        <f t="shared" si="14"/>
        <v>1</v>
      </c>
      <c r="D68">
        <f t="shared" si="15"/>
        <v>1</v>
      </c>
      <c r="E68">
        <f t="shared" si="16"/>
        <v>2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0</v>
      </c>
      <c r="D73">
        <f t="shared" si="15"/>
        <v>2</v>
      </c>
      <c r="E73">
        <f t="shared" si="16"/>
        <v>2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2</v>
      </c>
      <c r="D76">
        <f t="shared" si="15"/>
        <v>2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>
        <f t="shared" si="14"/>
        <v>1</v>
      </c>
      <c r="D77">
        <f t="shared" si="15"/>
        <v>1</v>
      </c>
      <c r="E77">
        <f t="shared" si="16"/>
        <v>2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3</v>
      </c>
      <c r="D79">
        <f t="shared" si="15"/>
        <v>8</v>
      </c>
      <c r="E79">
        <f t="shared" si="16"/>
        <v>11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0</v>
      </c>
      <c r="D80">
        <f t="shared" si="15"/>
        <v>4</v>
      </c>
      <c r="E80">
        <f t="shared" si="16"/>
        <v>4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84</v>
      </c>
      <c r="B86" s="42" t="s">
        <v>371</v>
      </c>
      <c r="C86">
        <f t="shared" si="14"/>
        <v>1</v>
      </c>
      <c r="D86">
        <f t="shared" si="15"/>
        <v>4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1</v>
      </c>
      <c r="D87">
        <f t="shared" si="15"/>
        <v>2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1</v>
      </c>
      <c r="L87">
        <f t="shared" si="23"/>
        <v>1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133</v>
      </c>
      <c r="B90" s="42" t="s">
        <v>375</v>
      </c>
      <c r="C90">
        <f t="shared" si="14"/>
        <v>0</v>
      </c>
      <c r="D90">
        <f t="shared" si="15"/>
        <v>1</v>
      </c>
      <c r="E90">
        <f t="shared" si="16"/>
        <v>1</v>
      </c>
      <c r="F90">
        <f t="shared" si="17"/>
        <v>0</v>
      </c>
      <c r="G90">
        <f t="shared" si="18"/>
        <v>0</v>
      </c>
      <c r="H90">
        <f t="shared" si="19"/>
        <v>0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M90">
        <f t="shared" si="24"/>
        <v>0</v>
      </c>
    </row>
    <row r="91" spans="1:13" x14ac:dyDescent="0.2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3</v>
      </c>
      <c r="D93">
        <f t="shared" si="15"/>
        <v>2</v>
      </c>
      <c r="E93">
        <f t="shared" si="16"/>
        <v>5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0</v>
      </c>
      <c r="D95">
        <f t="shared" si="15"/>
        <v>2</v>
      </c>
      <c r="E95">
        <f t="shared" si="16"/>
        <v>2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124</v>
      </c>
      <c r="B98" s="42" t="s">
        <v>383</v>
      </c>
      <c r="C98">
        <f t="shared" si="14"/>
        <v>1</v>
      </c>
      <c r="D98">
        <f t="shared" si="15"/>
        <v>0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1</v>
      </c>
      <c r="D104">
        <f t="shared" si="15"/>
        <v>0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0</v>
      </c>
      <c r="D106">
        <f t="shared" si="15"/>
        <v>2</v>
      </c>
      <c r="E106">
        <f t="shared" si="16"/>
        <v>2</v>
      </c>
      <c r="F106">
        <f t="shared" si="17"/>
        <v>0.5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0</v>
      </c>
      <c r="D107">
        <f t="shared" si="15"/>
        <v>2</v>
      </c>
      <c r="E107">
        <f t="shared" si="16"/>
        <v>2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1</v>
      </c>
      <c r="F113">
        <f>VLOOKUP(B113,$BG$4:$BR$6,7,FALSE)</f>
        <v>3</v>
      </c>
      <c r="G113">
        <f>VLOOKUP(B113,$BG$4:$BR$6,9,FALSE)</f>
        <v>8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1</v>
      </c>
      <c r="I118">
        <f t="shared" si="31"/>
        <v>32</v>
      </c>
      <c r="J118">
        <f t="shared" si="32"/>
        <v>32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ACA8-8511-4A8A-8864-FE8CC2D36454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4" t="s">
        <v>2</v>
      </c>
      <c r="P3" s="54" t="s">
        <v>418</v>
      </c>
      <c r="Q3" s="54" t="s">
        <v>3</v>
      </c>
      <c r="R3" s="54" t="s">
        <v>4</v>
      </c>
      <c r="S3" s="54" t="s">
        <v>5</v>
      </c>
      <c r="T3" s="54" t="s">
        <v>6</v>
      </c>
      <c r="U3" s="54" t="s">
        <v>7</v>
      </c>
      <c r="V3" s="54" t="s">
        <v>419</v>
      </c>
      <c r="W3" s="54" t="s">
        <v>0</v>
      </c>
      <c r="X3" s="54" t="s">
        <v>8</v>
      </c>
      <c r="Y3" s="54" t="s">
        <v>420</v>
      </c>
      <c r="AA3" s="56" t="s">
        <v>2</v>
      </c>
      <c r="AB3" s="56" t="s">
        <v>418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423</v>
      </c>
      <c r="AH3" s="56" t="s">
        <v>6</v>
      </c>
      <c r="AI3" s="56" t="s">
        <v>28</v>
      </c>
      <c r="AJ3" s="56" t="s">
        <v>0</v>
      </c>
      <c r="AK3" s="56" t="s">
        <v>424</v>
      </c>
      <c r="AL3" s="56" t="s">
        <v>6</v>
      </c>
      <c r="AM3" s="56" t="s">
        <v>28</v>
      </c>
      <c r="AN3" s="56" t="s">
        <v>0</v>
      </c>
      <c r="AP3" s="58" t="s">
        <v>2</v>
      </c>
      <c r="AQ3" s="58" t="s">
        <v>418</v>
      </c>
      <c r="AR3" s="58" t="s">
        <v>36</v>
      </c>
      <c r="AS3" s="58" t="s">
        <v>37</v>
      </c>
      <c r="AT3" s="58" t="s">
        <v>38</v>
      </c>
      <c r="AU3" s="58" t="s">
        <v>428</v>
      </c>
      <c r="AV3" s="58" t="s">
        <v>429</v>
      </c>
      <c r="AW3" s="58" t="s">
        <v>8</v>
      </c>
      <c r="AX3" s="58" t="s">
        <v>6</v>
      </c>
      <c r="AY3" s="58" t="s">
        <v>28</v>
      </c>
      <c r="AZ3" s="58" t="s">
        <v>0</v>
      </c>
      <c r="BA3" s="58" t="s">
        <v>430</v>
      </c>
      <c r="BB3" s="58" t="s">
        <v>15</v>
      </c>
      <c r="BC3" s="58" t="s">
        <v>6</v>
      </c>
      <c r="BD3" s="58" t="s">
        <v>0</v>
      </c>
      <c r="BE3" s="58" t="s">
        <v>39</v>
      </c>
      <c r="BG3" s="60" t="s">
        <v>2</v>
      </c>
      <c r="BH3" s="60" t="s">
        <v>418</v>
      </c>
      <c r="BI3" s="60" t="s">
        <v>41</v>
      </c>
      <c r="BJ3" s="60" t="s">
        <v>42</v>
      </c>
      <c r="BK3" s="60" t="s">
        <v>433</v>
      </c>
      <c r="BL3" s="60" t="s">
        <v>43</v>
      </c>
      <c r="BM3" s="60" t="s">
        <v>44</v>
      </c>
      <c r="BN3" s="60" t="s">
        <v>434</v>
      </c>
      <c r="BO3" s="60" t="s">
        <v>435</v>
      </c>
      <c r="BP3" s="60" t="s">
        <v>45</v>
      </c>
      <c r="BQ3" s="60" t="s">
        <v>6</v>
      </c>
      <c r="BR3" s="60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0</v>
      </c>
      <c r="D4" s="1">
        <f>VLOOKUP(B4,$O$4:$Y$11,4,FALSE)</f>
        <v>2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1</v>
      </c>
      <c r="J4" s="1">
        <f>VLOOKUP(B4,$O$4:$Y$11,11,FALSE)</f>
        <v>-100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4" t="s">
        <v>304</v>
      </c>
      <c r="P4" s="55" t="s">
        <v>421</v>
      </c>
      <c r="Q4" s="55">
        <v>13</v>
      </c>
      <c r="R4" s="55">
        <v>18</v>
      </c>
      <c r="S4" s="55">
        <v>72.2</v>
      </c>
      <c r="T4" s="55">
        <v>176</v>
      </c>
      <c r="U4" s="55">
        <v>9.8000000000000007</v>
      </c>
      <c r="V4" s="55">
        <v>11.7</v>
      </c>
      <c r="W4" s="55">
        <v>4</v>
      </c>
      <c r="X4" s="55">
        <v>1</v>
      </c>
      <c r="Y4" s="55">
        <v>216.6</v>
      </c>
      <c r="AA4" s="56" t="s">
        <v>308</v>
      </c>
      <c r="AB4" s="57" t="s">
        <v>421</v>
      </c>
      <c r="AC4" s="57">
        <v>11</v>
      </c>
      <c r="AD4" s="57">
        <v>122</v>
      </c>
      <c r="AE4" s="57">
        <v>11.1</v>
      </c>
      <c r="AF4" s="57">
        <v>1</v>
      </c>
      <c r="AG4" s="57">
        <v>1</v>
      </c>
      <c r="AH4" s="57">
        <v>3</v>
      </c>
      <c r="AI4" s="57">
        <v>3</v>
      </c>
      <c r="AJ4" s="57">
        <v>1</v>
      </c>
      <c r="AK4" s="57">
        <v>12</v>
      </c>
      <c r="AL4" s="57">
        <v>125</v>
      </c>
      <c r="AM4" s="57">
        <v>10.4</v>
      </c>
      <c r="AN4" s="57">
        <v>2</v>
      </c>
      <c r="AP4" s="58" t="s">
        <v>343</v>
      </c>
      <c r="AQ4" s="59" t="s">
        <v>421</v>
      </c>
      <c r="AR4" s="59">
        <v>8</v>
      </c>
      <c r="AS4" s="59">
        <v>2</v>
      </c>
      <c r="AT4" s="59">
        <v>10</v>
      </c>
      <c r="AU4" s="59">
        <v>1</v>
      </c>
      <c r="AV4" s="59">
        <v>1</v>
      </c>
      <c r="AW4" s="59"/>
      <c r="AX4" s="59"/>
      <c r="AY4" s="59"/>
      <c r="AZ4" s="59"/>
      <c r="BA4" s="59"/>
      <c r="BB4" s="59"/>
      <c r="BC4" s="59"/>
      <c r="BD4" s="59"/>
      <c r="BE4" s="59"/>
      <c r="BG4" s="60" t="s">
        <v>395</v>
      </c>
      <c r="BH4" s="61" t="s">
        <v>421</v>
      </c>
      <c r="BI4" s="61">
        <v>7</v>
      </c>
      <c r="BJ4" s="61">
        <v>7</v>
      </c>
      <c r="BK4" s="61">
        <v>100</v>
      </c>
      <c r="BL4" s="61">
        <v>0</v>
      </c>
      <c r="BM4" s="61">
        <v>0</v>
      </c>
      <c r="BN4" s="61"/>
      <c r="BO4" s="61">
        <v>7</v>
      </c>
      <c r="BP4" s="61"/>
      <c r="BQ4" s="61"/>
      <c r="BR4" s="61"/>
    </row>
    <row r="5" spans="1:70" ht="32" x14ac:dyDescent="0.2">
      <c r="A5" s="1" t="s">
        <v>81</v>
      </c>
      <c r="B5" s="42" t="s">
        <v>303</v>
      </c>
      <c r="C5" s="1">
        <f>VLOOKUP(B5,$O$4:$Y$11,3,FALSE)</f>
        <v>6</v>
      </c>
      <c r="D5" s="1">
        <f>VLOOKUP(B5,$O$4:$Y$11,4,FALSE)</f>
        <v>10</v>
      </c>
      <c r="E5" s="1">
        <f>VLOOKUP(B5,$O$4:$Y$11,5,FALSE)</f>
        <v>60</v>
      </c>
      <c r="F5" s="1">
        <f>VLOOKUP(B5,$O$4:$Y$11,6,FALSE)</f>
        <v>56</v>
      </c>
      <c r="G5" s="1">
        <f>VLOOKUP(B5,$O$4:$Y$11,7,FALSE)</f>
        <v>5.6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107</v>
      </c>
      <c r="K5" s="1">
        <f t="shared" si="0"/>
        <v>4</v>
      </c>
      <c r="L5" s="1">
        <f t="shared" si="1"/>
        <v>5</v>
      </c>
      <c r="M5" s="1">
        <f t="shared" si="2"/>
        <v>0</v>
      </c>
      <c r="O5" s="54" t="s">
        <v>303</v>
      </c>
      <c r="P5" s="55" t="s">
        <v>421</v>
      </c>
      <c r="Q5" s="55">
        <v>6</v>
      </c>
      <c r="R5" s="55">
        <v>10</v>
      </c>
      <c r="S5" s="55">
        <v>60</v>
      </c>
      <c r="T5" s="55">
        <v>56</v>
      </c>
      <c r="U5" s="55">
        <v>5.6</v>
      </c>
      <c r="V5" s="55">
        <v>5.6</v>
      </c>
      <c r="W5" s="55">
        <v>0</v>
      </c>
      <c r="X5" s="55">
        <v>0</v>
      </c>
      <c r="Y5" s="55">
        <v>107</v>
      </c>
      <c r="AA5" s="56" t="s">
        <v>309</v>
      </c>
      <c r="AB5" s="57" t="s">
        <v>421</v>
      </c>
      <c r="AC5" s="57">
        <v>8</v>
      </c>
      <c r="AD5" s="57">
        <v>75</v>
      </c>
      <c r="AE5" s="57">
        <v>9.4</v>
      </c>
      <c r="AF5" s="57">
        <v>1</v>
      </c>
      <c r="AG5" s="57"/>
      <c r="AH5" s="57"/>
      <c r="AI5" s="57"/>
      <c r="AJ5" s="57"/>
      <c r="AK5" s="57">
        <v>8</v>
      </c>
      <c r="AL5" s="57">
        <v>75</v>
      </c>
      <c r="AM5" s="57">
        <v>9.4</v>
      </c>
      <c r="AN5" s="57">
        <v>1</v>
      </c>
      <c r="AP5" s="58" t="s">
        <v>364</v>
      </c>
      <c r="AQ5" s="59" t="s">
        <v>421</v>
      </c>
      <c r="AR5" s="59">
        <v>3</v>
      </c>
      <c r="AS5" s="59">
        <v>1</v>
      </c>
      <c r="AT5" s="59">
        <v>4</v>
      </c>
      <c r="AU5" s="59">
        <v>0</v>
      </c>
      <c r="AV5" s="59">
        <v>0</v>
      </c>
      <c r="AW5" s="59"/>
      <c r="AX5" s="59"/>
      <c r="AY5" s="59"/>
      <c r="AZ5" s="59"/>
      <c r="BA5" s="59"/>
      <c r="BB5" s="59"/>
      <c r="BC5" s="59"/>
      <c r="BD5" s="59"/>
      <c r="BE5" s="59"/>
      <c r="BG5" s="60" t="s">
        <v>400</v>
      </c>
      <c r="BH5" s="61" t="s">
        <v>421</v>
      </c>
      <c r="BI5" s="61"/>
      <c r="BJ5" s="61"/>
      <c r="BK5" s="61"/>
      <c r="BL5" s="61"/>
      <c r="BM5" s="61"/>
      <c r="BN5" s="61"/>
      <c r="BO5" s="61"/>
      <c r="BP5" s="61">
        <v>3</v>
      </c>
      <c r="BQ5" s="61">
        <v>122</v>
      </c>
      <c r="BR5" s="61">
        <v>40.700000000000003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13</v>
      </c>
      <c r="D6" s="1">
        <f>VLOOKUP(B6,$O$4:$Y$11,4,FALSE)</f>
        <v>18</v>
      </c>
      <c r="E6" s="1">
        <f>VLOOKUP(B6,$O$4:$Y$11,5,FALSE)</f>
        <v>72.2</v>
      </c>
      <c r="F6" s="1">
        <f>VLOOKUP(B6,$O$4:$Y$11,6,FALSE)</f>
        <v>176</v>
      </c>
      <c r="G6" s="1">
        <f>VLOOKUP(B6,$O$4:$Y$11,7,FALSE)</f>
        <v>9.8000000000000007</v>
      </c>
      <c r="H6" s="1">
        <f>VLOOKUP(B6,$O$4:$Y$11,9,FALSE)</f>
        <v>4</v>
      </c>
      <c r="I6" s="1">
        <f>VLOOKUP(B6,$O$4:$Y$11,10,FALSE)</f>
        <v>1</v>
      </c>
      <c r="J6" s="1">
        <f>VLOOKUP(B6,$O$4:$Y$11,11,FALSE)</f>
        <v>216.6</v>
      </c>
      <c r="K6" s="1">
        <f t="shared" si="0"/>
        <v>2</v>
      </c>
      <c r="L6" s="1">
        <f t="shared" si="1"/>
        <v>11</v>
      </c>
      <c r="M6" s="1">
        <f t="shared" si="2"/>
        <v>0</v>
      </c>
      <c r="O6" s="54" t="s">
        <v>302</v>
      </c>
      <c r="P6" s="55" t="s">
        <v>421</v>
      </c>
      <c r="Q6" s="55">
        <v>0</v>
      </c>
      <c r="R6" s="55">
        <v>2</v>
      </c>
      <c r="S6" s="55">
        <v>0</v>
      </c>
      <c r="T6" s="55">
        <v>0</v>
      </c>
      <c r="U6" s="55">
        <v>0</v>
      </c>
      <c r="V6" s="55">
        <v>-22.5</v>
      </c>
      <c r="W6" s="55">
        <v>0</v>
      </c>
      <c r="X6" s="55">
        <v>1</v>
      </c>
      <c r="Y6" s="55">
        <v>-100</v>
      </c>
      <c r="AA6" s="56" t="s">
        <v>307</v>
      </c>
      <c r="AB6" s="57" t="s">
        <v>421</v>
      </c>
      <c r="AC6" s="57">
        <v>6</v>
      </c>
      <c r="AD6" s="57">
        <v>20</v>
      </c>
      <c r="AE6" s="57">
        <v>3.3</v>
      </c>
      <c r="AF6" s="57">
        <v>0</v>
      </c>
      <c r="AG6" s="57"/>
      <c r="AH6" s="57"/>
      <c r="AI6" s="57"/>
      <c r="AJ6" s="57"/>
      <c r="AK6" s="57">
        <v>6</v>
      </c>
      <c r="AL6" s="57">
        <v>20</v>
      </c>
      <c r="AM6" s="57">
        <v>3.3</v>
      </c>
      <c r="AN6" s="57">
        <v>0</v>
      </c>
      <c r="AP6" s="58" t="s">
        <v>372</v>
      </c>
      <c r="AQ6" s="59" t="s">
        <v>421</v>
      </c>
      <c r="AR6" s="59">
        <v>3</v>
      </c>
      <c r="AS6" s="59">
        <v>1</v>
      </c>
      <c r="AT6" s="59">
        <v>4</v>
      </c>
      <c r="AU6" s="59">
        <v>1</v>
      </c>
      <c r="AV6" s="59">
        <v>0</v>
      </c>
      <c r="AW6" s="59"/>
      <c r="AX6" s="59"/>
      <c r="AY6" s="59"/>
      <c r="AZ6" s="59"/>
      <c r="BA6" s="59"/>
      <c r="BB6" s="59"/>
      <c r="BC6" s="59"/>
      <c r="BD6" s="59"/>
      <c r="BE6" s="59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56" t="s">
        <v>306</v>
      </c>
      <c r="AB7" s="57" t="s">
        <v>421</v>
      </c>
      <c r="AC7" s="57">
        <v>5</v>
      </c>
      <c r="AD7" s="57">
        <v>15</v>
      </c>
      <c r="AE7" s="57">
        <v>3</v>
      </c>
      <c r="AF7" s="57">
        <v>0</v>
      </c>
      <c r="AG7" s="57"/>
      <c r="AH7" s="57"/>
      <c r="AI7" s="57"/>
      <c r="AJ7" s="57"/>
      <c r="AK7" s="57">
        <v>5</v>
      </c>
      <c r="AL7" s="57">
        <v>15</v>
      </c>
      <c r="AM7" s="57">
        <v>3</v>
      </c>
      <c r="AN7" s="57">
        <v>0</v>
      </c>
      <c r="AP7" s="58" t="s">
        <v>384</v>
      </c>
      <c r="AQ7" s="59" t="s">
        <v>421</v>
      </c>
      <c r="AR7" s="59">
        <v>4</v>
      </c>
      <c r="AS7" s="59">
        <v>0</v>
      </c>
      <c r="AT7" s="59">
        <v>4</v>
      </c>
      <c r="AU7" s="59">
        <v>0</v>
      </c>
      <c r="AV7" s="59">
        <v>0</v>
      </c>
      <c r="AW7" s="59"/>
      <c r="AX7" s="59"/>
      <c r="AY7" s="59"/>
      <c r="AZ7" s="59"/>
      <c r="BA7" s="59">
        <v>1</v>
      </c>
      <c r="BB7" s="59"/>
      <c r="BC7" s="59"/>
      <c r="BD7" s="59"/>
      <c r="BE7" s="59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56" t="s">
        <v>303</v>
      </c>
      <c r="AB8" s="57" t="s">
        <v>421</v>
      </c>
      <c r="AC8" s="57">
        <v>4</v>
      </c>
      <c r="AD8" s="57">
        <v>5</v>
      </c>
      <c r="AE8" s="57">
        <v>1.3</v>
      </c>
      <c r="AF8" s="57">
        <v>0</v>
      </c>
      <c r="AG8" s="57"/>
      <c r="AH8" s="57"/>
      <c r="AI8" s="57"/>
      <c r="AJ8" s="57"/>
      <c r="AK8" s="57">
        <v>4</v>
      </c>
      <c r="AL8" s="57">
        <v>5</v>
      </c>
      <c r="AM8" s="57">
        <v>1.3</v>
      </c>
      <c r="AN8" s="57">
        <v>0</v>
      </c>
      <c r="AP8" s="58" t="s">
        <v>391</v>
      </c>
      <c r="AQ8" s="59" t="s">
        <v>421</v>
      </c>
      <c r="AR8" s="59">
        <v>2</v>
      </c>
      <c r="AS8" s="59">
        <v>1</v>
      </c>
      <c r="AT8" s="59">
        <v>3</v>
      </c>
      <c r="AU8" s="59">
        <v>2</v>
      </c>
      <c r="AV8" s="59">
        <v>1</v>
      </c>
      <c r="AW8" s="59"/>
      <c r="AX8" s="59"/>
      <c r="AY8" s="59"/>
      <c r="AZ8" s="59"/>
      <c r="BA8" s="59"/>
      <c r="BB8" s="59">
        <v>1</v>
      </c>
      <c r="BC8" s="59"/>
      <c r="BD8" s="59"/>
      <c r="BE8" s="59">
        <v>1</v>
      </c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</row>
    <row r="9" spans="1:70" ht="32" x14ac:dyDescent="0.2">
      <c r="A9" s="1"/>
      <c r="B9" s="4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AA9" s="56" t="s">
        <v>304</v>
      </c>
      <c r="AB9" s="57" t="s">
        <v>421</v>
      </c>
      <c r="AC9" s="57">
        <v>2</v>
      </c>
      <c r="AD9" s="57">
        <v>11</v>
      </c>
      <c r="AE9" s="57">
        <v>5.5</v>
      </c>
      <c r="AF9" s="57">
        <v>0</v>
      </c>
      <c r="AG9" s="57"/>
      <c r="AH9" s="57"/>
      <c r="AI9" s="57"/>
      <c r="AJ9" s="57"/>
      <c r="AK9" s="57">
        <v>2</v>
      </c>
      <c r="AL9" s="57">
        <v>11</v>
      </c>
      <c r="AM9" s="57">
        <v>5.5</v>
      </c>
      <c r="AN9" s="57">
        <v>0</v>
      </c>
      <c r="AP9" s="58" t="s">
        <v>383</v>
      </c>
      <c r="AQ9" s="59" t="s">
        <v>421</v>
      </c>
      <c r="AR9" s="59">
        <v>3</v>
      </c>
      <c r="AS9" s="59">
        <v>0</v>
      </c>
      <c r="AT9" s="59">
        <v>3</v>
      </c>
      <c r="AU9" s="59">
        <v>1</v>
      </c>
      <c r="AV9" s="59">
        <v>0</v>
      </c>
      <c r="AW9" s="59"/>
      <c r="AX9" s="59"/>
      <c r="AY9" s="59"/>
      <c r="AZ9" s="59"/>
      <c r="BA9" s="59"/>
      <c r="BB9" s="59"/>
      <c r="BC9" s="59"/>
      <c r="BD9" s="59"/>
      <c r="BE9" s="59">
        <v>1</v>
      </c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</row>
    <row r="10" spans="1:70" ht="32" x14ac:dyDescent="0.35">
      <c r="A10" s="14" t="s">
        <v>26</v>
      </c>
      <c r="B10" s="4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AA10" s="56" t="s">
        <v>325</v>
      </c>
      <c r="AB10" s="57" t="s">
        <v>421</v>
      </c>
      <c r="AC10" s="57"/>
      <c r="AD10" s="57"/>
      <c r="AE10" s="57"/>
      <c r="AF10" s="57"/>
      <c r="AG10" s="57">
        <v>6</v>
      </c>
      <c r="AH10" s="57">
        <v>60</v>
      </c>
      <c r="AI10" s="57">
        <v>10</v>
      </c>
      <c r="AJ10" s="57">
        <v>0</v>
      </c>
      <c r="AK10" s="57">
        <v>6</v>
      </c>
      <c r="AL10" s="57">
        <v>60</v>
      </c>
      <c r="AM10" s="57">
        <v>10</v>
      </c>
      <c r="AN10" s="57">
        <v>0</v>
      </c>
      <c r="AP10" s="58" t="s">
        <v>340</v>
      </c>
      <c r="AQ10" s="59" t="s">
        <v>421</v>
      </c>
      <c r="AR10" s="59">
        <v>1</v>
      </c>
      <c r="AS10" s="59">
        <v>2</v>
      </c>
      <c r="AT10" s="59">
        <v>3</v>
      </c>
      <c r="AU10" s="59">
        <v>1</v>
      </c>
      <c r="AV10" s="59">
        <v>1</v>
      </c>
      <c r="AW10" s="59"/>
      <c r="AX10" s="59"/>
      <c r="AY10" s="59"/>
      <c r="AZ10" s="59"/>
      <c r="BA10" s="59"/>
      <c r="BB10" s="59"/>
      <c r="BC10" s="59"/>
      <c r="BD10" s="59"/>
      <c r="BE10" s="59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AA11" s="56" t="s">
        <v>324</v>
      </c>
      <c r="AB11" s="57" t="s">
        <v>421</v>
      </c>
      <c r="AC11" s="57"/>
      <c r="AD11" s="57"/>
      <c r="AE11" s="57"/>
      <c r="AF11" s="57"/>
      <c r="AG11" s="57">
        <v>3</v>
      </c>
      <c r="AH11" s="57">
        <v>28</v>
      </c>
      <c r="AI11" s="57">
        <v>9.3000000000000007</v>
      </c>
      <c r="AJ11" s="57">
        <v>1</v>
      </c>
      <c r="AK11" s="57">
        <v>3</v>
      </c>
      <c r="AL11" s="57">
        <v>28</v>
      </c>
      <c r="AM11" s="57">
        <v>9.3000000000000007</v>
      </c>
      <c r="AN11" s="57">
        <v>1</v>
      </c>
      <c r="AP11" s="58" t="s">
        <v>349</v>
      </c>
      <c r="AQ11" s="59" t="s">
        <v>421</v>
      </c>
      <c r="AR11" s="59">
        <v>1</v>
      </c>
      <c r="AS11" s="59">
        <v>2</v>
      </c>
      <c r="AT11" s="59">
        <v>3</v>
      </c>
      <c r="AU11" s="59">
        <v>0</v>
      </c>
      <c r="AV11" s="59">
        <v>0</v>
      </c>
      <c r="AW11" s="59"/>
      <c r="AX11" s="59"/>
      <c r="AY11" s="59"/>
      <c r="AZ11" s="59"/>
      <c r="BA11" s="59"/>
      <c r="BB11" s="59"/>
      <c r="BC11" s="59"/>
      <c r="BD11" s="59">
        <v>1</v>
      </c>
      <c r="BE11" s="59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5</v>
      </c>
      <c r="D12">
        <f t="shared" ref="D12:D20" si="4">VLOOKUP(B12,$AA$4:$AN$36,4,FALSE)</f>
        <v>15</v>
      </c>
      <c r="E12">
        <f t="shared" ref="E12:E20" si="5">VLOOKUP(B12,$AA$4:$AN$36,5,FALSE)</f>
        <v>3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AA12" s="56" t="s">
        <v>323</v>
      </c>
      <c r="AB12" s="57" t="s">
        <v>421</v>
      </c>
      <c r="AC12" s="57"/>
      <c r="AD12" s="57"/>
      <c r="AE12" s="57"/>
      <c r="AF12" s="57"/>
      <c r="AG12" s="57">
        <v>3</v>
      </c>
      <c r="AH12" s="57">
        <v>17</v>
      </c>
      <c r="AI12" s="57">
        <v>5.7</v>
      </c>
      <c r="AJ12" s="57">
        <v>0</v>
      </c>
      <c r="AK12" s="57">
        <v>3</v>
      </c>
      <c r="AL12" s="57">
        <v>17</v>
      </c>
      <c r="AM12" s="57">
        <v>5.7</v>
      </c>
      <c r="AN12" s="57">
        <v>0</v>
      </c>
      <c r="AP12" s="58" t="s">
        <v>355</v>
      </c>
      <c r="AQ12" s="59" t="s">
        <v>421</v>
      </c>
      <c r="AR12" s="59">
        <v>2</v>
      </c>
      <c r="AS12" s="59">
        <v>1</v>
      </c>
      <c r="AT12" s="59">
        <v>3</v>
      </c>
      <c r="AU12" s="59">
        <v>0</v>
      </c>
      <c r="AV12" s="59">
        <v>0</v>
      </c>
      <c r="AW12" s="59"/>
      <c r="AX12" s="59"/>
      <c r="AY12" s="59"/>
      <c r="AZ12" s="59"/>
      <c r="BA12" s="59"/>
      <c r="BB12" s="59"/>
      <c r="BC12" s="59"/>
      <c r="BD12" s="59"/>
      <c r="BE12" s="59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</row>
    <row r="13" spans="1:70" x14ac:dyDescent="0.2">
      <c r="A13" s="1" t="s">
        <v>116</v>
      </c>
      <c r="B13" s="42" t="s">
        <v>307</v>
      </c>
      <c r="C13">
        <f t="shared" si="3"/>
        <v>6</v>
      </c>
      <c r="D13">
        <f t="shared" si="4"/>
        <v>20</v>
      </c>
      <c r="E13">
        <f t="shared" si="5"/>
        <v>3.3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AA13" s="56" t="s">
        <v>316</v>
      </c>
      <c r="AB13" s="57" t="s">
        <v>421</v>
      </c>
      <c r="AC13" s="57"/>
      <c r="AD13" s="57"/>
      <c r="AE13" s="57"/>
      <c r="AF13" s="57"/>
      <c r="AG13" s="57">
        <v>2</v>
      </c>
      <c r="AH13" s="57">
        <v>34</v>
      </c>
      <c r="AI13" s="57">
        <v>17</v>
      </c>
      <c r="AJ13" s="57">
        <v>0</v>
      </c>
      <c r="AK13" s="57">
        <v>2</v>
      </c>
      <c r="AL13" s="57">
        <v>34</v>
      </c>
      <c r="AM13" s="57">
        <v>17</v>
      </c>
      <c r="AN13" s="57">
        <v>0</v>
      </c>
      <c r="AP13" s="58" t="s">
        <v>380</v>
      </c>
      <c r="AQ13" s="59" t="s">
        <v>421</v>
      </c>
      <c r="AR13" s="59">
        <v>1</v>
      </c>
      <c r="AS13" s="59">
        <v>2</v>
      </c>
      <c r="AT13" s="59">
        <v>3</v>
      </c>
      <c r="AU13" s="59">
        <v>0</v>
      </c>
      <c r="AV13" s="59">
        <v>0</v>
      </c>
      <c r="AW13" s="59"/>
      <c r="AX13" s="59"/>
      <c r="AY13" s="59"/>
      <c r="AZ13" s="59"/>
      <c r="BA13" s="59"/>
      <c r="BB13" s="59"/>
      <c r="BC13" s="59"/>
      <c r="BD13" s="59"/>
      <c r="BE13" s="59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</row>
    <row r="14" spans="1:70" ht="32" x14ac:dyDescent="0.2">
      <c r="A14" s="1" t="s">
        <v>116</v>
      </c>
      <c r="B14" s="42" t="s">
        <v>308</v>
      </c>
      <c r="C14">
        <f t="shared" si="3"/>
        <v>11</v>
      </c>
      <c r="D14">
        <f t="shared" si="4"/>
        <v>122</v>
      </c>
      <c r="E14">
        <f t="shared" si="5"/>
        <v>11.1</v>
      </c>
      <c r="F14">
        <f t="shared" si="6"/>
        <v>1</v>
      </c>
      <c r="G14">
        <f t="shared" si="7"/>
        <v>1</v>
      </c>
      <c r="H14">
        <f t="shared" si="8"/>
        <v>3</v>
      </c>
      <c r="I14">
        <f t="shared" si="9"/>
        <v>1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AA14" s="56" t="s">
        <v>326</v>
      </c>
      <c r="AB14" s="57" t="s">
        <v>421</v>
      </c>
      <c r="AC14" s="57"/>
      <c r="AD14" s="57"/>
      <c r="AE14" s="57"/>
      <c r="AF14" s="57"/>
      <c r="AG14" s="57">
        <v>1</v>
      </c>
      <c r="AH14" s="57">
        <v>53</v>
      </c>
      <c r="AI14" s="57">
        <v>53</v>
      </c>
      <c r="AJ14" s="57">
        <v>1</v>
      </c>
      <c r="AK14" s="57">
        <v>1</v>
      </c>
      <c r="AL14" s="57">
        <v>53</v>
      </c>
      <c r="AM14" s="57">
        <v>53</v>
      </c>
      <c r="AN14" s="57">
        <v>1</v>
      </c>
      <c r="AP14" s="58" t="s">
        <v>392</v>
      </c>
      <c r="AQ14" s="59" t="s">
        <v>421</v>
      </c>
      <c r="AR14" s="59">
        <v>1</v>
      </c>
      <c r="AS14" s="59">
        <v>2</v>
      </c>
      <c r="AT14" s="59">
        <v>3</v>
      </c>
      <c r="AU14" s="59">
        <v>0</v>
      </c>
      <c r="AV14" s="59">
        <v>0</v>
      </c>
      <c r="AW14" s="59"/>
      <c r="AX14" s="59"/>
      <c r="AY14" s="59"/>
      <c r="AZ14" s="59"/>
      <c r="BA14" s="59"/>
      <c r="BB14" s="59"/>
      <c r="BC14" s="59"/>
      <c r="BD14" s="59"/>
      <c r="BE14" s="59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</row>
    <row r="15" spans="1:70" ht="32" x14ac:dyDescent="0.2">
      <c r="A15" s="1" t="s">
        <v>116</v>
      </c>
      <c r="B15" s="42" t="s">
        <v>309</v>
      </c>
      <c r="C15">
        <f t="shared" si="3"/>
        <v>8</v>
      </c>
      <c r="D15">
        <f t="shared" si="4"/>
        <v>75</v>
      </c>
      <c r="E15">
        <f t="shared" si="5"/>
        <v>9.4</v>
      </c>
      <c r="F15">
        <f t="shared" si="6"/>
        <v>1</v>
      </c>
      <c r="G15">
        <f t="shared" si="7"/>
        <v>0</v>
      </c>
      <c r="H15">
        <f t="shared" si="8"/>
        <v>0</v>
      </c>
      <c r="I15">
        <f t="shared" si="9"/>
        <v>0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AA15" s="56" t="s">
        <v>318</v>
      </c>
      <c r="AB15" s="57" t="s">
        <v>421</v>
      </c>
      <c r="AC15" s="57"/>
      <c r="AD15" s="57"/>
      <c r="AE15" s="57"/>
      <c r="AF15" s="57"/>
      <c r="AG15" s="57">
        <v>1</v>
      </c>
      <c r="AH15" s="57">
        <v>30</v>
      </c>
      <c r="AI15" s="57">
        <v>30</v>
      </c>
      <c r="AJ15" s="57">
        <v>1</v>
      </c>
      <c r="AK15" s="57">
        <v>1</v>
      </c>
      <c r="AL15" s="57">
        <v>30</v>
      </c>
      <c r="AM15" s="57">
        <v>30</v>
      </c>
      <c r="AN15" s="57">
        <v>1</v>
      </c>
      <c r="AP15" s="58" t="s">
        <v>378</v>
      </c>
      <c r="AQ15" s="59" t="s">
        <v>421</v>
      </c>
      <c r="AR15" s="59">
        <v>1</v>
      </c>
      <c r="AS15" s="59">
        <v>1</v>
      </c>
      <c r="AT15" s="59">
        <v>2</v>
      </c>
      <c r="AU15" s="59">
        <v>1</v>
      </c>
      <c r="AV15" s="59">
        <v>0</v>
      </c>
      <c r="AW15" s="59"/>
      <c r="AX15" s="59"/>
      <c r="AY15" s="59"/>
      <c r="AZ15" s="59"/>
      <c r="BA15" s="59"/>
      <c r="BB15" s="59"/>
      <c r="BC15" s="59"/>
      <c r="BD15" s="59"/>
      <c r="BE15" s="59">
        <v>1</v>
      </c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AA16" s="56" t="s">
        <v>320</v>
      </c>
      <c r="AB16" s="57" t="s">
        <v>421</v>
      </c>
      <c r="AC16" s="57"/>
      <c r="AD16" s="57"/>
      <c r="AE16" s="57"/>
      <c r="AF16" s="57"/>
      <c r="AG16" s="57">
        <v>1</v>
      </c>
      <c r="AH16" s="57">
        <v>6</v>
      </c>
      <c r="AI16" s="57">
        <v>6</v>
      </c>
      <c r="AJ16" s="57">
        <v>0</v>
      </c>
      <c r="AK16" s="57">
        <v>1</v>
      </c>
      <c r="AL16" s="57">
        <v>6</v>
      </c>
      <c r="AM16" s="57">
        <v>6</v>
      </c>
      <c r="AN16" s="57">
        <v>0</v>
      </c>
      <c r="AP16" s="58" t="s">
        <v>344</v>
      </c>
      <c r="AQ16" s="59" t="s">
        <v>421</v>
      </c>
      <c r="AR16" s="59">
        <v>1</v>
      </c>
      <c r="AS16" s="59">
        <v>1</v>
      </c>
      <c r="AT16" s="59">
        <v>2</v>
      </c>
      <c r="AU16" s="59">
        <v>0</v>
      </c>
      <c r="AV16" s="59">
        <v>0</v>
      </c>
      <c r="AW16" s="59"/>
      <c r="AX16" s="59"/>
      <c r="AY16" s="59"/>
      <c r="AZ16" s="59"/>
      <c r="BA16" s="59"/>
      <c r="BB16" s="59"/>
      <c r="BC16" s="59"/>
      <c r="BD16" s="59"/>
      <c r="BE16" s="59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AA17" s="56" t="s">
        <v>335</v>
      </c>
      <c r="AB17" s="57" t="s">
        <v>421</v>
      </c>
      <c r="AC17" s="57"/>
      <c r="AD17" s="57"/>
      <c r="AE17" s="57"/>
      <c r="AF17" s="57"/>
      <c r="AG17" s="57">
        <v>1</v>
      </c>
      <c r="AH17" s="57">
        <v>1</v>
      </c>
      <c r="AI17" s="57">
        <v>1</v>
      </c>
      <c r="AJ17" s="57">
        <v>0</v>
      </c>
      <c r="AK17" s="57">
        <v>1</v>
      </c>
      <c r="AL17" s="57">
        <v>1</v>
      </c>
      <c r="AM17" s="57">
        <v>1</v>
      </c>
      <c r="AN17" s="57">
        <v>0</v>
      </c>
      <c r="AP17" s="58" t="s">
        <v>371</v>
      </c>
      <c r="AQ17" s="59" t="s">
        <v>421</v>
      </c>
      <c r="AR17" s="59">
        <v>1</v>
      </c>
      <c r="AS17" s="59">
        <v>1</v>
      </c>
      <c r="AT17" s="59">
        <v>2</v>
      </c>
      <c r="AU17" s="59">
        <v>0</v>
      </c>
      <c r="AV17" s="59">
        <v>0</v>
      </c>
      <c r="AW17" s="59"/>
      <c r="AX17" s="59"/>
      <c r="AY17" s="59"/>
      <c r="AZ17" s="59"/>
      <c r="BA17" s="59"/>
      <c r="BB17" s="59"/>
      <c r="BC17" s="59"/>
      <c r="BD17" s="59"/>
      <c r="BE17" s="59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P18" s="58" t="s">
        <v>379</v>
      </c>
      <c r="AQ18" s="59" t="s">
        <v>421</v>
      </c>
      <c r="AR18" s="59">
        <v>1</v>
      </c>
      <c r="AS18" s="59">
        <v>1</v>
      </c>
      <c r="AT18" s="59">
        <v>2</v>
      </c>
      <c r="AU18" s="59">
        <v>1</v>
      </c>
      <c r="AV18" s="59">
        <v>0</v>
      </c>
      <c r="AW18" s="59"/>
      <c r="AX18" s="59"/>
      <c r="AY18" s="59"/>
      <c r="AZ18" s="59"/>
      <c r="BA18" s="59"/>
      <c r="BB18" s="59"/>
      <c r="BC18" s="59"/>
      <c r="BD18" s="59"/>
      <c r="BE18" s="59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</row>
    <row r="19" spans="1:70" ht="30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P19" s="58" t="s">
        <v>381</v>
      </c>
      <c r="AQ19" s="59" t="s">
        <v>421</v>
      </c>
      <c r="AR19" s="59">
        <v>1</v>
      </c>
      <c r="AS19" s="59">
        <v>1</v>
      </c>
      <c r="AT19" s="59">
        <v>2</v>
      </c>
      <c r="AU19" s="59">
        <v>0</v>
      </c>
      <c r="AV19" s="59">
        <v>0</v>
      </c>
      <c r="AW19" s="59"/>
      <c r="AX19" s="59"/>
      <c r="AY19" s="59"/>
      <c r="AZ19" s="59"/>
      <c r="BA19" s="59"/>
      <c r="BB19" s="59"/>
      <c r="BC19" s="59"/>
      <c r="BD19" s="59"/>
      <c r="BE19" s="59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P20" s="58" t="s">
        <v>389</v>
      </c>
      <c r="AQ20" s="59" t="s">
        <v>421</v>
      </c>
      <c r="AR20" s="59">
        <v>0</v>
      </c>
      <c r="AS20" s="59">
        <v>2</v>
      </c>
      <c r="AT20" s="59">
        <v>2</v>
      </c>
      <c r="AU20" s="59">
        <v>0</v>
      </c>
      <c r="AV20" s="59">
        <v>0</v>
      </c>
      <c r="AW20" s="59"/>
      <c r="AX20" s="59"/>
      <c r="AY20" s="59"/>
      <c r="AZ20" s="59"/>
      <c r="BA20" s="59"/>
      <c r="BB20" s="59"/>
      <c r="BC20" s="59"/>
      <c r="BD20" s="59"/>
      <c r="BE20" s="59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</row>
    <row r="21" spans="1:70" ht="32" x14ac:dyDescent="0.2">
      <c r="A21" s="1"/>
      <c r="B21" s="4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P21" s="58" t="s">
        <v>437</v>
      </c>
      <c r="AQ21" s="59" t="s">
        <v>421</v>
      </c>
      <c r="AR21" s="59">
        <v>1</v>
      </c>
      <c r="AS21" s="59">
        <v>0</v>
      </c>
      <c r="AT21" s="59">
        <v>1</v>
      </c>
      <c r="AU21" s="59">
        <v>0</v>
      </c>
      <c r="AV21" s="59">
        <v>0</v>
      </c>
      <c r="AW21" s="59"/>
      <c r="AX21" s="59"/>
      <c r="AY21" s="59"/>
      <c r="AZ21" s="59"/>
      <c r="BA21" s="59"/>
      <c r="BB21" s="59"/>
      <c r="BC21" s="59"/>
      <c r="BD21" s="59"/>
      <c r="BE21" s="59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</row>
    <row r="22" spans="1:70" ht="32" x14ac:dyDescent="0.3">
      <c r="A22" s="13" t="s">
        <v>27</v>
      </c>
      <c r="B22" s="4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P22" s="58" t="s">
        <v>358</v>
      </c>
      <c r="AQ22" s="59" t="s">
        <v>421</v>
      </c>
      <c r="AR22" s="59">
        <v>1</v>
      </c>
      <c r="AS22" s="59">
        <v>0</v>
      </c>
      <c r="AT22" s="59">
        <v>1</v>
      </c>
      <c r="AU22" s="59">
        <v>0</v>
      </c>
      <c r="AV22" s="59">
        <v>0</v>
      </c>
      <c r="AW22" s="59"/>
      <c r="AX22" s="59"/>
      <c r="AY22" s="59"/>
      <c r="AZ22" s="59"/>
      <c r="BA22" s="59"/>
      <c r="BB22" s="59"/>
      <c r="BC22" s="59"/>
      <c r="BD22" s="59"/>
      <c r="BE22" s="59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</row>
    <row r="23" spans="1:70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P23" s="58" t="s">
        <v>362</v>
      </c>
      <c r="AQ23" s="59" t="s">
        <v>421</v>
      </c>
      <c r="AR23" s="59">
        <v>0</v>
      </c>
      <c r="AS23" s="59">
        <v>1</v>
      </c>
      <c r="AT23" s="59">
        <v>1</v>
      </c>
      <c r="AU23" s="59">
        <v>0</v>
      </c>
      <c r="AV23" s="59">
        <v>0</v>
      </c>
      <c r="AW23" s="59"/>
      <c r="AX23" s="59"/>
      <c r="AY23" s="59"/>
      <c r="AZ23" s="59"/>
      <c r="BA23" s="59"/>
      <c r="BB23" s="59"/>
      <c r="BC23" s="59"/>
      <c r="BD23" s="59"/>
      <c r="BE23" s="59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</row>
    <row r="24" spans="1:70" ht="32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P24" s="58" t="s">
        <v>365</v>
      </c>
      <c r="AQ24" s="59" t="s">
        <v>421</v>
      </c>
      <c r="AR24" s="59">
        <v>1</v>
      </c>
      <c r="AS24" s="59">
        <v>0</v>
      </c>
      <c r="AT24" s="59">
        <v>1</v>
      </c>
      <c r="AU24" s="59">
        <v>0</v>
      </c>
      <c r="AV24" s="59">
        <v>0</v>
      </c>
      <c r="AW24" s="59"/>
      <c r="AX24" s="59"/>
      <c r="AY24" s="59"/>
      <c r="AZ24" s="59"/>
      <c r="BA24" s="59"/>
      <c r="BB24" s="59"/>
      <c r="BC24" s="59"/>
      <c r="BD24" s="59"/>
      <c r="BE24" s="59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</row>
    <row r="25" spans="1:70" ht="32" x14ac:dyDescent="0.2">
      <c r="A25" s="1" t="s">
        <v>98</v>
      </c>
      <c r="B25" s="42" t="s">
        <v>316</v>
      </c>
      <c r="C25">
        <f t="shared" si="10"/>
        <v>2</v>
      </c>
      <c r="D25">
        <f t="shared" si="11"/>
        <v>34</v>
      </c>
      <c r="E25">
        <f t="shared" si="12"/>
        <v>17</v>
      </c>
      <c r="F25">
        <f t="shared" si="13"/>
        <v>0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P25" s="58" t="s">
        <v>370</v>
      </c>
      <c r="AQ25" s="59" t="s">
        <v>421</v>
      </c>
      <c r="AR25" s="59">
        <v>1</v>
      </c>
      <c r="AS25" s="59">
        <v>0</v>
      </c>
      <c r="AT25" s="59">
        <v>1</v>
      </c>
      <c r="AU25" s="59">
        <v>1</v>
      </c>
      <c r="AV25" s="59">
        <v>1</v>
      </c>
      <c r="AW25" s="59"/>
      <c r="AX25" s="59"/>
      <c r="AY25" s="59"/>
      <c r="AZ25" s="59"/>
      <c r="BA25" s="59"/>
      <c r="BB25" s="59"/>
      <c r="BC25" s="59"/>
      <c r="BD25" s="59"/>
      <c r="BE25" s="59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</row>
    <row r="26" spans="1:70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P26" s="58" t="s">
        <v>374</v>
      </c>
      <c r="AQ26" s="59" t="s">
        <v>421</v>
      </c>
      <c r="AR26" s="59">
        <v>1</v>
      </c>
      <c r="AS26" s="59">
        <v>0</v>
      </c>
      <c r="AT26" s="59">
        <v>1</v>
      </c>
      <c r="AU26" s="59">
        <v>0</v>
      </c>
      <c r="AV26" s="59">
        <v>0</v>
      </c>
      <c r="AW26" s="59"/>
      <c r="AX26" s="59"/>
      <c r="AY26" s="59"/>
      <c r="AZ26" s="59"/>
      <c r="BA26" s="59"/>
      <c r="BB26" s="59"/>
      <c r="BC26" s="59"/>
      <c r="BD26" s="59"/>
      <c r="BE26" s="59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</row>
    <row r="27" spans="1:70" ht="32" x14ac:dyDescent="0.2">
      <c r="A27" s="1" t="s">
        <v>98</v>
      </c>
      <c r="B27" s="42" t="s">
        <v>318</v>
      </c>
      <c r="C27">
        <f t="shared" si="10"/>
        <v>1</v>
      </c>
      <c r="D27">
        <f t="shared" si="11"/>
        <v>30</v>
      </c>
      <c r="E27">
        <f t="shared" si="12"/>
        <v>30</v>
      </c>
      <c r="F27">
        <f t="shared" si="13"/>
        <v>1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P27" s="58" t="s">
        <v>376</v>
      </c>
      <c r="AQ27" s="59" t="s">
        <v>421</v>
      </c>
      <c r="AR27" s="59">
        <v>1</v>
      </c>
      <c r="AS27" s="59">
        <v>0</v>
      </c>
      <c r="AT27" s="59">
        <v>1</v>
      </c>
      <c r="AU27" s="59">
        <v>0</v>
      </c>
      <c r="AV27" s="59">
        <v>0</v>
      </c>
      <c r="AW27" s="59"/>
      <c r="AX27" s="59"/>
      <c r="AY27" s="59"/>
      <c r="AZ27" s="59"/>
      <c r="BA27" s="59"/>
      <c r="BB27" s="59"/>
      <c r="BC27" s="59"/>
      <c r="BD27" s="59"/>
      <c r="BE27" s="59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</row>
    <row r="28" spans="1:70" ht="32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P28" s="58" t="s">
        <v>386</v>
      </c>
      <c r="AQ28" s="59" t="s">
        <v>421</v>
      </c>
      <c r="AR28" s="59">
        <v>1</v>
      </c>
      <c r="AS28" s="59">
        <v>0</v>
      </c>
      <c r="AT28" s="59">
        <v>1</v>
      </c>
      <c r="AU28" s="59">
        <v>1</v>
      </c>
      <c r="AV28" s="59">
        <v>0</v>
      </c>
      <c r="AW28" s="59"/>
      <c r="AX28" s="59"/>
      <c r="AY28" s="59"/>
      <c r="AZ28" s="59"/>
      <c r="BA28" s="59"/>
      <c r="BB28" s="59"/>
      <c r="BC28" s="59"/>
      <c r="BD28" s="59"/>
      <c r="BE28" s="59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</row>
    <row r="29" spans="1:70" ht="32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6</v>
      </c>
      <c r="E29">
        <f t="shared" si="12"/>
        <v>6</v>
      </c>
      <c r="F29">
        <f t="shared" si="13"/>
        <v>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P29" s="58" t="s">
        <v>393</v>
      </c>
      <c r="AQ29" s="59" t="s">
        <v>421</v>
      </c>
      <c r="AR29" s="59">
        <v>1</v>
      </c>
      <c r="AS29" s="59">
        <v>0</v>
      </c>
      <c r="AT29" s="59">
        <v>1</v>
      </c>
      <c r="AU29" s="59">
        <v>0</v>
      </c>
      <c r="AV29" s="59">
        <v>0</v>
      </c>
      <c r="AW29" s="59"/>
      <c r="AX29" s="59"/>
      <c r="AY29" s="59"/>
      <c r="AZ29" s="59"/>
      <c r="BA29" s="59"/>
      <c r="BB29" s="59"/>
      <c r="BC29" s="59"/>
      <c r="BD29" s="59"/>
      <c r="BE29" s="59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</row>
    <row r="30" spans="1:70" ht="32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P30" s="58" t="s">
        <v>431</v>
      </c>
      <c r="AQ30" s="59" t="s">
        <v>421</v>
      </c>
      <c r="AR30" s="59">
        <v>1</v>
      </c>
      <c r="AS30" s="59">
        <v>0</v>
      </c>
      <c r="AT30" s="59">
        <v>1</v>
      </c>
      <c r="AU30" s="59">
        <v>0</v>
      </c>
      <c r="AV30" s="59">
        <v>0</v>
      </c>
      <c r="AW30" s="59"/>
      <c r="AX30" s="59"/>
      <c r="AY30" s="59"/>
      <c r="AZ30" s="59"/>
      <c r="BA30" s="59"/>
      <c r="BB30" s="59"/>
      <c r="BC30" s="59"/>
      <c r="BD30" s="59"/>
      <c r="BE30" s="59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</row>
    <row r="31" spans="1:70" ht="30" x14ac:dyDescent="0.2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</row>
    <row r="32" spans="1:70" x14ac:dyDescent="0.2">
      <c r="A32" s="1" t="s">
        <v>98</v>
      </c>
      <c r="B32" s="42" t="s">
        <v>323</v>
      </c>
      <c r="C32">
        <f t="shared" si="10"/>
        <v>3</v>
      </c>
      <c r="D32">
        <f t="shared" si="11"/>
        <v>17</v>
      </c>
      <c r="E32">
        <f t="shared" si="12"/>
        <v>5.7</v>
      </c>
      <c r="F32">
        <f t="shared" si="13"/>
        <v>0</v>
      </c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</row>
    <row r="33" spans="1:70" ht="30" x14ac:dyDescent="0.2">
      <c r="A33" s="1" t="s">
        <v>98</v>
      </c>
      <c r="B33" s="42" t="s">
        <v>324</v>
      </c>
      <c r="C33">
        <f t="shared" si="10"/>
        <v>3</v>
      </c>
      <c r="D33">
        <f t="shared" si="11"/>
        <v>28</v>
      </c>
      <c r="E33">
        <f t="shared" si="12"/>
        <v>9.3000000000000007</v>
      </c>
      <c r="F33">
        <f t="shared" si="13"/>
        <v>1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</row>
    <row r="34" spans="1:70" ht="30" x14ac:dyDescent="0.2">
      <c r="A34" s="1" t="s">
        <v>98</v>
      </c>
      <c r="B34" s="42" t="s">
        <v>325</v>
      </c>
      <c r="C34">
        <f t="shared" si="10"/>
        <v>6</v>
      </c>
      <c r="D34">
        <f t="shared" si="11"/>
        <v>60</v>
      </c>
      <c r="E34">
        <f t="shared" si="12"/>
        <v>10</v>
      </c>
      <c r="F34">
        <f t="shared" si="13"/>
        <v>0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</row>
    <row r="35" spans="1:70" x14ac:dyDescent="0.2">
      <c r="A35" s="1" t="s">
        <v>98</v>
      </c>
      <c r="B35" s="42" t="s">
        <v>326</v>
      </c>
      <c r="C35">
        <f t="shared" si="10"/>
        <v>1</v>
      </c>
      <c r="D35">
        <f t="shared" si="11"/>
        <v>53</v>
      </c>
      <c r="E35">
        <f t="shared" si="12"/>
        <v>53</v>
      </c>
      <c r="F35">
        <f t="shared" si="13"/>
        <v>1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</row>
    <row r="38" spans="1:70" ht="30" x14ac:dyDescent="0.2">
      <c r="A38" s="1" t="s">
        <v>98</v>
      </c>
      <c r="B38" s="42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</row>
    <row r="44" spans="1:70" x14ac:dyDescent="0.2">
      <c r="A44" s="1" t="s">
        <v>78</v>
      </c>
      <c r="B44" s="42" t="s">
        <v>335</v>
      </c>
      <c r="C44">
        <f t="shared" si="10"/>
        <v>1</v>
      </c>
      <c r="D44">
        <f t="shared" si="11"/>
        <v>1</v>
      </c>
      <c r="E44">
        <f t="shared" si="12"/>
        <v>1</v>
      </c>
      <c r="F44">
        <f t="shared" si="13"/>
        <v>0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</row>
    <row r="47" spans="1:70" x14ac:dyDescent="0.2">
      <c r="A47" s="1"/>
      <c r="B47" s="4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</row>
    <row r="48" spans="1:70" x14ac:dyDescent="0.2">
      <c r="A48" s="1"/>
      <c r="B48" s="4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</row>
    <row r="49" spans="1:70" x14ac:dyDescent="0.2">
      <c r="A49" s="1"/>
      <c r="B49" s="4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</row>
    <row r="50" spans="1:70" x14ac:dyDescent="0.2">
      <c r="A50" s="1"/>
      <c r="B50" s="4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</row>
    <row r="51" spans="1:70" ht="25" x14ac:dyDescent="0.3">
      <c r="A51" s="12" t="s">
        <v>47</v>
      </c>
      <c r="B51" s="4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</row>
    <row r="55" spans="1:70" x14ac:dyDescent="0.2">
      <c r="A55" s="1" t="s">
        <v>101</v>
      </c>
      <c r="B55" s="42" t="s">
        <v>340</v>
      </c>
      <c r="C55">
        <f t="shared" si="14"/>
        <v>1</v>
      </c>
      <c r="D55">
        <f t="shared" si="15"/>
        <v>2</v>
      </c>
      <c r="E55">
        <f t="shared" si="16"/>
        <v>3</v>
      </c>
      <c r="F55">
        <f t="shared" si="17"/>
        <v>1</v>
      </c>
      <c r="G55">
        <f t="shared" si="18"/>
        <v>1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</row>
    <row r="58" spans="1:70" x14ac:dyDescent="0.2">
      <c r="A58" s="1" t="s">
        <v>90</v>
      </c>
      <c r="B58" s="42" t="s">
        <v>343</v>
      </c>
      <c r="C58">
        <f t="shared" si="14"/>
        <v>8</v>
      </c>
      <c r="D58">
        <f t="shared" si="15"/>
        <v>2</v>
      </c>
      <c r="E58">
        <f t="shared" si="16"/>
        <v>10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</row>
    <row r="59" spans="1:70" x14ac:dyDescent="0.2">
      <c r="A59" s="1" t="s">
        <v>90</v>
      </c>
      <c r="B59" s="42" t="s">
        <v>344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1</v>
      </c>
      <c r="D64">
        <f t="shared" si="15"/>
        <v>2</v>
      </c>
      <c r="E64">
        <f t="shared" si="16"/>
        <v>3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1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2</v>
      </c>
      <c r="D70">
        <f t="shared" si="15"/>
        <v>1</v>
      </c>
      <c r="E70">
        <f t="shared" si="16"/>
        <v>3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180</v>
      </c>
      <c r="B77" s="42" t="s">
        <v>362</v>
      </c>
      <c r="C77">
        <f t="shared" si="14"/>
        <v>0</v>
      </c>
      <c r="D77">
        <f t="shared" si="15"/>
        <v>1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1</v>
      </c>
      <c r="D86">
        <f t="shared" si="15"/>
        <v>1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3</v>
      </c>
      <c r="D87">
        <f t="shared" si="15"/>
        <v>1</v>
      </c>
      <c r="E87">
        <f t="shared" si="16"/>
        <v>4</v>
      </c>
      <c r="F87">
        <f t="shared" si="17"/>
        <v>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1</v>
      </c>
      <c r="D93">
        <f t="shared" si="15"/>
        <v>1</v>
      </c>
      <c r="E93">
        <f t="shared" si="16"/>
        <v>2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1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>
        <f t="shared" si="14"/>
        <v>1</v>
      </c>
      <c r="D94">
        <f t="shared" si="15"/>
        <v>1</v>
      </c>
      <c r="E94">
        <f t="shared" si="16"/>
        <v>2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90</v>
      </c>
      <c r="B95" s="42" t="s">
        <v>380</v>
      </c>
      <c r="C95">
        <f t="shared" si="14"/>
        <v>1</v>
      </c>
      <c r="D95">
        <f t="shared" si="15"/>
        <v>2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3</v>
      </c>
      <c r="D98">
        <f t="shared" si="15"/>
        <v>0</v>
      </c>
      <c r="E98">
        <f t="shared" si="16"/>
        <v>3</v>
      </c>
      <c r="F98">
        <f t="shared" si="17"/>
        <v>1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1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4</v>
      </c>
      <c r="D99">
        <f t="shared" si="15"/>
        <v>0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1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0</v>
      </c>
      <c r="D104">
        <f t="shared" si="15"/>
        <v>2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2</v>
      </c>
      <c r="D106">
        <f t="shared" si="15"/>
        <v>1</v>
      </c>
      <c r="E106">
        <f t="shared" si="16"/>
        <v>3</v>
      </c>
      <c r="F106">
        <f t="shared" si="17"/>
        <v>2</v>
      </c>
      <c r="G106">
        <f t="shared" si="18"/>
        <v>1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1</v>
      </c>
      <c r="L106">
        <f t="shared" si="23"/>
        <v>1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1</v>
      </c>
      <c r="D107">
        <f t="shared" si="15"/>
        <v>2</v>
      </c>
      <c r="E107">
        <f t="shared" si="16"/>
        <v>3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>
        <f t="shared" si="14"/>
        <v>1</v>
      </c>
      <c r="D108">
        <f t="shared" si="15"/>
        <v>0</v>
      </c>
      <c r="E108">
        <f t="shared" si="16"/>
        <v>1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>
        <f t="shared" si="14"/>
        <v>1</v>
      </c>
      <c r="D109">
        <f t="shared" si="15"/>
        <v>0</v>
      </c>
      <c r="E109">
        <f t="shared" si="16"/>
        <v>1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122</v>
      </c>
      <c r="J118">
        <f t="shared" si="32"/>
        <v>40.700000000000003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0554-FCAA-47EE-9953-43EEA130FE7E}"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1"/>
      <c r="P2" s="101"/>
      <c r="Q2" s="101" t="s">
        <v>9</v>
      </c>
      <c r="R2" s="101"/>
      <c r="S2" s="101"/>
      <c r="T2" s="101"/>
      <c r="U2" s="101"/>
      <c r="V2" s="101"/>
      <c r="W2" s="101"/>
      <c r="X2" s="101"/>
      <c r="Y2" s="101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7</v>
      </c>
      <c r="D4" s="1">
        <f>VLOOKUP(B4,$O$4:$Y$11,4,FALSE)</f>
        <v>13</v>
      </c>
      <c r="E4" s="1">
        <f>VLOOKUP(B4,$O$4:$Y$11,5,FALSE)</f>
        <v>53.8</v>
      </c>
      <c r="F4" s="1">
        <f>VLOOKUP(B4,$O$4:$Y$11,6,FALSE)</f>
        <v>83</v>
      </c>
      <c r="G4" s="1">
        <f>VLOOKUP(B4,$O$4:$Y$11,7,FALSE)</f>
        <v>6.4</v>
      </c>
      <c r="H4" s="1">
        <f>VLOOKUP(B4,$O$4:$Y$11,9,FALSE)</f>
        <v>0</v>
      </c>
      <c r="I4" s="1">
        <f>VLOOKUP(B4,$O$4:$Y$11,10,FALSE)</f>
        <v>1</v>
      </c>
      <c r="J4" s="1">
        <f>VLOOKUP(B4,$O$4:$Y$11,11,FALSE)</f>
        <v>92.1</v>
      </c>
      <c r="K4" s="1">
        <f t="shared" ref="K4:K7" si="0">VLOOKUP(B4,$AA$4:$AN$36,3,FALSE)</f>
        <v>3</v>
      </c>
      <c r="L4" s="1">
        <f t="shared" ref="L4:L7" si="1">VLOOKUP(B4,$AA$4:$AN$36,4,FALSE)</f>
        <v>-2</v>
      </c>
      <c r="M4" s="1">
        <f t="shared" ref="M4:M7" si="2">VLOOKUP(B4,$AA$4:$AN$36,6,FALSE)</f>
        <v>0</v>
      </c>
      <c r="O4" s="43" t="s">
        <v>438</v>
      </c>
      <c r="P4" s="7" t="s">
        <v>407</v>
      </c>
      <c r="Q4" s="7">
        <v>26</v>
      </c>
      <c r="R4" s="7">
        <v>41</v>
      </c>
      <c r="S4" s="7">
        <v>63.4</v>
      </c>
      <c r="T4" s="7">
        <v>250</v>
      </c>
      <c r="U4" s="7">
        <v>6.1</v>
      </c>
      <c r="V4" s="7">
        <v>5</v>
      </c>
      <c r="W4" s="7">
        <v>0</v>
      </c>
      <c r="X4" s="7">
        <v>1</v>
      </c>
      <c r="Y4" s="7">
        <v>109.8</v>
      </c>
      <c r="AA4" s="43" t="s">
        <v>308</v>
      </c>
      <c r="AB4" s="7" t="s">
        <v>421</v>
      </c>
      <c r="AC4" s="7">
        <v>27</v>
      </c>
      <c r="AD4" s="7">
        <v>203</v>
      </c>
      <c r="AE4" s="7">
        <v>7.5</v>
      </c>
      <c r="AF4" s="7">
        <v>3</v>
      </c>
      <c r="AG4" s="7">
        <v>1</v>
      </c>
      <c r="AH4" s="7">
        <v>-3</v>
      </c>
      <c r="AI4" s="7">
        <v>-3</v>
      </c>
      <c r="AJ4" s="7">
        <v>0</v>
      </c>
      <c r="AK4" s="7">
        <v>28</v>
      </c>
      <c r="AL4" s="7">
        <v>200</v>
      </c>
      <c r="AM4" s="7">
        <v>7.1</v>
      </c>
      <c r="AN4" s="7">
        <v>3</v>
      </c>
      <c r="AP4" s="43" t="s">
        <v>361</v>
      </c>
      <c r="AQ4" s="7" t="s">
        <v>421</v>
      </c>
      <c r="AR4" s="7">
        <v>8</v>
      </c>
      <c r="AS4" s="7">
        <v>4</v>
      </c>
      <c r="AT4" s="7">
        <v>12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3</v>
      </c>
      <c r="BJ4" s="7">
        <v>3</v>
      </c>
      <c r="BK4" s="7">
        <v>100</v>
      </c>
      <c r="BL4" s="7">
        <v>2</v>
      </c>
      <c r="BM4" s="7">
        <v>3</v>
      </c>
      <c r="BN4" s="7">
        <v>66.7</v>
      </c>
      <c r="BO4" s="7">
        <v>9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304</v>
      </c>
      <c r="P5" s="7" t="s">
        <v>421</v>
      </c>
      <c r="Q5" s="7">
        <v>10</v>
      </c>
      <c r="R5" s="7">
        <v>15</v>
      </c>
      <c r="S5" s="7">
        <v>66.7</v>
      </c>
      <c r="T5" s="7">
        <v>93</v>
      </c>
      <c r="U5" s="7">
        <v>6.2</v>
      </c>
      <c r="V5" s="7">
        <v>6.2</v>
      </c>
      <c r="W5" s="7">
        <v>0</v>
      </c>
      <c r="X5" s="7">
        <v>0</v>
      </c>
      <c r="Y5" s="7">
        <v>118.7</v>
      </c>
      <c r="AA5" s="43" t="s">
        <v>306</v>
      </c>
      <c r="AB5" s="7" t="s">
        <v>421</v>
      </c>
      <c r="AC5" s="7">
        <v>9</v>
      </c>
      <c r="AD5" s="7">
        <v>58</v>
      </c>
      <c r="AE5" s="7">
        <v>6.4</v>
      </c>
      <c r="AF5" s="7">
        <v>0</v>
      </c>
      <c r="AG5" s="7"/>
      <c r="AH5" s="7"/>
      <c r="AI5" s="7"/>
      <c r="AJ5" s="7"/>
      <c r="AK5" s="7">
        <v>9</v>
      </c>
      <c r="AL5" s="7">
        <v>58</v>
      </c>
      <c r="AM5" s="7">
        <v>6.4</v>
      </c>
      <c r="AN5" s="7">
        <v>0</v>
      </c>
      <c r="AP5" s="43" t="s">
        <v>364</v>
      </c>
      <c r="AQ5" s="7" t="s">
        <v>421</v>
      </c>
      <c r="AR5" s="7">
        <v>6</v>
      </c>
      <c r="AS5" s="7">
        <v>4</v>
      </c>
      <c r="AT5" s="7">
        <v>10</v>
      </c>
      <c r="AU5" s="7">
        <v>1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400</v>
      </c>
      <c r="BH5" s="7" t="s">
        <v>421</v>
      </c>
      <c r="BI5" s="7"/>
      <c r="BJ5" s="7"/>
      <c r="BK5" s="7"/>
      <c r="BL5" s="7"/>
      <c r="BM5" s="7"/>
      <c r="BN5" s="7"/>
      <c r="BO5" s="7"/>
      <c r="BP5" s="7">
        <v>4</v>
      </c>
      <c r="BQ5" s="7">
        <v>161</v>
      </c>
      <c r="BR5" s="7">
        <v>40.299999999999997</v>
      </c>
    </row>
    <row r="6" spans="1:70" ht="32" x14ac:dyDescent="0.2">
      <c r="A6" s="1" t="s">
        <v>81</v>
      </c>
      <c r="B6" s="42" t="s">
        <v>304</v>
      </c>
      <c r="C6" s="1">
        <f>VLOOKUP(B6,$O$4:$Y$11,3,FALSE)</f>
        <v>10</v>
      </c>
      <c r="D6" s="1">
        <f>VLOOKUP(B6,$O$4:$Y$11,4,FALSE)</f>
        <v>15</v>
      </c>
      <c r="E6" s="1">
        <f>VLOOKUP(B6,$O$4:$Y$11,5,FALSE)</f>
        <v>66.7</v>
      </c>
      <c r="F6" s="1">
        <f>VLOOKUP(B6,$O$4:$Y$11,6,FALSE)</f>
        <v>93</v>
      </c>
      <c r="G6" s="1">
        <f>VLOOKUP(B6,$O$4:$Y$11,7,FALSE)</f>
        <v>6.2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118.7</v>
      </c>
      <c r="K6" s="1">
        <f t="shared" si="0"/>
        <v>4</v>
      </c>
      <c r="L6" s="1">
        <f t="shared" si="1"/>
        <v>-9</v>
      </c>
      <c r="M6" s="1">
        <f t="shared" si="2"/>
        <v>0</v>
      </c>
      <c r="O6" s="43" t="s">
        <v>302</v>
      </c>
      <c r="P6" s="7" t="s">
        <v>421</v>
      </c>
      <c r="Q6" s="7">
        <v>7</v>
      </c>
      <c r="R6" s="7">
        <v>13</v>
      </c>
      <c r="S6" s="7">
        <v>53.8</v>
      </c>
      <c r="T6" s="7">
        <v>83</v>
      </c>
      <c r="U6" s="7">
        <v>6.4</v>
      </c>
      <c r="V6" s="7">
        <v>2.9</v>
      </c>
      <c r="W6" s="7">
        <v>0</v>
      </c>
      <c r="X6" s="7">
        <v>1</v>
      </c>
      <c r="Y6" s="7">
        <v>92.1</v>
      </c>
      <c r="AA6" s="43" t="s">
        <v>309</v>
      </c>
      <c r="AB6" s="7" t="s">
        <v>421</v>
      </c>
      <c r="AC6" s="7">
        <v>9</v>
      </c>
      <c r="AD6" s="7">
        <v>44</v>
      </c>
      <c r="AE6" s="7">
        <v>4.9000000000000004</v>
      </c>
      <c r="AF6" s="7">
        <v>0</v>
      </c>
      <c r="AG6" s="7">
        <v>1</v>
      </c>
      <c r="AH6" s="7">
        <v>8</v>
      </c>
      <c r="AI6" s="7">
        <v>8</v>
      </c>
      <c r="AJ6" s="7">
        <v>0</v>
      </c>
      <c r="AK6" s="7">
        <v>10</v>
      </c>
      <c r="AL6" s="7">
        <v>52</v>
      </c>
      <c r="AM6" s="7">
        <v>5.2</v>
      </c>
      <c r="AN6" s="7">
        <v>0</v>
      </c>
      <c r="AP6" s="43" t="s">
        <v>378</v>
      </c>
      <c r="AQ6" s="7" t="s">
        <v>421</v>
      </c>
      <c r="AR6" s="7">
        <v>3</v>
      </c>
      <c r="AS6" s="7">
        <v>5</v>
      </c>
      <c r="AT6" s="7">
        <v>8</v>
      </c>
      <c r="AU6" s="7">
        <v>1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3" t="s">
        <v>325</v>
      </c>
      <c r="P7" s="7" t="s">
        <v>421</v>
      </c>
      <c r="Q7" s="7">
        <v>0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AA7" s="43" t="s">
        <v>304</v>
      </c>
      <c r="AB7" s="7" t="s">
        <v>421</v>
      </c>
      <c r="AC7" s="7">
        <v>4</v>
      </c>
      <c r="AD7" s="7">
        <v>-9</v>
      </c>
      <c r="AE7" s="7">
        <v>-2.2999999999999998</v>
      </c>
      <c r="AF7" s="7">
        <v>0</v>
      </c>
      <c r="AG7" s="7"/>
      <c r="AH7" s="7"/>
      <c r="AI7" s="7"/>
      <c r="AJ7" s="7"/>
      <c r="AK7" s="7">
        <v>4</v>
      </c>
      <c r="AL7" s="7">
        <v>-9</v>
      </c>
      <c r="AM7" s="7">
        <v>-2.2999999999999998</v>
      </c>
      <c r="AN7" s="7">
        <v>0</v>
      </c>
      <c r="AP7" s="43" t="s">
        <v>340</v>
      </c>
      <c r="AQ7" s="7" t="s">
        <v>421</v>
      </c>
      <c r="AR7" s="7">
        <v>1</v>
      </c>
      <c r="AS7" s="7">
        <v>3</v>
      </c>
      <c r="AT7" s="7">
        <v>4</v>
      </c>
      <c r="AU7" s="7">
        <v>0.5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AA8" s="43" t="s">
        <v>302</v>
      </c>
      <c r="AB8" s="7" t="s">
        <v>421</v>
      </c>
      <c r="AC8" s="7">
        <v>3</v>
      </c>
      <c r="AD8" s="7">
        <v>-2</v>
      </c>
      <c r="AE8" s="7">
        <v>-0.7</v>
      </c>
      <c r="AF8" s="7">
        <v>0</v>
      </c>
      <c r="AG8" s="7"/>
      <c r="AH8" s="7"/>
      <c r="AI8" s="7"/>
      <c r="AJ8" s="7"/>
      <c r="AK8" s="7">
        <v>3</v>
      </c>
      <c r="AL8" s="7">
        <v>-2</v>
      </c>
      <c r="AM8" s="7">
        <v>-0.7</v>
      </c>
      <c r="AN8" s="7">
        <v>0</v>
      </c>
      <c r="AP8" s="43" t="s">
        <v>371</v>
      </c>
      <c r="AQ8" s="7" t="s">
        <v>421</v>
      </c>
      <c r="AR8" s="7">
        <v>2</v>
      </c>
      <c r="AS8" s="7">
        <v>2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ht="17" x14ac:dyDescent="0.2">
      <c r="A9" s="1"/>
      <c r="B9" s="42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AA9" s="43" t="s">
        <v>318</v>
      </c>
      <c r="AB9" s="7" t="s">
        <v>421</v>
      </c>
      <c r="AC9" s="7"/>
      <c r="AD9" s="7"/>
      <c r="AE9" s="7"/>
      <c r="AF9" s="7"/>
      <c r="AG9" s="7">
        <v>4</v>
      </c>
      <c r="AH9" s="7">
        <v>53</v>
      </c>
      <c r="AI9" s="7">
        <v>13.3</v>
      </c>
      <c r="AJ9" s="7">
        <v>0</v>
      </c>
      <c r="AK9" s="7">
        <v>4</v>
      </c>
      <c r="AL9" s="7">
        <v>53</v>
      </c>
      <c r="AM9" s="7">
        <v>13.3</v>
      </c>
      <c r="AN9" s="7">
        <v>0</v>
      </c>
      <c r="AP9" s="43" t="s">
        <v>383</v>
      </c>
      <c r="AQ9" s="7" t="s">
        <v>421</v>
      </c>
      <c r="AR9" s="7">
        <v>3</v>
      </c>
      <c r="AS9" s="7">
        <v>0</v>
      </c>
      <c r="AT9" s="7">
        <v>3</v>
      </c>
      <c r="AU9" s="7">
        <v>0</v>
      </c>
      <c r="AV9" s="7">
        <v>0</v>
      </c>
      <c r="AW9" s="7">
        <v>1</v>
      </c>
      <c r="AX9" s="7">
        <v>20</v>
      </c>
      <c r="AY9" s="7">
        <v>20</v>
      </c>
      <c r="AZ9" s="7">
        <v>0</v>
      </c>
      <c r="BA9" s="7">
        <v>1</v>
      </c>
      <c r="BB9" s="7"/>
      <c r="BC9" s="7"/>
      <c r="BD9" s="7"/>
      <c r="BE9" s="7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</row>
    <row r="10" spans="1:70" ht="32" x14ac:dyDescent="0.35">
      <c r="A10" s="14" t="s">
        <v>26</v>
      </c>
      <c r="B10" s="42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43" t="s">
        <v>325</v>
      </c>
      <c r="AB10" s="7" t="s">
        <v>421</v>
      </c>
      <c r="AC10" s="7"/>
      <c r="AD10" s="7"/>
      <c r="AE10" s="7"/>
      <c r="AF10" s="7"/>
      <c r="AG10" s="7">
        <v>4</v>
      </c>
      <c r="AH10" s="7">
        <v>27</v>
      </c>
      <c r="AI10" s="7">
        <v>6.8</v>
      </c>
      <c r="AJ10" s="7">
        <v>0</v>
      </c>
      <c r="AK10" s="7">
        <v>4</v>
      </c>
      <c r="AL10" s="7">
        <v>27</v>
      </c>
      <c r="AM10" s="7">
        <v>6.8</v>
      </c>
      <c r="AN10" s="7">
        <v>0</v>
      </c>
      <c r="AP10" s="43" t="s">
        <v>372</v>
      </c>
      <c r="AQ10" s="7" t="s">
        <v>421</v>
      </c>
      <c r="AR10" s="7">
        <v>1</v>
      </c>
      <c r="AS10" s="7">
        <v>2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AA11" s="43" t="s">
        <v>324</v>
      </c>
      <c r="AB11" s="7" t="s">
        <v>421</v>
      </c>
      <c r="AC11" s="7"/>
      <c r="AD11" s="7"/>
      <c r="AE11" s="7"/>
      <c r="AF11" s="7"/>
      <c r="AG11" s="7">
        <v>3</v>
      </c>
      <c r="AH11" s="7">
        <v>45</v>
      </c>
      <c r="AI11" s="7">
        <v>15</v>
      </c>
      <c r="AJ11" s="7">
        <v>0</v>
      </c>
      <c r="AK11" s="7">
        <v>3</v>
      </c>
      <c r="AL11" s="7">
        <v>45</v>
      </c>
      <c r="AM11" s="7">
        <v>15</v>
      </c>
      <c r="AN11" s="7">
        <v>0</v>
      </c>
      <c r="AP11" s="43" t="s">
        <v>389</v>
      </c>
      <c r="AQ11" s="7" t="s">
        <v>421</v>
      </c>
      <c r="AR11" s="7">
        <v>2</v>
      </c>
      <c r="AS11" s="7">
        <v>1</v>
      </c>
      <c r="AT11" s="7">
        <v>3</v>
      </c>
      <c r="AU11" s="7">
        <v>1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</row>
    <row r="12" spans="1:70" ht="17" x14ac:dyDescent="0.2">
      <c r="A12" s="1" t="s">
        <v>116</v>
      </c>
      <c r="B12" s="42" t="s">
        <v>306</v>
      </c>
      <c r="C12">
        <f t="shared" ref="C12:C20" si="3">VLOOKUP(B12,$AA$4:$AN$36,3,FALSE)</f>
        <v>9</v>
      </c>
      <c r="D12">
        <f t="shared" ref="D12:D20" si="4">VLOOKUP(B12,$AA$4:$AN$36,4,FALSE)</f>
        <v>58</v>
      </c>
      <c r="E12">
        <f t="shared" ref="E12:E20" si="5">VLOOKUP(B12,$AA$4:$AN$36,5,FALSE)</f>
        <v>6.4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AA12" s="43" t="s">
        <v>326</v>
      </c>
      <c r="AB12" s="7" t="s">
        <v>421</v>
      </c>
      <c r="AC12" s="7"/>
      <c r="AD12" s="7"/>
      <c r="AE12" s="7"/>
      <c r="AF12" s="7"/>
      <c r="AG12" s="7">
        <v>3</v>
      </c>
      <c r="AH12" s="7">
        <v>40</v>
      </c>
      <c r="AI12" s="7">
        <v>13.3</v>
      </c>
      <c r="AJ12" s="7">
        <v>0</v>
      </c>
      <c r="AK12" s="7">
        <v>3</v>
      </c>
      <c r="AL12" s="7">
        <v>40</v>
      </c>
      <c r="AM12" s="7">
        <v>13.3</v>
      </c>
      <c r="AN12" s="7">
        <v>0</v>
      </c>
      <c r="AP12" s="43" t="s">
        <v>343</v>
      </c>
      <c r="AQ12" s="7" t="s">
        <v>421</v>
      </c>
      <c r="AR12" s="7">
        <v>0</v>
      </c>
      <c r="AS12" s="7">
        <v>2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</row>
    <row r="13" spans="1:70" ht="32" x14ac:dyDescent="0.2">
      <c r="A13" s="1" t="s">
        <v>116</v>
      </c>
      <c r="B13" s="42" t="s">
        <v>307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AA13" s="43" t="s">
        <v>316</v>
      </c>
      <c r="AB13" s="7" t="s">
        <v>421</v>
      </c>
      <c r="AC13" s="7"/>
      <c r="AD13" s="7"/>
      <c r="AE13" s="7"/>
      <c r="AF13" s="7"/>
      <c r="AG13" s="7">
        <v>1</v>
      </c>
      <c r="AH13" s="7">
        <v>6</v>
      </c>
      <c r="AI13" s="7">
        <v>6</v>
      </c>
      <c r="AJ13" s="7">
        <v>0</v>
      </c>
      <c r="AK13" s="7">
        <v>1</v>
      </c>
      <c r="AL13" s="7">
        <v>6</v>
      </c>
      <c r="AM13" s="7">
        <v>6</v>
      </c>
      <c r="AN13" s="7">
        <v>0</v>
      </c>
      <c r="AP13" s="43" t="s">
        <v>349</v>
      </c>
      <c r="AQ13" s="7" t="s">
        <v>421</v>
      </c>
      <c r="AR13" s="7">
        <v>1</v>
      </c>
      <c r="AS13" s="7">
        <v>1</v>
      </c>
      <c r="AT13" s="7">
        <v>2</v>
      </c>
      <c r="AU13" s="7">
        <v>0.5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</row>
    <row r="14" spans="1:70" ht="32" x14ac:dyDescent="0.2">
      <c r="A14" s="1" t="s">
        <v>116</v>
      </c>
      <c r="B14" s="42" t="s">
        <v>308</v>
      </c>
      <c r="C14">
        <f t="shared" si="3"/>
        <v>27</v>
      </c>
      <c r="D14">
        <f t="shared" si="4"/>
        <v>203</v>
      </c>
      <c r="E14">
        <f t="shared" si="5"/>
        <v>7.5</v>
      </c>
      <c r="F14">
        <f t="shared" si="6"/>
        <v>3</v>
      </c>
      <c r="G14">
        <f t="shared" si="7"/>
        <v>1</v>
      </c>
      <c r="H14">
        <f t="shared" si="8"/>
        <v>-3</v>
      </c>
      <c r="I14">
        <f t="shared" si="9"/>
        <v>0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P14" s="43" t="s">
        <v>365</v>
      </c>
      <c r="AQ14" s="7" t="s">
        <v>421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</row>
    <row r="15" spans="1:70" ht="32" x14ac:dyDescent="0.2">
      <c r="A15" s="1" t="s">
        <v>116</v>
      </c>
      <c r="B15" s="42" t="s">
        <v>309</v>
      </c>
      <c r="C15">
        <f t="shared" si="3"/>
        <v>9</v>
      </c>
      <c r="D15">
        <f t="shared" si="4"/>
        <v>44</v>
      </c>
      <c r="E15">
        <f t="shared" si="5"/>
        <v>4.9000000000000004</v>
      </c>
      <c r="F15">
        <f t="shared" si="6"/>
        <v>0</v>
      </c>
      <c r="G15">
        <f t="shared" si="7"/>
        <v>1</v>
      </c>
      <c r="H15">
        <f t="shared" si="8"/>
        <v>8</v>
      </c>
      <c r="I15">
        <f t="shared" si="9"/>
        <v>0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P15" s="43" t="s">
        <v>386</v>
      </c>
      <c r="AQ15" s="7" t="s">
        <v>421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P16" s="43" t="s">
        <v>391</v>
      </c>
      <c r="AQ16" s="7" t="s">
        <v>421</v>
      </c>
      <c r="AR16" s="7">
        <v>2</v>
      </c>
      <c r="AS16" s="7">
        <v>0</v>
      </c>
      <c r="AT16" s="7">
        <v>2</v>
      </c>
      <c r="AU16" s="7">
        <v>1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P17" s="43" t="s">
        <v>355</v>
      </c>
      <c r="AQ17" s="7" t="s">
        <v>421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P18" s="43" t="s">
        <v>368</v>
      </c>
      <c r="AQ18" s="7" t="s">
        <v>421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</row>
    <row r="19" spans="1:70" ht="32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P19" s="43" t="s">
        <v>370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P20" s="43" t="s">
        <v>376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</row>
    <row r="21" spans="1:70" ht="32" x14ac:dyDescent="0.2">
      <c r="A21" s="1"/>
      <c r="B21" s="42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P21" s="43" t="s">
        <v>384</v>
      </c>
      <c r="AQ21" s="7" t="s">
        <v>421</v>
      </c>
      <c r="AR21" s="7">
        <v>1</v>
      </c>
      <c r="AS21" s="7">
        <v>0</v>
      </c>
      <c r="AT21" s="7">
        <v>1</v>
      </c>
      <c r="AU21" s="7">
        <v>1</v>
      </c>
      <c r="AV21" s="7">
        <v>1</v>
      </c>
      <c r="AW21" s="7"/>
      <c r="AX21" s="7"/>
      <c r="AY21" s="7"/>
      <c r="AZ21" s="7"/>
      <c r="BA21" s="7"/>
      <c r="BB21" s="7"/>
      <c r="BC21" s="7"/>
      <c r="BD21" s="7"/>
      <c r="BE21" s="7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</row>
    <row r="22" spans="1:70" ht="27" x14ac:dyDescent="0.3">
      <c r="A22" s="13" t="s">
        <v>27</v>
      </c>
      <c r="B22" s="42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</row>
    <row r="23" spans="1:70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</row>
    <row r="24" spans="1:70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</row>
    <row r="25" spans="1:70" x14ac:dyDescent="0.2">
      <c r="A25" s="1" t="s">
        <v>98</v>
      </c>
      <c r="B25" s="42" t="s">
        <v>316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</row>
    <row r="27" spans="1:70" x14ac:dyDescent="0.2">
      <c r="A27" s="1" t="s">
        <v>98</v>
      </c>
      <c r="B27" s="42" t="s">
        <v>318</v>
      </c>
      <c r="C27">
        <f t="shared" si="10"/>
        <v>4</v>
      </c>
      <c r="D27">
        <f t="shared" si="11"/>
        <v>53</v>
      </c>
      <c r="E27">
        <f t="shared" si="12"/>
        <v>13.3</v>
      </c>
      <c r="F27">
        <f t="shared" si="13"/>
        <v>0</v>
      </c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</row>
    <row r="29" spans="1:70" ht="30" x14ac:dyDescent="0.2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</row>
    <row r="31" spans="1:70" ht="30" x14ac:dyDescent="0.2">
      <c r="A31" s="1" t="s">
        <v>98</v>
      </c>
      <c r="B31" s="42" t="s">
        <v>322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</row>
    <row r="33" spans="1:70" ht="30" x14ac:dyDescent="0.2">
      <c r="A33" s="1" t="s">
        <v>98</v>
      </c>
      <c r="B33" s="42" t="s">
        <v>324</v>
      </c>
      <c r="C33">
        <f t="shared" si="10"/>
        <v>3</v>
      </c>
      <c r="D33">
        <f t="shared" si="11"/>
        <v>45</v>
      </c>
      <c r="E33">
        <f t="shared" si="12"/>
        <v>15</v>
      </c>
      <c r="F33">
        <f t="shared" si="13"/>
        <v>0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</row>
    <row r="34" spans="1:70" ht="30" x14ac:dyDescent="0.2">
      <c r="A34" s="1" t="s">
        <v>98</v>
      </c>
      <c r="B34" s="42" t="s">
        <v>325</v>
      </c>
      <c r="C34">
        <f t="shared" si="10"/>
        <v>4</v>
      </c>
      <c r="D34">
        <f t="shared" si="11"/>
        <v>27</v>
      </c>
      <c r="E34">
        <f t="shared" si="12"/>
        <v>6.8</v>
      </c>
      <c r="F34">
        <f t="shared" si="13"/>
        <v>0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</row>
    <row r="35" spans="1:70" x14ac:dyDescent="0.2">
      <c r="A35" s="1" t="s">
        <v>98</v>
      </c>
      <c r="B35" s="42" t="s">
        <v>326</v>
      </c>
      <c r="C35">
        <f t="shared" si="10"/>
        <v>3</v>
      </c>
      <c r="D35">
        <f t="shared" si="11"/>
        <v>40</v>
      </c>
      <c r="E35">
        <f t="shared" si="12"/>
        <v>13.3</v>
      </c>
      <c r="F35">
        <f t="shared" si="13"/>
        <v>0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</row>
    <row r="38" spans="1:70" ht="30" x14ac:dyDescent="0.2">
      <c r="A38" s="1" t="s">
        <v>98</v>
      </c>
      <c r="B38" s="42" t="s">
        <v>329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</row>
    <row r="47" spans="1:70" x14ac:dyDescent="0.2">
      <c r="A47" s="1"/>
      <c r="B47" s="42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</row>
    <row r="48" spans="1:70" x14ac:dyDescent="0.2">
      <c r="A48" s="1"/>
      <c r="B48" s="42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</row>
    <row r="49" spans="1:70" x14ac:dyDescent="0.2">
      <c r="A49" s="1"/>
      <c r="B49" s="42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</row>
    <row r="50" spans="1:70" x14ac:dyDescent="0.2">
      <c r="A50" s="1"/>
      <c r="B50" s="42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</row>
    <row r="51" spans="1:70" ht="25" x14ac:dyDescent="0.3">
      <c r="A51" s="12" t="s">
        <v>47</v>
      </c>
      <c r="B51" s="42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</row>
    <row r="55" spans="1:70" x14ac:dyDescent="0.2">
      <c r="A55" s="1" t="s">
        <v>101</v>
      </c>
      <c r="B55" s="42" t="s">
        <v>340</v>
      </c>
      <c r="C55">
        <f t="shared" si="14"/>
        <v>1</v>
      </c>
      <c r="D55">
        <f t="shared" si="15"/>
        <v>3</v>
      </c>
      <c r="E55">
        <f t="shared" si="16"/>
        <v>4</v>
      </c>
      <c r="F55">
        <f t="shared" si="17"/>
        <v>0.5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</row>
    <row r="58" spans="1:70" x14ac:dyDescent="0.2">
      <c r="A58" s="1" t="s">
        <v>90</v>
      </c>
      <c r="B58" s="42" t="s">
        <v>343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0.5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8</v>
      </c>
      <c r="D76">
        <f t="shared" si="15"/>
        <v>4</v>
      </c>
      <c r="E76">
        <f t="shared" si="16"/>
        <v>12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6</v>
      </c>
      <c r="D79">
        <f t="shared" si="15"/>
        <v>4</v>
      </c>
      <c r="E79">
        <f t="shared" si="16"/>
        <v>10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2</v>
      </c>
      <c r="D86">
        <f t="shared" si="15"/>
        <v>2</v>
      </c>
      <c r="E86">
        <f t="shared" si="16"/>
        <v>4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1</v>
      </c>
      <c r="D87">
        <f t="shared" si="15"/>
        <v>2</v>
      </c>
      <c r="E87">
        <f t="shared" si="16"/>
        <v>3</v>
      </c>
      <c r="F87">
        <f t="shared" si="17"/>
        <v>0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0</v>
      </c>
      <c r="D91">
        <f t="shared" si="15"/>
        <v>1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3</v>
      </c>
      <c r="D93">
        <f t="shared" si="15"/>
        <v>5</v>
      </c>
      <c r="E93">
        <f t="shared" si="16"/>
        <v>8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3</v>
      </c>
      <c r="D98">
        <f t="shared" si="15"/>
        <v>0</v>
      </c>
      <c r="E98">
        <f t="shared" si="16"/>
        <v>3</v>
      </c>
      <c r="F98">
        <f t="shared" si="17"/>
        <v>0</v>
      </c>
      <c r="G98">
        <f t="shared" si="18"/>
        <v>0</v>
      </c>
      <c r="H98">
        <f t="shared" si="19"/>
        <v>1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2</v>
      </c>
      <c r="D104">
        <f t="shared" si="15"/>
        <v>1</v>
      </c>
      <c r="E104">
        <f t="shared" si="16"/>
        <v>3</v>
      </c>
      <c r="F104">
        <f t="shared" si="17"/>
        <v>1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2</v>
      </c>
      <c r="D106">
        <f t="shared" si="15"/>
        <v>0</v>
      </c>
      <c r="E106">
        <f t="shared" si="16"/>
        <v>2</v>
      </c>
      <c r="F106">
        <f t="shared" si="17"/>
        <v>1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 t="e">
        <f t="shared" si="14"/>
        <v>#N/A</v>
      </c>
      <c r="D107" t="e">
        <f t="shared" si="15"/>
        <v>#N/A</v>
      </c>
      <c r="E107" t="e">
        <f t="shared" si="16"/>
        <v>#N/A</v>
      </c>
      <c r="F107" t="e">
        <f t="shared" si="17"/>
        <v>#N/A</v>
      </c>
      <c r="G107" t="e">
        <f t="shared" si="18"/>
        <v>#N/A</v>
      </c>
      <c r="H107" t="e">
        <f t="shared" si="19"/>
        <v>#N/A</v>
      </c>
      <c r="I107" t="e">
        <f t="shared" si="20"/>
        <v>#N/A</v>
      </c>
      <c r="J107" t="e">
        <f t="shared" si="21"/>
        <v>#N/A</v>
      </c>
      <c r="K107" t="e">
        <f t="shared" si="22"/>
        <v>#N/A</v>
      </c>
      <c r="L107" t="e">
        <f t="shared" si="23"/>
        <v>#N/A</v>
      </c>
      <c r="M107" t="e">
        <f t="shared" si="24"/>
        <v>#N/A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3</v>
      </c>
      <c r="E113">
        <f>VLOOKUP(B113,$BG$4:$BR$6,6,FALSE)</f>
        <v>2</v>
      </c>
      <c r="F113">
        <f>VLOOKUP(B113,$BG$4:$BR$6,7,FALSE)</f>
        <v>3</v>
      </c>
      <c r="G113">
        <f>VLOOKUP(B113,$BG$4:$BR$6,9,FALSE)</f>
        <v>9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161</v>
      </c>
      <c r="J118">
        <f t="shared" si="32"/>
        <v>40.299999999999997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9AD2-43DF-4371-9B25-E6C6774E7ECC}">
  <dimension ref="A1:BR132"/>
  <sheetViews>
    <sheetView workbookViewId="0">
      <selection activeCell="BG2" sqref="BG2:BR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>
        <f>VLOOKUP(B3,$AA$4:$AN$36,3,FALSE)</f>
        <v>1</v>
      </c>
      <c r="L3" s="1">
        <f>VLOOKUP(B3,$AA$4:$AN$36,4,FALSE)</f>
        <v>4</v>
      </c>
      <c r="M3" s="1">
        <f>VLOOKUP(B3,$AA$4:$AN$36,6,FALSE)</f>
        <v>0</v>
      </c>
      <c r="O3" s="62" t="s">
        <v>2</v>
      </c>
      <c r="P3" s="62" t="s">
        <v>418</v>
      </c>
      <c r="Q3" s="62" t="s">
        <v>3</v>
      </c>
      <c r="R3" s="62" t="s">
        <v>4</v>
      </c>
      <c r="S3" s="62" t="s">
        <v>5</v>
      </c>
      <c r="T3" s="62" t="s">
        <v>6</v>
      </c>
      <c r="U3" s="62" t="s">
        <v>7</v>
      </c>
      <c r="V3" s="62" t="s">
        <v>419</v>
      </c>
      <c r="W3" s="62" t="s">
        <v>0</v>
      </c>
      <c r="X3" s="62" t="s">
        <v>8</v>
      </c>
      <c r="Y3" s="62" t="s">
        <v>420</v>
      </c>
      <c r="AA3" s="64" t="s">
        <v>2</v>
      </c>
      <c r="AB3" s="64" t="s">
        <v>418</v>
      </c>
      <c r="AC3" s="64" t="s">
        <v>4</v>
      </c>
      <c r="AD3" s="64" t="s">
        <v>6</v>
      </c>
      <c r="AE3" s="64" t="s">
        <v>28</v>
      </c>
      <c r="AF3" s="64" t="s">
        <v>0</v>
      </c>
      <c r="AG3" s="64" t="s">
        <v>423</v>
      </c>
      <c r="AH3" s="64" t="s">
        <v>6</v>
      </c>
      <c r="AI3" s="64" t="s">
        <v>28</v>
      </c>
      <c r="AJ3" s="64" t="s">
        <v>0</v>
      </c>
      <c r="AK3" s="64" t="s">
        <v>424</v>
      </c>
      <c r="AL3" s="64" t="s">
        <v>6</v>
      </c>
      <c r="AM3" s="64" t="s">
        <v>28</v>
      </c>
      <c r="AN3" s="64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66" t="s">
        <v>2</v>
      </c>
      <c r="BH3" s="66" t="s">
        <v>418</v>
      </c>
      <c r="BI3" s="66" t="s">
        <v>41</v>
      </c>
      <c r="BJ3" s="66" t="s">
        <v>42</v>
      </c>
      <c r="BK3" s="66" t="s">
        <v>433</v>
      </c>
      <c r="BL3" s="66" t="s">
        <v>43</v>
      </c>
      <c r="BM3" s="66" t="s">
        <v>44</v>
      </c>
      <c r="BN3" s="66" t="s">
        <v>434</v>
      </c>
      <c r="BO3" s="66" t="s">
        <v>435</v>
      </c>
      <c r="BP3" s="66" t="s">
        <v>45</v>
      </c>
      <c r="BQ3" s="66" t="s">
        <v>6</v>
      </c>
      <c r="BR3" s="66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4</v>
      </c>
      <c r="D4" s="1">
        <f>VLOOKUP(B4,$O$4:$Y$11,4,FALSE)</f>
        <v>4</v>
      </c>
      <c r="E4" s="1">
        <f>VLOOKUP(B4,$O$4:$Y$11,5,FALSE)</f>
        <v>100</v>
      </c>
      <c r="F4" s="1">
        <f>VLOOKUP(B4,$O$4:$Y$11,6,FALSE)</f>
        <v>50</v>
      </c>
      <c r="G4" s="1">
        <f>VLOOKUP(B4,$O$4:$Y$11,7,FALSE)</f>
        <v>12.5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287.5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2" t="s">
        <v>304</v>
      </c>
      <c r="P4" s="63" t="s">
        <v>421</v>
      </c>
      <c r="Q4" s="63">
        <v>20</v>
      </c>
      <c r="R4" s="63">
        <v>25</v>
      </c>
      <c r="S4" s="63">
        <v>80</v>
      </c>
      <c r="T4" s="63">
        <v>175</v>
      </c>
      <c r="U4" s="63">
        <v>7</v>
      </c>
      <c r="V4" s="63">
        <v>8.6</v>
      </c>
      <c r="W4" s="63">
        <v>2</v>
      </c>
      <c r="X4" s="63">
        <v>0</v>
      </c>
      <c r="Y4" s="63">
        <v>165.2</v>
      </c>
      <c r="AA4" s="64" t="s">
        <v>308</v>
      </c>
      <c r="AB4" s="65" t="s">
        <v>421</v>
      </c>
      <c r="AC4" s="65">
        <v>10</v>
      </c>
      <c r="AD4" s="65">
        <v>167</v>
      </c>
      <c r="AE4" s="65">
        <v>16.7</v>
      </c>
      <c r="AF4" s="65">
        <v>3</v>
      </c>
      <c r="AG4" s="65"/>
      <c r="AH4" s="65"/>
      <c r="AI4" s="65"/>
      <c r="AJ4" s="65"/>
      <c r="AK4" s="65">
        <v>10</v>
      </c>
      <c r="AL4" s="65">
        <v>167</v>
      </c>
      <c r="AM4" s="65">
        <v>16.7</v>
      </c>
      <c r="AN4" s="65">
        <v>3</v>
      </c>
      <c r="AP4" s="43" t="s">
        <v>364</v>
      </c>
      <c r="AQ4" s="7" t="s">
        <v>421</v>
      </c>
      <c r="AR4" s="7">
        <v>6</v>
      </c>
      <c r="AS4" s="7">
        <v>2</v>
      </c>
      <c r="AT4" s="7">
        <v>8</v>
      </c>
      <c r="AU4" s="7">
        <v>2</v>
      </c>
      <c r="AV4" s="7">
        <v>2</v>
      </c>
      <c r="AW4" s="7"/>
      <c r="AX4" s="7"/>
      <c r="AY4" s="7"/>
      <c r="AZ4" s="7"/>
      <c r="BA4" s="7"/>
      <c r="BB4" s="7"/>
      <c r="BC4" s="7"/>
      <c r="BD4" s="7"/>
      <c r="BE4" s="7"/>
      <c r="BG4" s="66" t="s">
        <v>395</v>
      </c>
      <c r="BH4" s="67" t="s">
        <v>421</v>
      </c>
      <c r="BI4" s="67">
        <v>7</v>
      </c>
      <c r="BJ4" s="67">
        <v>7</v>
      </c>
      <c r="BK4" s="67">
        <v>100</v>
      </c>
      <c r="BL4" s="67">
        <v>0</v>
      </c>
      <c r="BM4" s="67">
        <v>0</v>
      </c>
      <c r="BN4" s="67"/>
      <c r="BO4" s="67">
        <v>7</v>
      </c>
      <c r="BP4" s="67"/>
      <c r="BQ4" s="67"/>
      <c r="BR4" s="6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2" t="s">
        <v>302</v>
      </c>
      <c r="P5" s="63" t="s">
        <v>421</v>
      </c>
      <c r="Q5" s="63">
        <v>4</v>
      </c>
      <c r="R5" s="63">
        <v>4</v>
      </c>
      <c r="S5" s="63">
        <v>100</v>
      </c>
      <c r="T5" s="63">
        <v>50</v>
      </c>
      <c r="U5" s="63">
        <v>12.5</v>
      </c>
      <c r="V5" s="63">
        <v>17.5</v>
      </c>
      <c r="W5" s="63">
        <v>1</v>
      </c>
      <c r="X5" s="63">
        <v>0</v>
      </c>
      <c r="Y5" s="63">
        <v>287.5</v>
      </c>
      <c r="AA5" s="64" t="s">
        <v>307</v>
      </c>
      <c r="AB5" s="65" t="s">
        <v>421</v>
      </c>
      <c r="AC5" s="65">
        <v>10</v>
      </c>
      <c r="AD5" s="65">
        <v>163</v>
      </c>
      <c r="AE5" s="65">
        <v>16.3</v>
      </c>
      <c r="AF5" s="65">
        <v>2</v>
      </c>
      <c r="AG5" s="65">
        <v>1</v>
      </c>
      <c r="AH5" s="65">
        <v>41</v>
      </c>
      <c r="AI5" s="65">
        <v>41</v>
      </c>
      <c r="AJ5" s="65">
        <v>0</v>
      </c>
      <c r="AK5" s="65">
        <v>11</v>
      </c>
      <c r="AL5" s="65">
        <v>204</v>
      </c>
      <c r="AM5" s="65">
        <v>18.5</v>
      </c>
      <c r="AN5" s="65">
        <v>2</v>
      </c>
      <c r="AP5" s="43" t="s">
        <v>361</v>
      </c>
      <c r="AQ5" s="7" t="s">
        <v>421</v>
      </c>
      <c r="AR5" s="7">
        <v>3</v>
      </c>
      <c r="AS5" s="7">
        <v>3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66" t="s">
        <v>397</v>
      </c>
      <c r="BH5" s="67" t="s">
        <v>421</v>
      </c>
      <c r="BI5" s="67">
        <v>2</v>
      </c>
      <c r="BJ5" s="67">
        <v>2</v>
      </c>
      <c r="BK5" s="67">
        <v>100</v>
      </c>
      <c r="BL5" s="67">
        <v>0</v>
      </c>
      <c r="BM5" s="67">
        <v>0</v>
      </c>
      <c r="BN5" s="67"/>
      <c r="BO5" s="67">
        <v>2</v>
      </c>
      <c r="BP5" s="67"/>
      <c r="BQ5" s="67"/>
      <c r="BR5" s="67"/>
    </row>
    <row r="6" spans="1:70" ht="32" x14ac:dyDescent="0.2">
      <c r="A6" s="1" t="s">
        <v>81</v>
      </c>
      <c r="B6" s="42" t="s">
        <v>304</v>
      </c>
      <c r="C6" s="1">
        <f>VLOOKUP(B6,$O$4:$Y$11,3,FALSE)</f>
        <v>20</v>
      </c>
      <c r="D6" s="1">
        <f>VLOOKUP(B6,$O$4:$Y$11,4,FALSE)</f>
        <v>25</v>
      </c>
      <c r="E6" s="1">
        <f>VLOOKUP(B6,$O$4:$Y$11,5,FALSE)</f>
        <v>80</v>
      </c>
      <c r="F6" s="1">
        <f>VLOOKUP(B6,$O$4:$Y$11,6,FALSE)</f>
        <v>175</v>
      </c>
      <c r="G6" s="1">
        <f>VLOOKUP(B6,$O$4:$Y$11,7,FALSE)</f>
        <v>7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165.2</v>
      </c>
      <c r="K6" s="1">
        <f t="shared" si="0"/>
        <v>6</v>
      </c>
      <c r="L6" s="1">
        <f t="shared" si="1"/>
        <v>5</v>
      </c>
      <c r="M6" s="1">
        <f t="shared" si="2"/>
        <v>0</v>
      </c>
      <c r="O6" s="62" t="s">
        <v>324</v>
      </c>
      <c r="P6" s="63" t="s">
        <v>421</v>
      </c>
      <c r="Q6" s="63">
        <v>1</v>
      </c>
      <c r="R6" s="63">
        <v>1</v>
      </c>
      <c r="S6" s="63">
        <v>100</v>
      </c>
      <c r="T6" s="63">
        <v>2</v>
      </c>
      <c r="U6" s="63">
        <v>2</v>
      </c>
      <c r="V6" s="63">
        <v>2</v>
      </c>
      <c r="W6" s="63">
        <v>0</v>
      </c>
      <c r="X6" s="63">
        <v>0</v>
      </c>
      <c r="Y6" s="63">
        <v>116.8</v>
      </c>
      <c r="AA6" s="64" t="s">
        <v>306</v>
      </c>
      <c r="AB6" s="65" t="s">
        <v>421</v>
      </c>
      <c r="AC6" s="65">
        <v>10</v>
      </c>
      <c r="AD6" s="65">
        <v>128</v>
      </c>
      <c r="AE6" s="65">
        <v>12.8</v>
      </c>
      <c r="AF6" s="65">
        <v>1</v>
      </c>
      <c r="AG6" s="65">
        <v>1</v>
      </c>
      <c r="AH6" s="65">
        <v>3</v>
      </c>
      <c r="AI6" s="65">
        <v>3</v>
      </c>
      <c r="AJ6" s="65">
        <v>0</v>
      </c>
      <c r="AK6" s="65">
        <v>11</v>
      </c>
      <c r="AL6" s="65">
        <v>131</v>
      </c>
      <c r="AM6" s="65">
        <v>11.9</v>
      </c>
      <c r="AN6" s="65">
        <v>1</v>
      </c>
      <c r="AP6" s="43" t="s">
        <v>353</v>
      </c>
      <c r="AQ6" s="7" t="s">
        <v>421</v>
      </c>
      <c r="AR6" s="7">
        <v>4</v>
      </c>
      <c r="AS6" s="7">
        <v>0</v>
      </c>
      <c r="AT6" s="7">
        <v>4</v>
      </c>
      <c r="AU6" s="7">
        <v>2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6" t="s">
        <v>400</v>
      </c>
      <c r="BH6" s="67" t="s">
        <v>421</v>
      </c>
      <c r="BI6" s="67"/>
      <c r="BJ6" s="67"/>
      <c r="BK6" s="67"/>
      <c r="BL6" s="67"/>
      <c r="BM6" s="67"/>
      <c r="BN6" s="67"/>
      <c r="BO6" s="67"/>
      <c r="BP6" s="67">
        <v>6</v>
      </c>
      <c r="BQ6" s="67">
        <v>254</v>
      </c>
      <c r="BR6" s="67">
        <v>42.3</v>
      </c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AA7" s="64" t="s">
        <v>304</v>
      </c>
      <c r="AB7" s="65" t="s">
        <v>421</v>
      </c>
      <c r="AC7" s="65">
        <v>6</v>
      </c>
      <c r="AD7" s="65">
        <v>5</v>
      </c>
      <c r="AE7" s="65">
        <v>0.8</v>
      </c>
      <c r="AF7" s="65">
        <v>0</v>
      </c>
      <c r="AG7" s="65"/>
      <c r="AH7" s="65"/>
      <c r="AI7" s="65"/>
      <c r="AJ7" s="65"/>
      <c r="AK7" s="65">
        <v>6</v>
      </c>
      <c r="AL7" s="65">
        <v>5</v>
      </c>
      <c r="AM7" s="65">
        <v>0.8</v>
      </c>
      <c r="AN7" s="65">
        <v>0</v>
      </c>
      <c r="AP7" s="43" t="s">
        <v>383</v>
      </c>
      <c r="AQ7" s="7" t="s">
        <v>421</v>
      </c>
      <c r="AR7" s="7">
        <v>2</v>
      </c>
      <c r="AS7" s="7">
        <v>2</v>
      </c>
      <c r="AT7" s="7">
        <v>4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6" t="s">
        <v>324</v>
      </c>
      <c r="BH7" s="67" t="s">
        <v>421</v>
      </c>
      <c r="BI7" s="67"/>
      <c r="BJ7" s="67"/>
      <c r="BK7" s="67"/>
      <c r="BL7" s="67"/>
      <c r="BM7" s="67"/>
      <c r="BN7" s="67"/>
      <c r="BO7" s="67"/>
      <c r="BP7" s="67">
        <v>1</v>
      </c>
      <c r="BQ7" s="67">
        <v>42</v>
      </c>
      <c r="BR7" s="67">
        <v>42</v>
      </c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AA8" s="64" t="s">
        <v>309</v>
      </c>
      <c r="AB8" s="65" t="s">
        <v>421</v>
      </c>
      <c r="AC8" s="65">
        <v>3</v>
      </c>
      <c r="AD8" s="65">
        <v>4</v>
      </c>
      <c r="AE8" s="65">
        <v>1.3</v>
      </c>
      <c r="AF8" s="65">
        <v>0</v>
      </c>
      <c r="AG8" s="65"/>
      <c r="AH8" s="65"/>
      <c r="AI8" s="65"/>
      <c r="AJ8" s="65"/>
      <c r="AK8" s="65">
        <v>3</v>
      </c>
      <c r="AL8" s="65">
        <v>4</v>
      </c>
      <c r="AM8" s="65">
        <v>1.3</v>
      </c>
      <c r="AN8" s="65">
        <v>0</v>
      </c>
      <c r="AP8" s="43" t="s">
        <v>389</v>
      </c>
      <c r="AQ8" s="7" t="s">
        <v>421</v>
      </c>
      <c r="AR8" s="7">
        <v>3</v>
      </c>
      <c r="AS8" s="7">
        <v>1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ht="32" x14ac:dyDescent="0.2">
      <c r="A9" s="1"/>
      <c r="B9" s="42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AA9" s="64" t="s">
        <v>301</v>
      </c>
      <c r="AB9" s="65" t="s">
        <v>421</v>
      </c>
      <c r="AC9" s="65">
        <v>1</v>
      </c>
      <c r="AD9" s="65">
        <v>4</v>
      </c>
      <c r="AE9" s="65">
        <v>4</v>
      </c>
      <c r="AF9" s="65">
        <v>0</v>
      </c>
      <c r="AG9" s="65"/>
      <c r="AH9" s="65"/>
      <c r="AI9" s="65"/>
      <c r="AJ9" s="65"/>
      <c r="AK9" s="65">
        <v>1</v>
      </c>
      <c r="AL9" s="65">
        <v>4</v>
      </c>
      <c r="AM9" s="65">
        <v>4</v>
      </c>
      <c r="AN9" s="65">
        <v>0</v>
      </c>
      <c r="AP9" s="43" t="s">
        <v>384</v>
      </c>
      <c r="AQ9" s="7" t="s">
        <v>421</v>
      </c>
      <c r="AR9" s="7">
        <v>3</v>
      </c>
      <c r="AS9" s="7">
        <v>0</v>
      </c>
      <c r="AT9" s="7">
        <v>3</v>
      </c>
      <c r="AU9" s="7">
        <v>2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>
        <v>1</v>
      </c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</row>
    <row r="10" spans="1:70" ht="32" x14ac:dyDescent="0.35">
      <c r="A10" s="14" t="s">
        <v>26</v>
      </c>
      <c r="B10" s="42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64" t="s">
        <v>326</v>
      </c>
      <c r="AB10" s="65" t="s">
        <v>421</v>
      </c>
      <c r="AC10" s="65"/>
      <c r="AD10" s="65"/>
      <c r="AE10" s="65"/>
      <c r="AF10" s="65"/>
      <c r="AG10" s="65">
        <v>5</v>
      </c>
      <c r="AH10" s="65">
        <v>74</v>
      </c>
      <c r="AI10" s="65">
        <v>14.8</v>
      </c>
      <c r="AJ10" s="65">
        <v>1</v>
      </c>
      <c r="AK10" s="65">
        <v>5</v>
      </c>
      <c r="AL10" s="65">
        <v>74</v>
      </c>
      <c r="AM10" s="65">
        <v>14.8</v>
      </c>
      <c r="AN10" s="65">
        <v>1</v>
      </c>
      <c r="AP10" s="43" t="s">
        <v>349</v>
      </c>
      <c r="AQ10" s="7" t="s">
        <v>421</v>
      </c>
      <c r="AR10" s="7">
        <v>2</v>
      </c>
      <c r="AS10" s="7">
        <v>1</v>
      </c>
      <c r="AT10" s="7">
        <v>3</v>
      </c>
      <c r="AU10" s="7">
        <v>1</v>
      </c>
      <c r="AV10" s="7">
        <v>1</v>
      </c>
      <c r="AW10" s="7"/>
      <c r="AX10" s="7"/>
      <c r="AY10" s="7"/>
      <c r="AZ10" s="7"/>
      <c r="BA10" s="7"/>
      <c r="BB10" s="7"/>
      <c r="BC10" s="7"/>
      <c r="BD10" s="7"/>
      <c r="BE10" s="7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AA11" s="64" t="s">
        <v>318</v>
      </c>
      <c r="AB11" s="65" t="s">
        <v>421</v>
      </c>
      <c r="AC11" s="65"/>
      <c r="AD11" s="65"/>
      <c r="AE11" s="65"/>
      <c r="AF11" s="65"/>
      <c r="AG11" s="65">
        <v>5</v>
      </c>
      <c r="AH11" s="65">
        <v>55</v>
      </c>
      <c r="AI11" s="65">
        <v>11</v>
      </c>
      <c r="AJ11" s="65">
        <v>1</v>
      </c>
      <c r="AK11" s="65">
        <v>5</v>
      </c>
      <c r="AL11" s="65">
        <v>55</v>
      </c>
      <c r="AM11" s="65">
        <v>11</v>
      </c>
      <c r="AN11" s="65">
        <v>1</v>
      </c>
      <c r="AP11" s="43" t="s">
        <v>358</v>
      </c>
      <c r="AQ11" s="7" t="s">
        <v>421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10</v>
      </c>
      <c r="D12">
        <f t="shared" ref="D12:D20" si="4">VLOOKUP(B12,$AA$4:$AN$36,4,FALSE)</f>
        <v>128</v>
      </c>
      <c r="E12">
        <f t="shared" ref="E12:E20" si="5">VLOOKUP(B12,$AA$4:$AN$36,5,FALSE)</f>
        <v>12.8</v>
      </c>
      <c r="F12">
        <f t="shared" ref="F12:F20" si="6">VLOOKUP(B12,$AA$4:$AN$36,6,FALSE)</f>
        <v>1</v>
      </c>
      <c r="G12">
        <f t="shared" ref="G12:G20" si="7">VLOOKUP(B12,$AA$4:$AN$36,7,FALSE)</f>
        <v>1</v>
      </c>
      <c r="H12">
        <f t="shared" ref="H12:H20" si="8">VLOOKUP(B12,$AA$4:$AN$36,8,FALSE)</f>
        <v>3</v>
      </c>
      <c r="I12">
        <f t="shared" ref="I12:I20" si="9">VLOOKUP(B12,$AA$4:$AN$36,10,FALSE)</f>
        <v>0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AA12" s="64" t="s">
        <v>324</v>
      </c>
      <c r="AB12" s="65" t="s">
        <v>421</v>
      </c>
      <c r="AC12" s="65"/>
      <c r="AD12" s="65"/>
      <c r="AE12" s="65"/>
      <c r="AF12" s="65"/>
      <c r="AG12" s="65">
        <v>2</v>
      </c>
      <c r="AH12" s="65">
        <v>21</v>
      </c>
      <c r="AI12" s="65">
        <v>10.5</v>
      </c>
      <c r="AJ12" s="65">
        <v>0</v>
      </c>
      <c r="AK12" s="65">
        <v>2</v>
      </c>
      <c r="AL12" s="65">
        <v>21</v>
      </c>
      <c r="AM12" s="65">
        <v>10.5</v>
      </c>
      <c r="AN12" s="65">
        <v>0</v>
      </c>
      <c r="AP12" s="43" t="s">
        <v>372</v>
      </c>
      <c r="AQ12" s="7" t="s">
        <v>421</v>
      </c>
      <c r="AR12" s="7">
        <v>2</v>
      </c>
      <c r="AS12" s="7">
        <v>1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</row>
    <row r="13" spans="1:70" ht="32" x14ac:dyDescent="0.2">
      <c r="A13" s="1" t="s">
        <v>116</v>
      </c>
      <c r="B13" s="42" t="s">
        <v>307</v>
      </c>
      <c r="C13">
        <f t="shared" si="3"/>
        <v>10</v>
      </c>
      <c r="D13">
        <f t="shared" si="4"/>
        <v>163</v>
      </c>
      <c r="E13">
        <f t="shared" si="5"/>
        <v>16.3</v>
      </c>
      <c r="F13">
        <f t="shared" si="6"/>
        <v>2</v>
      </c>
      <c r="G13">
        <f t="shared" si="7"/>
        <v>1</v>
      </c>
      <c r="H13">
        <f t="shared" si="8"/>
        <v>41</v>
      </c>
      <c r="I13">
        <f t="shared" si="9"/>
        <v>0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AA13" s="64" t="s">
        <v>325</v>
      </c>
      <c r="AB13" s="65" t="s">
        <v>421</v>
      </c>
      <c r="AC13" s="65"/>
      <c r="AD13" s="65"/>
      <c r="AE13" s="65"/>
      <c r="AF13" s="65"/>
      <c r="AG13" s="65">
        <v>2</v>
      </c>
      <c r="AH13" s="65">
        <v>9</v>
      </c>
      <c r="AI13" s="65">
        <v>4.5</v>
      </c>
      <c r="AJ13" s="65">
        <v>0</v>
      </c>
      <c r="AK13" s="65">
        <v>2</v>
      </c>
      <c r="AL13" s="65">
        <v>9</v>
      </c>
      <c r="AM13" s="65">
        <v>4.5</v>
      </c>
      <c r="AN13" s="65">
        <v>0</v>
      </c>
      <c r="AP13" s="43" t="s">
        <v>380</v>
      </c>
      <c r="AQ13" s="7" t="s">
        <v>421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</row>
    <row r="14" spans="1:70" ht="32" x14ac:dyDescent="0.2">
      <c r="A14" s="1" t="s">
        <v>116</v>
      </c>
      <c r="B14" s="42" t="s">
        <v>308</v>
      </c>
      <c r="C14">
        <f t="shared" si="3"/>
        <v>10</v>
      </c>
      <c r="D14">
        <f t="shared" si="4"/>
        <v>167</v>
      </c>
      <c r="E14">
        <f t="shared" si="5"/>
        <v>16.7</v>
      </c>
      <c r="F14">
        <f t="shared" si="6"/>
        <v>3</v>
      </c>
      <c r="G14">
        <f t="shared" si="7"/>
        <v>0</v>
      </c>
      <c r="H14">
        <f t="shared" si="8"/>
        <v>0</v>
      </c>
      <c r="I14">
        <f t="shared" si="9"/>
        <v>0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AA14" s="64" t="s">
        <v>328</v>
      </c>
      <c r="AB14" s="65" t="s">
        <v>421</v>
      </c>
      <c r="AC14" s="65"/>
      <c r="AD14" s="65"/>
      <c r="AE14" s="65"/>
      <c r="AF14" s="65"/>
      <c r="AG14" s="65">
        <v>2</v>
      </c>
      <c r="AH14" s="65">
        <v>7</v>
      </c>
      <c r="AI14" s="65">
        <v>3.5</v>
      </c>
      <c r="AJ14" s="65">
        <v>0</v>
      </c>
      <c r="AK14" s="65">
        <v>2</v>
      </c>
      <c r="AL14" s="65">
        <v>7</v>
      </c>
      <c r="AM14" s="65">
        <v>3.5</v>
      </c>
      <c r="AN14" s="65">
        <v>0</v>
      </c>
      <c r="AP14" s="43" t="s">
        <v>386</v>
      </c>
      <c r="AQ14" s="7" t="s">
        <v>421</v>
      </c>
      <c r="AR14" s="7">
        <v>3</v>
      </c>
      <c r="AS14" s="7">
        <v>0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</row>
    <row r="15" spans="1:70" ht="32" x14ac:dyDescent="0.2">
      <c r="A15" s="1" t="s">
        <v>116</v>
      </c>
      <c r="B15" s="42" t="s">
        <v>309</v>
      </c>
      <c r="C15">
        <f t="shared" si="3"/>
        <v>3</v>
      </c>
      <c r="D15">
        <f t="shared" si="4"/>
        <v>4</v>
      </c>
      <c r="E15">
        <f t="shared" si="5"/>
        <v>1.3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AA15" s="64" t="s">
        <v>316</v>
      </c>
      <c r="AB15" s="65" t="s">
        <v>421</v>
      </c>
      <c r="AC15" s="65"/>
      <c r="AD15" s="65"/>
      <c r="AE15" s="65"/>
      <c r="AF15" s="65"/>
      <c r="AG15" s="65">
        <v>2</v>
      </c>
      <c r="AH15" s="65">
        <v>5</v>
      </c>
      <c r="AI15" s="65">
        <v>2.5</v>
      </c>
      <c r="AJ15" s="65">
        <v>0</v>
      </c>
      <c r="AK15" s="65">
        <v>2</v>
      </c>
      <c r="AL15" s="65">
        <v>5</v>
      </c>
      <c r="AM15" s="65">
        <v>2.5</v>
      </c>
      <c r="AN15" s="65">
        <v>0</v>
      </c>
      <c r="AP15" s="43" t="s">
        <v>391</v>
      </c>
      <c r="AQ15" s="7" t="s">
        <v>421</v>
      </c>
      <c r="AR15" s="7">
        <v>3</v>
      </c>
      <c r="AS15" s="7">
        <v>0</v>
      </c>
      <c r="AT15" s="7">
        <v>3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AA16" s="64" t="s">
        <v>322</v>
      </c>
      <c r="AB16" s="65" t="s">
        <v>421</v>
      </c>
      <c r="AC16" s="65"/>
      <c r="AD16" s="65"/>
      <c r="AE16" s="65"/>
      <c r="AF16" s="65"/>
      <c r="AG16" s="65">
        <v>2</v>
      </c>
      <c r="AH16" s="65">
        <v>5</v>
      </c>
      <c r="AI16" s="65">
        <v>2.5</v>
      </c>
      <c r="AJ16" s="65">
        <v>1</v>
      </c>
      <c r="AK16" s="65">
        <v>2</v>
      </c>
      <c r="AL16" s="65">
        <v>5</v>
      </c>
      <c r="AM16" s="65">
        <v>2.5</v>
      </c>
      <c r="AN16" s="65">
        <v>1</v>
      </c>
      <c r="AP16" s="43" t="s">
        <v>392</v>
      </c>
      <c r="AQ16" s="7" t="s">
        <v>421</v>
      </c>
      <c r="AR16" s="7">
        <v>3</v>
      </c>
      <c r="AS16" s="7">
        <v>0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A17" s="64" t="s">
        <v>329</v>
      </c>
      <c r="AB17" s="65" t="s">
        <v>421</v>
      </c>
      <c r="AC17" s="65"/>
      <c r="AD17" s="65"/>
      <c r="AE17" s="65"/>
      <c r="AF17" s="65"/>
      <c r="AG17" s="65">
        <v>1</v>
      </c>
      <c r="AH17" s="65">
        <v>5</v>
      </c>
      <c r="AI17" s="65">
        <v>5</v>
      </c>
      <c r="AJ17" s="65">
        <v>0</v>
      </c>
      <c r="AK17" s="65">
        <v>1</v>
      </c>
      <c r="AL17" s="65">
        <v>5</v>
      </c>
      <c r="AM17" s="65">
        <v>5</v>
      </c>
      <c r="AN17" s="65">
        <v>0</v>
      </c>
      <c r="AP17" s="43" t="s">
        <v>371</v>
      </c>
      <c r="AQ17" s="7" t="s">
        <v>421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>
        <v>1</v>
      </c>
      <c r="AX17" s="7">
        <v>0</v>
      </c>
      <c r="AY17" s="7">
        <v>0</v>
      </c>
      <c r="AZ17" s="7">
        <v>0</v>
      </c>
      <c r="BA17" s="7">
        <v>0</v>
      </c>
      <c r="BB17" s="7"/>
      <c r="BC17" s="7"/>
      <c r="BD17" s="7"/>
      <c r="BE17" s="7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AA18" s="64" t="s">
        <v>337</v>
      </c>
      <c r="AB18" s="65" t="s">
        <v>421</v>
      </c>
      <c r="AC18" s="65"/>
      <c r="AD18" s="65"/>
      <c r="AE18" s="65"/>
      <c r="AF18" s="65"/>
      <c r="AG18" s="65">
        <v>1</v>
      </c>
      <c r="AH18" s="65">
        <v>4</v>
      </c>
      <c r="AI18" s="65">
        <v>4</v>
      </c>
      <c r="AJ18" s="65">
        <v>0</v>
      </c>
      <c r="AK18" s="65">
        <v>1</v>
      </c>
      <c r="AL18" s="65">
        <v>4</v>
      </c>
      <c r="AM18" s="65">
        <v>4</v>
      </c>
      <c r="AN18" s="65">
        <v>0</v>
      </c>
      <c r="AP18" s="43" t="s">
        <v>343</v>
      </c>
      <c r="AQ18" s="7" t="s">
        <v>421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</row>
    <row r="19" spans="1:70" ht="32" x14ac:dyDescent="0.2">
      <c r="A19" s="1" t="s">
        <v>116</v>
      </c>
      <c r="B19" s="42" t="s">
        <v>313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AA19" s="64" t="s">
        <v>333</v>
      </c>
      <c r="AB19" s="65" t="s">
        <v>421</v>
      </c>
      <c r="AC19" s="65"/>
      <c r="AD19" s="65"/>
      <c r="AE19" s="65"/>
      <c r="AF19" s="65"/>
      <c r="AG19" s="65">
        <v>1</v>
      </c>
      <c r="AH19" s="65">
        <v>-2</v>
      </c>
      <c r="AI19" s="65">
        <v>-2</v>
      </c>
      <c r="AJ19" s="65">
        <v>0</v>
      </c>
      <c r="AK19" s="65">
        <v>1</v>
      </c>
      <c r="AL19" s="65">
        <v>-2</v>
      </c>
      <c r="AM19" s="65">
        <v>-2</v>
      </c>
      <c r="AN19" s="65">
        <v>0</v>
      </c>
      <c r="AP19" s="43" t="s">
        <v>344</v>
      </c>
      <c r="AQ19" s="7" t="s">
        <v>421</v>
      </c>
      <c r="AR19" s="7">
        <v>2</v>
      </c>
      <c r="AS19" s="7">
        <v>0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P20" s="43" t="s">
        <v>374</v>
      </c>
      <c r="AQ20" s="7" t="s">
        <v>421</v>
      </c>
      <c r="AR20" s="7">
        <v>2</v>
      </c>
      <c r="AS20" s="7">
        <v>0</v>
      </c>
      <c r="AT20" s="7">
        <v>2</v>
      </c>
      <c r="AU20" s="7">
        <v>2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</row>
    <row r="21" spans="1:70" ht="32" x14ac:dyDescent="0.2">
      <c r="A21" s="1"/>
      <c r="B21" s="42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P21" s="43" t="s">
        <v>376</v>
      </c>
      <c r="AQ21" s="7" t="s">
        <v>421</v>
      </c>
      <c r="AR21" s="7">
        <v>1</v>
      </c>
      <c r="AS21" s="7">
        <v>1</v>
      </c>
      <c r="AT21" s="7">
        <v>2</v>
      </c>
      <c r="AU21" s="7">
        <v>1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</row>
    <row r="22" spans="1:70" ht="32" x14ac:dyDescent="0.3">
      <c r="A22" s="13" t="s">
        <v>27</v>
      </c>
      <c r="B22" s="42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P22" s="43" t="s">
        <v>378</v>
      </c>
      <c r="AQ22" s="7" t="s">
        <v>421</v>
      </c>
      <c r="AR22" s="7">
        <v>1</v>
      </c>
      <c r="AS22" s="7">
        <v>1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P23" s="43" t="s">
        <v>393</v>
      </c>
      <c r="AQ23" s="7" t="s">
        <v>421</v>
      </c>
      <c r="AR23" s="7">
        <v>1</v>
      </c>
      <c r="AS23" s="7">
        <v>1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</row>
    <row r="24" spans="1:70" ht="32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P24" s="43" t="s">
        <v>340</v>
      </c>
      <c r="AQ24" s="7" t="s">
        <v>421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</row>
    <row r="25" spans="1:70" ht="17" x14ac:dyDescent="0.2">
      <c r="A25" s="1" t="s">
        <v>98</v>
      </c>
      <c r="B25" s="42" t="s">
        <v>316</v>
      </c>
      <c r="C25">
        <f t="shared" si="10"/>
        <v>2</v>
      </c>
      <c r="D25">
        <f t="shared" si="11"/>
        <v>5</v>
      </c>
      <c r="E25">
        <f t="shared" si="12"/>
        <v>2.5</v>
      </c>
      <c r="F25">
        <f t="shared" si="13"/>
        <v>0</v>
      </c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P25" s="43" t="s">
        <v>350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</row>
    <row r="26" spans="1:70" ht="30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P26" s="43" t="s">
        <v>351</v>
      </c>
      <c r="AQ26" s="7" t="s">
        <v>421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</row>
    <row r="27" spans="1:70" ht="32" x14ac:dyDescent="0.2">
      <c r="A27" s="1" t="s">
        <v>98</v>
      </c>
      <c r="B27" s="42" t="s">
        <v>318</v>
      </c>
      <c r="C27">
        <f t="shared" si="10"/>
        <v>5</v>
      </c>
      <c r="D27">
        <f t="shared" si="11"/>
        <v>55</v>
      </c>
      <c r="E27">
        <f t="shared" si="12"/>
        <v>11</v>
      </c>
      <c r="F27">
        <f t="shared" si="13"/>
        <v>1</v>
      </c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P27" s="43" t="s">
        <v>355</v>
      </c>
      <c r="AQ27" s="7" t="s">
        <v>421</v>
      </c>
      <c r="AR27" s="7">
        <v>1</v>
      </c>
      <c r="AS27" s="7">
        <v>0</v>
      </c>
      <c r="AT27" s="7">
        <v>1</v>
      </c>
      <c r="AU27" s="7">
        <v>1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</row>
    <row r="28" spans="1:70" ht="17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P28" s="43" t="s">
        <v>381</v>
      </c>
      <c r="AQ28" s="7" t="s">
        <v>421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</row>
    <row r="29" spans="1:70" ht="32" x14ac:dyDescent="0.2">
      <c r="A29" s="1" t="s">
        <v>98</v>
      </c>
      <c r="B29" s="42" t="s">
        <v>320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P29" s="43" t="s">
        <v>382</v>
      </c>
      <c r="AQ29" s="7" t="s">
        <v>421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</row>
    <row r="31" spans="1:70" ht="30" x14ac:dyDescent="0.2">
      <c r="A31" s="1" t="s">
        <v>98</v>
      </c>
      <c r="B31" s="42" t="s">
        <v>322</v>
      </c>
      <c r="C31">
        <f t="shared" si="10"/>
        <v>2</v>
      </c>
      <c r="D31">
        <f t="shared" si="11"/>
        <v>5</v>
      </c>
      <c r="E31">
        <f t="shared" si="12"/>
        <v>2.5</v>
      </c>
      <c r="F31">
        <f t="shared" si="13"/>
        <v>1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</row>
    <row r="33" spans="1:70" ht="30" x14ac:dyDescent="0.2">
      <c r="A33" s="1" t="s">
        <v>98</v>
      </c>
      <c r="B33" s="42" t="s">
        <v>324</v>
      </c>
      <c r="C33">
        <f t="shared" si="10"/>
        <v>2</v>
      </c>
      <c r="D33">
        <f t="shared" si="11"/>
        <v>21</v>
      </c>
      <c r="E33">
        <f t="shared" si="12"/>
        <v>10.5</v>
      </c>
      <c r="F33">
        <f t="shared" si="13"/>
        <v>0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</row>
    <row r="34" spans="1:70" ht="30" x14ac:dyDescent="0.2">
      <c r="A34" s="1" t="s">
        <v>98</v>
      </c>
      <c r="B34" s="42" t="s">
        <v>325</v>
      </c>
      <c r="C34">
        <f t="shared" si="10"/>
        <v>2</v>
      </c>
      <c r="D34">
        <f t="shared" si="11"/>
        <v>9</v>
      </c>
      <c r="E34">
        <f t="shared" si="12"/>
        <v>4.5</v>
      </c>
      <c r="F34">
        <f t="shared" si="13"/>
        <v>0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</row>
    <row r="35" spans="1:70" x14ac:dyDescent="0.2">
      <c r="A35" s="1" t="s">
        <v>98</v>
      </c>
      <c r="B35" s="42" t="s">
        <v>326</v>
      </c>
      <c r="C35">
        <f t="shared" si="10"/>
        <v>5</v>
      </c>
      <c r="D35">
        <f t="shared" si="11"/>
        <v>74</v>
      </c>
      <c r="E35">
        <f t="shared" si="12"/>
        <v>14.8</v>
      </c>
      <c r="F35">
        <f t="shared" si="13"/>
        <v>1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</row>
    <row r="37" spans="1:70" x14ac:dyDescent="0.2">
      <c r="A37" s="1" t="s">
        <v>98</v>
      </c>
      <c r="B37" s="42" t="s">
        <v>328</v>
      </c>
      <c r="C37">
        <f t="shared" si="10"/>
        <v>2</v>
      </c>
      <c r="D37">
        <f t="shared" si="11"/>
        <v>7</v>
      </c>
      <c r="E37">
        <f t="shared" si="12"/>
        <v>3.5</v>
      </c>
      <c r="F37">
        <f t="shared" si="13"/>
        <v>0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</row>
    <row r="38" spans="1:70" ht="30" x14ac:dyDescent="0.2">
      <c r="A38" s="1" t="s">
        <v>98</v>
      </c>
      <c r="B38" s="42" t="s">
        <v>329</v>
      </c>
      <c r="C38">
        <f t="shared" si="10"/>
        <v>1</v>
      </c>
      <c r="D38">
        <f t="shared" si="11"/>
        <v>5</v>
      </c>
      <c r="E38">
        <f t="shared" si="12"/>
        <v>5</v>
      </c>
      <c r="F38">
        <f t="shared" si="13"/>
        <v>0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</row>
    <row r="42" spans="1:70" ht="30" x14ac:dyDescent="0.2">
      <c r="A42" s="1" t="s">
        <v>78</v>
      </c>
      <c r="B42" s="42" t="s">
        <v>333</v>
      </c>
      <c r="C42">
        <f t="shared" si="10"/>
        <v>1</v>
      </c>
      <c r="D42">
        <f t="shared" si="11"/>
        <v>-2</v>
      </c>
      <c r="E42">
        <f t="shared" si="12"/>
        <v>-2</v>
      </c>
      <c r="F42">
        <f t="shared" si="13"/>
        <v>0</v>
      </c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</row>
    <row r="46" spans="1:70" ht="30" x14ac:dyDescent="0.2">
      <c r="A46" s="1" t="s">
        <v>78</v>
      </c>
      <c r="B46" s="42" t="s">
        <v>337</v>
      </c>
      <c r="C46">
        <f t="shared" si="10"/>
        <v>1</v>
      </c>
      <c r="D46">
        <f t="shared" si="11"/>
        <v>4</v>
      </c>
      <c r="E46">
        <f t="shared" si="12"/>
        <v>4</v>
      </c>
      <c r="F46">
        <f t="shared" si="13"/>
        <v>0</v>
      </c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</row>
    <row r="47" spans="1:70" x14ac:dyDescent="0.2">
      <c r="A47" s="1"/>
      <c r="B47" s="42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</row>
    <row r="48" spans="1:70" x14ac:dyDescent="0.2">
      <c r="A48" s="1"/>
      <c r="B48" s="42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</row>
    <row r="49" spans="1:70" x14ac:dyDescent="0.2">
      <c r="A49" s="1"/>
      <c r="B49" s="42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</row>
    <row r="50" spans="1:70" x14ac:dyDescent="0.2">
      <c r="A50" s="1"/>
      <c r="B50" s="42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</row>
    <row r="51" spans="1:70" ht="25" x14ac:dyDescent="0.3">
      <c r="A51" s="12" t="s">
        <v>47</v>
      </c>
      <c r="B51" s="42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</row>
    <row r="55" spans="1:70" x14ac:dyDescent="0.2">
      <c r="A55" s="1" t="s">
        <v>101</v>
      </c>
      <c r="B55" s="42" t="s">
        <v>340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</row>
    <row r="58" spans="1:70" x14ac:dyDescent="0.2">
      <c r="A58" s="1" t="s">
        <v>90</v>
      </c>
      <c r="B58" s="42" t="s">
        <v>343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</row>
    <row r="59" spans="1:70" x14ac:dyDescent="0.2">
      <c r="A59" s="1" t="s">
        <v>90</v>
      </c>
      <c r="B59" s="42" t="s">
        <v>344</v>
      </c>
      <c r="C59">
        <f t="shared" si="14"/>
        <v>2</v>
      </c>
      <c r="D59">
        <f t="shared" si="15"/>
        <v>0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1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101</v>
      </c>
      <c r="B66" s="42" t="s">
        <v>351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>
        <f t="shared" si="14"/>
        <v>4</v>
      </c>
      <c r="D68">
        <f t="shared" si="15"/>
        <v>0</v>
      </c>
      <c r="E68">
        <f t="shared" si="16"/>
        <v>4</v>
      </c>
      <c r="F68">
        <f t="shared" si="17"/>
        <v>2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3</v>
      </c>
      <c r="D76">
        <f t="shared" si="15"/>
        <v>3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6</v>
      </c>
      <c r="D79">
        <f t="shared" si="15"/>
        <v>2</v>
      </c>
      <c r="E79">
        <f t="shared" si="16"/>
        <v>8</v>
      </c>
      <c r="F79">
        <f t="shared" si="17"/>
        <v>2</v>
      </c>
      <c r="G79">
        <f t="shared" si="18"/>
        <v>2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84</v>
      </c>
      <c r="B86" s="42" t="s">
        <v>371</v>
      </c>
      <c r="C86">
        <f t="shared" si="14"/>
        <v>1</v>
      </c>
      <c r="D86">
        <f t="shared" si="15"/>
        <v>1</v>
      </c>
      <c r="E86">
        <f t="shared" si="16"/>
        <v>2</v>
      </c>
      <c r="F86">
        <f t="shared" si="17"/>
        <v>0</v>
      </c>
      <c r="G86">
        <f t="shared" si="18"/>
        <v>0</v>
      </c>
      <c r="H86">
        <f t="shared" si="19"/>
        <v>1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>
        <f t="shared" si="14"/>
        <v>2</v>
      </c>
      <c r="D87">
        <f t="shared" si="15"/>
        <v>1</v>
      </c>
      <c r="E87">
        <f t="shared" si="16"/>
        <v>3</v>
      </c>
      <c r="F87">
        <f t="shared" si="17"/>
        <v>1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>
        <f t="shared" si="14"/>
        <v>2</v>
      </c>
      <c r="D89">
        <f t="shared" si="15"/>
        <v>0</v>
      </c>
      <c r="E89">
        <f t="shared" si="16"/>
        <v>2</v>
      </c>
      <c r="F89">
        <f t="shared" si="17"/>
        <v>2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1</v>
      </c>
      <c r="D93">
        <f t="shared" si="15"/>
        <v>1</v>
      </c>
      <c r="E93">
        <f t="shared" si="16"/>
        <v>2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2</v>
      </c>
      <c r="D95">
        <f t="shared" si="15"/>
        <v>1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124</v>
      </c>
      <c r="B98" s="42" t="s">
        <v>383</v>
      </c>
      <c r="C98">
        <f t="shared" si="14"/>
        <v>2</v>
      </c>
      <c r="D98">
        <f t="shared" si="15"/>
        <v>2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2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1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3</v>
      </c>
      <c r="D101">
        <f t="shared" si="15"/>
        <v>0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3</v>
      </c>
      <c r="D104">
        <f t="shared" si="15"/>
        <v>1</v>
      </c>
      <c r="E104">
        <f t="shared" si="16"/>
        <v>4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3</v>
      </c>
      <c r="D106">
        <f t="shared" si="15"/>
        <v>0</v>
      </c>
      <c r="E106">
        <f t="shared" si="16"/>
        <v>3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3</v>
      </c>
      <c r="D107">
        <f t="shared" si="15"/>
        <v>0</v>
      </c>
      <c r="E107">
        <f t="shared" si="16"/>
        <v>3</v>
      </c>
      <c r="F107">
        <f t="shared" si="17"/>
        <v>0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>
        <f t="shared" si="14"/>
        <v>1</v>
      </c>
      <c r="D108">
        <f t="shared" si="15"/>
        <v>1</v>
      </c>
      <c r="E108">
        <f t="shared" si="16"/>
        <v>2</v>
      </c>
      <c r="F108">
        <f t="shared" si="17"/>
        <v>0</v>
      </c>
      <c r="G108">
        <f t="shared" si="18"/>
        <v>0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 t="e">
        <f t="shared" si="14"/>
        <v>#N/A</v>
      </c>
      <c r="D109" t="e">
        <f t="shared" si="15"/>
        <v>#N/A</v>
      </c>
      <c r="E109" t="e">
        <f t="shared" si="16"/>
        <v>#N/A</v>
      </c>
      <c r="F109" t="e">
        <f t="shared" si="17"/>
        <v>#N/A</v>
      </c>
      <c r="G109" t="e">
        <f t="shared" si="18"/>
        <v>#N/A</v>
      </c>
      <c r="H109" t="e">
        <f t="shared" si="19"/>
        <v>#N/A</v>
      </c>
      <c r="I109" t="e">
        <f t="shared" si="20"/>
        <v>#N/A</v>
      </c>
      <c r="J109" t="e">
        <f t="shared" si="21"/>
        <v>#N/A</v>
      </c>
      <c r="K109" t="e">
        <f t="shared" si="22"/>
        <v>#N/A</v>
      </c>
      <c r="L109" t="e">
        <f t="shared" si="23"/>
        <v>#N/A</v>
      </c>
      <c r="M109" t="e">
        <f t="shared" si="24"/>
        <v>#N/A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7</v>
      </c>
      <c r="D113">
        <f>VLOOKUP(B113,$BG$4:$BR$6,4,FALSE)</f>
        <v>7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7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>
        <f t="shared" si="25"/>
        <v>2</v>
      </c>
      <c r="D115">
        <f t="shared" si="26"/>
        <v>2</v>
      </c>
      <c r="E115">
        <f t="shared" si="27"/>
        <v>0</v>
      </c>
      <c r="F115">
        <f t="shared" si="28"/>
        <v>0</v>
      </c>
      <c r="G115">
        <f t="shared" si="29"/>
        <v>2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254</v>
      </c>
      <c r="J118">
        <f t="shared" si="32"/>
        <v>42.3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AE33-C128-49D5-AAE0-34E2CE40CBFC}">
  <dimension ref="A1:BR132"/>
  <sheetViews>
    <sheetView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1"/>
      <c r="P2" s="101"/>
      <c r="Q2" s="101" t="s">
        <v>9</v>
      </c>
      <c r="R2" s="101"/>
      <c r="S2" s="101"/>
      <c r="T2" s="101"/>
      <c r="U2" s="101"/>
      <c r="V2" s="101"/>
      <c r="W2" s="101"/>
      <c r="X2" s="101"/>
      <c r="Y2" s="101"/>
      <c r="AA2" s="101"/>
      <c r="AB2" s="101"/>
      <c r="AC2" s="101" t="s">
        <v>26</v>
      </c>
      <c r="AD2" s="101"/>
      <c r="AE2" s="101"/>
      <c r="AF2" s="101"/>
      <c r="AG2" s="101" t="s">
        <v>27</v>
      </c>
      <c r="AH2" s="101"/>
      <c r="AI2" s="101"/>
      <c r="AJ2" s="101"/>
      <c r="AK2" s="101" t="s">
        <v>422</v>
      </c>
      <c r="AL2" s="101"/>
      <c r="AM2" s="101"/>
      <c r="AN2" s="101"/>
      <c r="AP2" s="101"/>
      <c r="AQ2" s="101"/>
      <c r="AR2" s="101" t="s">
        <v>425</v>
      </c>
      <c r="AS2" s="101"/>
      <c r="AT2" s="101"/>
      <c r="AU2" s="101"/>
      <c r="AV2" s="101"/>
      <c r="AW2" s="101" t="s">
        <v>426</v>
      </c>
      <c r="AX2" s="101"/>
      <c r="AY2" s="101"/>
      <c r="AZ2" s="101"/>
      <c r="BA2" s="101"/>
      <c r="BB2" s="101" t="s">
        <v>427</v>
      </c>
      <c r="BC2" s="101"/>
      <c r="BD2" s="101"/>
      <c r="BE2" s="101"/>
      <c r="BG2" s="101"/>
      <c r="BH2" s="101"/>
      <c r="BI2" s="101" t="s">
        <v>40</v>
      </c>
      <c r="BJ2" s="101"/>
      <c r="BK2" s="101"/>
      <c r="BL2" s="101"/>
      <c r="BM2" s="101"/>
      <c r="BN2" s="101"/>
      <c r="BO2" s="101"/>
      <c r="BP2" s="101" t="s">
        <v>432</v>
      </c>
      <c r="BQ2" s="101"/>
      <c r="BR2" s="101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3" t="s">
        <v>2</v>
      </c>
      <c r="P3" s="43" t="s">
        <v>418</v>
      </c>
      <c r="Q3" s="43" t="s">
        <v>3</v>
      </c>
      <c r="R3" s="43" t="s">
        <v>4</v>
      </c>
      <c r="S3" s="43" t="s">
        <v>5</v>
      </c>
      <c r="T3" s="43" t="s">
        <v>6</v>
      </c>
      <c r="U3" s="43" t="s">
        <v>7</v>
      </c>
      <c r="V3" s="43" t="s">
        <v>419</v>
      </c>
      <c r="W3" s="43" t="s">
        <v>0</v>
      </c>
      <c r="X3" s="43" t="s">
        <v>8</v>
      </c>
      <c r="Y3" s="43" t="s">
        <v>420</v>
      </c>
      <c r="AA3" s="43" t="s">
        <v>2</v>
      </c>
      <c r="AB3" s="43" t="s">
        <v>418</v>
      </c>
      <c r="AC3" s="43" t="s">
        <v>4</v>
      </c>
      <c r="AD3" s="43" t="s">
        <v>6</v>
      </c>
      <c r="AE3" s="43" t="s">
        <v>28</v>
      </c>
      <c r="AF3" s="43" t="s">
        <v>0</v>
      </c>
      <c r="AG3" s="43" t="s">
        <v>423</v>
      </c>
      <c r="AH3" s="43" t="s">
        <v>6</v>
      </c>
      <c r="AI3" s="43" t="s">
        <v>28</v>
      </c>
      <c r="AJ3" s="43" t="s">
        <v>0</v>
      </c>
      <c r="AK3" s="43" t="s">
        <v>424</v>
      </c>
      <c r="AL3" s="43" t="s">
        <v>6</v>
      </c>
      <c r="AM3" s="43" t="s">
        <v>28</v>
      </c>
      <c r="AN3" s="43" t="s">
        <v>0</v>
      </c>
      <c r="AP3" s="43" t="s">
        <v>2</v>
      </c>
      <c r="AQ3" s="43" t="s">
        <v>418</v>
      </c>
      <c r="AR3" s="43" t="s">
        <v>36</v>
      </c>
      <c r="AS3" s="43" t="s">
        <v>37</v>
      </c>
      <c r="AT3" s="43" t="s">
        <v>38</v>
      </c>
      <c r="AU3" s="43" t="s">
        <v>428</v>
      </c>
      <c r="AV3" s="43" t="s">
        <v>429</v>
      </c>
      <c r="AW3" s="43" t="s">
        <v>8</v>
      </c>
      <c r="AX3" s="43" t="s">
        <v>6</v>
      </c>
      <c r="AY3" s="43" t="s">
        <v>28</v>
      </c>
      <c r="AZ3" s="43" t="s">
        <v>0</v>
      </c>
      <c r="BA3" s="43" t="s">
        <v>430</v>
      </c>
      <c r="BB3" s="43" t="s">
        <v>15</v>
      </c>
      <c r="BC3" s="43" t="s">
        <v>6</v>
      </c>
      <c r="BD3" s="43" t="s">
        <v>0</v>
      </c>
      <c r="BE3" s="43" t="s">
        <v>39</v>
      </c>
      <c r="BG3" s="43" t="s">
        <v>2</v>
      </c>
      <c r="BH3" s="43" t="s">
        <v>418</v>
      </c>
      <c r="BI3" s="43" t="s">
        <v>41</v>
      </c>
      <c r="BJ3" s="43" t="s">
        <v>42</v>
      </c>
      <c r="BK3" s="43" t="s">
        <v>433</v>
      </c>
      <c r="BL3" s="43" t="s">
        <v>43</v>
      </c>
      <c r="BM3" s="43" t="s">
        <v>44</v>
      </c>
      <c r="BN3" s="43" t="s">
        <v>434</v>
      </c>
      <c r="BO3" s="43" t="s">
        <v>435</v>
      </c>
      <c r="BP3" s="43" t="s">
        <v>45</v>
      </c>
      <c r="BQ3" s="43" t="s">
        <v>6</v>
      </c>
      <c r="BR3" s="43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6</v>
      </c>
      <c r="D4" s="1">
        <f>VLOOKUP(B4,$O$4:$Y$11,4,FALSE)</f>
        <v>9</v>
      </c>
      <c r="E4" s="1">
        <f>VLOOKUP(B4,$O$4:$Y$11,5,FALSE)</f>
        <v>66.7</v>
      </c>
      <c r="F4" s="1">
        <f>VLOOKUP(B4,$O$4:$Y$11,6,FALSE)</f>
        <v>72</v>
      </c>
      <c r="G4" s="1">
        <f>VLOOKUP(B4,$O$4:$Y$11,7,FALSE)</f>
        <v>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133.9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3" t="s">
        <v>304</v>
      </c>
      <c r="P4" s="7" t="s">
        <v>421</v>
      </c>
      <c r="Q4" s="7">
        <v>26</v>
      </c>
      <c r="R4" s="7">
        <v>39</v>
      </c>
      <c r="S4" s="7">
        <v>66.7</v>
      </c>
      <c r="T4" s="7">
        <v>308</v>
      </c>
      <c r="U4" s="7">
        <v>7.9</v>
      </c>
      <c r="V4" s="7">
        <v>8.4</v>
      </c>
      <c r="W4" s="7">
        <v>1</v>
      </c>
      <c r="X4" s="7">
        <v>0</v>
      </c>
      <c r="Y4" s="7">
        <v>141.5</v>
      </c>
      <c r="AA4" s="43" t="s">
        <v>308</v>
      </c>
      <c r="AB4" s="7" t="s">
        <v>421</v>
      </c>
      <c r="AC4" s="7">
        <v>15</v>
      </c>
      <c r="AD4" s="7">
        <v>39</v>
      </c>
      <c r="AE4" s="7">
        <v>2.6</v>
      </c>
      <c r="AF4" s="7">
        <v>3</v>
      </c>
      <c r="AG4" s="7">
        <v>1</v>
      </c>
      <c r="AH4" s="7">
        <v>24</v>
      </c>
      <c r="AI4" s="7">
        <v>24</v>
      </c>
      <c r="AJ4" s="7">
        <v>0</v>
      </c>
      <c r="AK4" s="7">
        <v>16</v>
      </c>
      <c r="AL4" s="7">
        <v>63</v>
      </c>
      <c r="AM4" s="7">
        <v>3.9</v>
      </c>
      <c r="AN4" s="7">
        <v>3</v>
      </c>
      <c r="AP4" s="43" t="s">
        <v>378</v>
      </c>
      <c r="AQ4" s="7" t="s">
        <v>421</v>
      </c>
      <c r="AR4" s="7">
        <v>8</v>
      </c>
      <c r="AS4" s="7">
        <v>3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3" t="s">
        <v>395</v>
      </c>
      <c r="BH4" s="7" t="s">
        <v>421</v>
      </c>
      <c r="BI4" s="7">
        <v>5</v>
      </c>
      <c r="BJ4" s="7">
        <v>5</v>
      </c>
      <c r="BK4" s="7">
        <v>100</v>
      </c>
      <c r="BL4" s="7">
        <v>2</v>
      </c>
      <c r="BM4" s="7">
        <v>2</v>
      </c>
      <c r="BN4" s="7">
        <v>100</v>
      </c>
      <c r="BO4" s="7">
        <v>11</v>
      </c>
      <c r="BP4" s="7"/>
      <c r="BQ4" s="7"/>
      <c r="BR4" s="7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3" t="s">
        <v>302</v>
      </c>
      <c r="P5" s="7" t="s">
        <v>421</v>
      </c>
      <c r="Q5" s="7">
        <v>6</v>
      </c>
      <c r="R5" s="7">
        <v>9</v>
      </c>
      <c r="S5" s="7">
        <v>66.7</v>
      </c>
      <c r="T5" s="7">
        <v>72</v>
      </c>
      <c r="U5" s="7">
        <v>8</v>
      </c>
      <c r="V5" s="7">
        <v>8</v>
      </c>
      <c r="W5" s="7">
        <v>0</v>
      </c>
      <c r="X5" s="7">
        <v>0</v>
      </c>
      <c r="Y5" s="7">
        <v>133.9</v>
      </c>
      <c r="AA5" s="43" t="s">
        <v>304</v>
      </c>
      <c r="AB5" s="7" t="s">
        <v>421</v>
      </c>
      <c r="AC5" s="7">
        <v>5</v>
      </c>
      <c r="AD5" s="7">
        <v>12</v>
      </c>
      <c r="AE5" s="7">
        <v>2.4</v>
      </c>
      <c r="AF5" s="7">
        <v>0</v>
      </c>
      <c r="AG5" s="7"/>
      <c r="AH5" s="7"/>
      <c r="AI5" s="7"/>
      <c r="AJ5" s="7"/>
      <c r="AK5" s="7">
        <v>5</v>
      </c>
      <c r="AL5" s="7">
        <v>12</v>
      </c>
      <c r="AM5" s="7">
        <v>2.4</v>
      </c>
      <c r="AN5" s="7">
        <v>0</v>
      </c>
      <c r="AP5" s="43" t="s">
        <v>361</v>
      </c>
      <c r="AQ5" s="7" t="s">
        <v>421</v>
      </c>
      <c r="AR5" s="7">
        <v>4</v>
      </c>
      <c r="AS5" s="7">
        <v>3</v>
      </c>
      <c r="AT5" s="7">
        <v>7</v>
      </c>
      <c r="AU5" s="7">
        <v>1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3" t="s">
        <v>399</v>
      </c>
      <c r="BH5" s="7" t="s">
        <v>421</v>
      </c>
      <c r="BI5" s="7">
        <v>0</v>
      </c>
      <c r="BJ5" s="7">
        <v>0</v>
      </c>
      <c r="BK5" s="7"/>
      <c r="BL5" s="7">
        <v>0</v>
      </c>
      <c r="BM5" s="7">
        <v>1</v>
      </c>
      <c r="BN5" s="7">
        <v>0</v>
      </c>
      <c r="BO5" s="7">
        <v>0</v>
      </c>
      <c r="BP5" s="7"/>
      <c r="BQ5" s="7"/>
      <c r="BR5" s="7"/>
    </row>
    <row r="6" spans="1:70" ht="32" x14ac:dyDescent="0.2">
      <c r="A6" s="1" t="s">
        <v>81</v>
      </c>
      <c r="B6" s="42" t="s">
        <v>304</v>
      </c>
      <c r="C6" s="1">
        <f>VLOOKUP(B6,$O$4:$Y$11,3,FALSE)</f>
        <v>26</v>
      </c>
      <c r="D6" s="1">
        <f>VLOOKUP(B6,$O$4:$Y$11,4,FALSE)</f>
        <v>39</v>
      </c>
      <c r="E6" s="1">
        <f>VLOOKUP(B6,$O$4:$Y$11,5,FALSE)</f>
        <v>66.7</v>
      </c>
      <c r="F6" s="1">
        <f>VLOOKUP(B6,$O$4:$Y$11,6,FALSE)</f>
        <v>308</v>
      </c>
      <c r="G6" s="1">
        <f>VLOOKUP(B6,$O$4:$Y$11,7,FALSE)</f>
        <v>7.9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141.5</v>
      </c>
      <c r="K6" s="1">
        <f t="shared" si="0"/>
        <v>5</v>
      </c>
      <c r="L6" s="1">
        <f t="shared" si="1"/>
        <v>12</v>
      </c>
      <c r="M6" s="1">
        <f t="shared" si="2"/>
        <v>0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AA6" s="43" t="s">
        <v>307</v>
      </c>
      <c r="AB6" s="7" t="s">
        <v>421</v>
      </c>
      <c r="AC6" s="7">
        <v>4</v>
      </c>
      <c r="AD6" s="7">
        <v>25</v>
      </c>
      <c r="AE6" s="7">
        <v>6.3</v>
      </c>
      <c r="AF6" s="7">
        <v>1</v>
      </c>
      <c r="AG6" s="7"/>
      <c r="AH6" s="7"/>
      <c r="AI6" s="7"/>
      <c r="AJ6" s="7"/>
      <c r="AK6" s="7">
        <v>4</v>
      </c>
      <c r="AL6" s="7">
        <v>25</v>
      </c>
      <c r="AM6" s="7">
        <v>6.3</v>
      </c>
      <c r="AN6" s="7">
        <v>1</v>
      </c>
      <c r="AP6" s="43" t="s">
        <v>349</v>
      </c>
      <c r="AQ6" s="7" t="s">
        <v>421</v>
      </c>
      <c r="AR6" s="7">
        <v>4</v>
      </c>
      <c r="AS6" s="7">
        <v>1</v>
      </c>
      <c r="AT6" s="7">
        <v>5</v>
      </c>
      <c r="AU6" s="7">
        <v>2.5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3" t="s">
        <v>400</v>
      </c>
      <c r="BH6" s="7" t="s">
        <v>421</v>
      </c>
      <c r="BI6" s="7"/>
      <c r="BJ6" s="7"/>
      <c r="BK6" s="7"/>
      <c r="BL6" s="7"/>
      <c r="BM6" s="7"/>
      <c r="BN6" s="7"/>
      <c r="BO6" s="7"/>
      <c r="BP6" s="7">
        <v>4</v>
      </c>
      <c r="BQ6" s="7">
        <v>160</v>
      </c>
      <c r="BR6" s="7">
        <v>40</v>
      </c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AA7" s="43" t="s">
        <v>306</v>
      </c>
      <c r="AB7" s="7" t="s">
        <v>421</v>
      </c>
      <c r="AC7" s="7">
        <v>3</v>
      </c>
      <c r="AD7" s="7">
        <v>8</v>
      </c>
      <c r="AE7" s="7">
        <v>2.7</v>
      </c>
      <c r="AF7" s="7">
        <v>0</v>
      </c>
      <c r="AG7" s="7"/>
      <c r="AH7" s="7"/>
      <c r="AI7" s="7"/>
      <c r="AJ7" s="7"/>
      <c r="AK7" s="7">
        <v>3</v>
      </c>
      <c r="AL7" s="7">
        <v>8</v>
      </c>
      <c r="AM7" s="7">
        <v>2.7</v>
      </c>
      <c r="AN7" s="7">
        <v>0</v>
      </c>
      <c r="AP7" s="43" t="s">
        <v>384</v>
      </c>
      <c r="AQ7" s="7" t="s">
        <v>421</v>
      </c>
      <c r="AR7" s="7">
        <v>3</v>
      </c>
      <c r="AS7" s="7">
        <v>2</v>
      </c>
      <c r="AT7" s="7">
        <v>5</v>
      </c>
      <c r="AU7" s="7">
        <v>2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AA8" s="43" t="s">
        <v>309</v>
      </c>
      <c r="AB8" s="7" t="s">
        <v>421</v>
      </c>
      <c r="AC8" s="7">
        <v>3</v>
      </c>
      <c r="AD8" s="7">
        <v>5</v>
      </c>
      <c r="AE8" s="7">
        <v>1.7</v>
      </c>
      <c r="AF8" s="7">
        <v>0</v>
      </c>
      <c r="AG8" s="7"/>
      <c r="AH8" s="7"/>
      <c r="AI8" s="7"/>
      <c r="AJ8" s="7"/>
      <c r="AK8" s="7">
        <v>3</v>
      </c>
      <c r="AL8" s="7">
        <v>5</v>
      </c>
      <c r="AM8" s="7">
        <v>1.7</v>
      </c>
      <c r="AN8" s="7">
        <v>0</v>
      </c>
      <c r="AP8" s="43" t="s">
        <v>365</v>
      </c>
      <c r="AQ8" s="7" t="s">
        <v>421</v>
      </c>
      <c r="AR8" s="7">
        <v>1</v>
      </c>
      <c r="AS8" s="7">
        <v>3</v>
      </c>
      <c r="AT8" s="7">
        <v>4</v>
      </c>
      <c r="AU8" s="7">
        <v>0.5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</row>
    <row r="9" spans="1:70" ht="32" x14ac:dyDescent="0.2">
      <c r="A9" s="1"/>
      <c r="B9" s="42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AA9" s="43" t="s">
        <v>313</v>
      </c>
      <c r="AB9" s="7" t="s">
        <v>421</v>
      </c>
      <c r="AC9" s="7">
        <v>1</v>
      </c>
      <c r="AD9" s="7">
        <v>2</v>
      </c>
      <c r="AE9" s="7">
        <v>2</v>
      </c>
      <c r="AF9" s="7">
        <v>0</v>
      </c>
      <c r="AG9" s="7">
        <v>1</v>
      </c>
      <c r="AH9" s="7">
        <v>-4</v>
      </c>
      <c r="AI9" s="7">
        <v>-4</v>
      </c>
      <c r="AJ9" s="7">
        <v>0</v>
      </c>
      <c r="AK9" s="7">
        <v>2</v>
      </c>
      <c r="AL9" s="7">
        <v>-2</v>
      </c>
      <c r="AM9" s="7">
        <v>-1</v>
      </c>
      <c r="AN9" s="7">
        <v>0</v>
      </c>
      <c r="AP9" s="43" t="s">
        <v>358</v>
      </c>
      <c r="AQ9" s="7" t="s">
        <v>421</v>
      </c>
      <c r="AR9" s="7">
        <v>3</v>
      </c>
      <c r="AS9" s="7">
        <v>0</v>
      </c>
      <c r="AT9" s="7">
        <v>3</v>
      </c>
      <c r="AU9" s="7">
        <v>1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</row>
    <row r="10" spans="1:70" ht="32" x14ac:dyDescent="0.35">
      <c r="A10" s="14" t="s">
        <v>26</v>
      </c>
      <c r="B10" s="42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AA10" s="43" t="s">
        <v>328</v>
      </c>
      <c r="AB10" s="7" t="s">
        <v>421</v>
      </c>
      <c r="AC10" s="7">
        <v>1</v>
      </c>
      <c r="AD10" s="7">
        <v>0</v>
      </c>
      <c r="AE10" s="7">
        <v>0</v>
      </c>
      <c r="AF10" s="7">
        <v>0</v>
      </c>
      <c r="AG10" s="7">
        <v>1</v>
      </c>
      <c r="AH10" s="7">
        <v>0</v>
      </c>
      <c r="AI10" s="7">
        <v>0</v>
      </c>
      <c r="AJ10" s="7">
        <v>0</v>
      </c>
      <c r="AK10" s="7">
        <v>2</v>
      </c>
      <c r="AL10" s="7">
        <v>0</v>
      </c>
      <c r="AM10" s="7">
        <v>0</v>
      </c>
      <c r="AN10" s="7">
        <v>0</v>
      </c>
      <c r="AP10" s="43" t="s">
        <v>386</v>
      </c>
      <c r="AQ10" s="7" t="s">
        <v>421</v>
      </c>
      <c r="AR10" s="7">
        <v>3</v>
      </c>
      <c r="AS10" s="7">
        <v>0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AA11" s="43" t="s">
        <v>318</v>
      </c>
      <c r="AB11" s="7" t="s">
        <v>421</v>
      </c>
      <c r="AC11" s="7"/>
      <c r="AD11" s="7"/>
      <c r="AE11" s="7"/>
      <c r="AF11" s="7"/>
      <c r="AG11" s="7">
        <v>8</v>
      </c>
      <c r="AH11" s="7">
        <v>119</v>
      </c>
      <c r="AI11" s="7">
        <v>14.9</v>
      </c>
      <c r="AJ11" s="7">
        <v>1</v>
      </c>
      <c r="AK11" s="7">
        <v>8</v>
      </c>
      <c r="AL11" s="7">
        <v>119</v>
      </c>
      <c r="AM11" s="7">
        <v>14.9</v>
      </c>
      <c r="AN11" s="7">
        <v>1</v>
      </c>
      <c r="AP11" s="43" t="s">
        <v>431</v>
      </c>
      <c r="AQ11" s="7" t="s">
        <v>421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8</v>
      </c>
      <c r="E12">
        <f t="shared" ref="E12:E20" si="5">VLOOKUP(B12,$AA$4:$AN$36,5,FALSE)</f>
        <v>2.7</v>
      </c>
      <c r="F12">
        <f t="shared" ref="F12:F20" si="6">VLOOKUP(B12,$AA$4:$AN$36,6,FALSE)</f>
        <v>0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AA12" s="43" t="s">
        <v>326</v>
      </c>
      <c r="AB12" s="7" t="s">
        <v>421</v>
      </c>
      <c r="AC12" s="7"/>
      <c r="AD12" s="7"/>
      <c r="AE12" s="7"/>
      <c r="AF12" s="7"/>
      <c r="AG12" s="7">
        <v>5</v>
      </c>
      <c r="AH12" s="7">
        <v>75</v>
      </c>
      <c r="AI12" s="7">
        <v>15</v>
      </c>
      <c r="AJ12" s="7">
        <v>0</v>
      </c>
      <c r="AK12" s="7">
        <v>5</v>
      </c>
      <c r="AL12" s="7">
        <v>75</v>
      </c>
      <c r="AM12" s="7">
        <v>15</v>
      </c>
      <c r="AN12" s="7">
        <v>0</v>
      </c>
      <c r="AP12" s="43" t="s">
        <v>389</v>
      </c>
      <c r="AQ12" s="7" t="s">
        <v>421</v>
      </c>
      <c r="AR12" s="7">
        <v>1</v>
      </c>
      <c r="AS12" s="7">
        <v>1</v>
      </c>
      <c r="AT12" s="7">
        <v>2</v>
      </c>
      <c r="AU12" s="7">
        <v>0</v>
      </c>
      <c r="AV12" s="7">
        <v>0</v>
      </c>
      <c r="AW12" s="7">
        <v>1</v>
      </c>
      <c r="AX12" s="7">
        <v>46</v>
      </c>
      <c r="AY12" s="7">
        <v>46</v>
      </c>
      <c r="AZ12" s="7">
        <v>0</v>
      </c>
      <c r="BA12" s="7">
        <v>0</v>
      </c>
      <c r="BB12" s="7"/>
      <c r="BC12" s="7"/>
      <c r="BD12" s="7"/>
      <c r="BE12" s="7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</row>
    <row r="13" spans="1:70" ht="32" x14ac:dyDescent="0.2">
      <c r="A13" s="1" t="s">
        <v>116</v>
      </c>
      <c r="B13" s="42" t="s">
        <v>307</v>
      </c>
      <c r="C13">
        <f t="shared" si="3"/>
        <v>4</v>
      </c>
      <c r="D13">
        <f t="shared" si="4"/>
        <v>25</v>
      </c>
      <c r="E13">
        <f t="shared" si="5"/>
        <v>6.3</v>
      </c>
      <c r="F13">
        <f t="shared" si="6"/>
        <v>1</v>
      </c>
      <c r="G13">
        <f t="shared" si="7"/>
        <v>0</v>
      </c>
      <c r="H13">
        <f t="shared" si="8"/>
        <v>0</v>
      </c>
      <c r="I13">
        <f t="shared" si="9"/>
        <v>0</v>
      </c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AA13" s="43" t="s">
        <v>324</v>
      </c>
      <c r="AB13" s="7" t="s">
        <v>421</v>
      </c>
      <c r="AC13" s="7"/>
      <c r="AD13" s="7"/>
      <c r="AE13" s="7"/>
      <c r="AF13" s="7"/>
      <c r="AG13" s="7">
        <v>5</v>
      </c>
      <c r="AH13" s="7">
        <v>41</v>
      </c>
      <c r="AI13" s="7">
        <v>8.1999999999999993</v>
      </c>
      <c r="AJ13" s="7">
        <v>0</v>
      </c>
      <c r="AK13" s="7">
        <v>5</v>
      </c>
      <c r="AL13" s="7">
        <v>41</v>
      </c>
      <c r="AM13" s="7">
        <v>8.1999999999999993</v>
      </c>
      <c r="AN13" s="7">
        <v>0</v>
      </c>
      <c r="AP13" s="43" t="s">
        <v>340</v>
      </c>
      <c r="AQ13" s="7" t="s">
        <v>421</v>
      </c>
      <c r="AR13" s="7">
        <v>0</v>
      </c>
      <c r="AS13" s="7">
        <v>2</v>
      </c>
      <c r="AT13" s="7">
        <v>2</v>
      </c>
      <c r="AU13" s="7">
        <v>0.5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</row>
    <row r="14" spans="1:70" ht="32" x14ac:dyDescent="0.2">
      <c r="A14" s="1" t="s">
        <v>116</v>
      </c>
      <c r="B14" s="42" t="s">
        <v>308</v>
      </c>
      <c r="C14">
        <f t="shared" si="3"/>
        <v>15</v>
      </c>
      <c r="D14">
        <f t="shared" si="4"/>
        <v>39</v>
      </c>
      <c r="E14">
        <f t="shared" si="5"/>
        <v>2.6</v>
      </c>
      <c r="F14">
        <f t="shared" si="6"/>
        <v>3</v>
      </c>
      <c r="G14">
        <f t="shared" si="7"/>
        <v>1</v>
      </c>
      <c r="H14">
        <f t="shared" si="8"/>
        <v>24</v>
      </c>
      <c r="I14">
        <f t="shared" si="9"/>
        <v>0</v>
      </c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AA14" s="43" t="s">
        <v>329</v>
      </c>
      <c r="AB14" s="7" t="s">
        <v>421</v>
      </c>
      <c r="AC14" s="7"/>
      <c r="AD14" s="7"/>
      <c r="AE14" s="7"/>
      <c r="AF14" s="7"/>
      <c r="AG14" s="7">
        <v>4</v>
      </c>
      <c r="AH14" s="7">
        <v>45</v>
      </c>
      <c r="AI14" s="7">
        <v>11.3</v>
      </c>
      <c r="AJ14" s="7">
        <v>0</v>
      </c>
      <c r="AK14" s="7">
        <v>4</v>
      </c>
      <c r="AL14" s="7">
        <v>45</v>
      </c>
      <c r="AM14" s="7">
        <v>11.3</v>
      </c>
      <c r="AN14" s="7">
        <v>0</v>
      </c>
      <c r="AP14" s="43" t="s">
        <v>359</v>
      </c>
      <c r="AQ14" s="7" t="s">
        <v>421</v>
      </c>
      <c r="AR14" s="7">
        <v>0</v>
      </c>
      <c r="AS14" s="7">
        <v>2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</row>
    <row r="15" spans="1:70" ht="32" x14ac:dyDescent="0.2">
      <c r="A15" s="1" t="s">
        <v>116</v>
      </c>
      <c r="B15" s="42" t="s">
        <v>309</v>
      </c>
      <c r="C15">
        <f t="shared" si="3"/>
        <v>3</v>
      </c>
      <c r="D15">
        <f t="shared" si="4"/>
        <v>5</v>
      </c>
      <c r="E15">
        <f t="shared" si="5"/>
        <v>1.7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AA15" s="43" t="s">
        <v>322</v>
      </c>
      <c r="AB15" s="7" t="s">
        <v>421</v>
      </c>
      <c r="AC15" s="7"/>
      <c r="AD15" s="7"/>
      <c r="AE15" s="7"/>
      <c r="AF15" s="7"/>
      <c r="AG15" s="7">
        <v>2</v>
      </c>
      <c r="AH15" s="7">
        <v>32</v>
      </c>
      <c r="AI15" s="7">
        <v>16</v>
      </c>
      <c r="AJ15" s="7">
        <v>0</v>
      </c>
      <c r="AK15" s="7">
        <v>2</v>
      </c>
      <c r="AL15" s="7">
        <v>32</v>
      </c>
      <c r="AM15" s="7">
        <v>16</v>
      </c>
      <c r="AN15" s="7">
        <v>0</v>
      </c>
      <c r="AP15" s="43" t="s">
        <v>370</v>
      </c>
      <c r="AQ15" s="7" t="s">
        <v>421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AA16" s="43" t="s">
        <v>320</v>
      </c>
      <c r="AB16" s="7" t="s">
        <v>421</v>
      </c>
      <c r="AC16" s="7"/>
      <c r="AD16" s="7"/>
      <c r="AE16" s="7"/>
      <c r="AF16" s="7"/>
      <c r="AG16" s="7">
        <v>2</v>
      </c>
      <c r="AH16" s="7">
        <v>24</v>
      </c>
      <c r="AI16" s="7">
        <v>12</v>
      </c>
      <c r="AJ16" s="7">
        <v>0</v>
      </c>
      <c r="AK16" s="7">
        <v>2</v>
      </c>
      <c r="AL16" s="7">
        <v>24</v>
      </c>
      <c r="AM16" s="7">
        <v>12</v>
      </c>
      <c r="AN16" s="7">
        <v>0</v>
      </c>
      <c r="AP16" s="43" t="s">
        <v>380</v>
      </c>
      <c r="AQ16" s="7" t="s">
        <v>421</v>
      </c>
      <c r="AR16" s="7">
        <v>0</v>
      </c>
      <c r="AS16" s="7">
        <v>2</v>
      </c>
      <c r="AT16" s="7">
        <v>2</v>
      </c>
      <c r="AU16" s="7">
        <v>0.5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AA17" s="43" t="s">
        <v>335</v>
      </c>
      <c r="AB17" s="7" t="s">
        <v>421</v>
      </c>
      <c r="AC17" s="7"/>
      <c r="AD17" s="7"/>
      <c r="AE17" s="7"/>
      <c r="AF17" s="7"/>
      <c r="AG17" s="7">
        <v>1</v>
      </c>
      <c r="AH17" s="7">
        <v>13</v>
      </c>
      <c r="AI17" s="7">
        <v>13</v>
      </c>
      <c r="AJ17" s="7">
        <v>0</v>
      </c>
      <c r="AK17" s="7">
        <v>1</v>
      </c>
      <c r="AL17" s="7">
        <v>13</v>
      </c>
      <c r="AM17" s="7">
        <v>13</v>
      </c>
      <c r="AN17" s="7">
        <v>0</v>
      </c>
      <c r="AP17" s="43" t="s">
        <v>391</v>
      </c>
      <c r="AQ17" s="7" t="s">
        <v>421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AA18" s="43" t="s">
        <v>316</v>
      </c>
      <c r="AB18" s="7" t="s">
        <v>421</v>
      </c>
      <c r="AC18" s="7"/>
      <c r="AD18" s="7"/>
      <c r="AE18" s="7"/>
      <c r="AF18" s="7"/>
      <c r="AG18" s="7">
        <v>1</v>
      </c>
      <c r="AH18" s="7">
        <v>11</v>
      </c>
      <c r="AI18" s="7">
        <v>11</v>
      </c>
      <c r="AJ18" s="7">
        <v>0</v>
      </c>
      <c r="AK18" s="7">
        <v>1</v>
      </c>
      <c r="AL18" s="7">
        <v>11</v>
      </c>
      <c r="AM18" s="7">
        <v>11</v>
      </c>
      <c r="AN18" s="7">
        <v>0</v>
      </c>
      <c r="AP18" s="43" t="s">
        <v>392</v>
      </c>
      <c r="AQ18" s="7" t="s">
        <v>421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>
        <v>1</v>
      </c>
      <c r="AX18" s="7">
        <v>19</v>
      </c>
      <c r="AY18" s="7">
        <v>19</v>
      </c>
      <c r="AZ18" s="7">
        <v>0</v>
      </c>
      <c r="BA18" s="7">
        <v>0</v>
      </c>
      <c r="BB18" s="7"/>
      <c r="BC18" s="7"/>
      <c r="BD18" s="7"/>
      <c r="BE18" s="7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</row>
    <row r="19" spans="1:70" ht="32" x14ac:dyDescent="0.2">
      <c r="A19" s="1" t="s">
        <v>116</v>
      </c>
      <c r="B19" s="42" t="s">
        <v>313</v>
      </c>
      <c r="C19">
        <f t="shared" si="3"/>
        <v>1</v>
      </c>
      <c r="D19">
        <f t="shared" si="4"/>
        <v>2</v>
      </c>
      <c r="E19">
        <f t="shared" si="5"/>
        <v>2</v>
      </c>
      <c r="F19">
        <f t="shared" si="6"/>
        <v>0</v>
      </c>
      <c r="G19">
        <f t="shared" si="7"/>
        <v>1</v>
      </c>
      <c r="H19">
        <f t="shared" si="8"/>
        <v>-4</v>
      </c>
      <c r="I19">
        <f t="shared" si="9"/>
        <v>0</v>
      </c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AA19" s="43" t="s">
        <v>325</v>
      </c>
      <c r="AB19" s="7" t="s">
        <v>421</v>
      </c>
      <c r="AC19" s="7"/>
      <c r="AD19" s="7"/>
      <c r="AE19" s="7"/>
      <c r="AF19" s="7"/>
      <c r="AG19" s="7">
        <v>1</v>
      </c>
      <c r="AH19" s="7">
        <v>0</v>
      </c>
      <c r="AI19" s="7">
        <v>0</v>
      </c>
      <c r="AJ19" s="7">
        <v>0</v>
      </c>
      <c r="AK19" s="7">
        <v>1</v>
      </c>
      <c r="AL19" s="7">
        <v>0</v>
      </c>
      <c r="AM19" s="7">
        <v>0</v>
      </c>
      <c r="AN19" s="7">
        <v>0</v>
      </c>
      <c r="AP19" s="43" t="s">
        <v>344</v>
      </c>
      <c r="AQ19" s="7" t="s">
        <v>421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</row>
    <row r="20" spans="1:70" ht="17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P20" s="43" t="s">
        <v>351</v>
      </c>
      <c r="AQ20" s="7" t="s">
        <v>421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</row>
    <row r="21" spans="1:70" ht="17" x14ac:dyDescent="0.2">
      <c r="A21" s="1"/>
      <c r="B21" s="42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P21" s="43" t="s">
        <v>362</v>
      </c>
      <c r="AQ21" s="7" t="s">
        <v>421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</row>
    <row r="22" spans="1:70" ht="27" x14ac:dyDescent="0.3">
      <c r="A22" s="13" t="s">
        <v>27</v>
      </c>
      <c r="B22" s="42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P22" s="43" t="s">
        <v>364</v>
      </c>
      <c r="AQ22" s="7" t="s">
        <v>421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P23" s="43" t="s">
        <v>371</v>
      </c>
      <c r="AQ23" s="7" t="s">
        <v>421</v>
      </c>
      <c r="AR23" s="7">
        <v>1</v>
      </c>
      <c r="AS23" s="7">
        <v>0</v>
      </c>
      <c r="AT23" s="7">
        <v>1</v>
      </c>
      <c r="AU23" s="7">
        <v>1</v>
      </c>
      <c r="AV23" s="7">
        <v>1</v>
      </c>
      <c r="AW23" s="7"/>
      <c r="AX23" s="7"/>
      <c r="AY23" s="7"/>
      <c r="AZ23" s="7"/>
      <c r="BA23" s="7">
        <v>1</v>
      </c>
      <c r="BB23" s="7"/>
      <c r="BC23" s="7"/>
      <c r="BD23" s="7"/>
      <c r="BE23" s="7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</row>
    <row r="24" spans="1:70" ht="32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P24" s="43" t="s">
        <v>376</v>
      </c>
      <c r="AQ24" s="7" t="s">
        <v>421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</row>
    <row r="25" spans="1:70" ht="17" x14ac:dyDescent="0.2">
      <c r="A25" s="1" t="s">
        <v>98</v>
      </c>
      <c r="B25" s="42" t="s">
        <v>316</v>
      </c>
      <c r="C25">
        <f t="shared" si="10"/>
        <v>1</v>
      </c>
      <c r="D25">
        <f t="shared" si="11"/>
        <v>11</v>
      </c>
      <c r="E25">
        <f t="shared" si="12"/>
        <v>11</v>
      </c>
      <c r="F25">
        <f t="shared" si="13"/>
        <v>0</v>
      </c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P25" s="43" t="s">
        <v>383</v>
      </c>
      <c r="AQ25" s="7" t="s">
        <v>421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/>
      <c r="BC25" s="7"/>
      <c r="BD25" s="7"/>
      <c r="BE25" s="7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</row>
    <row r="26" spans="1:70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P26" s="43" t="s">
        <v>388</v>
      </c>
      <c r="AQ26" s="7" t="s">
        <v>421</v>
      </c>
      <c r="AR26" s="7">
        <v>1</v>
      </c>
      <c r="AS26" s="7">
        <v>0</v>
      </c>
      <c r="AT26" s="7">
        <v>1</v>
      </c>
      <c r="AU26" s="7">
        <v>1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</row>
    <row r="27" spans="1:70" x14ac:dyDescent="0.2">
      <c r="A27" s="1" t="s">
        <v>98</v>
      </c>
      <c r="B27" s="42" t="s">
        <v>318</v>
      </c>
      <c r="C27">
        <f t="shared" si="10"/>
        <v>8</v>
      </c>
      <c r="D27">
        <f t="shared" si="11"/>
        <v>119</v>
      </c>
      <c r="E27">
        <f t="shared" si="12"/>
        <v>14.9</v>
      </c>
      <c r="F27">
        <f t="shared" si="13"/>
        <v>1</v>
      </c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</row>
    <row r="28" spans="1:70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</row>
    <row r="29" spans="1:70" ht="30" x14ac:dyDescent="0.2">
      <c r="A29" s="1" t="s">
        <v>98</v>
      </c>
      <c r="B29" s="42" t="s">
        <v>320</v>
      </c>
      <c r="C29">
        <f t="shared" si="10"/>
        <v>2</v>
      </c>
      <c r="D29">
        <f t="shared" si="11"/>
        <v>24</v>
      </c>
      <c r="E29">
        <f t="shared" si="12"/>
        <v>12</v>
      </c>
      <c r="F29">
        <f t="shared" si="13"/>
        <v>0</v>
      </c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</row>
    <row r="31" spans="1:70" ht="30" x14ac:dyDescent="0.2">
      <c r="A31" s="1" t="s">
        <v>98</v>
      </c>
      <c r="B31" s="42" t="s">
        <v>322</v>
      </c>
      <c r="C31">
        <f t="shared" si="10"/>
        <v>2</v>
      </c>
      <c r="D31">
        <f t="shared" si="11"/>
        <v>32</v>
      </c>
      <c r="E31">
        <f t="shared" si="12"/>
        <v>16</v>
      </c>
      <c r="F31">
        <f t="shared" si="13"/>
        <v>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</row>
    <row r="32" spans="1:70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</row>
    <row r="33" spans="1:70" ht="30" x14ac:dyDescent="0.2">
      <c r="A33" s="1" t="s">
        <v>98</v>
      </c>
      <c r="B33" s="42" t="s">
        <v>324</v>
      </c>
      <c r="C33">
        <f t="shared" si="10"/>
        <v>5</v>
      </c>
      <c r="D33">
        <f t="shared" si="11"/>
        <v>41</v>
      </c>
      <c r="E33">
        <f t="shared" si="12"/>
        <v>8.1999999999999993</v>
      </c>
      <c r="F33">
        <f t="shared" si="13"/>
        <v>0</v>
      </c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</row>
    <row r="34" spans="1:70" ht="30" x14ac:dyDescent="0.2">
      <c r="A34" s="1" t="s">
        <v>98</v>
      </c>
      <c r="B34" s="42" t="s">
        <v>325</v>
      </c>
      <c r="C34">
        <f t="shared" si="10"/>
        <v>1</v>
      </c>
      <c r="D34">
        <f t="shared" si="11"/>
        <v>0</v>
      </c>
      <c r="E34">
        <f t="shared" si="12"/>
        <v>0</v>
      </c>
      <c r="F34">
        <f t="shared" si="13"/>
        <v>0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</row>
    <row r="35" spans="1:70" x14ac:dyDescent="0.2">
      <c r="A35" s="1" t="s">
        <v>98</v>
      </c>
      <c r="B35" s="42" t="s">
        <v>326</v>
      </c>
      <c r="C35">
        <f t="shared" si="10"/>
        <v>5</v>
      </c>
      <c r="D35">
        <f t="shared" si="11"/>
        <v>75</v>
      </c>
      <c r="E35">
        <f t="shared" si="12"/>
        <v>15</v>
      </c>
      <c r="F35">
        <f t="shared" si="13"/>
        <v>0</v>
      </c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</row>
    <row r="37" spans="1:70" x14ac:dyDescent="0.2">
      <c r="A37" s="1" t="s">
        <v>98</v>
      </c>
      <c r="B37" s="42" t="s">
        <v>328</v>
      </c>
      <c r="C37">
        <f t="shared" si="10"/>
        <v>1</v>
      </c>
      <c r="D37">
        <f t="shared" si="11"/>
        <v>0</v>
      </c>
      <c r="E37">
        <f t="shared" si="12"/>
        <v>0</v>
      </c>
      <c r="F37">
        <f t="shared" si="13"/>
        <v>0</v>
      </c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</row>
    <row r="38" spans="1:70" ht="30" x14ac:dyDescent="0.2">
      <c r="A38" s="1" t="s">
        <v>98</v>
      </c>
      <c r="B38" s="42" t="s">
        <v>329</v>
      </c>
      <c r="C38">
        <f t="shared" si="10"/>
        <v>4</v>
      </c>
      <c r="D38">
        <f t="shared" si="11"/>
        <v>45</v>
      </c>
      <c r="E38">
        <f t="shared" si="12"/>
        <v>11.3</v>
      </c>
      <c r="F38">
        <f t="shared" si="13"/>
        <v>0</v>
      </c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</row>
    <row r="44" spans="1:70" x14ac:dyDescent="0.2">
      <c r="A44" s="1" t="s">
        <v>78</v>
      </c>
      <c r="B44" s="42" t="s">
        <v>335</v>
      </c>
      <c r="C44">
        <f t="shared" si="10"/>
        <v>1</v>
      </c>
      <c r="D44">
        <f t="shared" si="11"/>
        <v>13</v>
      </c>
      <c r="E44">
        <f t="shared" si="12"/>
        <v>13</v>
      </c>
      <c r="F44">
        <f t="shared" si="13"/>
        <v>0</v>
      </c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</row>
    <row r="45" spans="1:70" x14ac:dyDescent="0.2">
      <c r="A45" s="1" t="s">
        <v>78</v>
      </c>
      <c r="B45" s="42" t="s">
        <v>336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</row>
    <row r="46" spans="1:70" ht="30" x14ac:dyDescent="0.2">
      <c r="A46" s="1" t="s">
        <v>78</v>
      </c>
      <c r="B46" s="42" t="s">
        <v>337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</row>
    <row r="47" spans="1:70" x14ac:dyDescent="0.2">
      <c r="A47" s="1"/>
      <c r="B47" s="42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</row>
    <row r="48" spans="1:70" x14ac:dyDescent="0.2">
      <c r="A48" s="1"/>
      <c r="B48" s="42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</row>
    <row r="49" spans="1:70" x14ac:dyDescent="0.2">
      <c r="A49" s="1"/>
      <c r="B49" s="42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</row>
    <row r="50" spans="1:70" x14ac:dyDescent="0.2">
      <c r="A50" s="1"/>
      <c r="B50" s="42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</row>
    <row r="51" spans="1:70" ht="25" x14ac:dyDescent="0.3">
      <c r="A51" s="12" t="s">
        <v>47</v>
      </c>
      <c r="B51" s="42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</row>
    <row r="55" spans="1:70" x14ac:dyDescent="0.2">
      <c r="A55" s="1" t="s">
        <v>101</v>
      </c>
      <c r="B55" s="42" t="s">
        <v>340</v>
      </c>
      <c r="C55">
        <f t="shared" si="14"/>
        <v>0</v>
      </c>
      <c r="D55">
        <f t="shared" si="15"/>
        <v>2</v>
      </c>
      <c r="E55">
        <f t="shared" si="16"/>
        <v>2</v>
      </c>
      <c r="F55">
        <f t="shared" si="17"/>
        <v>0.5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</row>
    <row r="58" spans="1:70" x14ac:dyDescent="0.2">
      <c r="A58" s="1" t="s">
        <v>90</v>
      </c>
      <c r="B58" s="42" t="s">
        <v>343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</row>
    <row r="59" spans="1:70" x14ac:dyDescent="0.2">
      <c r="A59" s="1" t="s">
        <v>90</v>
      </c>
      <c r="B59" s="42" t="s">
        <v>344</v>
      </c>
      <c r="C59">
        <f t="shared" si="14"/>
        <v>0</v>
      </c>
      <c r="D59">
        <f t="shared" si="15"/>
        <v>1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4</v>
      </c>
      <c r="D64">
        <f t="shared" si="15"/>
        <v>1</v>
      </c>
      <c r="E64">
        <f t="shared" si="16"/>
        <v>5</v>
      </c>
      <c r="F64">
        <f t="shared" si="17"/>
        <v>2.5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x14ac:dyDescent="0.2">
      <c r="A66" s="1" t="s">
        <v>101</v>
      </c>
      <c r="B66" s="42" t="s">
        <v>351</v>
      </c>
      <c r="C66">
        <f t="shared" si="14"/>
        <v>0</v>
      </c>
      <c r="D66">
        <f t="shared" si="15"/>
        <v>1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>
        <f t="shared" si="14"/>
        <v>0</v>
      </c>
      <c r="D74">
        <f t="shared" si="15"/>
        <v>2</v>
      </c>
      <c r="E74">
        <f t="shared" si="16"/>
        <v>2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4</v>
      </c>
      <c r="D76">
        <f t="shared" si="15"/>
        <v>3</v>
      </c>
      <c r="E76">
        <f t="shared" si="16"/>
        <v>7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0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1</v>
      </c>
      <c r="D79">
        <f t="shared" si="15"/>
        <v>0</v>
      </c>
      <c r="E79">
        <f t="shared" si="16"/>
        <v>1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1</v>
      </c>
      <c r="D80">
        <f t="shared" si="15"/>
        <v>3</v>
      </c>
      <c r="E80">
        <f t="shared" si="16"/>
        <v>4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1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9"/>
        <v>0</v>
      </c>
      <c r="I86">
        <f t="shared" si="20"/>
        <v>1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133</v>
      </c>
      <c r="B87" s="42" t="s">
        <v>372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8</v>
      </c>
      <c r="D93">
        <f t="shared" si="15"/>
        <v>3</v>
      </c>
      <c r="E93">
        <f t="shared" si="16"/>
        <v>11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0</v>
      </c>
      <c r="D95">
        <f t="shared" si="15"/>
        <v>2</v>
      </c>
      <c r="E95">
        <f t="shared" si="16"/>
        <v>2</v>
      </c>
      <c r="F95">
        <f t="shared" si="17"/>
        <v>0.5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90</v>
      </c>
      <c r="B97" s="42" t="s">
        <v>382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124</v>
      </c>
      <c r="B98" s="42" t="s">
        <v>383</v>
      </c>
      <c r="C98">
        <f t="shared" si="14"/>
        <v>1</v>
      </c>
      <c r="D98">
        <f t="shared" si="15"/>
        <v>0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3</v>
      </c>
      <c r="D99">
        <f t="shared" si="15"/>
        <v>2</v>
      </c>
      <c r="E99">
        <f t="shared" si="16"/>
        <v>5</v>
      </c>
      <c r="F99">
        <f t="shared" si="17"/>
        <v>2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3</v>
      </c>
      <c r="D101">
        <f t="shared" si="15"/>
        <v>0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>
        <f t="shared" si="14"/>
        <v>1</v>
      </c>
      <c r="D103">
        <f t="shared" si="15"/>
        <v>0</v>
      </c>
      <c r="E103">
        <f t="shared" si="16"/>
        <v>1</v>
      </c>
      <c r="F103">
        <f t="shared" si="17"/>
        <v>1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84</v>
      </c>
      <c r="B104" s="42" t="s">
        <v>389</v>
      </c>
      <c r="C104">
        <f t="shared" si="14"/>
        <v>1</v>
      </c>
      <c r="D104">
        <f t="shared" si="15"/>
        <v>1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1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1</v>
      </c>
      <c r="D106">
        <f t="shared" si="15"/>
        <v>1</v>
      </c>
      <c r="E106">
        <f t="shared" si="16"/>
        <v>2</v>
      </c>
      <c r="F106">
        <f t="shared" si="17"/>
        <v>0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0</v>
      </c>
      <c r="D107">
        <f t="shared" si="15"/>
        <v>1</v>
      </c>
      <c r="E107">
        <f t="shared" si="16"/>
        <v>1</v>
      </c>
      <c r="F107">
        <f t="shared" si="17"/>
        <v>0</v>
      </c>
      <c r="G107">
        <f t="shared" si="18"/>
        <v>0</v>
      </c>
      <c r="H107">
        <f t="shared" si="19"/>
        <v>1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 t="e">
        <f t="shared" si="14"/>
        <v>#N/A</v>
      </c>
      <c r="D108" t="e">
        <f t="shared" si="15"/>
        <v>#N/A</v>
      </c>
      <c r="E108" t="e">
        <f t="shared" si="16"/>
        <v>#N/A</v>
      </c>
      <c r="F108" t="e">
        <f t="shared" si="17"/>
        <v>#N/A</v>
      </c>
      <c r="G108" t="e">
        <f t="shared" si="18"/>
        <v>#N/A</v>
      </c>
      <c r="H108" t="e">
        <f t="shared" si="19"/>
        <v>#N/A</v>
      </c>
      <c r="I108" t="e">
        <f t="shared" si="20"/>
        <v>#N/A</v>
      </c>
      <c r="J108" t="e">
        <f t="shared" si="21"/>
        <v>#N/A</v>
      </c>
      <c r="K108" t="e">
        <f t="shared" si="22"/>
        <v>#N/A</v>
      </c>
      <c r="L108" t="e">
        <f t="shared" si="23"/>
        <v>#N/A</v>
      </c>
      <c r="M108" t="e">
        <f t="shared" si="24"/>
        <v>#N/A</v>
      </c>
    </row>
    <row r="109" spans="1:13" ht="30" x14ac:dyDescent="0.2">
      <c r="A109" s="1" t="s">
        <v>124</v>
      </c>
      <c r="B109" s="42" t="s">
        <v>394</v>
      </c>
      <c r="C109">
        <f t="shared" si="14"/>
        <v>3</v>
      </c>
      <c r="D109">
        <f t="shared" si="15"/>
        <v>0</v>
      </c>
      <c r="E109">
        <f t="shared" si="16"/>
        <v>3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5</v>
      </c>
      <c r="D113">
        <f>VLOOKUP(B113,$BG$4:$BR$6,4,FALSE)</f>
        <v>5</v>
      </c>
      <c r="E113">
        <f>VLOOKUP(B113,$BG$4:$BR$6,6,FALSE)</f>
        <v>2</v>
      </c>
      <c r="F113">
        <f>VLOOKUP(B113,$BG$4:$BR$6,7,FALSE)</f>
        <v>2</v>
      </c>
      <c r="G113">
        <f>VLOOKUP(B113,$BG$4:$BR$6,9,FALSE)</f>
        <v>11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>
        <f t="shared" si="25"/>
        <v>0</v>
      </c>
      <c r="D117">
        <f t="shared" si="26"/>
        <v>0</v>
      </c>
      <c r="E117">
        <f t="shared" si="27"/>
        <v>0</v>
      </c>
      <c r="F117">
        <f t="shared" si="28"/>
        <v>1</v>
      </c>
      <c r="G117">
        <f t="shared" si="29"/>
        <v>0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160</v>
      </c>
      <c r="J118">
        <f t="shared" si="32"/>
        <v>40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BBC3-939A-44C9-BBA4-3590AFFB6BC3}">
  <dimension ref="A1:BR132"/>
  <sheetViews>
    <sheetView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2" t="s">
        <v>7</v>
      </c>
      <c r="H2" s="42" t="s">
        <v>0</v>
      </c>
      <c r="I2" s="42" t="s">
        <v>8</v>
      </c>
      <c r="J2" s="42" t="s">
        <v>46</v>
      </c>
      <c r="K2" s="42" t="s">
        <v>35</v>
      </c>
      <c r="L2" s="42" t="s">
        <v>33</v>
      </c>
      <c r="M2" s="42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422</v>
      </c>
      <c r="AL2" s="100"/>
      <c r="AM2" s="100"/>
      <c r="AN2" s="100"/>
      <c r="AP2" s="100"/>
      <c r="AQ2" s="100"/>
      <c r="AR2" s="100" t="s">
        <v>425</v>
      </c>
      <c r="AS2" s="100"/>
      <c r="AT2" s="100"/>
      <c r="AU2" s="100"/>
      <c r="AV2" s="100"/>
      <c r="AW2" s="100" t="s">
        <v>426</v>
      </c>
      <c r="AX2" s="100"/>
      <c r="AY2" s="100"/>
      <c r="AZ2" s="100"/>
      <c r="BA2" s="100"/>
      <c r="BB2" s="100" t="s">
        <v>427</v>
      </c>
      <c r="BC2" s="100"/>
      <c r="BD2" s="100"/>
      <c r="BE2" s="100"/>
      <c r="BG2" s="100"/>
      <c r="BH2" s="100"/>
      <c r="BI2" s="100" t="s">
        <v>40</v>
      </c>
      <c r="BJ2" s="100"/>
      <c r="BK2" s="100"/>
      <c r="BL2" s="100"/>
      <c r="BM2" s="100"/>
      <c r="BN2" s="100"/>
      <c r="BO2" s="100"/>
      <c r="BP2" s="100" t="s">
        <v>432</v>
      </c>
      <c r="BQ2" s="100"/>
      <c r="BR2" s="100"/>
    </row>
    <row r="3" spans="1:70" x14ac:dyDescent="0.2">
      <c r="A3" s="1" t="s">
        <v>81</v>
      </c>
      <c r="B3" s="42" t="s">
        <v>301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>
        <f>VLOOKUP(B3,$AA$4:$AN$36,3,FALSE)</f>
        <v>1</v>
      </c>
      <c r="L3" s="1">
        <f>VLOOKUP(B3,$AA$4:$AN$36,4,FALSE)</f>
        <v>2</v>
      </c>
      <c r="M3" s="1">
        <f>VLOOKUP(B3,$AA$4:$AN$36,6,FALSE)</f>
        <v>0</v>
      </c>
      <c r="O3" s="68" t="s">
        <v>2</v>
      </c>
      <c r="P3" s="68" t="s">
        <v>418</v>
      </c>
      <c r="Q3" s="68" t="s">
        <v>3</v>
      </c>
      <c r="R3" s="68" t="s">
        <v>4</v>
      </c>
      <c r="S3" s="68" t="s">
        <v>5</v>
      </c>
      <c r="T3" s="68" t="s">
        <v>6</v>
      </c>
      <c r="U3" s="68" t="s">
        <v>7</v>
      </c>
      <c r="V3" s="68" t="s">
        <v>419</v>
      </c>
      <c r="W3" s="68" t="s">
        <v>0</v>
      </c>
      <c r="X3" s="68" t="s">
        <v>8</v>
      </c>
      <c r="Y3" s="68" t="s">
        <v>420</v>
      </c>
      <c r="AA3" s="70" t="s">
        <v>2</v>
      </c>
      <c r="AB3" s="70" t="s">
        <v>418</v>
      </c>
      <c r="AC3" s="70" t="s">
        <v>4</v>
      </c>
      <c r="AD3" s="70" t="s">
        <v>6</v>
      </c>
      <c r="AE3" s="70" t="s">
        <v>28</v>
      </c>
      <c r="AF3" s="70" t="s">
        <v>0</v>
      </c>
      <c r="AG3" s="70" t="s">
        <v>423</v>
      </c>
      <c r="AH3" s="70" t="s">
        <v>6</v>
      </c>
      <c r="AI3" s="70" t="s">
        <v>28</v>
      </c>
      <c r="AJ3" s="70" t="s">
        <v>0</v>
      </c>
      <c r="AK3" s="70" t="s">
        <v>424</v>
      </c>
      <c r="AL3" s="70" t="s">
        <v>6</v>
      </c>
      <c r="AM3" s="70" t="s">
        <v>28</v>
      </c>
      <c r="AN3" s="70" t="s">
        <v>0</v>
      </c>
      <c r="AP3" s="72" t="s">
        <v>2</v>
      </c>
      <c r="AQ3" s="72" t="s">
        <v>418</v>
      </c>
      <c r="AR3" s="72" t="s">
        <v>36</v>
      </c>
      <c r="AS3" s="72" t="s">
        <v>37</v>
      </c>
      <c r="AT3" s="72" t="s">
        <v>38</v>
      </c>
      <c r="AU3" s="72" t="s">
        <v>428</v>
      </c>
      <c r="AV3" s="72" t="s">
        <v>429</v>
      </c>
      <c r="AW3" s="72" t="s">
        <v>8</v>
      </c>
      <c r="AX3" s="72" t="s">
        <v>6</v>
      </c>
      <c r="AY3" s="72" t="s">
        <v>28</v>
      </c>
      <c r="AZ3" s="72" t="s">
        <v>0</v>
      </c>
      <c r="BA3" s="72" t="s">
        <v>430</v>
      </c>
      <c r="BB3" s="72" t="s">
        <v>15</v>
      </c>
      <c r="BC3" s="72" t="s">
        <v>6</v>
      </c>
      <c r="BD3" s="72" t="s">
        <v>0</v>
      </c>
      <c r="BE3" s="72" t="s">
        <v>39</v>
      </c>
      <c r="BG3" s="74" t="s">
        <v>2</v>
      </c>
      <c r="BH3" s="74" t="s">
        <v>418</v>
      </c>
      <c r="BI3" s="74" t="s">
        <v>41</v>
      </c>
      <c r="BJ3" s="74" t="s">
        <v>42</v>
      </c>
      <c r="BK3" s="74" t="s">
        <v>433</v>
      </c>
      <c r="BL3" s="74" t="s">
        <v>43</v>
      </c>
      <c r="BM3" s="74" t="s">
        <v>44</v>
      </c>
      <c r="BN3" s="74" t="s">
        <v>434</v>
      </c>
      <c r="BO3" s="74" t="s">
        <v>435</v>
      </c>
      <c r="BP3" s="74" t="s">
        <v>45</v>
      </c>
      <c r="BQ3" s="74" t="s">
        <v>6</v>
      </c>
      <c r="BR3" s="74" t="s">
        <v>28</v>
      </c>
    </row>
    <row r="4" spans="1:70" ht="32" x14ac:dyDescent="0.2">
      <c r="A4" s="1" t="s">
        <v>81</v>
      </c>
      <c r="B4" s="42" t="s">
        <v>302</v>
      </c>
      <c r="C4" s="1">
        <f>VLOOKUP(B4,$O$4:$Y$11,3,FALSE)</f>
        <v>4</v>
      </c>
      <c r="D4" s="1">
        <f>VLOOKUP(B4,$O$4:$Y$11,4,FALSE)</f>
        <v>7</v>
      </c>
      <c r="E4" s="1">
        <f>VLOOKUP(B4,$O$4:$Y$11,5,FALSE)</f>
        <v>57.1</v>
      </c>
      <c r="F4" s="1">
        <f>VLOOKUP(B4,$O$4:$Y$11,6,FALSE)</f>
        <v>90</v>
      </c>
      <c r="G4" s="1">
        <f>VLOOKUP(B4,$O$4:$Y$11,7,FALSE)</f>
        <v>12.9</v>
      </c>
      <c r="H4" s="1">
        <f>VLOOKUP(B4,$O$4:$Y$11,9,FALSE)</f>
        <v>1</v>
      </c>
      <c r="I4" s="1">
        <f>VLOOKUP(B4,$O$4:$Y$11,10,FALSE)</f>
        <v>1</v>
      </c>
      <c r="J4" s="1">
        <f>VLOOKUP(B4,$O$4:$Y$11,11,FALSE)</f>
        <v>183.7</v>
      </c>
      <c r="K4" s="1">
        <f t="shared" ref="K4:K7" si="0">VLOOKUP(B4,$AA$4:$AN$36,3,FALSE)</f>
        <v>2</v>
      </c>
      <c r="L4" s="1">
        <f t="shared" ref="L4:L7" si="1">VLOOKUP(B4,$AA$4:$AN$36,4,FALSE)</f>
        <v>5</v>
      </c>
      <c r="M4" s="1">
        <f t="shared" ref="M4:M7" si="2">VLOOKUP(B4,$AA$4:$AN$36,6,FALSE)</f>
        <v>0</v>
      </c>
      <c r="O4" s="68" t="s">
        <v>304</v>
      </c>
      <c r="P4" s="69" t="s">
        <v>421</v>
      </c>
      <c r="Q4" s="69">
        <v>20</v>
      </c>
      <c r="R4" s="69">
        <v>37</v>
      </c>
      <c r="S4" s="69">
        <v>54.1</v>
      </c>
      <c r="T4" s="69">
        <v>314</v>
      </c>
      <c r="U4" s="69">
        <v>8.5</v>
      </c>
      <c r="V4" s="69">
        <v>10.6</v>
      </c>
      <c r="W4" s="69">
        <v>4</v>
      </c>
      <c r="X4" s="69">
        <v>0</v>
      </c>
      <c r="Y4" s="69">
        <v>161</v>
      </c>
      <c r="AA4" s="70" t="s">
        <v>308</v>
      </c>
      <c r="AB4" s="71" t="s">
        <v>421</v>
      </c>
      <c r="AC4" s="71">
        <v>10</v>
      </c>
      <c r="AD4" s="71">
        <v>45</v>
      </c>
      <c r="AE4" s="71">
        <v>4.5</v>
      </c>
      <c r="AF4" s="71">
        <v>0</v>
      </c>
      <c r="AG4" s="71"/>
      <c r="AH4" s="71"/>
      <c r="AI4" s="71"/>
      <c r="AJ4" s="71"/>
      <c r="AK4" s="71">
        <v>10</v>
      </c>
      <c r="AL4" s="71">
        <v>45</v>
      </c>
      <c r="AM4" s="71">
        <v>4.5</v>
      </c>
      <c r="AN4" s="71">
        <v>0</v>
      </c>
      <c r="AP4" s="72" t="s">
        <v>351</v>
      </c>
      <c r="AQ4" s="73" t="s">
        <v>421</v>
      </c>
      <c r="AR4" s="73">
        <v>3</v>
      </c>
      <c r="AS4" s="73">
        <v>2</v>
      </c>
      <c r="AT4" s="73">
        <v>5</v>
      </c>
      <c r="AU4" s="73">
        <v>2.5</v>
      </c>
      <c r="AV4" s="73">
        <v>0</v>
      </c>
      <c r="AW4" s="73"/>
      <c r="AX4" s="73"/>
      <c r="AY4" s="73"/>
      <c r="AZ4" s="73"/>
      <c r="BA4" s="73"/>
      <c r="BB4" s="73"/>
      <c r="BC4" s="73"/>
      <c r="BD4" s="73"/>
      <c r="BE4" s="73"/>
      <c r="BG4" s="74" t="s">
        <v>397</v>
      </c>
      <c r="BH4" s="75" t="s">
        <v>421</v>
      </c>
      <c r="BI4" s="75">
        <v>5</v>
      </c>
      <c r="BJ4" s="75">
        <v>5</v>
      </c>
      <c r="BK4" s="75">
        <v>100</v>
      </c>
      <c r="BL4" s="75">
        <v>1</v>
      </c>
      <c r="BM4" s="75">
        <v>1</v>
      </c>
      <c r="BN4" s="75">
        <v>100</v>
      </c>
      <c r="BO4" s="75">
        <v>8</v>
      </c>
      <c r="BP4" s="75"/>
      <c r="BQ4" s="75"/>
      <c r="BR4" s="75"/>
    </row>
    <row r="5" spans="1:70" ht="32" x14ac:dyDescent="0.2">
      <c r="A5" s="1" t="s">
        <v>81</v>
      </c>
      <c r="B5" s="42" t="s">
        <v>303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8" t="s">
        <v>302</v>
      </c>
      <c r="P5" s="69" t="s">
        <v>421</v>
      </c>
      <c r="Q5" s="69">
        <v>4</v>
      </c>
      <c r="R5" s="69">
        <v>7</v>
      </c>
      <c r="S5" s="69">
        <v>57.1</v>
      </c>
      <c r="T5" s="69">
        <v>90</v>
      </c>
      <c r="U5" s="69">
        <v>12.9</v>
      </c>
      <c r="V5" s="69">
        <v>9.3000000000000007</v>
      </c>
      <c r="W5" s="69">
        <v>1</v>
      </c>
      <c r="X5" s="69">
        <v>1</v>
      </c>
      <c r="Y5" s="69">
        <v>183.7</v>
      </c>
      <c r="AA5" s="70" t="s">
        <v>307</v>
      </c>
      <c r="AB5" s="71" t="s">
        <v>421</v>
      </c>
      <c r="AC5" s="71">
        <v>6</v>
      </c>
      <c r="AD5" s="71">
        <v>18</v>
      </c>
      <c r="AE5" s="71">
        <v>3</v>
      </c>
      <c r="AF5" s="71">
        <v>0</v>
      </c>
      <c r="AG5" s="71"/>
      <c r="AH5" s="71"/>
      <c r="AI5" s="71"/>
      <c r="AJ5" s="71"/>
      <c r="AK5" s="71">
        <v>6</v>
      </c>
      <c r="AL5" s="71">
        <v>18</v>
      </c>
      <c r="AM5" s="71">
        <v>3</v>
      </c>
      <c r="AN5" s="71">
        <v>0</v>
      </c>
      <c r="AP5" s="72" t="s">
        <v>370</v>
      </c>
      <c r="AQ5" s="73" t="s">
        <v>421</v>
      </c>
      <c r="AR5" s="73">
        <v>5</v>
      </c>
      <c r="AS5" s="73">
        <v>0</v>
      </c>
      <c r="AT5" s="73">
        <v>5</v>
      </c>
      <c r="AU5" s="73">
        <v>0</v>
      </c>
      <c r="AV5" s="73">
        <v>0</v>
      </c>
      <c r="AW5" s="73"/>
      <c r="AX5" s="73"/>
      <c r="AY5" s="73"/>
      <c r="AZ5" s="73"/>
      <c r="BA5" s="73">
        <v>1</v>
      </c>
      <c r="BB5" s="73"/>
      <c r="BC5" s="73"/>
      <c r="BD5" s="73"/>
      <c r="BE5" s="73"/>
      <c r="BG5" s="74" t="s">
        <v>395</v>
      </c>
      <c r="BH5" s="75" t="s">
        <v>421</v>
      </c>
      <c r="BI5" s="75">
        <v>3</v>
      </c>
      <c r="BJ5" s="75">
        <v>3</v>
      </c>
      <c r="BK5" s="75">
        <v>100</v>
      </c>
      <c r="BL5" s="75">
        <v>0</v>
      </c>
      <c r="BM5" s="75">
        <v>0</v>
      </c>
      <c r="BN5" s="75"/>
      <c r="BO5" s="75">
        <v>3</v>
      </c>
      <c r="BP5" s="75"/>
      <c r="BQ5" s="75"/>
      <c r="BR5" s="75"/>
    </row>
    <row r="6" spans="1:70" ht="32" x14ac:dyDescent="0.2">
      <c r="A6" s="1" t="s">
        <v>81</v>
      </c>
      <c r="B6" s="42" t="s">
        <v>304</v>
      </c>
      <c r="C6" s="1">
        <f>VLOOKUP(B6,$O$4:$Y$11,3,FALSE)</f>
        <v>20</v>
      </c>
      <c r="D6" s="1">
        <f>VLOOKUP(B6,$O$4:$Y$11,4,FALSE)</f>
        <v>37</v>
      </c>
      <c r="E6" s="1">
        <f>VLOOKUP(B6,$O$4:$Y$11,5,FALSE)</f>
        <v>54.1</v>
      </c>
      <c r="F6" s="1">
        <f>VLOOKUP(B6,$O$4:$Y$11,6,FALSE)</f>
        <v>314</v>
      </c>
      <c r="G6" s="1">
        <f>VLOOKUP(B6,$O$4:$Y$11,7,FALSE)</f>
        <v>8.5</v>
      </c>
      <c r="H6" s="1">
        <f>VLOOKUP(B6,$O$4:$Y$11,9,FALSE)</f>
        <v>4</v>
      </c>
      <c r="I6" s="1">
        <f>VLOOKUP(B6,$O$4:$Y$11,10,FALSE)</f>
        <v>0</v>
      </c>
      <c r="J6" s="1">
        <f>VLOOKUP(B6,$O$4:$Y$11,11,FALSE)</f>
        <v>161</v>
      </c>
      <c r="K6" s="1">
        <f t="shared" si="0"/>
        <v>1</v>
      </c>
      <c r="L6" s="1">
        <f t="shared" si="1"/>
        <v>6</v>
      </c>
      <c r="M6" s="1">
        <f t="shared" si="2"/>
        <v>0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AA6" s="70" t="s">
        <v>306</v>
      </c>
      <c r="AB6" s="71" t="s">
        <v>421</v>
      </c>
      <c r="AC6" s="71">
        <v>3</v>
      </c>
      <c r="AD6" s="71">
        <v>20</v>
      </c>
      <c r="AE6" s="71">
        <v>6.7</v>
      </c>
      <c r="AF6" s="71">
        <v>1</v>
      </c>
      <c r="AG6" s="71"/>
      <c r="AH6" s="71"/>
      <c r="AI6" s="71"/>
      <c r="AJ6" s="71"/>
      <c r="AK6" s="71">
        <v>3</v>
      </c>
      <c r="AL6" s="71">
        <v>20</v>
      </c>
      <c r="AM6" s="71">
        <v>6.7</v>
      </c>
      <c r="AN6" s="71">
        <v>1</v>
      </c>
      <c r="AP6" s="72" t="s">
        <v>378</v>
      </c>
      <c r="AQ6" s="73" t="s">
        <v>421</v>
      </c>
      <c r="AR6" s="73">
        <v>3</v>
      </c>
      <c r="AS6" s="73">
        <v>1</v>
      </c>
      <c r="AT6" s="73">
        <v>4</v>
      </c>
      <c r="AU6" s="73">
        <v>1</v>
      </c>
      <c r="AV6" s="73">
        <v>0</v>
      </c>
      <c r="AW6" s="73"/>
      <c r="AX6" s="73"/>
      <c r="AY6" s="73"/>
      <c r="AZ6" s="73"/>
      <c r="BA6" s="73"/>
      <c r="BB6" s="73"/>
      <c r="BC6" s="73"/>
      <c r="BD6" s="73"/>
      <c r="BE6" s="73">
        <v>1</v>
      </c>
      <c r="BG6" s="74" t="s">
        <v>400</v>
      </c>
      <c r="BH6" s="75" t="s">
        <v>421</v>
      </c>
      <c r="BI6" s="75"/>
      <c r="BJ6" s="75"/>
      <c r="BK6" s="75"/>
      <c r="BL6" s="75"/>
      <c r="BM6" s="75"/>
      <c r="BN6" s="75"/>
      <c r="BO6" s="75"/>
      <c r="BP6" s="75">
        <v>5</v>
      </c>
      <c r="BQ6" s="75">
        <v>187</v>
      </c>
      <c r="BR6" s="75">
        <v>37.4</v>
      </c>
    </row>
    <row r="7" spans="1:70" ht="32" x14ac:dyDescent="0.2">
      <c r="A7" s="1" t="s">
        <v>81</v>
      </c>
      <c r="B7" s="42" t="s">
        <v>305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AA7" s="70" t="s">
        <v>309</v>
      </c>
      <c r="AB7" s="71" t="s">
        <v>421</v>
      </c>
      <c r="AC7" s="71">
        <v>3</v>
      </c>
      <c r="AD7" s="71">
        <v>10</v>
      </c>
      <c r="AE7" s="71">
        <v>3.3</v>
      </c>
      <c r="AF7" s="71">
        <v>0</v>
      </c>
      <c r="AG7" s="71">
        <v>1</v>
      </c>
      <c r="AH7" s="71">
        <v>-4</v>
      </c>
      <c r="AI7" s="71">
        <v>-4</v>
      </c>
      <c r="AJ7" s="71">
        <v>0</v>
      </c>
      <c r="AK7" s="71">
        <v>4</v>
      </c>
      <c r="AL7" s="71">
        <v>6</v>
      </c>
      <c r="AM7" s="71">
        <v>1.5</v>
      </c>
      <c r="AN7" s="71">
        <v>0</v>
      </c>
      <c r="AP7" s="72" t="s">
        <v>361</v>
      </c>
      <c r="AQ7" s="73" t="s">
        <v>421</v>
      </c>
      <c r="AR7" s="73">
        <v>2</v>
      </c>
      <c r="AS7" s="73">
        <v>2</v>
      </c>
      <c r="AT7" s="73">
        <v>4</v>
      </c>
      <c r="AU7" s="73">
        <v>0</v>
      </c>
      <c r="AV7" s="73">
        <v>0</v>
      </c>
      <c r="AW7" s="73"/>
      <c r="AX7" s="73"/>
      <c r="AY7" s="73"/>
      <c r="AZ7" s="73"/>
      <c r="BA7" s="73"/>
      <c r="BB7" s="73"/>
      <c r="BC7" s="73"/>
      <c r="BD7" s="73"/>
      <c r="BE7" s="73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</row>
    <row r="8" spans="1:70" ht="32" x14ac:dyDescent="0.2">
      <c r="A8" s="1"/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AA8" s="70" t="s">
        <v>313</v>
      </c>
      <c r="AB8" s="71" t="s">
        <v>421</v>
      </c>
      <c r="AC8" s="71">
        <v>2</v>
      </c>
      <c r="AD8" s="71">
        <v>15</v>
      </c>
      <c r="AE8" s="71">
        <v>7.5</v>
      </c>
      <c r="AF8" s="71">
        <v>0</v>
      </c>
      <c r="AG8" s="71"/>
      <c r="AH8" s="71"/>
      <c r="AI8" s="71"/>
      <c r="AJ8" s="71"/>
      <c r="AK8" s="71">
        <v>2</v>
      </c>
      <c r="AL8" s="71">
        <v>15</v>
      </c>
      <c r="AM8" s="71">
        <v>7.5</v>
      </c>
      <c r="AN8" s="71">
        <v>0</v>
      </c>
      <c r="AP8" s="72" t="s">
        <v>364</v>
      </c>
      <c r="AQ8" s="73" t="s">
        <v>421</v>
      </c>
      <c r="AR8" s="73">
        <v>1</v>
      </c>
      <c r="AS8" s="73">
        <v>2</v>
      </c>
      <c r="AT8" s="73">
        <v>3</v>
      </c>
      <c r="AU8" s="73">
        <v>0</v>
      </c>
      <c r="AV8" s="73">
        <v>0</v>
      </c>
      <c r="AW8" s="73">
        <v>1</v>
      </c>
      <c r="AX8" s="73">
        <v>43</v>
      </c>
      <c r="AY8" s="73">
        <v>43</v>
      </c>
      <c r="AZ8" s="73">
        <v>0</v>
      </c>
      <c r="BA8" s="73">
        <v>0</v>
      </c>
      <c r="BB8" s="73"/>
      <c r="BC8" s="73"/>
      <c r="BD8" s="73"/>
      <c r="BE8" s="73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</row>
    <row r="9" spans="1:70" ht="32" x14ac:dyDescent="0.2">
      <c r="A9" s="1"/>
      <c r="B9" s="42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AA9" s="70" t="s">
        <v>302</v>
      </c>
      <c r="AB9" s="71" t="s">
        <v>421</v>
      </c>
      <c r="AC9" s="71">
        <v>2</v>
      </c>
      <c r="AD9" s="71">
        <v>5</v>
      </c>
      <c r="AE9" s="71">
        <v>2.5</v>
      </c>
      <c r="AF9" s="71">
        <v>0</v>
      </c>
      <c r="AG9" s="71"/>
      <c r="AH9" s="71"/>
      <c r="AI9" s="71"/>
      <c r="AJ9" s="71"/>
      <c r="AK9" s="71">
        <v>2</v>
      </c>
      <c r="AL9" s="71">
        <v>5</v>
      </c>
      <c r="AM9" s="71">
        <v>2.5</v>
      </c>
      <c r="AN9" s="71">
        <v>0</v>
      </c>
      <c r="AP9" s="72" t="s">
        <v>349</v>
      </c>
      <c r="AQ9" s="73" t="s">
        <v>421</v>
      </c>
      <c r="AR9" s="73">
        <v>2</v>
      </c>
      <c r="AS9" s="73">
        <v>1</v>
      </c>
      <c r="AT9" s="73">
        <v>3</v>
      </c>
      <c r="AU9" s="73">
        <v>1.5</v>
      </c>
      <c r="AV9" s="73">
        <v>1</v>
      </c>
      <c r="AW9" s="73"/>
      <c r="AX9" s="73"/>
      <c r="AY9" s="73"/>
      <c r="AZ9" s="73"/>
      <c r="BA9" s="73"/>
      <c r="BB9" s="73"/>
      <c r="BC9" s="73"/>
      <c r="BD9" s="73"/>
      <c r="BE9" s="73">
        <v>1</v>
      </c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</row>
    <row r="10" spans="1:70" ht="32" x14ac:dyDescent="0.35">
      <c r="A10" s="14" t="s">
        <v>26</v>
      </c>
      <c r="B10" s="42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AA10" s="70" t="s">
        <v>320</v>
      </c>
      <c r="AB10" s="71" t="s">
        <v>421</v>
      </c>
      <c r="AC10" s="71">
        <v>2</v>
      </c>
      <c r="AD10" s="71">
        <v>-3</v>
      </c>
      <c r="AE10" s="71">
        <v>-1.5</v>
      </c>
      <c r="AF10" s="71">
        <v>0</v>
      </c>
      <c r="AG10" s="71">
        <v>1</v>
      </c>
      <c r="AH10" s="71">
        <v>13</v>
      </c>
      <c r="AI10" s="71">
        <v>13</v>
      </c>
      <c r="AJ10" s="71">
        <v>0</v>
      </c>
      <c r="AK10" s="71">
        <v>3</v>
      </c>
      <c r="AL10" s="71">
        <v>10</v>
      </c>
      <c r="AM10" s="71">
        <v>3.3</v>
      </c>
      <c r="AN10" s="71">
        <v>0</v>
      </c>
      <c r="AP10" s="72" t="s">
        <v>352</v>
      </c>
      <c r="AQ10" s="73" t="s">
        <v>421</v>
      </c>
      <c r="AR10" s="73">
        <v>3</v>
      </c>
      <c r="AS10" s="73">
        <v>0</v>
      </c>
      <c r="AT10" s="73">
        <v>3</v>
      </c>
      <c r="AU10" s="73">
        <v>0</v>
      </c>
      <c r="AV10" s="73">
        <v>0</v>
      </c>
      <c r="AW10" s="73"/>
      <c r="AX10" s="73"/>
      <c r="AY10" s="73"/>
      <c r="AZ10" s="73"/>
      <c r="BA10" s="73">
        <v>1</v>
      </c>
      <c r="BB10" s="73"/>
      <c r="BC10" s="73"/>
      <c r="BD10" s="73"/>
      <c r="BE10" s="73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</row>
    <row r="11" spans="1:70" ht="32" x14ac:dyDescent="0.2">
      <c r="A11" s="7" t="s">
        <v>1</v>
      </c>
      <c r="B11" s="42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AA11" s="70" t="s">
        <v>304</v>
      </c>
      <c r="AB11" s="71" t="s">
        <v>421</v>
      </c>
      <c r="AC11" s="71">
        <v>1</v>
      </c>
      <c r="AD11" s="71">
        <v>6</v>
      </c>
      <c r="AE11" s="71">
        <v>6</v>
      </c>
      <c r="AF11" s="71">
        <v>0</v>
      </c>
      <c r="AG11" s="71"/>
      <c r="AH11" s="71"/>
      <c r="AI11" s="71"/>
      <c r="AJ11" s="71"/>
      <c r="AK11" s="71">
        <v>1</v>
      </c>
      <c r="AL11" s="71">
        <v>6</v>
      </c>
      <c r="AM11" s="71">
        <v>6</v>
      </c>
      <c r="AN11" s="71">
        <v>0</v>
      </c>
      <c r="AP11" s="72" t="s">
        <v>380</v>
      </c>
      <c r="AQ11" s="73" t="s">
        <v>421</v>
      </c>
      <c r="AR11" s="73">
        <v>3</v>
      </c>
      <c r="AS11" s="73">
        <v>0</v>
      </c>
      <c r="AT11" s="73">
        <v>3</v>
      </c>
      <c r="AU11" s="73">
        <v>1</v>
      </c>
      <c r="AV11" s="73">
        <v>0</v>
      </c>
      <c r="AW11" s="73"/>
      <c r="AX11" s="73"/>
      <c r="AY11" s="73"/>
      <c r="AZ11" s="73"/>
      <c r="BA11" s="73"/>
      <c r="BB11" s="73"/>
      <c r="BC11" s="73"/>
      <c r="BD11" s="73"/>
      <c r="BE11" s="73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</row>
    <row r="12" spans="1:70" ht="32" x14ac:dyDescent="0.2">
      <c r="A12" s="1" t="s">
        <v>116</v>
      </c>
      <c r="B12" s="42" t="s">
        <v>306</v>
      </c>
      <c r="C12">
        <f t="shared" ref="C12:C20" si="3">VLOOKUP(B12,$AA$4:$AN$36,3,FALSE)</f>
        <v>3</v>
      </c>
      <c r="D12">
        <f t="shared" ref="D12:D20" si="4">VLOOKUP(B12,$AA$4:$AN$36,4,FALSE)</f>
        <v>20</v>
      </c>
      <c r="E12">
        <f t="shared" ref="E12:E20" si="5">VLOOKUP(B12,$AA$4:$AN$36,5,FALSE)</f>
        <v>6.7</v>
      </c>
      <c r="F12">
        <f t="shared" ref="F12:F20" si="6">VLOOKUP(B12,$AA$4:$AN$36,6,FALSE)</f>
        <v>1</v>
      </c>
      <c r="G12">
        <f t="shared" ref="G12:G20" si="7">VLOOKUP(B12,$AA$4:$AN$36,7,FALSE)</f>
        <v>0</v>
      </c>
      <c r="H12">
        <f t="shared" ref="H12:H20" si="8">VLOOKUP(B12,$AA$4:$AN$36,8,FALSE)</f>
        <v>0</v>
      </c>
      <c r="I12">
        <f t="shared" ref="I12:I20" si="9">VLOOKUP(B12,$AA$4:$AN$36,10,FALSE)</f>
        <v>0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AA12" s="70" t="s">
        <v>301</v>
      </c>
      <c r="AB12" s="71" t="s">
        <v>421</v>
      </c>
      <c r="AC12" s="71">
        <v>1</v>
      </c>
      <c r="AD12" s="71">
        <v>2</v>
      </c>
      <c r="AE12" s="71">
        <v>2</v>
      </c>
      <c r="AF12" s="71">
        <v>0</v>
      </c>
      <c r="AG12" s="71"/>
      <c r="AH12" s="71"/>
      <c r="AI12" s="71"/>
      <c r="AJ12" s="71"/>
      <c r="AK12" s="71">
        <v>1</v>
      </c>
      <c r="AL12" s="71">
        <v>2</v>
      </c>
      <c r="AM12" s="71">
        <v>2</v>
      </c>
      <c r="AN12" s="71">
        <v>0</v>
      </c>
      <c r="AP12" s="72" t="s">
        <v>389</v>
      </c>
      <c r="AQ12" s="73" t="s">
        <v>421</v>
      </c>
      <c r="AR12" s="73">
        <v>2</v>
      </c>
      <c r="AS12" s="73">
        <v>1</v>
      </c>
      <c r="AT12" s="73">
        <v>3</v>
      </c>
      <c r="AU12" s="73">
        <v>0.5</v>
      </c>
      <c r="AV12" s="73">
        <v>0</v>
      </c>
      <c r="AW12" s="73"/>
      <c r="AX12" s="73"/>
      <c r="AY12" s="73"/>
      <c r="AZ12" s="73"/>
      <c r="BA12" s="73">
        <v>1</v>
      </c>
      <c r="BB12" s="73"/>
      <c r="BC12" s="73"/>
      <c r="BD12" s="73"/>
      <c r="BE12" s="73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</row>
    <row r="13" spans="1:70" ht="32" x14ac:dyDescent="0.2">
      <c r="A13" s="1" t="s">
        <v>116</v>
      </c>
      <c r="B13" s="42" t="s">
        <v>307</v>
      </c>
      <c r="C13">
        <f t="shared" si="3"/>
        <v>6</v>
      </c>
      <c r="D13">
        <f t="shared" si="4"/>
        <v>18</v>
      </c>
      <c r="E13">
        <f t="shared" si="5"/>
        <v>3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AA13" s="70" t="s">
        <v>337</v>
      </c>
      <c r="AB13" s="71" t="s">
        <v>421</v>
      </c>
      <c r="AC13" s="71">
        <v>1</v>
      </c>
      <c r="AD13" s="71">
        <v>2</v>
      </c>
      <c r="AE13" s="71">
        <v>2</v>
      </c>
      <c r="AF13" s="71">
        <v>1</v>
      </c>
      <c r="AG13" s="71"/>
      <c r="AH13" s="71"/>
      <c r="AI13" s="71"/>
      <c r="AJ13" s="71"/>
      <c r="AK13" s="71">
        <v>1</v>
      </c>
      <c r="AL13" s="71">
        <v>2</v>
      </c>
      <c r="AM13" s="71">
        <v>2</v>
      </c>
      <c r="AN13" s="71">
        <v>1</v>
      </c>
      <c r="AP13" s="72" t="s">
        <v>365</v>
      </c>
      <c r="AQ13" s="73" t="s">
        <v>421</v>
      </c>
      <c r="AR13" s="73">
        <v>2</v>
      </c>
      <c r="AS13" s="73">
        <v>0</v>
      </c>
      <c r="AT13" s="73">
        <v>2</v>
      </c>
      <c r="AU13" s="73">
        <v>0</v>
      </c>
      <c r="AV13" s="73">
        <v>0</v>
      </c>
      <c r="AW13" s="73">
        <v>1</v>
      </c>
      <c r="AX13" s="73">
        <v>0</v>
      </c>
      <c r="AY13" s="73">
        <v>0</v>
      </c>
      <c r="AZ13" s="73">
        <v>0</v>
      </c>
      <c r="BA13" s="73">
        <v>1</v>
      </c>
      <c r="BB13" s="73"/>
      <c r="BC13" s="73"/>
      <c r="BD13" s="73"/>
      <c r="BE13" s="73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</row>
    <row r="14" spans="1:70" ht="32" x14ac:dyDescent="0.2">
      <c r="A14" s="1" t="s">
        <v>116</v>
      </c>
      <c r="B14" s="42" t="s">
        <v>308</v>
      </c>
      <c r="C14">
        <f t="shared" si="3"/>
        <v>10</v>
      </c>
      <c r="D14">
        <f t="shared" si="4"/>
        <v>45</v>
      </c>
      <c r="E14">
        <f t="shared" si="5"/>
        <v>4.5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AA14" s="70" t="s">
        <v>391</v>
      </c>
      <c r="AB14" s="71" t="s">
        <v>421</v>
      </c>
      <c r="AC14" s="71">
        <v>1</v>
      </c>
      <c r="AD14" s="71">
        <v>1</v>
      </c>
      <c r="AE14" s="71">
        <v>1</v>
      </c>
      <c r="AF14" s="71">
        <v>1</v>
      </c>
      <c r="AG14" s="71"/>
      <c r="AH14" s="71"/>
      <c r="AI14" s="71"/>
      <c r="AJ14" s="71"/>
      <c r="AK14" s="71">
        <v>1</v>
      </c>
      <c r="AL14" s="71">
        <v>1</v>
      </c>
      <c r="AM14" s="71">
        <v>1</v>
      </c>
      <c r="AN14" s="71">
        <v>1</v>
      </c>
      <c r="AP14" s="72" t="s">
        <v>374</v>
      </c>
      <c r="AQ14" s="73" t="s">
        <v>421</v>
      </c>
      <c r="AR14" s="73">
        <v>1</v>
      </c>
      <c r="AS14" s="73">
        <v>1</v>
      </c>
      <c r="AT14" s="73">
        <v>2</v>
      </c>
      <c r="AU14" s="73">
        <v>1</v>
      </c>
      <c r="AV14" s="73">
        <v>0</v>
      </c>
      <c r="AW14" s="73">
        <v>1</v>
      </c>
      <c r="AX14" s="73">
        <v>0</v>
      </c>
      <c r="AY14" s="73">
        <v>0</v>
      </c>
      <c r="AZ14" s="73">
        <v>0</v>
      </c>
      <c r="BA14" s="73">
        <v>0</v>
      </c>
      <c r="BB14" s="73"/>
      <c r="BC14" s="73"/>
      <c r="BD14" s="73"/>
      <c r="BE14" s="73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</row>
    <row r="15" spans="1:70" ht="32" x14ac:dyDescent="0.2">
      <c r="A15" s="1" t="s">
        <v>116</v>
      </c>
      <c r="B15" s="42" t="s">
        <v>309</v>
      </c>
      <c r="C15">
        <f t="shared" si="3"/>
        <v>3</v>
      </c>
      <c r="D15">
        <f t="shared" si="4"/>
        <v>10</v>
      </c>
      <c r="E15">
        <f t="shared" si="5"/>
        <v>3.3</v>
      </c>
      <c r="F15">
        <f t="shared" si="6"/>
        <v>0</v>
      </c>
      <c r="G15">
        <f t="shared" si="7"/>
        <v>1</v>
      </c>
      <c r="H15">
        <f t="shared" si="8"/>
        <v>-4</v>
      </c>
      <c r="I15">
        <f t="shared" si="9"/>
        <v>0</v>
      </c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AA15" s="70" t="s">
        <v>325</v>
      </c>
      <c r="AB15" s="71" t="s">
        <v>421</v>
      </c>
      <c r="AC15" s="71"/>
      <c r="AD15" s="71"/>
      <c r="AE15" s="71"/>
      <c r="AF15" s="71"/>
      <c r="AG15" s="71">
        <v>6</v>
      </c>
      <c r="AH15" s="71">
        <v>156</v>
      </c>
      <c r="AI15" s="71">
        <v>26</v>
      </c>
      <c r="AJ15" s="71">
        <v>2</v>
      </c>
      <c r="AK15" s="71">
        <v>6</v>
      </c>
      <c r="AL15" s="71">
        <v>156</v>
      </c>
      <c r="AM15" s="71">
        <v>26</v>
      </c>
      <c r="AN15" s="71">
        <v>2</v>
      </c>
      <c r="AP15" s="72" t="s">
        <v>343</v>
      </c>
      <c r="AQ15" s="73" t="s">
        <v>421</v>
      </c>
      <c r="AR15" s="73">
        <v>1</v>
      </c>
      <c r="AS15" s="73">
        <v>1</v>
      </c>
      <c r="AT15" s="73">
        <v>2</v>
      </c>
      <c r="AU15" s="73">
        <v>1</v>
      </c>
      <c r="AV15" s="73">
        <v>0</v>
      </c>
      <c r="AW15" s="73"/>
      <c r="AX15" s="73"/>
      <c r="AY15" s="73"/>
      <c r="AZ15" s="73"/>
      <c r="BA15" s="73"/>
      <c r="BB15" s="73"/>
      <c r="BC15" s="73"/>
      <c r="BD15" s="73"/>
      <c r="BE15" s="73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</row>
    <row r="16" spans="1:70" ht="32" x14ac:dyDescent="0.2">
      <c r="A16" s="1" t="s">
        <v>116</v>
      </c>
      <c r="B16" s="42" t="s">
        <v>310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AA16" s="70" t="s">
        <v>318</v>
      </c>
      <c r="AB16" s="71" t="s">
        <v>421</v>
      </c>
      <c r="AC16" s="71"/>
      <c r="AD16" s="71"/>
      <c r="AE16" s="71"/>
      <c r="AF16" s="71"/>
      <c r="AG16" s="71">
        <v>6</v>
      </c>
      <c r="AH16" s="71">
        <v>62</v>
      </c>
      <c r="AI16" s="71">
        <v>10.3</v>
      </c>
      <c r="AJ16" s="71">
        <v>2</v>
      </c>
      <c r="AK16" s="71">
        <v>6</v>
      </c>
      <c r="AL16" s="71">
        <v>62</v>
      </c>
      <c r="AM16" s="71">
        <v>10.3</v>
      </c>
      <c r="AN16" s="71">
        <v>2</v>
      </c>
      <c r="AP16" s="72" t="s">
        <v>358</v>
      </c>
      <c r="AQ16" s="73" t="s">
        <v>421</v>
      </c>
      <c r="AR16" s="73">
        <v>2</v>
      </c>
      <c r="AS16" s="73">
        <v>0</v>
      </c>
      <c r="AT16" s="73">
        <v>2</v>
      </c>
      <c r="AU16" s="73">
        <v>0</v>
      </c>
      <c r="AV16" s="73">
        <v>0</v>
      </c>
      <c r="AW16" s="73"/>
      <c r="AX16" s="73"/>
      <c r="AY16" s="73"/>
      <c r="AZ16" s="73"/>
      <c r="BA16" s="73"/>
      <c r="BB16" s="73"/>
      <c r="BC16" s="73"/>
      <c r="BD16" s="73"/>
      <c r="BE16" s="73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</row>
    <row r="17" spans="1:70" ht="32" x14ac:dyDescent="0.2">
      <c r="A17" s="1" t="s">
        <v>116</v>
      </c>
      <c r="B17" s="42" t="s">
        <v>311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AA17" s="70" t="s">
        <v>324</v>
      </c>
      <c r="AB17" s="71" t="s">
        <v>421</v>
      </c>
      <c r="AC17" s="71"/>
      <c r="AD17" s="71"/>
      <c r="AE17" s="71"/>
      <c r="AF17" s="71"/>
      <c r="AG17" s="71">
        <v>4</v>
      </c>
      <c r="AH17" s="71">
        <v>28</v>
      </c>
      <c r="AI17" s="71">
        <v>7</v>
      </c>
      <c r="AJ17" s="71">
        <v>0</v>
      </c>
      <c r="AK17" s="71">
        <v>4</v>
      </c>
      <c r="AL17" s="71">
        <v>28</v>
      </c>
      <c r="AM17" s="71">
        <v>7</v>
      </c>
      <c r="AN17" s="71">
        <v>0</v>
      </c>
      <c r="AP17" s="72" t="s">
        <v>368</v>
      </c>
      <c r="AQ17" s="73" t="s">
        <v>421</v>
      </c>
      <c r="AR17" s="73">
        <v>1</v>
      </c>
      <c r="AS17" s="73">
        <v>1</v>
      </c>
      <c r="AT17" s="73">
        <v>2</v>
      </c>
      <c r="AU17" s="73">
        <v>0</v>
      </c>
      <c r="AV17" s="73">
        <v>0</v>
      </c>
      <c r="AW17" s="73"/>
      <c r="AX17" s="73"/>
      <c r="AY17" s="73"/>
      <c r="AZ17" s="73"/>
      <c r="BA17" s="73"/>
      <c r="BB17" s="73"/>
      <c r="BC17" s="73"/>
      <c r="BD17" s="73"/>
      <c r="BE17" s="73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</row>
    <row r="18" spans="1:70" ht="32" x14ac:dyDescent="0.2">
      <c r="A18" s="1" t="s">
        <v>116</v>
      </c>
      <c r="B18" s="42" t="s">
        <v>312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AA18" s="70" t="s">
        <v>322</v>
      </c>
      <c r="AB18" s="71" t="s">
        <v>421</v>
      </c>
      <c r="AC18" s="71"/>
      <c r="AD18" s="71"/>
      <c r="AE18" s="71"/>
      <c r="AF18" s="71"/>
      <c r="AG18" s="71">
        <v>2</v>
      </c>
      <c r="AH18" s="71">
        <v>75</v>
      </c>
      <c r="AI18" s="71">
        <v>37.5</v>
      </c>
      <c r="AJ18" s="71">
        <v>0</v>
      </c>
      <c r="AK18" s="71">
        <v>2</v>
      </c>
      <c r="AL18" s="71">
        <v>75</v>
      </c>
      <c r="AM18" s="71">
        <v>37.5</v>
      </c>
      <c r="AN18" s="71">
        <v>0</v>
      </c>
      <c r="AP18" s="72" t="s">
        <v>372</v>
      </c>
      <c r="AQ18" s="73" t="s">
        <v>421</v>
      </c>
      <c r="AR18" s="73">
        <v>0</v>
      </c>
      <c r="AS18" s="73">
        <v>2</v>
      </c>
      <c r="AT18" s="73">
        <v>2</v>
      </c>
      <c r="AU18" s="73">
        <v>0.5</v>
      </c>
      <c r="AV18" s="73">
        <v>0</v>
      </c>
      <c r="AW18" s="73"/>
      <c r="AX18" s="73"/>
      <c r="AY18" s="73"/>
      <c r="AZ18" s="73"/>
      <c r="BA18" s="73">
        <v>1</v>
      </c>
      <c r="BB18" s="73"/>
      <c r="BC18" s="73"/>
      <c r="BD18" s="73"/>
      <c r="BE18" s="73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</row>
    <row r="19" spans="1:70" ht="32" x14ac:dyDescent="0.2">
      <c r="A19" s="1" t="s">
        <v>116</v>
      </c>
      <c r="B19" s="42" t="s">
        <v>313</v>
      </c>
      <c r="C19">
        <f t="shared" si="3"/>
        <v>2</v>
      </c>
      <c r="D19">
        <f t="shared" si="4"/>
        <v>15</v>
      </c>
      <c r="E19">
        <f t="shared" si="5"/>
        <v>7.5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AA19" s="70" t="s">
        <v>326</v>
      </c>
      <c r="AB19" s="71" t="s">
        <v>421</v>
      </c>
      <c r="AC19" s="71"/>
      <c r="AD19" s="71"/>
      <c r="AE19" s="71"/>
      <c r="AF19" s="71"/>
      <c r="AG19" s="71">
        <v>1</v>
      </c>
      <c r="AH19" s="71">
        <v>41</v>
      </c>
      <c r="AI19" s="71">
        <v>41</v>
      </c>
      <c r="AJ19" s="71">
        <v>0</v>
      </c>
      <c r="AK19" s="71">
        <v>1</v>
      </c>
      <c r="AL19" s="71">
        <v>41</v>
      </c>
      <c r="AM19" s="71">
        <v>41</v>
      </c>
      <c r="AN19" s="71">
        <v>0</v>
      </c>
      <c r="AP19" s="72" t="s">
        <v>382</v>
      </c>
      <c r="AQ19" s="73" t="s">
        <v>421</v>
      </c>
      <c r="AR19" s="73">
        <v>1</v>
      </c>
      <c r="AS19" s="73">
        <v>1</v>
      </c>
      <c r="AT19" s="73">
        <v>2</v>
      </c>
      <c r="AU19" s="73">
        <v>0</v>
      </c>
      <c r="AV19" s="73">
        <v>0</v>
      </c>
      <c r="AW19" s="73"/>
      <c r="AX19" s="73"/>
      <c r="AY19" s="73"/>
      <c r="AZ19" s="73"/>
      <c r="BA19" s="73"/>
      <c r="BB19" s="73"/>
      <c r="BC19" s="73"/>
      <c r="BD19" s="73"/>
      <c r="BE19" s="73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</row>
    <row r="20" spans="1:70" ht="32" x14ac:dyDescent="0.2">
      <c r="A20" s="1" t="s">
        <v>116</v>
      </c>
      <c r="B20" s="42" t="s">
        <v>314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AA20" s="70" t="s">
        <v>329</v>
      </c>
      <c r="AB20" s="71" t="s">
        <v>421</v>
      </c>
      <c r="AC20" s="71"/>
      <c r="AD20" s="71"/>
      <c r="AE20" s="71"/>
      <c r="AF20" s="71"/>
      <c r="AG20" s="71">
        <v>1</v>
      </c>
      <c r="AH20" s="71">
        <v>17</v>
      </c>
      <c r="AI20" s="71">
        <v>17</v>
      </c>
      <c r="AJ20" s="71">
        <v>0</v>
      </c>
      <c r="AK20" s="71">
        <v>1</v>
      </c>
      <c r="AL20" s="71">
        <v>17</v>
      </c>
      <c r="AM20" s="71">
        <v>17</v>
      </c>
      <c r="AN20" s="71">
        <v>0</v>
      </c>
      <c r="AP20" s="72" t="s">
        <v>383</v>
      </c>
      <c r="AQ20" s="73" t="s">
        <v>421</v>
      </c>
      <c r="AR20" s="73">
        <v>2</v>
      </c>
      <c r="AS20" s="73">
        <v>0</v>
      </c>
      <c r="AT20" s="73">
        <v>2</v>
      </c>
      <c r="AU20" s="73">
        <v>0</v>
      </c>
      <c r="AV20" s="73">
        <v>0</v>
      </c>
      <c r="AW20" s="73"/>
      <c r="AX20" s="73"/>
      <c r="AY20" s="73"/>
      <c r="AZ20" s="73"/>
      <c r="BA20" s="73"/>
      <c r="BB20" s="73"/>
      <c r="BC20" s="73"/>
      <c r="BD20" s="73"/>
      <c r="BE20" s="73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</row>
    <row r="21" spans="1:70" ht="32" x14ac:dyDescent="0.2">
      <c r="A21" s="1"/>
      <c r="B21" s="42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AA21" s="70" t="s">
        <v>336</v>
      </c>
      <c r="AB21" s="71" t="s">
        <v>421</v>
      </c>
      <c r="AC21" s="71"/>
      <c r="AD21" s="71"/>
      <c r="AE21" s="71"/>
      <c r="AF21" s="71"/>
      <c r="AG21" s="71">
        <v>1</v>
      </c>
      <c r="AH21" s="71">
        <v>11</v>
      </c>
      <c r="AI21" s="71">
        <v>11</v>
      </c>
      <c r="AJ21" s="71">
        <v>0</v>
      </c>
      <c r="AK21" s="71">
        <v>1</v>
      </c>
      <c r="AL21" s="71">
        <v>11</v>
      </c>
      <c r="AM21" s="71">
        <v>11</v>
      </c>
      <c r="AN21" s="71">
        <v>0</v>
      </c>
      <c r="AP21" s="72" t="s">
        <v>384</v>
      </c>
      <c r="AQ21" s="73" t="s">
        <v>421</v>
      </c>
      <c r="AR21" s="73">
        <v>1</v>
      </c>
      <c r="AS21" s="73">
        <v>1</v>
      </c>
      <c r="AT21" s="73">
        <v>2</v>
      </c>
      <c r="AU21" s="73">
        <v>1</v>
      </c>
      <c r="AV21" s="73">
        <v>1</v>
      </c>
      <c r="AW21" s="73"/>
      <c r="AX21" s="73"/>
      <c r="AY21" s="73"/>
      <c r="AZ21" s="73"/>
      <c r="BA21" s="73"/>
      <c r="BB21" s="73"/>
      <c r="BC21" s="73"/>
      <c r="BD21" s="73"/>
      <c r="BE21" s="73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</row>
    <row r="22" spans="1:70" ht="32" x14ac:dyDescent="0.3">
      <c r="A22" s="13" t="s">
        <v>27</v>
      </c>
      <c r="B22" s="42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AA22" s="70" t="s">
        <v>316</v>
      </c>
      <c r="AB22" s="71" t="s">
        <v>421</v>
      </c>
      <c r="AC22" s="71"/>
      <c r="AD22" s="71"/>
      <c r="AE22" s="71"/>
      <c r="AF22" s="71"/>
      <c r="AG22" s="71">
        <v>1</v>
      </c>
      <c r="AH22" s="71">
        <v>5</v>
      </c>
      <c r="AI22" s="71">
        <v>5</v>
      </c>
      <c r="AJ22" s="71">
        <v>1</v>
      </c>
      <c r="AK22" s="71">
        <v>1</v>
      </c>
      <c r="AL22" s="71">
        <v>5</v>
      </c>
      <c r="AM22" s="71">
        <v>5</v>
      </c>
      <c r="AN22" s="71">
        <v>1</v>
      </c>
      <c r="AP22" s="72" t="s">
        <v>386</v>
      </c>
      <c r="AQ22" s="73" t="s">
        <v>421</v>
      </c>
      <c r="AR22" s="73">
        <v>2</v>
      </c>
      <c r="AS22" s="73">
        <v>0</v>
      </c>
      <c r="AT22" s="73">
        <v>2</v>
      </c>
      <c r="AU22" s="73">
        <v>0</v>
      </c>
      <c r="AV22" s="73">
        <v>0</v>
      </c>
      <c r="AW22" s="73"/>
      <c r="AX22" s="73"/>
      <c r="AY22" s="73"/>
      <c r="AZ22" s="73"/>
      <c r="BA22" s="73">
        <v>1</v>
      </c>
      <c r="BB22" s="73"/>
      <c r="BC22" s="73"/>
      <c r="BD22" s="73"/>
      <c r="BE22" s="73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</row>
    <row r="23" spans="1:70" ht="32" x14ac:dyDescent="0.2">
      <c r="A23" s="1" t="s">
        <v>1</v>
      </c>
      <c r="B23" s="42" t="s">
        <v>2</v>
      </c>
      <c r="C23" t="s">
        <v>30</v>
      </c>
      <c r="D23" t="s">
        <v>6</v>
      </c>
      <c r="E23" t="s">
        <v>28</v>
      </c>
      <c r="F23" t="s">
        <v>0</v>
      </c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P23" s="72" t="s">
        <v>391</v>
      </c>
      <c r="AQ23" s="73" t="s">
        <v>421</v>
      </c>
      <c r="AR23" s="73">
        <v>1</v>
      </c>
      <c r="AS23" s="73">
        <v>1</v>
      </c>
      <c r="AT23" s="73">
        <v>2</v>
      </c>
      <c r="AU23" s="73">
        <v>0.5</v>
      </c>
      <c r="AV23" s="73">
        <v>0</v>
      </c>
      <c r="AW23" s="73"/>
      <c r="AX23" s="73"/>
      <c r="AY23" s="73"/>
      <c r="AZ23" s="73"/>
      <c r="BA23" s="73"/>
      <c r="BB23" s="73"/>
      <c r="BC23" s="73"/>
      <c r="BD23" s="73"/>
      <c r="BE23" s="73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</row>
    <row r="24" spans="1:70" ht="32" x14ac:dyDescent="0.2">
      <c r="A24" s="1" t="s">
        <v>98</v>
      </c>
      <c r="B24" s="42" t="s">
        <v>315</v>
      </c>
      <c r="C24" t="e">
        <f t="shared" ref="C24:C46" si="10">VLOOKUP(B24,$AA$4:$AN$36,7,FALSE)</f>
        <v>#N/A</v>
      </c>
      <c r="D24" t="e">
        <f t="shared" ref="D24:D46" si="11">VLOOKUP(B24,$AA$4:$AN$36,8,FALSE)</f>
        <v>#N/A</v>
      </c>
      <c r="E24" t="e">
        <f t="shared" ref="E24:E46" si="12">VLOOKUP(B24,$AA$4:$AN$36,9,FALSE)</f>
        <v>#N/A</v>
      </c>
      <c r="F24" t="e">
        <f t="shared" ref="F24:F46" si="13">VLOOKUP(B24,$AA$4:$AN$36,10,FALSE)</f>
        <v>#N/A</v>
      </c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P24" s="72" t="s">
        <v>392</v>
      </c>
      <c r="AQ24" s="73" t="s">
        <v>421</v>
      </c>
      <c r="AR24" s="73">
        <v>1</v>
      </c>
      <c r="AS24" s="73">
        <v>1</v>
      </c>
      <c r="AT24" s="73">
        <v>2</v>
      </c>
      <c r="AU24" s="73">
        <v>0.5</v>
      </c>
      <c r="AV24" s="73">
        <v>0</v>
      </c>
      <c r="AW24" s="73"/>
      <c r="AX24" s="73"/>
      <c r="AY24" s="73"/>
      <c r="AZ24" s="73"/>
      <c r="BA24" s="73"/>
      <c r="BB24" s="73"/>
      <c r="BC24" s="73"/>
      <c r="BD24" s="73"/>
      <c r="BE24" s="73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</row>
    <row r="25" spans="1:70" x14ac:dyDescent="0.2">
      <c r="A25" s="1" t="s">
        <v>98</v>
      </c>
      <c r="B25" s="42" t="s">
        <v>316</v>
      </c>
      <c r="C25">
        <f t="shared" si="10"/>
        <v>1</v>
      </c>
      <c r="D25">
        <f t="shared" si="11"/>
        <v>5</v>
      </c>
      <c r="E25">
        <f t="shared" si="12"/>
        <v>5</v>
      </c>
      <c r="F25">
        <f t="shared" si="13"/>
        <v>1</v>
      </c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P25" s="72" t="s">
        <v>316</v>
      </c>
      <c r="AQ25" s="73" t="s">
        <v>421</v>
      </c>
      <c r="AR25" s="73">
        <v>0</v>
      </c>
      <c r="AS25" s="73">
        <v>1</v>
      </c>
      <c r="AT25" s="73">
        <v>1</v>
      </c>
      <c r="AU25" s="73">
        <v>0</v>
      </c>
      <c r="AV25" s="73">
        <v>0</v>
      </c>
      <c r="AW25" s="73"/>
      <c r="AX25" s="73"/>
      <c r="AY25" s="73"/>
      <c r="AZ25" s="73"/>
      <c r="BA25" s="73"/>
      <c r="BB25" s="73"/>
      <c r="BC25" s="73"/>
      <c r="BD25" s="73"/>
      <c r="BE25" s="73">
        <v>1</v>
      </c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</row>
    <row r="26" spans="1:70" ht="32" x14ac:dyDescent="0.2">
      <c r="A26" s="1" t="s">
        <v>98</v>
      </c>
      <c r="B26" s="42" t="s">
        <v>317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P26" s="72" t="s">
        <v>340</v>
      </c>
      <c r="AQ26" s="73" t="s">
        <v>421</v>
      </c>
      <c r="AR26" s="73">
        <v>0</v>
      </c>
      <c r="AS26" s="73">
        <v>1</v>
      </c>
      <c r="AT26" s="73">
        <v>1</v>
      </c>
      <c r="AU26" s="73">
        <v>0</v>
      </c>
      <c r="AV26" s="73">
        <v>0</v>
      </c>
      <c r="AW26" s="73"/>
      <c r="AX26" s="73"/>
      <c r="AY26" s="73"/>
      <c r="AZ26" s="73"/>
      <c r="BA26" s="73"/>
      <c r="BB26" s="73"/>
      <c r="BC26" s="73"/>
      <c r="BD26" s="73"/>
      <c r="BE26" s="73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</row>
    <row r="27" spans="1:70" x14ac:dyDescent="0.2">
      <c r="A27" s="1" t="s">
        <v>98</v>
      </c>
      <c r="B27" s="42" t="s">
        <v>318</v>
      </c>
      <c r="C27">
        <f t="shared" si="10"/>
        <v>6</v>
      </c>
      <c r="D27">
        <f t="shared" si="11"/>
        <v>62</v>
      </c>
      <c r="E27">
        <f t="shared" si="12"/>
        <v>10.3</v>
      </c>
      <c r="F27">
        <f t="shared" si="13"/>
        <v>2</v>
      </c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P27" s="72" t="s">
        <v>350</v>
      </c>
      <c r="AQ27" s="73" t="s">
        <v>421</v>
      </c>
      <c r="AR27" s="73">
        <v>1</v>
      </c>
      <c r="AS27" s="73">
        <v>0</v>
      </c>
      <c r="AT27" s="73">
        <v>1</v>
      </c>
      <c r="AU27" s="73">
        <v>0</v>
      </c>
      <c r="AV27" s="73">
        <v>0</v>
      </c>
      <c r="AW27" s="73"/>
      <c r="AX27" s="73"/>
      <c r="AY27" s="73"/>
      <c r="AZ27" s="73"/>
      <c r="BA27" s="73"/>
      <c r="BB27" s="73"/>
      <c r="BC27" s="73"/>
      <c r="BD27" s="73"/>
      <c r="BE27" s="73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</row>
    <row r="28" spans="1:70" ht="32" x14ac:dyDescent="0.2">
      <c r="A28" s="1" t="s">
        <v>98</v>
      </c>
      <c r="B28" s="42" t="s">
        <v>319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P28" s="72" t="s">
        <v>355</v>
      </c>
      <c r="AQ28" s="73" t="s">
        <v>421</v>
      </c>
      <c r="AR28" s="73">
        <v>1</v>
      </c>
      <c r="AS28" s="73">
        <v>0</v>
      </c>
      <c r="AT28" s="73">
        <v>1</v>
      </c>
      <c r="AU28" s="73">
        <v>1</v>
      </c>
      <c r="AV28" s="73">
        <v>1</v>
      </c>
      <c r="AW28" s="73"/>
      <c r="AX28" s="73"/>
      <c r="AY28" s="73"/>
      <c r="AZ28" s="73"/>
      <c r="BA28" s="73"/>
      <c r="BB28" s="73"/>
      <c r="BC28" s="73"/>
      <c r="BD28" s="73"/>
      <c r="BE28" s="73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</row>
    <row r="29" spans="1:70" ht="30" x14ac:dyDescent="0.2">
      <c r="A29" s="1" t="s">
        <v>98</v>
      </c>
      <c r="B29" s="42" t="s">
        <v>320</v>
      </c>
      <c r="C29">
        <f t="shared" si="10"/>
        <v>1</v>
      </c>
      <c r="D29">
        <f t="shared" si="11"/>
        <v>13</v>
      </c>
      <c r="E29">
        <f t="shared" si="12"/>
        <v>13</v>
      </c>
      <c r="F29">
        <f t="shared" si="13"/>
        <v>0</v>
      </c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P29" s="72" t="s">
        <v>362</v>
      </c>
      <c r="AQ29" s="73" t="s">
        <v>421</v>
      </c>
      <c r="AR29" s="73">
        <v>1</v>
      </c>
      <c r="AS29" s="73">
        <v>0</v>
      </c>
      <c r="AT29" s="73">
        <v>1</v>
      </c>
      <c r="AU29" s="73">
        <v>1</v>
      </c>
      <c r="AV29" s="73">
        <v>1</v>
      </c>
      <c r="AW29" s="73"/>
      <c r="AX29" s="73"/>
      <c r="AY29" s="73"/>
      <c r="AZ29" s="73"/>
      <c r="BA29" s="73"/>
      <c r="BB29" s="73"/>
      <c r="BC29" s="73"/>
      <c r="BD29" s="73"/>
      <c r="BE29" s="73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</row>
    <row r="30" spans="1:70" x14ac:dyDescent="0.2">
      <c r="A30" s="1" t="s">
        <v>98</v>
      </c>
      <c r="B30" s="42" t="s">
        <v>321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P30" s="72" t="s">
        <v>381</v>
      </c>
      <c r="AQ30" s="73" t="s">
        <v>421</v>
      </c>
      <c r="AR30" s="73">
        <v>0</v>
      </c>
      <c r="AS30" s="73">
        <v>1</v>
      </c>
      <c r="AT30" s="73">
        <v>1</v>
      </c>
      <c r="AU30" s="73">
        <v>0</v>
      </c>
      <c r="AV30" s="73">
        <v>0</v>
      </c>
      <c r="AW30" s="73"/>
      <c r="AX30" s="73"/>
      <c r="AY30" s="73"/>
      <c r="AZ30" s="73"/>
      <c r="BA30" s="73"/>
      <c r="BB30" s="73"/>
      <c r="BC30" s="73"/>
      <c r="BD30" s="73"/>
      <c r="BE30" s="73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</row>
    <row r="31" spans="1:70" ht="32" x14ac:dyDescent="0.2">
      <c r="A31" s="1" t="s">
        <v>98</v>
      </c>
      <c r="B31" s="42" t="s">
        <v>322</v>
      </c>
      <c r="C31">
        <f t="shared" si="10"/>
        <v>2</v>
      </c>
      <c r="D31">
        <f t="shared" si="11"/>
        <v>75</v>
      </c>
      <c r="E31">
        <f t="shared" si="12"/>
        <v>37.5</v>
      </c>
      <c r="F31">
        <f t="shared" si="13"/>
        <v>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P31" s="72" t="s">
        <v>393</v>
      </c>
      <c r="AQ31" s="73" t="s">
        <v>421</v>
      </c>
      <c r="AR31" s="73">
        <v>1</v>
      </c>
      <c r="AS31" s="73">
        <v>0</v>
      </c>
      <c r="AT31" s="73">
        <v>1</v>
      </c>
      <c r="AU31" s="73">
        <v>1</v>
      </c>
      <c r="AV31" s="73">
        <v>1</v>
      </c>
      <c r="AW31" s="73"/>
      <c r="AX31" s="73"/>
      <c r="AY31" s="73"/>
      <c r="AZ31" s="73"/>
      <c r="BA31" s="73"/>
      <c r="BB31" s="73"/>
      <c r="BC31" s="73"/>
      <c r="BD31" s="73"/>
      <c r="BE31" s="73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</row>
    <row r="32" spans="1:70" ht="32" x14ac:dyDescent="0.2">
      <c r="A32" s="1" t="s">
        <v>98</v>
      </c>
      <c r="B32" s="42" t="s">
        <v>323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P32" s="72" t="s">
        <v>431</v>
      </c>
      <c r="AQ32" s="73" t="s">
        <v>421</v>
      </c>
      <c r="AR32" s="73">
        <v>0</v>
      </c>
      <c r="AS32" s="73">
        <v>1</v>
      </c>
      <c r="AT32" s="73">
        <v>1</v>
      </c>
      <c r="AU32" s="73">
        <v>0</v>
      </c>
      <c r="AV32" s="73">
        <v>0</v>
      </c>
      <c r="AW32" s="73"/>
      <c r="AX32" s="73"/>
      <c r="AY32" s="73"/>
      <c r="AZ32" s="73"/>
      <c r="BA32" s="73"/>
      <c r="BB32" s="73"/>
      <c r="BC32" s="73"/>
      <c r="BD32" s="73"/>
      <c r="BE32" s="73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</row>
    <row r="33" spans="1:70" ht="30" x14ac:dyDescent="0.2">
      <c r="A33" s="1" t="s">
        <v>98</v>
      </c>
      <c r="B33" s="42" t="s">
        <v>324</v>
      </c>
      <c r="C33">
        <f t="shared" si="10"/>
        <v>4</v>
      </c>
      <c r="D33">
        <f t="shared" si="11"/>
        <v>28</v>
      </c>
      <c r="E33">
        <f t="shared" si="12"/>
        <v>7</v>
      </c>
      <c r="F33">
        <f t="shared" si="13"/>
        <v>0</v>
      </c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</row>
    <row r="34" spans="1:70" ht="30" x14ac:dyDescent="0.2">
      <c r="A34" s="1" t="s">
        <v>98</v>
      </c>
      <c r="B34" s="42" t="s">
        <v>325</v>
      </c>
      <c r="C34">
        <f t="shared" si="10"/>
        <v>6</v>
      </c>
      <c r="D34">
        <f t="shared" si="11"/>
        <v>156</v>
      </c>
      <c r="E34">
        <f t="shared" si="12"/>
        <v>26</v>
      </c>
      <c r="F34">
        <f t="shared" si="13"/>
        <v>2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</row>
    <row r="35" spans="1:70" x14ac:dyDescent="0.2">
      <c r="A35" s="1" t="s">
        <v>98</v>
      </c>
      <c r="B35" s="42" t="s">
        <v>326</v>
      </c>
      <c r="C35">
        <f t="shared" si="10"/>
        <v>1</v>
      </c>
      <c r="D35">
        <f t="shared" si="11"/>
        <v>41</v>
      </c>
      <c r="E35">
        <f t="shared" si="12"/>
        <v>41</v>
      </c>
      <c r="F35">
        <f t="shared" si="13"/>
        <v>0</v>
      </c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</row>
    <row r="36" spans="1:70" x14ac:dyDescent="0.2">
      <c r="A36" s="1" t="s">
        <v>98</v>
      </c>
      <c r="B36" s="42" t="s">
        <v>327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</row>
    <row r="37" spans="1:70" x14ac:dyDescent="0.2">
      <c r="A37" s="1" t="s">
        <v>98</v>
      </c>
      <c r="B37" s="42" t="s">
        <v>328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</row>
    <row r="38" spans="1:70" ht="30" x14ac:dyDescent="0.2">
      <c r="A38" s="1" t="s">
        <v>98</v>
      </c>
      <c r="B38" s="42" t="s">
        <v>329</v>
      </c>
      <c r="C38">
        <f t="shared" si="10"/>
        <v>1</v>
      </c>
      <c r="D38">
        <f t="shared" si="11"/>
        <v>17</v>
      </c>
      <c r="E38">
        <f t="shared" si="12"/>
        <v>17</v>
      </c>
      <c r="F38">
        <f t="shared" si="13"/>
        <v>0</v>
      </c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</row>
    <row r="39" spans="1:70" x14ac:dyDescent="0.2">
      <c r="A39" s="1" t="s">
        <v>78</v>
      </c>
      <c r="B39" s="42" t="s">
        <v>330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</row>
    <row r="40" spans="1:70" x14ac:dyDescent="0.2">
      <c r="A40" s="1" t="s">
        <v>78</v>
      </c>
      <c r="B40" s="42" t="s">
        <v>331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</row>
    <row r="41" spans="1:70" x14ac:dyDescent="0.2">
      <c r="A41" s="1" t="s">
        <v>78</v>
      </c>
      <c r="B41" s="42" t="s">
        <v>332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</row>
    <row r="42" spans="1:70" ht="30" x14ac:dyDescent="0.2">
      <c r="A42" s="1" t="s">
        <v>78</v>
      </c>
      <c r="B42" s="42" t="s">
        <v>333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</row>
    <row r="43" spans="1:70" x14ac:dyDescent="0.2">
      <c r="A43" s="1" t="s">
        <v>78</v>
      </c>
      <c r="B43" s="42" t="s">
        <v>334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</row>
    <row r="44" spans="1:70" x14ac:dyDescent="0.2">
      <c r="A44" s="1" t="s">
        <v>78</v>
      </c>
      <c r="B44" s="42" t="s">
        <v>335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</row>
    <row r="45" spans="1:70" x14ac:dyDescent="0.2">
      <c r="A45" s="1" t="s">
        <v>78</v>
      </c>
      <c r="B45" s="42" t="s">
        <v>336</v>
      </c>
      <c r="C45">
        <f t="shared" si="10"/>
        <v>1</v>
      </c>
      <c r="D45">
        <f t="shared" si="11"/>
        <v>11</v>
      </c>
      <c r="E45">
        <f t="shared" si="12"/>
        <v>11</v>
      </c>
      <c r="F45">
        <f t="shared" si="13"/>
        <v>0</v>
      </c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</row>
    <row r="46" spans="1:70" ht="30" x14ac:dyDescent="0.2">
      <c r="A46" s="1" t="s">
        <v>78</v>
      </c>
      <c r="B46" s="42" t="s">
        <v>337</v>
      </c>
      <c r="C46">
        <f t="shared" si="10"/>
        <v>0</v>
      </c>
      <c r="D46">
        <f t="shared" si="11"/>
        <v>0</v>
      </c>
      <c r="E46">
        <f t="shared" si="12"/>
        <v>0</v>
      </c>
      <c r="F46">
        <f t="shared" si="13"/>
        <v>0</v>
      </c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</row>
    <row r="47" spans="1:70" x14ac:dyDescent="0.2">
      <c r="A47" s="1"/>
      <c r="B47" s="42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</row>
    <row r="48" spans="1:70" x14ac:dyDescent="0.2">
      <c r="A48" s="1"/>
      <c r="B48" s="42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</row>
    <row r="49" spans="1:70" x14ac:dyDescent="0.2">
      <c r="A49" s="1"/>
      <c r="B49" s="42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</row>
    <row r="50" spans="1:70" x14ac:dyDescent="0.2">
      <c r="A50" s="1"/>
      <c r="B50" s="42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</row>
    <row r="51" spans="1:70" ht="25" x14ac:dyDescent="0.3">
      <c r="A51" s="12" t="s">
        <v>47</v>
      </c>
      <c r="B51" s="42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</row>
    <row r="52" spans="1:70" x14ac:dyDescent="0.2">
      <c r="A52" s="1" t="s">
        <v>1</v>
      </c>
      <c r="B52" s="42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</row>
    <row r="53" spans="1:70" ht="30" x14ac:dyDescent="0.2">
      <c r="A53" s="1" t="s">
        <v>84</v>
      </c>
      <c r="B53" s="42" t="s">
        <v>338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</row>
    <row r="54" spans="1:70" x14ac:dyDescent="0.2">
      <c r="A54" s="1" t="s">
        <v>90</v>
      </c>
      <c r="B54" s="42" t="s">
        <v>339</v>
      </c>
      <c r="C54" t="e">
        <f t="shared" ref="C54:C109" si="14">VLOOKUP(B54,$AP$4:$BE$256,3,FALSE)</f>
        <v>#N/A</v>
      </c>
      <c r="D54" t="e">
        <f t="shared" ref="D54:D109" si="15">VLOOKUP(B54,$AP$4:$BE$256,4,FALSE)</f>
        <v>#N/A</v>
      </c>
      <c r="E54" t="e">
        <f t="shared" ref="E54:E109" si="16">VLOOKUP(B54,$AP$4:$BE$256,5,FALSE)</f>
        <v>#N/A</v>
      </c>
      <c r="F54" t="e">
        <f t="shared" ref="F54:F109" si="17">VLOOKUP(B54,$AP$4:$BE$256,6,FALSE)</f>
        <v>#N/A</v>
      </c>
      <c r="G54" t="e">
        <f t="shared" ref="G54:G109" si="18">VLOOKUP(B54,$AP$4:$BE$256,7,FALSE)</f>
        <v>#N/A</v>
      </c>
      <c r="H54" t="e">
        <f t="shared" ref="H54:H109" si="19">VLOOKUP(B54,$AP$4:$BE$256,8,FALSE)</f>
        <v>#N/A</v>
      </c>
      <c r="I54" t="e">
        <f t="shared" ref="I54:I109" si="20">VLOOKUP(B54,$AP$4:$BE$256,12,FALSE)</f>
        <v>#N/A</v>
      </c>
      <c r="J54" t="e">
        <f t="shared" ref="J54:J109" si="21">VLOOKUP(B54,$AP$4:$BE$256,11,FALSE)</f>
        <v>#N/A</v>
      </c>
      <c r="K54" t="e">
        <f t="shared" ref="K54:K109" si="22">VLOOKUP(B54,$AP$4:$BE$256,13,FALSE)</f>
        <v>#N/A</v>
      </c>
      <c r="L54" t="e">
        <f t="shared" ref="L54:L109" si="23">VLOOKUP(B54,$AP$4:$BE$256,16,FALSE)</f>
        <v>#N/A</v>
      </c>
      <c r="M54" t="e">
        <f t="shared" ref="M54:M109" si="24">VLOOKUP(B54,$AP$4:$BE$256,15,FALSE)</f>
        <v>#N/A</v>
      </c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</row>
    <row r="55" spans="1:70" x14ac:dyDescent="0.2">
      <c r="A55" s="1" t="s">
        <v>101</v>
      </c>
      <c r="B55" s="42" t="s">
        <v>340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</row>
    <row r="56" spans="1:70" x14ac:dyDescent="0.2">
      <c r="A56" s="1" t="s">
        <v>84</v>
      </c>
      <c r="B56" s="42" t="s">
        <v>341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</row>
    <row r="57" spans="1:70" x14ac:dyDescent="0.2">
      <c r="A57" s="1" t="s">
        <v>84</v>
      </c>
      <c r="B57" s="42" t="s">
        <v>342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</row>
    <row r="58" spans="1:70" x14ac:dyDescent="0.2">
      <c r="A58" s="1" t="s">
        <v>90</v>
      </c>
      <c r="B58" s="42" t="s">
        <v>343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</row>
    <row r="59" spans="1:70" x14ac:dyDescent="0.2">
      <c r="A59" s="1" t="s">
        <v>90</v>
      </c>
      <c r="B59" s="42" t="s">
        <v>344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</row>
    <row r="60" spans="1:70" ht="30" x14ac:dyDescent="0.2">
      <c r="A60" s="1" t="s">
        <v>124</v>
      </c>
      <c r="B60" s="42" t="s">
        <v>345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</row>
    <row r="61" spans="1:70" ht="30" x14ac:dyDescent="0.2">
      <c r="A61" s="1" t="s">
        <v>84</v>
      </c>
      <c r="B61" s="42" t="s">
        <v>346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</row>
    <row r="62" spans="1:70" x14ac:dyDescent="0.2">
      <c r="A62" s="1" t="s">
        <v>133</v>
      </c>
      <c r="B62" s="42" t="s">
        <v>347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70" ht="30" x14ac:dyDescent="0.2">
      <c r="A63" s="1" t="s">
        <v>133</v>
      </c>
      <c r="B63" s="42" t="s">
        <v>348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70" x14ac:dyDescent="0.2">
      <c r="A64" s="1" t="s">
        <v>101</v>
      </c>
      <c r="B64" s="42" t="s">
        <v>349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1.5</v>
      </c>
      <c r="G64">
        <f t="shared" si="18"/>
        <v>1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1</v>
      </c>
      <c r="M64">
        <f t="shared" si="24"/>
        <v>0</v>
      </c>
    </row>
    <row r="65" spans="1:13" x14ac:dyDescent="0.2">
      <c r="A65" s="1" t="s">
        <v>124</v>
      </c>
      <c r="B65" s="42" t="s">
        <v>350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x14ac:dyDescent="0.2">
      <c r="A66" s="1" t="s">
        <v>101</v>
      </c>
      <c r="B66" s="42" t="s">
        <v>351</v>
      </c>
      <c r="C66">
        <f t="shared" si="14"/>
        <v>3</v>
      </c>
      <c r="D66">
        <f t="shared" si="15"/>
        <v>2</v>
      </c>
      <c r="E66">
        <f t="shared" si="16"/>
        <v>5</v>
      </c>
      <c r="F66">
        <f t="shared" si="17"/>
        <v>2.5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ht="30" x14ac:dyDescent="0.2">
      <c r="A67" s="1" t="s">
        <v>124</v>
      </c>
      <c r="B67" s="42" t="s">
        <v>352</v>
      </c>
      <c r="C67">
        <f t="shared" si="14"/>
        <v>3</v>
      </c>
      <c r="D67">
        <f t="shared" si="15"/>
        <v>0</v>
      </c>
      <c r="E67">
        <f t="shared" si="16"/>
        <v>3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1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x14ac:dyDescent="0.2">
      <c r="A68" s="1" t="s">
        <v>101</v>
      </c>
      <c r="B68" s="42" t="s">
        <v>353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90</v>
      </c>
      <c r="B69" s="42" t="s">
        <v>354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133</v>
      </c>
      <c r="B70" s="42" t="s">
        <v>355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84</v>
      </c>
      <c r="B71" s="42" t="s">
        <v>356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133</v>
      </c>
      <c r="B72" s="42" t="s">
        <v>357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84</v>
      </c>
      <c r="B73" s="42" t="s">
        <v>358</v>
      </c>
      <c r="C73">
        <f t="shared" si="14"/>
        <v>2</v>
      </c>
      <c r="D73">
        <f t="shared" si="15"/>
        <v>0</v>
      </c>
      <c r="E73">
        <f t="shared" si="16"/>
        <v>2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90</v>
      </c>
      <c r="B74" s="42" t="s">
        <v>359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180</v>
      </c>
      <c r="B75" s="42" t="s">
        <v>360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90</v>
      </c>
      <c r="B76" s="42" t="s">
        <v>361</v>
      </c>
      <c r="C76">
        <f t="shared" si="14"/>
        <v>2</v>
      </c>
      <c r="D76">
        <f t="shared" si="15"/>
        <v>2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180</v>
      </c>
      <c r="B77" s="42" t="s">
        <v>362</v>
      </c>
      <c r="C77">
        <f t="shared" si="14"/>
        <v>1</v>
      </c>
      <c r="D77">
        <f t="shared" si="15"/>
        <v>0</v>
      </c>
      <c r="E77">
        <f t="shared" si="16"/>
        <v>1</v>
      </c>
      <c r="F77">
        <f t="shared" si="17"/>
        <v>1</v>
      </c>
      <c r="G77">
        <f t="shared" si="18"/>
        <v>1</v>
      </c>
      <c r="H77">
        <f t="shared" si="19"/>
        <v>0</v>
      </c>
      <c r="I77">
        <f t="shared" si="20"/>
        <v>0</v>
      </c>
      <c r="J77">
        <f t="shared" si="21"/>
        <v>0</v>
      </c>
      <c r="K77">
        <f t="shared" si="22"/>
        <v>0</v>
      </c>
      <c r="L77">
        <f t="shared" si="23"/>
        <v>0</v>
      </c>
      <c r="M77">
        <f t="shared" si="24"/>
        <v>0</v>
      </c>
    </row>
    <row r="78" spans="1:13" x14ac:dyDescent="0.2">
      <c r="A78" s="1" t="s">
        <v>90</v>
      </c>
      <c r="B78" s="42" t="s">
        <v>363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90</v>
      </c>
      <c r="B79" s="42" t="s">
        <v>364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0</v>
      </c>
      <c r="G79">
        <f t="shared" si="18"/>
        <v>0</v>
      </c>
      <c r="H79">
        <f t="shared" si="19"/>
        <v>1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133</v>
      </c>
      <c r="B80" s="42" t="s">
        <v>365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1</v>
      </c>
      <c r="I80">
        <f t="shared" si="20"/>
        <v>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x14ac:dyDescent="0.2">
      <c r="A81" s="1" t="s">
        <v>101</v>
      </c>
      <c r="B81" s="42" t="s">
        <v>366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124</v>
      </c>
      <c r="B82" s="42" t="s">
        <v>367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124</v>
      </c>
      <c r="B83" s="42" t="s">
        <v>368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216</v>
      </c>
      <c r="B84" s="42" t="s">
        <v>369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2" t="s">
        <v>370</v>
      </c>
      <c r="C85">
        <f t="shared" si="14"/>
        <v>5</v>
      </c>
      <c r="D85">
        <f t="shared" si="15"/>
        <v>0</v>
      </c>
      <c r="E85">
        <f t="shared" si="16"/>
        <v>5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1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84</v>
      </c>
      <c r="B86" s="42" t="s">
        <v>371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133</v>
      </c>
      <c r="B87" s="42" t="s">
        <v>372</v>
      </c>
      <c r="C87">
        <f t="shared" si="14"/>
        <v>0</v>
      </c>
      <c r="D87">
        <f t="shared" si="15"/>
        <v>2</v>
      </c>
      <c r="E87">
        <f t="shared" si="16"/>
        <v>2</v>
      </c>
      <c r="F87">
        <f t="shared" si="17"/>
        <v>0.5</v>
      </c>
      <c r="G87">
        <f t="shared" si="18"/>
        <v>0</v>
      </c>
      <c r="H87">
        <f t="shared" si="19"/>
        <v>0</v>
      </c>
      <c r="I87">
        <f t="shared" si="20"/>
        <v>1</v>
      </c>
      <c r="J87">
        <f t="shared" si="21"/>
        <v>0</v>
      </c>
      <c r="K87">
        <f t="shared" si="22"/>
        <v>0</v>
      </c>
      <c r="L87">
        <f t="shared" si="23"/>
        <v>0</v>
      </c>
      <c r="M87">
        <f t="shared" si="24"/>
        <v>0</v>
      </c>
    </row>
    <row r="88" spans="1:13" x14ac:dyDescent="0.2">
      <c r="A88" s="1" t="s">
        <v>90</v>
      </c>
      <c r="B88" s="42" t="s">
        <v>373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101</v>
      </c>
      <c r="B89" s="42" t="s">
        <v>374</v>
      </c>
      <c r="C89">
        <f t="shared" si="14"/>
        <v>1</v>
      </c>
      <c r="D89">
        <f t="shared" si="15"/>
        <v>1</v>
      </c>
      <c r="E89">
        <f t="shared" si="16"/>
        <v>2</v>
      </c>
      <c r="F89">
        <f t="shared" si="17"/>
        <v>1</v>
      </c>
      <c r="G89">
        <f t="shared" si="18"/>
        <v>0</v>
      </c>
      <c r="H89">
        <f t="shared" si="19"/>
        <v>1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133</v>
      </c>
      <c r="B90" s="42" t="s">
        <v>375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101</v>
      </c>
      <c r="B91" s="42" t="s">
        <v>376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124</v>
      </c>
      <c r="B92" s="42" t="s">
        <v>377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84</v>
      </c>
      <c r="B93" s="42" t="s">
        <v>378</v>
      </c>
      <c r="C93">
        <f t="shared" si="14"/>
        <v>3</v>
      </c>
      <c r="D93">
        <f t="shared" si="15"/>
        <v>1</v>
      </c>
      <c r="E93">
        <f t="shared" si="16"/>
        <v>4</v>
      </c>
      <c r="F93">
        <f t="shared" si="17"/>
        <v>1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1</v>
      </c>
      <c r="M93">
        <f t="shared" si="24"/>
        <v>0</v>
      </c>
    </row>
    <row r="94" spans="1:13" x14ac:dyDescent="0.2">
      <c r="A94" s="1" t="s">
        <v>90</v>
      </c>
      <c r="B94" s="42" t="s">
        <v>379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90</v>
      </c>
      <c r="B95" s="42" t="s">
        <v>380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1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x14ac:dyDescent="0.2">
      <c r="A96" s="1" t="s">
        <v>90</v>
      </c>
      <c r="B96" s="42" t="s">
        <v>381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90</v>
      </c>
      <c r="B97" s="42" t="s">
        <v>382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124</v>
      </c>
      <c r="B98" s="42" t="s">
        <v>383</v>
      </c>
      <c r="C98">
        <f t="shared" si="14"/>
        <v>2</v>
      </c>
      <c r="D98">
        <f t="shared" si="15"/>
        <v>0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101</v>
      </c>
      <c r="B99" s="42" t="s">
        <v>384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84</v>
      </c>
      <c r="B100" s="42" t="s">
        <v>385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x14ac:dyDescent="0.2">
      <c r="A101" s="1" t="s">
        <v>84</v>
      </c>
      <c r="B101" s="42" t="s">
        <v>386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ht="30" x14ac:dyDescent="0.2">
      <c r="A102" s="1" t="s">
        <v>90</v>
      </c>
      <c r="B102" s="42" t="s">
        <v>387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 t="s">
        <v>90</v>
      </c>
      <c r="B103" s="42" t="s">
        <v>388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84</v>
      </c>
      <c r="B104" s="42" t="s">
        <v>389</v>
      </c>
      <c r="C104">
        <f t="shared" si="14"/>
        <v>2</v>
      </c>
      <c r="D104">
        <f t="shared" si="15"/>
        <v>1</v>
      </c>
      <c r="E104">
        <f t="shared" si="16"/>
        <v>3</v>
      </c>
      <c r="F104">
        <f t="shared" si="17"/>
        <v>0.5</v>
      </c>
      <c r="G104">
        <f t="shared" si="18"/>
        <v>0</v>
      </c>
      <c r="H104">
        <f t="shared" si="19"/>
        <v>0</v>
      </c>
      <c r="I104">
        <f t="shared" si="20"/>
        <v>1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90</v>
      </c>
      <c r="B105" s="42" t="s">
        <v>390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ht="30" x14ac:dyDescent="0.2">
      <c r="A106" s="1" t="s">
        <v>133</v>
      </c>
      <c r="B106" s="42" t="s">
        <v>391</v>
      </c>
      <c r="C106">
        <f t="shared" si="14"/>
        <v>1</v>
      </c>
      <c r="D106">
        <f t="shared" si="15"/>
        <v>1</v>
      </c>
      <c r="E106">
        <f t="shared" si="16"/>
        <v>2</v>
      </c>
      <c r="F106">
        <f t="shared" si="17"/>
        <v>0.5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</row>
    <row r="107" spans="1:13" x14ac:dyDescent="0.2">
      <c r="A107" s="1" t="s">
        <v>90</v>
      </c>
      <c r="B107" s="42" t="s">
        <v>392</v>
      </c>
      <c r="C107">
        <f t="shared" si="14"/>
        <v>1</v>
      </c>
      <c r="D107">
        <f t="shared" si="15"/>
        <v>1</v>
      </c>
      <c r="E107">
        <f t="shared" si="16"/>
        <v>2</v>
      </c>
      <c r="F107">
        <f t="shared" si="17"/>
        <v>0.5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</row>
    <row r="108" spans="1:13" ht="30" x14ac:dyDescent="0.2">
      <c r="A108" s="1" t="s">
        <v>133</v>
      </c>
      <c r="B108" s="42" t="s">
        <v>393</v>
      </c>
      <c r="C108">
        <f t="shared" si="14"/>
        <v>1</v>
      </c>
      <c r="D108">
        <f t="shared" si="15"/>
        <v>0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9"/>
        <v>0</v>
      </c>
      <c r="I108">
        <f t="shared" si="20"/>
        <v>0</v>
      </c>
      <c r="J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</row>
    <row r="109" spans="1:13" ht="30" x14ac:dyDescent="0.2">
      <c r="A109" s="1" t="s">
        <v>124</v>
      </c>
      <c r="B109" s="42" t="s">
        <v>394</v>
      </c>
      <c r="C109">
        <f t="shared" si="14"/>
        <v>0</v>
      </c>
      <c r="D109">
        <f t="shared" si="15"/>
        <v>1</v>
      </c>
      <c r="E109">
        <f t="shared" si="16"/>
        <v>1</v>
      </c>
      <c r="F109">
        <f t="shared" si="17"/>
        <v>0</v>
      </c>
      <c r="G109">
        <f t="shared" si="18"/>
        <v>0</v>
      </c>
      <c r="H109">
        <f t="shared" si="19"/>
        <v>0</v>
      </c>
      <c r="I109">
        <f t="shared" si="20"/>
        <v>0</v>
      </c>
      <c r="J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</row>
    <row r="110" spans="1:13" x14ac:dyDescent="0.2">
      <c r="A110" s="1"/>
      <c r="B110" s="42"/>
    </row>
    <row r="111" spans="1:13" ht="25" x14ac:dyDescent="0.3">
      <c r="A111" s="12" t="s">
        <v>40</v>
      </c>
      <c r="B111" s="42"/>
    </row>
    <row r="112" spans="1:13" ht="17" x14ac:dyDescent="0.2">
      <c r="A112" s="7" t="s">
        <v>1</v>
      </c>
      <c r="B112" s="42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x14ac:dyDescent="0.2">
      <c r="A113" s="1" t="s">
        <v>164</v>
      </c>
      <c r="B113" s="42" t="s">
        <v>395</v>
      </c>
      <c r="C113">
        <f t="shared" ref="C113:C118" si="25">VLOOKUP(B113,$BG$4:$BR$15,3,FALSE)</f>
        <v>3</v>
      </c>
      <c r="D113">
        <f>VLOOKUP(B113,$BG$4:$BR$6,4,FALSE)</f>
        <v>3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3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x14ac:dyDescent="0.2">
      <c r="A114" s="1" t="s">
        <v>189</v>
      </c>
      <c r="B114" s="42" t="s">
        <v>396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164</v>
      </c>
      <c r="B115" s="42" t="s">
        <v>397</v>
      </c>
      <c r="C115">
        <f t="shared" si="25"/>
        <v>5</v>
      </c>
      <c r="D115">
        <f t="shared" si="26"/>
        <v>5</v>
      </c>
      <c r="E115">
        <f t="shared" si="27"/>
        <v>1</v>
      </c>
      <c r="F115">
        <f t="shared" si="28"/>
        <v>1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ht="30" x14ac:dyDescent="0.2">
      <c r="A116" s="1" t="s">
        <v>189</v>
      </c>
      <c r="B116" s="42" t="s">
        <v>398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164</v>
      </c>
      <c r="B117" s="42" t="s">
        <v>399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189</v>
      </c>
      <c r="B118" s="42" t="s">
        <v>400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187</v>
      </c>
      <c r="J118">
        <f t="shared" si="32"/>
        <v>37.4</v>
      </c>
    </row>
    <row r="119" spans="1:10" x14ac:dyDescent="0.2">
      <c r="A119" s="1"/>
      <c r="B119" s="42"/>
    </row>
    <row r="120" spans="1:10" x14ac:dyDescent="0.2">
      <c r="A120" s="1"/>
      <c r="B120" s="42"/>
    </row>
    <row r="121" spans="1:10" x14ac:dyDescent="0.2">
      <c r="A121" s="1"/>
      <c r="B121" s="42"/>
    </row>
    <row r="122" spans="1:10" x14ac:dyDescent="0.2">
      <c r="A122" s="1"/>
      <c r="B122" s="42"/>
    </row>
    <row r="123" spans="1:10" x14ac:dyDescent="0.2">
      <c r="A123" s="1"/>
      <c r="B123" s="42"/>
    </row>
    <row r="124" spans="1:10" x14ac:dyDescent="0.2">
      <c r="A124" s="1"/>
      <c r="B124" s="42"/>
    </row>
    <row r="125" spans="1:10" x14ac:dyDescent="0.2">
      <c r="A125" s="1"/>
      <c r="B125" s="42"/>
    </row>
    <row r="126" spans="1:10" x14ac:dyDescent="0.2">
      <c r="A126" s="1"/>
      <c r="B126" s="42"/>
    </row>
    <row r="127" spans="1:10" x14ac:dyDescent="0.2">
      <c r="A127" s="1"/>
      <c r="B127" s="42"/>
    </row>
    <row r="128" spans="1:10" x14ac:dyDescent="0.2">
      <c r="A128" s="1"/>
      <c r="B128" s="42"/>
    </row>
    <row r="129" spans="1:2" x14ac:dyDescent="0.2">
      <c r="A129" s="1"/>
      <c r="B129" s="42"/>
    </row>
    <row r="130" spans="1:2" x14ac:dyDescent="0.2">
      <c r="A130" s="1"/>
      <c r="B130" s="42"/>
    </row>
    <row r="131" spans="1:2" x14ac:dyDescent="0.2">
      <c r="A131" s="1"/>
      <c r="B131" s="42"/>
    </row>
    <row r="132" spans="1:2" x14ac:dyDescent="0.2">
      <c r="A132" s="1"/>
      <c r="B132" s="42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Depth</vt:lpstr>
      <vt:lpstr>2018-1</vt:lpstr>
      <vt:lpstr>2018-2</vt:lpstr>
      <vt:lpstr>2018-3</vt:lpstr>
      <vt:lpstr>2018-4</vt:lpstr>
      <vt:lpstr>2018-5</vt:lpstr>
      <vt:lpstr>2018-6</vt:lpstr>
      <vt:lpstr>2018-7</vt:lpstr>
      <vt:lpstr>2018-8</vt:lpstr>
      <vt:lpstr>2018-9</vt:lpstr>
      <vt:lpstr>2018-10</vt:lpstr>
      <vt:lpstr>2018-11</vt:lpstr>
      <vt:lpstr>2018-12</vt:lpstr>
      <vt:lpstr>2018-13</vt:lpstr>
      <vt:lpstr>2018-14</vt:lpstr>
      <vt:lpstr>2018-15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2019-11-26T19:31:29Z</dcterms:modified>
</cp:coreProperties>
</file>