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Clemson_Football_Analysis\"/>
    </mc:Choice>
  </mc:AlternateContent>
  <xr:revisionPtr revIDLastSave="0" documentId="13_ncr:1_{6C970EB0-953B-452C-84AA-25EFB56AAAF7}" xr6:coauthVersionLast="43" xr6:coauthVersionMax="43" xr10:uidLastSave="{00000000-0000-0000-0000-000000000000}"/>
  <bookViews>
    <workbookView xWindow="3510" yWindow="1815" windowWidth="21450" windowHeight="14385" activeTab="1" xr2:uid="{CC753E6D-A7ED-C14A-9FDA-6FF942EF45A5}"/>
  </bookViews>
  <sheets>
    <sheet name="Blank Depth" sheetId="2" r:id="rId1"/>
    <sheet name="BLANK-GAME" sheetId="11" r:id="rId2"/>
  </sheets>
  <externalReferences>
    <externalReference r:id="rId3"/>
  </externalReferences>
  <definedNames>
    <definedName name="_xlnm._FilterDatabase" localSheetId="0" hidden="1">'Blank Depth'!$A$1:$B$122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4" i="11" l="1"/>
  <c r="D54" i="11"/>
  <c r="E54" i="11"/>
  <c r="F54" i="11"/>
  <c r="G54" i="11"/>
  <c r="H54" i="11"/>
  <c r="I54" i="11"/>
  <c r="J54" i="11"/>
  <c r="K54" i="11"/>
  <c r="L54" i="11"/>
  <c r="M54" i="11"/>
  <c r="C55" i="11"/>
  <c r="D55" i="11"/>
  <c r="E55" i="11"/>
  <c r="F55" i="11"/>
  <c r="G55" i="11"/>
  <c r="H55" i="11"/>
  <c r="I55" i="11"/>
  <c r="J55" i="11"/>
  <c r="K55" i="11"/>
  <c r="L55" i="11"/>
  <c r="M55" i="11"/>
  <c r="C56" i="11"/>
  <c r="D56" i="11"/>
  <c r="E56" i="11"/>
  <c r="F56" i="11"/>
  <c r="G56" i="11"/>
  <c r="H56" i="11"/>
  <c r="I56" i="11"/>
  <c r="J56" i="11"/>
  <c r="K56" i="11"/>
  <c r="L56" i="11"/>
  <c r="M56" i="11"/>
  <c r="C57" i="11"/>
  <c r="D57" i="11"/>
  <c r="E57" i="11"/>
  <c r="F57" i="11"/>
  <c r="G57" i="11"/>
  <c r="H57" i="11"/>
  <c r="I57" i="11"/>
  <c r="J57" i="11"/>
  <c r="K57" i="11"/>
  <c r="L57" i="11"/>
  <c r="M57" i="11"/>
  <c r="C58" i="11"/>
  <c r="D58" i="11"/>
  <c r="E58" i="11"/>
  <c r="F58" i="11"/>
  <c r="G58" i="11"/>
  <c r="H58" i="11"/>
  <c r="I58" i="11"/>
  <c r="J58" i="11"/>
  <c r="K58" i="11"/>
  <c r="L58" i="11"/>
  <c r="M58" i="11"/>
  <c r="C59" i="11"/>
  <c r="D59" i="11"/>
  <c r="E59" i="11"/>
  <c r="F59" i="11"/>
  <c r="G59" i="11"/>
  <c r="H59" i="11"/>
  <c r="I59" i="11"/>
  <c r="J59" i="11"/>
  <c r="K59" i="11"/>
  <c r="L59" i="11"/>
  <c r="M59" i="11"/>
  <c r="C60" i="11"/>
  <c r="D60" i="11"/>
  <c r="E60" i="11"/>
  <c r="F60" i="11"/>
  <c r="G60" i="11"/>
  <c r="H60" i="11"/>
  <c r="I60" i="11"/>
  <c r="J60" i="11"/>
  <c r="K60" i="11"/>
  <c r="L60" i="11"/>
  <c r="M60" i="11"/>
  <c r="C61" i="11"/>
  <c r="D61" i="11"/>
  <c r="E61" i="11"/>
  <c r="F61" i="11"/>
  <c r="G61" i="11"/>
  <c r="H61" i="11"/>
  <c r="I61" i="11"/>
  <c r="J61" i="11"/>
  <c r="K61" i="11"/>
  <c r="L61" i="11"/>
  <c r="M61" i="11"/>
  <c r="C62" i="11"/>
  <c r="D62" i="11"/>
  <c r="E62" i="11"/>
  <c r="F62" i="11"/>
  <c r="G62" i="11"/>
  <c r="H62" i="11"/>
  <c r="I62" i="11"/>
  <c r="J62" i="11"/>
  <c r="K62" i="11"/>
  <c r="L62" i="11"/>
  <c r="M62" i="11"/>
  <c r="C63" i="11"/>
  <c r="D63" i="11"/>
  <c r="E63" i="11"/>
  <c r="F63" i="11"/>
  <c r="G63" i="11"/>
  <c r="H63" i="11"/>
  <c r="I63" i="11"/>
  <c r="J63" i="11"/>
  <c r="K63" i="11"/>
  <c r="L63" i="11"/>
  <c r="M63" i="11"/>
  <c r="C64" i="11"/>
  <c r="D64" i="11"/>
  <c r="E64" i="11"/>
  <c r="F64" i="11"/>
  <c r="G64" i="11"/>
  <c r="H64" i="11"/>
  <c r="I64" i="11"/>
  <c r="J64" i="11"/>
  <c r="K64" i="11"/>
  <c r="L64" i="11"/>
  <c r="M64" i="11"/>
  <c r="C65" i="11"/>
  <c r="D65" i="11"/>
  <c r="E65" i="11"/>
  <c r="F65" i="11"/>
  <c r="G65" i="11"/>
  <c r="H65" i="11"/>
  <c r="I65" i="11"/>
  <c r="J65" i="11"/>
  <c r="K65" i="11"/>
  <c r="L65" i="11"/>
  <c r="M65" i="11"/>
  <c r="C66" i="11"/>
  <c r="D66" i="11"/>
  <c r="E66" i="11"/>
  <c r="F66" i="11"/>
  <c r="G66" i="11"/>
  <c r="H66" i="11"/>
  <c r="I66" i="11"/>
  <c r="J66" i="11"/>
  <c r="K66" i="11"/>
  <c r="L66" i="11"/>
  <c r="M66" i="11"/>
  <c r="C67" i="11"/>
  <c r="D67" i="11"/>
  <c r="E67" i="11"/>
  <c r="F67" i="11"/>
  <c r="G67" i="11"/>
  <c r="H67" i="11"/>
  <c r="I67" i="11"/>
  <c r="J67" i="11"/>
  <c r="K67" i="11"/>
  <c r="L67" i="11"/>
  <c r="M67" i="11"/>
  <c r="C68" i="11"/>
  <c r="D68" i="11"/>
  <c r="E68" i="11"/>
  <c r="F68" i="11"/>
  <c r="G68" i="11"/>
  <c r="H68" i="11"/>
  <c r="I68" i="11"/>
  <c r="J68" i="11"/>
  <c r="K68" i="11"/>
  <c r="L68" i="11"/>
  <c r="M68" i="11"/>
  <c r="C69" i="11"/>
  <c r="D69" i="11"/>
  <c r="E69" i="11"/>
  <c r="F69" i="11"/>
  <c r="G69" i="11"/>
  <c r="H69" i="11"/>
  <c r="I69" i="11"/>
  <c r="J69" i="11"/>
  <c r="K69" i="11"/>
  <c r="L69" i="11"/>
  <c r="M69" i="11"/>
  <c r="C70" i="11"/>
  <c r="D70" i="11"/>
  <c r="E70" i="11"/>
  <c r="F70" i="11"/>
  <c r="G70" i="11"/>
  <c r="H70" i="11"/>
  <c r="I70" i="11"/>
  <c r="J70" i="11"/>
  <c r="K70" i="11"/>
  <c r="L70" i="11"/>
  <c r="M70" i="11"/>
  <c r="C71" i="11"/>
  <c r="D71" i="11"/>
  <c r="E71" i="11"/>
  <c r="F71" i="11"/>
  <c r="G71" i="11"/>
  <c r="H71" i="11"/>
  <c r="I71" i="11"/>
  <c r="J71" i="11"/>
  <c r="K71" i="11"/>
  <c r="L71" i="11"/>
  <c r="M71" i="11"/>
  <c r="C72" i="11"/>
  <c r="D72" i="11"/>
  <c r="E72" i="11"/>
  <c r="F72" i="11"/>
  <c r="G72" i="11"/>
  <c r="H72" i="11"/>
  <c r="I72" i="11"/>
  <c r="J72" i="11"/>
  <c r="K72" i="11"/>
  <c r="L72" i="11"/>
  <c r="M72" i="11"/>
  <c r="C73" i="11"/>
  <c r="D73" i="11"/>
  <c r="E73" i="11"/>
  <c r="F73" i="11"/>
  <c r="G73" i="11"/>
  <c r="H73" i="11"/>
  <c r="I73" i="11"/>
  <c r="J73" i="11"/>
  <c r="K73" i="11"/>
  <c r="L73" i="11"/>
  <c r="M73" i="11"/>
  <c r="C74" i="11"/>
  <c r="D74" i="11"/>
  <c r="E74" i="11"/>
  <c r="F74" i="11"/>
  <c r="G74" i="11"/>
  <c r="H74" i="11"/>
  <c r="I74" i="11"/>
  <c r="J74" i="11"/>
  <c r="K74" i="11"/>
  <c r="L74" i="11"/>
  <c r="M74" i="11"/>
  <c r="C75" i="11"/>
  <c r="D75" i="11"/>
  <c r="E75" i="11"/>
  <c r="F75" i="11"/>
  <c r="G75" i="11"/>
  <c r="H75" i="11"/>
  <c r="I75" i="11"/>
  <c r="J75" i="11"/>
  <c r="K75" i="11"/>
  <c r="L75" i="11"/>
  <c r="M75" i="11"/>
  <c r="C76" i="11"/>
  <c r="D76" i="11"/>
  <c r="E76" i="11"/>
  <c r="F76" i="11"/>
  <c r="G76" i="11"/>
  <c r="H76" i="11"/>
  <c r="I76" i="11"/>
  <c r="J76" i="11"/>
  <c r="K76" i="11"/>
  <c r="L76" i="11"/>
  <c r="M76" i="11"/>
  <c r="C77" i="11"/>
  <c r="D77" i="11"/>
  <c r="E77" i="11"/>
  <c r="F77" i="11"/>
  <c r="G77" i="11"/>
  <c r="H77" i="11"/>
  <c r="I77" i="11"/>
  <c r="J77" i="11"/>
  <c r="K77" i="11"/>
  <c r="L77" i="11"/>
  <c r="M77" i="11"/>
  <c r="C78" i="11"/>
  <c r="D78" i="11"/>
  <c r="E78" i="11"/>
  <c r="F78" i="11"/>
  <c r="G78" i="11"/>
  <c r="H78" i="11"/>
  <c r="I78" i="11"/>
  <c r="J78" i="11"/>
  <c r="K78" i="11"/>
  <c r="L78" i="11"/>
  <c r="M78" i="11"/>
  <c r="C79" i="11"/>
  <c r="D79" i="11"/>
  <c r="E79" i="11"/>
  <c r="F79" i="11"/>
  <c r="G79" i="11"/>
  <c r="H79" i="11"/>
  <c r="I79" i="11"/>
  <c r="J79" i="11"/>
  <c r="K79" i="11"/>
  <c r="L79" i="11"/>
  <c r="M79" i="11"/>
  <c r="C80" i="11"/>
  <c r="D80" i="11"/>
  <c r="E80" i="11"/>
  <c r="F80" i="11"/>
  <c r="G80" i="11"/>
  <c r="H80" i="11"/>
  <c r="I80" i="11"/>
  <c r="J80" i="11"/>
  <c r="K80" i="11"/>
  <c r="L80" i="11"/>
  <c r="M80" i="11"/>
  <c r="C81" i="11"/>
  <c r="D81" i="11"/>
  <c r="E81" i="11"/>
  <c r="F81" i="11"/>
  <c r="G81" i="11"/>
  <c r="H81" i="11"/>
  <c r="I81" i="11"/>
  <c r="J81" i="11"/>
  <c r="K81" i="11"/>
  <c r="L81" i="11"/>
  <c r="M81" i="11"/>
  <c r="C82" i="11"/>
  <c r="D82" i="11"/>
  <c r="E82" i="11"/>
  <c r="F82" i="11"/>
  <c r="G82" i="11"/>
  <c r="H82" i="11"/>
  <c r="I82" i="11"/>
  <c r="J82" i="11"/>
  <c r="K82" i="11"/>
  <c r="L82" i="11"/>
  <c r="M82" i="11"/>
  <c r="C83" i="11"/>
  <c r="D83" i="11"/>
  <c r="E83" i="11"/>
  <c r="F83" i="11"/>
  <c r="G83" i="11"/>
  <c r="H83" i="11"/>
  <c r="I83" i="11"/>
  <c r="J83" i="11"/>
  <c r="K83" i="11"/>
  <c r="L83" i="11"/>
  <c r="M83" i="11"/>
  <c r="C84" i="11"/>
  <c r="D84" i="11"/>
  <c r="E84" i="11"/>
  <c r="F84" i="11"/>
  <c r="G84" i="11"/>
  <c r="H84" i="11"/>
  <c r="I84" i="11"/>
  <c r="J84" i="11"/>
  <c r="K84" i="11"/>
  <c r="L84" i="11"/>
  <c r="M84" i="11"/>
  <c r="C85" i="11"/>
  <c r="D85" i="11"/>
  <c r="E85" i="11"/>
  <c r="F85" i="11"/>
  <c r="G85" i="11"/>
  <c r="H85" i="11"/>
  <c r="I85" i="11"/>
  <c r="J85" i="11"/>
  <c r="K85" i="11"/>
  <c r="L85" i="11"/>
  <c r="M85" i="11"/>
  <c r="C86" i="11"/>
  <c r="D86" i="11"/>
  <c r="E86" i="11"/>
  <c r="F86" i="11"/>
  <c r="G86" i="11"/>
  <c r="H86" i="11"/>
  <c r="I86" i="11"/>
  <c r="J86" i="11"/>
  <c r="K86" i="11"/>
  <c r="L86" i="11"/>
  <c r="M86" i="11"/>
  <c r="C87" i="11"/>
  <c r="D87" i="11"/>
  <c r="E87" i="11"/>
  <c r="F87" i="11"/>
  <c r="G87" i="11"/>
  <c r="H87" i="11"/>
  <c r="I87" i="11"/>
  <c r="J87" i="11"/>
  <c r="K87" i="11"/>
  <c r="L87" i="11"/>
  <c r="M87" i="11"/>
  <c r="C88" i="11"/>
  <c r="D88" i="11"/>
  <c r="E88" i="11"/>
  <c r="F88" i="11"/>
  <c r="G88" i="11"/>
  <c r="H88" i="11"/>
  <c r="I88" i="11"/>
  <c r="J88" i="11"/>
  <c r="K88" i="11"/>
  <c r="L88" i="11"/>
  <c r="M88" i="11"/>
  <c r="C89" i="11"/>
  <c r="D89" i="11"/>
  <c r="E89" i="11"/>
  <c r="F89" i="11"/>
  <c r="G89" i="11"/>
  <c r="H89" i="11"/>
  <c r="I89" i="11"/>
  <c r="J89" i="11"/>
  <c r="K89" i="11"/>
  <c r="L89" i="11"/>
  <c r="M89" i="11"/>
  <c r="C90" i="11"/>
  <c r="D90" i="11"/>
  <c r="E90" i="11"/>
  <c r="F90" i="11"/>
  <c r="G90" i="11"/>
  <c r="H90" i="11"/>
  <c r="I90" i="11"/>
  <c r="J90" i="11"/>
  <c r="K90" i="11"/>
  <c r="L90" i="11"/>
  <c r="M90" i="11"/>
  <c r="C91" i="11"/>
  <c r="D91" i="11"/>
  <c r="E91" i="11"/>
  <c r="F91" i="11"/>
  <c r="G91" i="11"/>
  <c r="H91" i="11"/>
  <c r="I91" i="11"/>
  <c r="J91" i="11"/>
  <c r="K91" i="11"/>
  <c r="L91" i="11"/>
  <c r="M91" i="11"/>
  <c r="C92" i="11"/>
  <c r="D92" i="11"/>
  <c r="E92" i="11"/>
  <c r="F92" i="11"/>
  <c r="G92" i="11"/>
  <c r="H92" i="11"/>
  <c r="I92" i="11"/>
  <c r="J92" i="11"/>
  <c r="K92" i="11"/>
  <c r="L92" i="11"/>
  <c r="M92" i="11"/>
  <c r="C93" i="11"/>
  <c r="D93" i="11"/>
  <c r="E93" i="11"/>
  <c r="F93" i="11"/>
  <c r="G93" i="11"/>
  <c r="H93" i="11"/>
  <c r="I93" i="11"/>
  <c r="J93" i="11"/>
  <c r="K93" i="11"/>
  <c r="L93" i="11"/>
  <c r="M93" i="11"/>
  <c r="C94" i="11"/>
  <c r="D94" i="11"/>
  <c r="E94" i="11"/>
  <c r="F94" i="11"/>
  <c r="G94" i="11"/>
  <c r="H94" i="11"/>
  <c r="I94" i="11"/>
  <c r="J94" i="11"/>
  <c r="K94" i="11"/>
  <c r="L94" i="11"/>
  <c r="M94" i="11"/>
  <c r="C95" i="11"/>
  <c r="D95" i="11"/>
  <c r="E95" i="11"/>
  <c r="F95" i="11"/>
  <c r="G95" i="11"/>
  <c r="H95" i="11"/>
  <c r="I95" i="11"/>
  <c r="J95" i="11"/>
  <c r="K95" i="11"/>
  <c r="L95" i="11"/>
  <c r="M95" i="11"/>
  <c r="C96" i="11"/>
  <c r="D96" i="11"/>
  <c r="E96" i="11"/>
  <c r="F96" i="11"/>
  <c r="G96" i="11"/>
  <c r="H96" i="11"/>
  <c r="I96" i="11"/>
  <c r="J96" i="11"/>
  <c r="K96" i="11"/>
  <c r="L96" i="11"/>
  <c r="M96" i="11"/>
  <c r="C97" i="11"/>
  <c r="D97" i="11"/>
  <c r="E97" i="11"/>
  <c r="F97" i="11"/>
  <c r="G97" i="11"/>
  <c r="H97" i="11"/>
  <c r="I97" i="11"/>
  <c r="J97" i="11"/>
  <c r="K97" i="11"/>
  <c r="L97" i="11"/>
  <c r="M97" i="11"/>
  <c r="C98" i="11"/>
  <c r="D98" i="11"/>
  <c r="E98" i="11"/>
  <c r="F98" i="11"/>
  <c r="G98" i="11"/>
  <c r="H98" i="11"/>
  <c r="I98" i="11"/>
  <c r="J98" i="11"/>
  <c r="K98" i="11"/>
  <c r="L98" i="11"/>
  <c r="M98" i="11"/>
  <c r="C99" i="11"/>
  <c r="D99" i="11"/>
  <c r="E99" i="11"/>
  <c r="F99" i="11"/>
  <c r="G99" i="11"/>
  <c r="H99" i="11"/>
  <c r="I99" i="11"/>
  <c r="J99" i="11"/>
  <c r="K99" i="11"/>
  <c r="L99" i="11"/>
  <c r="M99" i="11"/>
  <c r="C100" i="11"/>
  <c r="D100" i="11"/>
  <c r="E100" i="11"/>
  <c r="F100" i="11"/>
  <c r="G100" i="11"/>
  <c r="H100" i="11"/>
  <c r="I100" i="11"/>
  <c r="J100" i="11"/>
  <c r="K100" i="11"/>
  <c r="L100" i="11"/>
  <c r="M100" i="11"/>
  <c r="C101" i="11"/>
  <c r="D101" i="11"/>
  <c r="E101" i="11"/>
  <c r="F101" i="11"/>
  <c r="G101" i="11"/>
  <c r="H101" i="11"/>
  <c r="I101" i="11"/>
  <c r="J101" i="11"/>
  <c r="K101" i="11"/>
  <c r="L101" i="11"/>
  <c r="M101" i="11"/>
  <c r="C102" i="11"/>
  <c r="D102" i="11"/>
  <c r="E102" i="11"/>
  <c r="F102" i="11"/>
  <c r="G102" i="11"/>
  <c r="H102" i="11"/>
  <c r="I102" i="11"/>
  <c r="J102" i="11"/>
  <c r="K102" i="11"/>
  <c r="L102" i="11"/>
  <c r="M102" i="11"/>
  <c r="C103" i="11"/>
  <c r="D103" i="11"/>
  <c r="E103" i="11"/>
  <c r="F103" i="11"/>
  <c r="G103" i="11"/>
  <c r="H103" i="11"/>
  <c r="I103" i="11"/>
  <c r="J103" i="11"/>
  <c r="K103" i="11"/>
  <c r="L103" i="11"/>
  <c r="M103" i="11"/>
  <c r="C104" i="11"/>
  <c r="D104" i="11"/>
  <c r="E104" i="11"/>
  <c r="F104" i="11"/>
  <c r="G104" i="11"/>
  <c r="H104" i="11"/>
  <c r="I104" i="11"/>
  <c r="J104" i="11"/>
  <c r="K104" i="11"/>
  <c r="L104" i="11"/>
  <c r="M104" i="11"/>
  <c r="C105" i="11"/>
  <c r="D105" i="11"/>
  <c r="E105" i="11"/>
  <c r="F105" i="11"/>
  <c r="G105" i="11"/>
  <c r="H105" i="11"/>
  <c r="I105" i="11"/>
  <c r="J105" i="11"/>
  <c r="K105" i="11"/>
  <c r="L105" i="11"/>
  <c r="M105" i="11"/>
  <c r="C106" i="11"/>
  <c r="D106" i="11"/>
  <c r="E106" i="11"/>
  <c r="F106" i="11"/>
  <c r="G106" i="11"/>
  <c r="H106" i="11"/>
  <c r="I106" i="11"/>
  <c r="J106" i="11"/>
  <c r="K106" i="11"/>
  <c r="L106" i="11"/>
  <c r="M106" i="11"/>
  <c r="C107" i="11"/>
  <c r="D107" i="11"/>
  <c r="E107" i="11"/>
  <c r="F107" i="11"/>
  <c r="G107" i="11"/>
  <c r="H107" i="11"/>
  <c r="I107" i="11"/>
  <c r="J107" i="11"/>
  <c r="K107" i="11"/>
  <c r="L107" i="11"/>
  <c r="M107" i="11"/>
  <c r="C108" i="11"/>
  <c r="D108" i="11"/>
  <c r="E108" i="11"/>
  <c r="F108" i="11"/>
  <c r="G108" i="11"/>
  <c r="H108" i="11"/>
  <c r="I108" i="11"/>
  <c r="J108" i="11"/>
  <c r="K108" i="11"/>
  <c r="L108" i="11"/>
  <c r="M108" i="11"/>
  <c r="C109" i="11"/>
  <c r="D109" i="11"/>
  <c r="E109" i="11"/>
  <c r="F109" i="11"/>
  <c r="G109" i="11"/>
  <c r="H109" i="11"/>
  <c r="I109" i="11"/>
  <c r="J109" i="11"/>
  <c r="K109" i="11"/>
  <c r="L109" i="11"/>
  <c r="M109" i="11"/>
  <c r="M53" i="11"/>
  <c r="L53" i="11"/>
  <c r="K53" i="11"/>
  <c r="J53" i="11"/>
  <c r="I53" i="11"/>
  <c r="H53" i="11"/>
  <c r="G53" i="11"/>
  <c r="F53" i="11"/>
  <c r="E53" i="11"/>
  <c r="D53" i="11"/>
  <c r="C53" i="11"/>
  <c r="L7" i="11" l="1"/>
  <c r="K4" i="11"/>
  <c r="L4" i="11"/>
  <c r="M4" i="11"/>
  <c r="K5" i="11"/>
  <c r="L5" i="11"/>
  <c r="M5" i="11"/>
  <c r="K6" i="11"/>
  <c r="L6" i="11"/>
  <c r="M6" i="11"/>
  <c r="K7" i="11"/>
  <c r="M7" i="11"/>
  <c r="M3" i="11"/>
  <c r="L3" i="11"/>
  <c r="K3" i="11"/>
  <c r="E126" i="2" l="1"/>
  <c r="E127" i="2"/>
  <c r="E128" i="2"/>
  <c r="E129" i="2"/>
  <c r="E130" i="2"/>
  <c r="E131" i="2"/>
  <c r="E132" i="2"/>
  <c r="E133" i="2"/>
  <c r="E134" i="2"/>
  <c r="E135" i="2"/>
  <c r="E136" i="2"/>
  <c r="E137" i="2"/>
  <c r="E138" i="2"/>
  <c r="E125" i="2"/>
  <c r="C114" i="11" l="1"/>
  <c r="D114" i="11"/>
  <c r="E114" i="11"/>
  <c r="F114" i="11"/>
  <c r="G114" i="11"/>
  <c r="H114" i="11"/>
  <c r="I114" i="11"/>
  <c r="J114" i="11"/>
  <c r="C115" i="11"/>
  <c r="D115" i="11"/>
  <c r="E115" i="11"/>
  <c r="F115" i="11"/>
  <c r="G115" i="11"/>
  <c r="H115" i="11"/>
  <c r="I115" i="11"/>
  <c r="J115" i="11"/>
  <c r="C116" i="11"/>
  <c r="D116" i="11"/>
  <c r="E116" i="11"/>
  <c r="F116" i="11"/>
  <c r="G116" i="11"/>
  <c r="H116" i="11"/>
  <c r="I116" i="11"/>
  <c r="J116" i="11"/>
  <c r="C117" i="11"/>
  <c r="D117" i="11"/>
  <c r="E117" i="11"/>
  <c r="F117" i="11"/>
  <c r="G117" i="11"/>
  <c r="H117" i="11"/>
  <c r="I117" i="11"/>
  <c r="J117" i="11"/>
  <c r="C118" i="11"/>
  <c r="D118" i="11"/>
  <c r="E118" i="11"/>
  <c r="F118" i="11"/>
  <c r="G118" i="11"/>
  <c r="H118" i="11"/>
  <c r="I118" i="11"/>
  <c r="J118" i="11"/>
  <c r="C119" i="11"/>
  <c r="D119" i="11"/>
  <c r="E119" i="11"/>
  <c r="F119" i="11"/>
  <c r="G119" i="11"/>
  <c r="H119" i="11"/>
  <c r="I119" i="11"/>
  <c r="J119" i="11"/>
  <c r="C25" i="11"/>
  <c r="D25" i="11"/>
  <c r="E25" i="11"/>
  <c r="F25" i="11"/>
  <c r="C26" i="11"/>
  <c r="D26" i="11"/>
  <c r="E26" i="11"/>
  <c r="F26" i="11"/>
  <c r="C27" i="11"/>
  <c r="D27" i="11"/>
  <c r="E27" i="11"/>
  <c r="F27" i="11"/>
  <c r="C28" i="11"/>
  <c r="D28" i="11"/>
  <c r="E28" i="11"/>
  <c r="F28" i="11"/>
  <c r="C29" i="11"/>
  <c r="D29" i="11"/>
  <c r="E29" i="11"/>
  <c r="F29" i="11"/>
  <c r="C30" i="11"/>
  <c r="D30" i="11"/>
  <c r="E30" i="11"/>
  <c r="F30" i="11"/>
  <c r="C31" i="11"/>
  <c r="D31" i="11"/>
  <c r="E31" i="11"/>
  <c r="F31" i="11"/>
  <c r="C32" i="11"/>
  <c r="D32" i="11"/>
  <c r="E32" i="11"/>
  <c r="F32" i="11"/>
  <c r="C33" i="11"/>
  <c r="D33" i="11"/>
  <c r="E33" i="11"/>
  <c r="F33" i="11"/>
  <c r="C34" i="11"/>
  <c r="D34" i="11"/>
  <c r="E34" i="11"/>
  <c r="F34" i="11"/>
  <c r="C35" i="11"/>
  <c r="D35" i="11"/>
  <c r="E35" i="11"/>
  <c r="F35" i="11"/>
  <c r="C36" i="11"/>
  <c r="D36" i="11"/>
  <c r="E36" i="11"/>
  <c r="F36" i="11"/>
  <c r="C37" i="11"/>
  <c r="D37" i="11"/>
  <c r="E37" i="11"/>
  <c r="F37" i="11"/>
  <c r="C38" i="11"/>
  <c r="D38" i="11"/>
  <c r="E38" i="11"/>
  <c r="F38" i="11"/>
  <c r="C39" i="11"/>
  <c r="D39" i="11"/>
  <c r="E39" i="11"/>
  <c r="F39" i="11"/>
  <c r="C40" i="11"/>
  <c r="D40" i="11"/>
  <c r="E40" i="11"/>
  <c r="F40" i="11"/>
  <c r="C41" i="11"/>
  <c r="D41" i="11"/>
  <c r="E41" i="11"/>
  <c r="F41" i="11"/>
  <c r="C42" i="11"/>
  <c r="D42" i="11"/>
  <c r="E42" i="11"/>
  <c r="F42" i="11"/>
  <c r="C43" i="11"/>
  <c r="D43" i="11"/>
  <c r="E43" i="11"/>
  <c r="F43" i="11"/>
  <c r="C44" i="11"/>
  <c r="D44" i="11"/>
  <c r="E44" i="11"/>
  <c r="F44" i="11"/>
  <c r="C45" i="11"/>
  <c r="D45" i="11"/>
  <c r="E45" i="11"/>
  <c r="F45" i="11"/>
  <c r="C46" i="11"/>
  <c r="D46" i="11"/>
  <c r="E46" i="11"/>
  <c r="F46" i="11"/>
  <c r="C13" i="11"/>
  <c r="D13" i="11"/>
  <c r="E13" i="11"/>
  <c r="F13" i="11"/>
  <c r="G13" i="11"/>
  <c r="H13" i="11"/>
  <c r="I13" i="11"/>
  <c r="C14" i="11"/>
  <c r="D14" i="11"/>
  <c r="E14" i="11"/>
  <c r="F14" i="11"/>
  <c r="G14" i="11"/>
  <c r="H14" i="11"/>
  <c r="I14" i="11"/>
  <c r="C15" i="11"/>
  <c r="D15" i="11"/>
  <c r="E15" i="11"/>
  <c r="F15" i="11"/>
  <c r="G15" i="11"/>
  <c r="H15" i="11"/>
  <c r="I15" i="11"/>
  <c r="C16" i="11"/>
  <c r="D16" i="11"/>
  <c r="E16" i="11"/>
  <c r="F16" i="11"/>
  <c r="G16" i="11"/>
  <c r="H16" i="11"/>
  <c r="I16" i="11"/>
  <c r="C17" i="11"/>
  <c r="D17" i="11"/>
  <c r="E17" i="11"/>
  <c r="F17" i="11"/>
  <c r="G17" i="11"/>
  <c r="H17" i="11"/>
  <c r="I17" i="11"/>
  <c r="C18" i="11"/>
  <c r="D18" i="11"/>
  <c r="E18" i="11"/>
  <c r="F18" i="11"/>
  <c r="G18" i="11"/>
  <c r="H18" i="11"/>
  <c r="I18" i="11"/>
  <c r="C19" i="11"/>
  <c r="D19" i="11"/>
  <c r="E19" i="11"/>
  <c r="F19" i="11"/>
  <c r="G19" i="11"/>
  <c r="H19" i="11"/>
  <c r="I19" i="11"/>
  <c r="C4" i="11"/>
  <c r="D4" i="11"/>
  <c r="E4" i="11"/>
  <c r="F4" i="11"/>
  <c r="G4" i="11"/>
  <c r="H4" i="11"/>
  <c r="I4" i="11"/>
  <c r="J4" i="11"/>
  <c r="C5" i="11"/>
  <c r="D5" i="11"/>
  <c r="E5" i="11"/>
  <c r="F5" i="11"/>
  <c r="G5" i="11"/>
  <c r="H5" i="11"/>
  <c r="I5" i="11"/>
  <c r="J5" i="11"/>
  <c r="C6" i="11"/>
  <c r="D6" i="11"/>
  <c r="E6" i="11"/>
  <c r="F6" i="11"/>
  <c r="G6" i="11"/>
  <c r="H6" i="11"/>
  <c r="I6" i="11"/>
  <c r="J6" i="11"/>
  <c r="C7" i="11"/>
  <c r="D7" i="11"/>
  <c r="E7" i="11"/>
  <c r="F7" i="11"/>
  <c r="G7" i="11"/>
  <c r="H7" i="11"/>
  <c r="I7" i="11"/>
  <c r="J7" i="11"/>
  <c r="F115" i="2"/>
  <c r="F120" i="2"/>
  <c r="F121" i="2"/>
  <c r="D113" i="2"/>
  <c r="D114" i="2"/>
  <c r="D115" i="2"/>
  <c r="D116" i="2"/>
  <c r="D117" i="2"/>
  <c r="D118" i="2"/>
  <c r="D119" i="2"/>
  <c r="D120" i="2"/>
  <c r="D121" i="2"/>
  <c r="D122" i="2"/>
  <c r="B113" i="2"/>
  <c r="E113" i="2" s="1"/>
  <c r="F113" i="2" s="1"/>
  <c r="B114" i="2"/>
  <c r="E114" i="2" s="1"/>
  <c r="F114" i="2" s="1"/>
  <c r="B115" i="2"/>
  <c r="B116" i="2"/>
  <c r="E116" i="2" s="1"/>
  <c r="F116" i="2" s="1"/>
  <c r="B117" i="2"/>
  <c r="E117" i="2" s="1"/>
  <c r="F117" i="2" s="1"/>
  <c r="B118" i="2"/>
  <c r="E118" i="2" s="1"/>
  <c r="F118" i="2" s="1"/>
  <c r="B119" i="2"/>
  <c r="E119" i="2" s="1"/>
  <c r="F119" i="2" s="1"/>
  <c r="B120" i="2"/>
  <c r="B121" i="2"/>
  <c r="B122" i="2"/>
  <c r="E122" i="2" s="1"/>
  <c r="F122" i="2" s="1"/>
  <c r="A113" i="2"/>
  <c r="A114" i="2"/>
  <c r="A115" i="2"/>
  <c r="A116" i="2"/>
  <c r="A117" i="2"/>
  <c r="A118" i="2"/>
  <c r="A119" i="2"/>
  <c r="A120" i="2"/>
  <c r="A121" i="2"/>
  <c r="A12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C113" i="2" s="1"/>
  <c r="Q114" i="2"/>
  <c r="C114" i="2" s="1"/>
  <c r="Q115" i="2"/>
  <c r="C115" i="2" s="1"/>
  <c r="Q116" i="2"/>
  <c r="C116" i="2" s="1"/>
  <c r="Q117" i="2"/>
  <c r="C117" i="2" s="1"/>
  <c r="Q118" i="2"/>
  <c r="C118" i="2" s="1"/>
  <c r="Q119" i="2"/>
  <c r="C119" i="2" s="1"/>
  <c r="Q120" i="2"/>
  <c r="C120" i="2" s="1"/>
  <c r="Q121" i="2"/>
  <c r="C121" i="2" s="1"/>
  <c r="Q122" i="2"/>
  <c r="C122" i="2" s="1"/>
  <c r="J113" i="11" l="1"/>
  <c r="I113" i="11"/>
  <c r="H113" i="11"/>
  <c r="G113" i="11"/>
  <c r="F113" i="11"/>
  <c r="E113" i="11"/>
  <c r="D113" i="11"/>
  <c r="C113" i="11"/>
  <c r="F24" i="11"/>
  <c r="E24" i="11"/>
  <c r="D24" i="11"/>
  <c r="C24" i="11"/>
  <c r="I12" i="11"/>
  <c r="H12" i="11"/>
  <c r="G12" i="11"/>
  <c r="F12" i="11"/>
  <c r="E12" i="11"/>
  <c r="D12" i="11"/>
  <c r="C12" i="11"/>
  <c r="J3" i="11"/>
  <c r="I3" i="11"/>
  <c r="H3" i="11"/>
  <c r="G3" i="11"/>
  <c r="F3" i="11"/>
  <c r="E3" i="11"/>
  <c r="D3" i="11"/>
  <c r="C3" i="11"/>
  <c r="Q2" i="2" l="1"/>
  <c r="A38" i="2" l="1"/>
  <c r="D112" i="2"/>
  <c r="C112" i="2"/>
  <c r="A112" i="2"/>
  <c r="B112" i="2"/>
  <c r="E112" i="2" s="1"/>
  <c r="F112" i="2" s="1"/>
  <c r="F7" i="2"/>
  <c r="F8" i="2"/>
  <c r="F9" i="2"/>
  <c r="F19" i="2"/>
  <c r="F21" i="2"/>
  <c r="F23" i="2"/>
  <c r="F27" i="2"/>
  <c r="F29" i="2"/>
  <c r="F30" i="2"/>
  <c r="F31" i="2"/>
  <c r="F32" i="2"/>
  <c r="F37" i="2"/>
  <c r="F39" i="2"/>
  <c r="F46" i="2"/>
  <c r="F47" i="2"/>
  <c r="F48" i="2"/>
  <c r="F54" i="2"/>
  <c r="F56" i="2"/>
  <c r="F61" i="2"/>
  <c r="F65" i="2"/>
  <c r="F67" i="2"/>
  <c r="F69" i="2"/>
  <c r="F81" i="2"/>
  <c r="F85" i="2"/>
  <c r="F89" i="2"/>
  <c r="F90" i="2"/>
  <c r="F91" i="2"/>
  <c r="F101" i="2"/>
  <c r="F107" i="2"/>
  <c r="F108" i="2"/>
  <c r="B3" i="2"/>
  <c r="E3" i="2" s="1"/>
  <c r="F3" i="2" s="1"/>
  <c r="B4" i="2"/>
  <c r="E4" i="2" s="1"/>
  <c r="F4" i="2" s="1"/>
  <c r="B5" i="2"/>
  <c r="E5" i="2" s="1"/>
  <c r="F5" i="2" s="1"/>
  <c r="B6" i="2"/>
  <c r="E6" i="2" s="1"/>
  <c r="F6" i="2" s="1"/>
  <c r="B7" i="2"/>
  <c r="B8" i="2"/>
  <c r="B9" i="2"/>
  <c r="B10" i="2"/>
  <c r="E10" i="2" s="1"/>
  <c r="F10" i="2" s="1"/>
  <c r="B11" i="2"/>
  <c r="E11" i="2" s="1"/>
  <c r="F11" i="2" s="1"/>
  <c r="B12" i="2"/>
  <c r="E12" i="2" s="1"/>
  <c r="F12" i="2" s="1"/>
  <c r="B13" i="2"/>
  <c r="E13" i="2" s="1"/>
  <c r="F13" i="2" s="1"/>
  <c r="B14" i="2"/>
  <c r="E14" i="2" s="1"/>
  <c r="F14" i="2" s="1"/>
  <c r="B15" i="2"/>
  <c r="E15" i="2" s="1"/>
  <c r="F15" i="2" s="1"/>
  <c r="B16" i="2"/>
  <c r="E16" i="2" s="1"/>
  <c r="F16" i="2" s="1"/>
  <c r="B17" i="2"/>
  <c r="E17" i="2" s="1"/>
  <c r="F17" i="2" s="1"/>
  <c r="B18" i="2"/>
  <c r="E18" i="2" s="1"/>
  <c r="F18" i="2" s="1"/>
  <c r="B19" i="2"/>
  <c r="B20" i="2"/>
  <c r="E20" i="2" s="1"/>
  <c r="F20" i="2" s="1"/>
  <c r="B21" i="2"/>
  <c r="B22" i="2"/>
  <c r="E22" i="2" s="1"/>
  <c r="F22" i="2" s="1"/>
  <c r="B23" i="2"/>
  <c r="B24" i="2"/>
  <c r="E24" i="2" s="1"/>
  <c r="F24" i="2" s="1"/>
  <c r="B25" i="2"/>
  <c r="E25" i="2" s="1"/>
  <c r="F25" i="2" s="1"/>
  <c r="B26" i="2"/>
  <c r="E26" i="2" s="1"/>
  <c r="F26" i="2" s="1"/>
  <c r="B27" i="2"/>
  <c r="B28" i="2"/>
  <c r="E28" i="2" s="1"/>
  <c r="F28" i="2" s="1"/>
  <c r="B29" i="2"/>
  <c r="B30" i="2"/>
  <c r="B31" i="2"/>
  <c r="B32" i="2"/>
  <c r="B33" i="2"/>
  <c r="E33" i="2" s="1"/>
  <c r="F33" i="2" s="1"/>
  <c r="B34" i="2"/>
  <c r="E34" i="2" s="1"/>
  <c r="F34" i="2" s="1"/>
  <c r="B35" i="2"/>
  <c r="E35" i="2" s="1"/>
  <c r="F35" i="2" s="1"/>
  <c r="B36" i="2"/>
  <c r="E36" i="2" s="1"/>
  <c r="F36" i="2" s="1"/>
  <c r="B37" i="2"/>
  <c r="B38" i="2"/>
  <c r="E38" i="2" s="1"/>
  <c r="F38" i="2" s="1"/>
  <c r="B39" i="2"/>
  <c r="B40" i="2"/>
  <c r="E40" i="2" s="1"/>
  <c r="F40" i="2" s="1"/>
  <c r="B41" i="2"/>
  <c r="E41" i="2" s="1"/>
  <c r="F41" i="2" s="1"/>
  <c r="B42" i="2"/>
  <c r="E42" i="2" s="1"/>
  <c r="F42" i="2" s="1"/>
  <c r="B43" i="2"/>
  <c r="E43" i="2" s="1"/>
  <c r="F43" i="2" s="1"/>
  <c r="B44" i="2"/>
  <c r="E44" i="2" s="1"/>
  <c r="F44" i="2" s="1"/>
  <c r="B45" i="2"/>
  <c r="E45" i="2" s="1"/>
  <c r="F45" i="2" s="1"/>
  <c r="B46" i="2"/>
  <c r="B47" i="2"/>
  <c r="B48" i="2"/>
  <c r="B49" i="2"/>
  <c r="E49" i="2" s="1"/>
  <c r="F49" i="2" s="1"/>
  <c r="B50" i="2"/>
  <c r="E50" i="2" s="1"/>
  <c r="F50" i="2" s="1"/>
  <c r="B51" i="2"/>
  <c r="E51" i="2" s="1"/>
  <c r="F51" i="2" s="1"/>
  <c r="B52" i="2"/>
  <c r="E52" i="2" s="1"/>
  <c r="F52" i="2" s="1"/>
  <c r="B53" i="2"/>
  <c r="E53" i="2" s="1"/>
  <c r="F53" i="2" s="1"/>
  <c r="B54" i="2"/>
  <c r="B55" i="2"/>
  <c r="E55" i="2" s="1"/>
  <c r="F55" i="2" s="1"/>
  <c r="B56" i="2"/>
  <c r="B57" i="2"/>
  <c r="E57" i="2" s="1"/>
  <c r="F57" i="2" s="1"/>
  <c r="B58" i="2"/>
  <c r="E58" i="2" s="1"/>
  <c r="F58" i="2" s="1"/>
  <c r="B59" i="2"/>
  <c r="E59" i="2" s="1"/>
  <c r="F59" i="2" s="1"/>
  <c r="B60" i="2"/>
  <c r="E60" i="2" s="1"/>
  <c r="F60" i="2" s="1"/>
  <c r="B61" i="2"/>
  <c r="B62" i="2"/>
  <c r="E62" i="2" s="1"/>
  <c r="F62" i="2" s="1"/>
  <c r="B63" i="2"/>
  <c r="E63" i="2" s="1"/>
  <c r="F63" i="2" s="1"/>
  <c r="B64" i="2"/>
  <c r="E64" i="2" s="1"/>
  <c r="F64" i="2" s="1"/>
  <c r="B65" i="2"/>
  <c r="B66" i="2"/>
  <c r="E66" i="2" s="1"/>
  <c r="F66" i="2" s="1"/>
  <c r="B67" i="2"/>
  <c r="B68" i="2"/>
  <c r="E68" i="2" s="1"/>
  <c r="F68" i="2" s="1"/>
  <c r="B69" i="2"/>
  <c r="B70" i="2"/>
  <c r="E70" i="2" s="1"/>
  <c r="F70" i="2" s="1"/>
  <c r="B71" i="2"/>
  <c r="E71" i="2" s="1"/>
  <c r="F71" i="2" s="1"/>
  <c r="B72" i="2"/>
  <c r="E72" i="2" s="1"/>
  <c r="F72" i="2" s="1"/>
  <c r="B73" i="2"/>
  <c r="E73" i="2" s="1"/>
  <c r="F73" i="2" s="1"/>
  <c r="B74" i="2"/>
  <c r="E74" i="2" s="1"/>
  <c r="F74" i="2" s="1"/>
  <c r="B75" i="2"/>
  <c r="E75" i="2" s="1"/>
  <c r="F75" i="2" s="1"/>
  <c r="B76" i="2"/>
  <c r="E76" i="2" s="1"/>
  <c r="F76" i="2" s="1"/>
  <c r="B77" i="2"/>
  <c r="E77" i="2" s="1"/>
  <c r="F77" i="2" s="1"/>
  <c r="B78" i="2"/>
  <c r="E78" i="2" s="1"/>
  <c r="F78" i="2" s="1"/>
  <c r="B79" i="2"/>
  <c r="E79" i="2" s="1"/>
  <c r="F79" i="2" s="1"/>
  <c r="B80" i="2"/>
  <c r="E80" i="2" s="1"/>
  <c r="F80" i="2" s="1"/>
  <c r="B81" i="2"/>
  <c r="B82" i="2"/>
  <c r="E82" i="2" s="1"/>
  <c r="F82" i="2" s="1"/>
  <c r="B83" i="2"/>
  <c r="E83" i="2" s="1"/>
  <c r="F83" i="2" s="1"/>
  <c r="B84" i="2"/>
  <c r="E84" i="2" s="1"/>
  <c r="F84" i="2" s="1"/>
  <c r="B85" i="2"/>
  <c r="B86" i="2"/>
  <c r="E86" i="2" s="1"/>
  <c r="F86" i="2" s="1"/>
  <c r="B87" i="2"/>
  <c r="E87" i="2" s="1"/>
  <c r="F87" i="2" s="1"/>
  <c r="B88" i="2"/>
  <c r="E88" i="2" s="1"/>
  <c r="F88" i="2" s="1"/>
  <c r="B89" i="2"/>
  <c r="B90" i="2"/>
  <c r="B91" i="2"/>
  <c r="B92" i="2"/>
  <c r="E92" i="2" s="1"/>
  <c r="F92" i="2" s="1"/>
  <c r="B93" i="2"/>
  <c r="E93" i="2" s="1"/>
  <c r="F93" i="2" s="1"/>
  <c r="B94" i="2"/>
  <c r="E94" i="2" s="1"/>
  <c r="F94" i="2" s="1"/>
  <c r="B95" i="2"/>
  <c r="E95" i="2" s="1"/>
  <c r="F95" i="2" s="1"/>
  <c r="B96" i="2"/>
  <c r="E96" i="2" s="1"/>
  <c r="F96" i="2" s="1"/>
  <c r="B97" i="2"/>
  <c r="E97" i="2" s="1"/>
  <c r="F97" i="2" s="1"/>
  <c r="B98" i="2"/>
  <c r="E98" i="2" s="1"/>
  <c r="F98" i="2" s="1"/>
  <c r="B99" i="2"/>
  <c r="E99" i="2" s="1"/>
  <c r="F99" i="2" s="1"/>
  <c r="B100" i="2"/>
  <c r="E100" i="2" s="1"/>
  <c r="F100" i="2" s="1"/>
  <c r="B101" i="2"/>
  <c r="B102" i="2"/>
  <c r="E102" i="2" s="1"/>
  <c r="F102" i="2" s="1"/>
  <c r="B103" i="2"/>
  <c r="E103" i="2" s="1"/>
  <c r="F103" i="2" s="1"/>
  <c r="B104" i="2"/>
  <c r="E104" i="2" s="1"/>
  <c r="F104" i="2" s="1"/>
  <c r="B105" i="2"/>
  <c r="E105" i="2" s="1"/>
  <c r="F105" i="2" s="1"/>
  <c r="B106" i="2"/>
  <c r="E106" i="2" s="1"/>
  <c r="F106" i="2" s="1"/>
  <c r="B107" i="2"/>
  <c r="B108" i="2"/>
  <c r="B109" i="2"/>
  <c r="E109" i="2" s="1"/>
  <c r="F109" i="2" s="1"/>
  <c r="B110" i="2"/>
  <c r="E110" i="2" s="1"/>
  <c r="F110" i="2" s="1"/>
  <c r="B111" i="2"/>
  <c r="E111" i="2" s="1"/>
  <c r="F111" i="2" s="1"/>
  <c r="B2" i="2"/>
  <c r="E2" i="2" s="1"/>
  <c r="F2" i="2" s="1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D2" i="2"/>
  <c r="A2" i="2"/>
</calcChain>
</file>

<file path=xl/sharedStrings.xml><?xml version="1.0" encoding="utf-8"?>
<sst xmlns="http://schemas.openxmlformats.org/spreadsheetml/2006/main" count="931" uniqueCount="517">
  <si>
    <t>TD</t>
  </si>
  <si>
    <t>Position</t>
  </si>
  <si>
    <t>Player</t>
  </si>
  <si>
    <t>Cmp</t>
  </si>
  <si>
    <t>Att</t>
  </si>
  <si>
    <t>Pct</t>
  </si>
  <si>
    <t>Yds</t>
  </si>
  <si>
    <t>Y/A</t>
  </si>
  <si>
    <t>Int</t>
  </si>
  <si>
    <t>Passing</t>
  </si>
  <si>
    <t>Name</t>
  </si>
  <si>
    <t>Recruiting Rank</t>
  </si>
  <si>
    <t>Height(Inches)</t>
  </si>
  <si>
    <t>Weight(LBs)</t>
  </si>
  <si>
    <t>Pos</t>
  </si>
  <si>
    <t>FR</t>
  </si>
  <si>
    <t>Stars</t>
  </si>
  <si>
    <t>NA</t>
  </si>
  <si>
    <t>No</t>
  </si>
  <si>
    <t>Yr</t>
  </si>
  <si>
    <t>Ht</t>
  </si>
  <si>
    <t>Wt</t>
  </si>
  <si>
    <t>Hometown</t>
  </si>
  <si>
    <t>Last School</t>
  </si>
  <si>
    <t>Paste to right with header</t>
  </si>
  <si>
    <t>Rank</t>
  </si>
  <si>
    <t>Rushing</t>
  </si>
  <si>
    <t>Receiving</t>
  </si>
  <si>
    <t>Avg</t>
  </si>
  <si>
    <t>Attempts</t>
  </si>
  <si>
    <t>Receptions</t>
  </si>
  <si>
    <t>TD_Rec</t>
  </si>
  <si>
    <t>Yards_Rec</t>
  </si>
  <si>
    <t>Rush_Yds</t>
  </si>
  <si>
    <t>Rush_TD</t>
  </si>
  <si>
    <t>Rush_Att</t>
  </si>
  <si>
    <t>Solo</t>
  </si>
  <si>
    <t>Ast</t>
  </si>
  <si>
    <t>Tot</t>
  </si>
  <si>
    <t>FF</t>
  </si>
  <si>
    <t>Kicking</t>
  </si>
  <si>
    <t>XPM</t>
  </si>
  <si>
    <t>XPA</t>
  </si>
  <si>
    <t>FGM</t>
  </si>
  <si>
    <t>FGA</t>
  </si>
  <si>
    <t>Punts</t>
  </si>
  <si>
    <t>PssrRate</t>
  </si>
  <si>
    <t>Defense</t>
  </si>
  <si>
    <t>Paste Rush/Rec Below</t>
  </si>
  <si>
    <t>Paste Passing Below</t>
  </si>
  <si>
    <t>Paste Defense Below</t>
  </si>
  <si>
    <t>TFL</t>
  </si>
  <si>
    <t>Sack</t>
  </si>
  <si>
    <t>FR_TD</t>
  </si>
  <si>
    <t>PBU</t>
  </si>
  <si>
    <t>Pick_6</t>
  </si>
  <si>
    <t>Points</t>
  </si>
  <si>
    <t>Punt_Yards</t>
  </si>
  <si>
    <t>Avg_Punt_Yds</t>
  </si>
  <si>
    <t>Game Number</t>
  </si>
  <si>
    <t>Opponent</t>
  </si>
  <si>
    <t>Points_For</t>
  </si>
  <si>
    <t>Points_Against</t>
  </si>
  <si>
    <t>Win?</t>
  </si>
  <si>
    <t>Location</t>
  </si>
  <si>
    <t>Home</t>
  </si>
  <si>
    <t>Neutral</t>
  </si>
  <si>
    <t>Yards_For</t>
  </si>
  <si>
    <t>Yards_Against</t>
  </si>
  <si>
    <t>Clem_Rank</t>
  </si>
  <si>
    <t>Opp_Rank</t>
  </si>
  <si>
    <t>Paste Kicking Below</t>
  </si>
  <si>
    <t>Anchrum, Tremayne</t>
  </si>
  <si>
    <t>OT</t>
  </si>
  <si>
    <t>SO</t>
  </si>
  <si>
    <t>Powder Springs, GA</t>
  </si>
  <si>
    <t>McEachern HS</t>
  </si>
  <si>
    <t>Batson, Michael</t>
  </si>
  <si>
    <t>P</t>
  </si>
  <si>
    <t>Central, SC</t>
  </si>
  <si>
    <t>Christ Church Episcopal School</t>
  </si>
  <si>
    <t>Bell, Shadell</t>
  </si>
  <si>
    <t>TE</t>
  </si>
  <si>
    <t>Decatur, GA</t>
  </si>
  <si>
    <t>Columbia HS</t>
  </si>
  <si>
    <t>Bevelle, Kaleb</t>
  </si>
  <si>
    <t>DE</t>
  </si>
  <si>
    <t>SR</t>
  </si>
  <si>
    <t>Apopka, FL</t>
  </si>
  <si>
    <t>Apopka HS</t>
  </si>
  <si>
    <t>Bevelle, Kelby</t>
  </si>
  <si>
    <t>Bockhorst, Matt</t>
  </si>
  <si>
    <t>OG</t>
  </si>
  <si>
    <t>Cincinnati, OH</t>
  </si>
  <si>
    <t>St. Xavier HS</t>
  </si>
  <si>
    <t>Brice, Chase</t>
  </si>
  <si>
    <t>QB</t>
  </si>
  <si>
    <t>Grayson, GA</t>
  </si>
  <si>
    <t>Grayson HS</t>
  </si>
  <si>
    <t>Brown, Will</t>
  </si>
  <si>
    <t>WR</t>
  </si>
  <si>
    <t>Boiling Springs, SC</t>
  </si>
  <si>
    <t>Boiling Springs HS</t>
  </si>
  <si>
    <t>Bryant, Austin</t>
  </si>
  <si>
    <t>JR</t>
  </si>
  <si>
    <t>Pavo, GA</t>
  </si>
  <si>
    <t>Thomas County Central HS</t>
  </si>
  <si>
    <t>Bryant, Kelly</t>
  </si>
  <si>
    <t>Calhoun Falls, SC</t>
  </si>
  <si>
    <t>Wren HS</t>
  </si>
  <si>
    <t>Cain, Deon</t>
  </si>
  <si>
    <t>Tampa, FL</t>
  </si>
  <si>
    <t>Tampa Bay Technical HS</t>
  </si>
  <si>
    <t>Carter, Ryan</t>
  </si>
  <si>
    <t>CB</t>
  </si>
  <si>
    <t>Cervenka, Gage</t>
  </si>
  <si>
    <t>C</t>
  </si>
  <si>
    <t>Greenwood, SC</t>
  </si>
  <si>
    <t>Emerald HS</t>
  </si>
  <si>
    <t>Chalk, J.C.</t>
  </si>
  <si>
    <t>Argyle, TX</t>
  </si>
  <si>
    <t>Argyle HS</t>
  </si>
  <si>
    <t>Chase, T.J.</t>
  </si>
  <si>
    <t>Plant City, FL</t>
  </si>
  <si>
    <t>Plant City HS</t>
  </si>
  <si>
    <t>Choice, Adam</t>
  </si>
  <si>
    <t>RB</t>
  </si>
  <si>
    <t>Thomasville, GA</t>
  </si>
  <si>
    <t>Cooper, Zerrick</t>
  </si>
  <si>
    <t>Jonesboro, GA</t>
  </si>
  <si>
    <t>Jonesboro HS</t>
  </si>
  <si>
    <t>Costa, Drew</t>
  </si>
  <si>
    <t>PK</t>
  </si>
  <si>
    <t>Folly Beach, SC</t>
  </si>
  <si>
    <t>Bishop England HS</t>
  </si>
  <si>
    <t>Cote, Kyle</t>
  </si>
  <si>
    <t>S</t>
  </si>
  <si>
    <t>Six Mile, SC</t>
  </si>
  <si>
    <t>Daniel HS</t>
  </si>
  <si>
    <t>Cote, Peter</t>
  </si>
  <si>
    <t>Crowder, Tyrone</t>
  </si>
  <si>
    <t>Marston, NC</t>
  </si>
  <si>
    <t>Richmond Senior HS</t>
  </si>
  <si>
    <t>Dalton, Alex</t>
  </si>
  <si>
    <t>Anderson, SC</t>
  </si>
  <si>
    <t>T.L. Hanna HS</t>
  </si>
  <si>
    <t>Davis, J.D.</t>
  </si>
  <si>
    <t>LB</t>
  </si>
  <si>
    <t>Clemson, SC</t>
  </si>
  <si>
    <t>Davis, Judah</t>
  </si>
  <si>
    <t>Dawkins Jr., Brian</t>
  </si>
  <si>
    <t>Parker, CO</t>
  </si>
  <si>
    <t>Valor Christian HS</t>
  </si>
  <si>
    <t>DeHond, Noah</t>
  </si>
  <si>
    <t>Rochester, NY</t>
  </si>
  <si>
    <t>Peddie (N.J.) School</t>
  </si>
  <si>
    <t>Edmond, Marcus</t>
  </si>
  <si>
    <t>Hopkins, SC</t>
  </si>
  <si>
    <t>Lower Richland HS</t>
  </si>
  <si>
    <t>Edwards, Jacob</t>
  </si>
  <si>
    <t>Vestavia Hills, AL</t>
  </si>
  <si>
    <t>Vestavia Hills HS</t>
  </si>
  <si>
    <t>Edwards, James</t>
  </si>
  <si>
    <t>Enniss, Ryan</t>
  </si>
  <si>
    <t>York, SC</t>
  </si>
  <si>
    <t>York Comprehensive HS</t>
  </si>
  <si>
    <t>Etienne, Travis</t>
  </si>
  <si>
    <t>Jennings, LA</t>
  </si>
  <si>
    <t>Jennings HS</t>
  </si>
  <si>
    <t>Falcinelli, Justin</t>
  </si>
  <si>
    <t>Middletown, MD</t>
  </si>
  <si>
    <t>Middletown HS</t>
  </si>
  <si>
    <t>Feaster, Tavien</t>
  </si>
  <si>
    <t>Spartanburg, SC</t>
  </si>
  <si>
    <t>Spartanburg HS</t>
  </si>
  <si>
    <t>Ferrell, Clelin</t>
  </si>
  <si>
    <t>Richmond, VA</t>
  </si>
  <si>
    <t>Benedictine College Preparatory</t>
  </si>
  <si>
    <t>Fields, Mark</t>
  </si>
  <si>
    <t>Charlotte, NC</t>
  </si>
  <si>
    <t>William Amos Hough HS</t>
  </si>
  <si>
    <t>Foster, Justin</t>
  </si>
  <si>
    <t>Shelby, NC</t>
  </si>
  <si>
    <t>Crest HS</t>
  </si>
  <si>
    <t>Fuller, C.J.</t>
  </si>
  <si>
    <t>Easley, SC</t>
  </si>
  <si>
    <t>Easley HS</t>
  </si>
  <si>
    <t>Funderburk, Daniel</t>
  </si>
  <si>
    <t>DT</t>
  </si>
  <si>
    <t>North Myrtle Beach, SC</t>
  </si>
  <si>
    <t>North Myrtle Beach HS</t>
  </si>
  <si>
    <t>Giella, Zach</t>
  </si>
  <si>
    <t>OL</t>
  </si>
  <si>
    <t>Lincolnton, GA</t>
  </si>
  <si>
    <t>Augusta Christian Schools</t>
  </si>
  <si>
    <t>Godfrey, Pat</t>
  </si>
  <si>
    <t>Greenlawn, NY</t>
  </si>
  <si>
    <t>Harborfields HS</t>
  </si>
  <si>
    <t>Greenlee, D.J.</t>
  </si>
  <si>
    <t>Groomes, Carter</t>
  </si>
  <si>
    <t>Groomes, Christian</t>
  </si>
  <si>
    <t>Hearn, Taylor</t>
  </si>
  <si>
    <t>Williston, SC</t>
  </si>
  <si>
    <t>Williston-Elko HS</t>
  </si>
  <si>
    <t>Higgins, Tee</t>
  </si>
  <si>
    <t>Oak Ridge, TN</t>
  </si>
  <si>
    <t>Oak Ridge HS</t>
  </si>
  <si>
    <t>Holden, Landon</t>
  </si>
  <si>
    <t>Inman, SC</t>
  </si>
  <si>
    <t>Chapman HS</t>
  </si>
  <si>
    <t>Hopper, Jayson</t>
  </si>
  <si>
    <t>Lexington, SC</t>
  </si>
  <si>
    <t>Lexington HS</t>
  </si>
  <si>
    <t>Huegel, Greg</t>
  </si>
  <si>
    <t>Blythewood, SC</t>
  </si>
  <si>
    <t>Blythewood HS</t>
  </si>
  <si>
    <t>Huggins, Albert</t>
  </si>
  <si>
    <t>Orangeburg, SC</t>
  </si>
  <si>
    <t>Orangeburg-Wilkinson HS</t>
  </si>
  <si>
    <t>Hyatt, Mitch</t>
  </si>
  <si>
    <t>Suwanee, GA</t>
  </si>
  <si>
    <t>North Gwinnett HS</t>
  </si>
  <si>
    <t>Israel, Tucker</t>
  </si>
  <si>
    <t>Orlando, FL</t>
  </si>
  <si>
    <t>Lake Nona HS</t>
  </si>
  <si>
    <t>Jackson, Austin</t>
  </si>
  <si>
    <t>Cary, NC</t>
  </si>
  <si>
    <t>Green Hope HS</t>
  </si>
  <si>
    <t>Jackson, Josh</t>
  </si>
  <si>
    <t>DB</t>
  </si>
  <si>
    <t>Greenville, SC</t>
  </si>
  <si>
    <t>Johnson, Denzel</t>
  </si>
  <si>
    <t>Columbia, SC</t>
  </si>
  <si>
    <t>A.C. Flora HS</t>
  </si>
  <si>
    <t>Johnson, Hunter</t>
  </si>
  <si>
    <t>Brownsburg, IN</t>
  </si>
  <si>
    <t>Brownsburg HS</t>
  </si>
  <si>
    <t>Johnson, Sterling</t>
  </si>
  <si>
    <t>Clayton, NC</t>
  </si>
  <si>
    <t>Cleveland HS</t>
  </si>
  <si>
    <t>Joseph, Kendall</t>
  </si>
  <si>
    <t>Belton, SC</t>
  </si>
  <si>
    <t>Belton-Honea Path HS</t>
  </si>
  <si>
    <t>Kelly, Xavier</t>
  </si>
  <si>
    <t>Wichita, KS</t>
  </si>
  <si>
    <t>East HS</t>
  </si>
  <si>
    <t>King, Carson</t>
  </si>
  <si>
    <t>Nashville, TN</t>
  </si>
  <si>
    <t>Brentwood Academy</t>
  </si>
  <si>
    <t>King, Matthew</t>
  </si>
  <si>
    <t>Lamar, Tre</t>
  </si>
  <si>
    <t>Roswell, GA</t>
  </si>
  <si>
    <t>Roswell HS</t>
  </si>
  <si>
    <t>Lawrence, Dexter</t>
  </si>
  <si>
    <t>Wake Forest, NC</t>
  </si>
  <si>
    <t>Wake Forest HS</t>
  </si>
  <si>
    <t>Mac Lain, Ryan</t>
  </si>
  <si>
    <t>Plymouth, IN</t>
  </si>
  <si>
    <t>Plymouth HS</t>
  </si>
  <si>
    <t>Maddox, Jack</t>
  </si>
  <si>
    <t>LS</t>
  </si>
  <si>
    <t>Acton, MA</t>
  </si>
  <si>
    <t>Acton-Boxborough Regional HS</t>
  </si>
  <si>
    <t>Magwood, Jarvis</t>
  </si>
  <si>
    <t>James F. Byrnes HS</t>
  </si>
  <si>
    <t>Mayers, Sylvester</t>
  </si>
  <si>
    <t>McCloud, Ray-Ray</t>
  </si>
  <si>
    <t>Sickles HS</t>
  </si>
  <si>
    <t>Moorhouse, Isaac</t>
  </si>
  <si>
    <t>Anderson Christian School</t>
  </si>
  <si>
    <t>Morris, Maverick</t>
  </si>
  <si>
    <t>Broxton, GA</t>
  </si>
  <si>
    <t>Coffee HS</t>
  </si>
  <si>
    <t>Morton, Hall</t>
  </si>
  <si>
    <t>Birmingham, AL</t>
  </si>
  <si>
    <t>Oak Mountain HS</t>
  </si>
  <si>
    <t>Mullen, Trayvon</t>
  </si>
  <si>
    <t>Fort Lauderdale, FL</t>
  </si>
  <si>
    <t>Coconut Creek HS</t>
  </si>
  <si>
    <t>Muse, Tanner</t>
  </si>
  <si>
    <t>Belmont, NC</t>
  </si>
  <si>
    <t>South Point HS</t>
  </si>
  <si>
    <t>O'Daniel, Dorian</t>
  </si>
  <si>
    <t>Olney, MD</t>
  </si>
  <si>
    <t>Our Lady of Good Counsel HS</t>
  </si>
  <si>
    <t>Overton, Diondre</t>
  </si>
  <si>
    <t>Greensboro, NC</t>
  </si>
  <si>
    <t>Walter Hines Page HS</t>
  </si>
  <si>
    <t>Penner, Seth</t>
  </si>
  <si>
    <t>Naples, FL</t>
  </si>
  <si>
    <t>First Baptist Academy</t>
  </si>
  <si>
    <t>Phibbs, Patrick</t>
  </si>
  <si>
    <t>Pittsburgh, PA</t>
  </si>
  <si>
    <t>Central Catholic HS</t>
  </si>
  <si>
    <t>Pinckney, Nyles</t>
  </si>
  <si>
    <t>Beaufort, SC</t>
  </si>
  <si>
    <t>Whale Branch Early College HS</t>
  </si>
  <si>
    <t>Pollard, Sean</t>
  </si>
  <si>
    <t>Jackson Springs, NC</t>
  </si>
  <si>
    <t>Pinecrest HS</t>
  </si>
  <si>
    <t>Powell, Cornell</t>
  </si>
  <si>
    <t>Greenville, NC</t>
  </si>
  <si>
    <t>J.H. Rose HS</t>
  </si>
  <si>
    <t>Price, Luke</t>
  </si>
  <si>
    <t>Dillon, SC</t>
  </si>
  <si>
    <t>Dillon Christian School</t>
  </si>
  <si>
    <t>Reeves, Chandler</t>
  </si>
  <si>
    <t>McDonough, GA</t>
  </si>
  <si>
    <t>Eagle's Landing Christian Academy</t>
  </si>
  <si>
    <t>Register, Chris</t>
  </si>
  <si>
    <t>Dudley HS</t>
  </si>
  <si>
    <t>Rencher, Darien</t>
  </si>
  <si>
    <t>Renfrow, Cole</t>
  </si>
  <si>
    <t>Myrtle Beach, SC</t>
  </si>
  <si>
    <t>Socastee HS</t>
  </si>
  <si>
    <t>Renfrow, Hunter</t>
  </si>
  <si>
    <t>Richard, Milan</t>
  </si>
  <si>
    <t>Savannah, GA</t>
  </si>
  <si>
    <t>Calvary Day School</t>
  </si>
  <si>
    <t>Robinson, Jabril</t>
  </si>
  <si>
    <t>Leland, NC</t>
  </si>
  <si>
    <t>North Brunswick HS</t>
  </si>
  <si>
    <t>Rodgers, Amari</t>
  </si>
  <si>
    <t>Knoxville, TN</t>
  </si>
  <si>
    <t>Knoxville Catholic HS</t>
  </si>
  <si>
    <t>Rowell, Nick</t>
  </si>
  <si>
    <t>Rudolph, Logan</t>
  </si>
  <si>
    <t>Rock Hill, SC</t>
  </si>
  <si>
    <t>Northwestern HS</t>
  </si>
  <si>
    <t>Scott, Cameron</t>
  </si>
  <si>
    <t>Florence, SC</t>
  </si>
  <si>
    <t>Wilson HS</t>
  </si>
  <si>
    <t>Sekas, Connor</t>
  </si>
  <si>
    <t>Vienna, VA</t>
  </si>
  <si>
    <t>James Madison HS</t>
  </si>
  <si>
    <t>Simmons, Isaiah</t>
  </si>
  <si>
    <t>Olathe, KS</t>
  </si>
  <si>
    <t>Olathe North HS</t>
  </si>
  <si>
    <t>Simpson, John</t>
  </si>
  <si>
    <t>North Charleston, SC</t>
  </si>
  <si>
    <t>Fort Dorchester HS</t>
  </si>
  <si>
    <t>Skalski, James</t>
  </si>
  <si>
    <t>Sharpsburg, GA</t>
  </si>
  <si>
    <t>Northgate HS</t>
  </si>
  <si>
    <t>Smith, Cannon</t>
  </si>
  <si>
    <t>Hammond School HS</t>
  </si>
  <si>
    <t>Smith, Chad</t>
  </si>
  <si>
    <t>Sterling, VA</t>
  </si>
  <si>
    <t>Dominion HS</t>
  </si>
  <si>
    <t>Smith, Shaq</t>
  </si>
  <si>
    <t>Baltimore, MD</t>
  </si>
  <si>
    <t>IMG (Fla.) Academy</t>
  </si>
  <si>
    <t>Smith, Van</t>
  </si>
  <si>
    <t>Spector, Baylon</t>
  </si>
  <si>
    <t>Calhoun, GA</t>
  </si>
  <si>
    <t>Calhoun HS</t>
  </si>
  <si>
    <t>Spence, Alex</t>
  </si>
  <si>
    <t>West Florence HS</t>
  </si>
  <si>
    <t>Spence, Austin</t>
  </si>
  <si>
    <t>Spiers, Will</t>
  </si>
  <si>
    <t>Cameron, SC</t>
  </si>
  <si>
    <t>Calhoun Academy</t>
  </si>
  <si>
    <t>Stewart, Cade</t>
  </si>
  <si>
    <t>Swinney, Jack</t>
  </si>
  <si>
    <t>Lawrenceville, GA</t>
  </si>
  <si>
    <t>Brookwood HS</t>
  </si>
  <si>
    <t>Swinney, Will</t>
  </si>
  <si>
    <t>Terrell, A.J.</t>
  </si>
  <si>
    <t>Atlanta, GA</t>
  </si>
  <si>
    <t>Westlake HS</t>
  </si>
  <si>
    <t>Thomason, Ty</t>
  </si>
  <si>
    <t>Eastside HS</t>
  </si>
  <si>
    <t>Thompson, Trevion</t>
  </si>
  <si>
    <t>Durham, NC</t>
  </si>
  <si>
    <t>Hillside HS</t>
  </si>
  <si>
    <t>Trapp, Amir</t>
  </si>
  <si>
    <t>Turner, Nolan</t>
  </si>
  <si>
    <t>Tuttle, Kanyon</t>
  </si>
  <si>
    <t>Charlotte Latin School</t>
  </si>
  <si>
    <t>Upshaw, Regan</t>
  </si>
  <si>
    <t>Bradenton, FL</t>
  </si>
  <si>
    <t>-</t>
  </si>
  <si>
    <t>Vinson, Blake</t>
  </si>
  <si>
    <t>Ocala, FL</t>
  </si>
  <si>
    <t>North Marion HS</t>
  </si>
  <si>
    <t>Wallace, K'Von</t>
  </si>
  <si>
    <t>Highland Springs HS</t>
  </si>
  <si>
    <t>Wilkins, Christian</t>
  </si>
  <si>
    <t>DL</t>
  </si>
  <si>
    <t>Springfield, MA</t>
  </si>
  <si>
    <t>Suffield (Conn.) Academy</t>
  </si>
  <si>
    <t>Williams, Garrett</t>
  </si>
  <si>
    <t>The First Academy</t>
  </si>
  <si>
    <t>Williams, Jalen</t>
  </si>
  <si>
    <t>Williams, Jordan</t>
  </si>
  <si>
    <t>Virginia Beach, VA</t>
  </si>
  <si>
    <t>Frank W. Cox HS</t>
  </si>
  <si>
    <t>Williams, LeAnthony</t>
  </si>
  <si>
    <t>Yeargin, Richard</t>
  </si>
  <si>
    <t>Lauderdale Lakes, FL</t>
  </si>
  <si>
    <t>University School of Nova Southeastern University</t>
  </si>
  <si>
    <t>Chase Brice</t>
  </si>
  <si>
    <t>Kelly Bryant</t>
  </si>
  <si>
    <t>Zerrick Cooper</t>
  </si>
  <si>
    <t>Tucker Israel</t>
  </si>
  <si>
    <t>Hunter Johnson</t>
  </si>
  <si>
    <t>Adam Choice</t>
  </si>
  <si>
    <t>Travis Etienne</t>
  </si>
  <si>
    <t>Tavien Feaster</t>
  </si>
  <si>
    <t>C.J. Fuller</t>
  </si>
  <si>
    <t>Ryan Mac Lain</t>
  </si>
  <si>
    <t>Sylvester Mayers</t>
  </si>
  <si>
    <t>Darien Rencher</t>
  </si>
  <si>
    <t>Ty Thomason</t>
  </si>
  <si>
    <t>Will Brown</t>
  </si>
  <si>
    <t>Deon Cain</t>
  </si>
  <si>
    <t>T.J. Chase</t>
  </si>
  <si>
    <t>Carter Groomes</t>
  </si>
  <si>
    <t>Tee Higgins</t>
  </si>
  <si>
    <t>Jayson Hopper</t>
  </si>
  <si>
    <t>Ray-Ray McCloud</t>
  </si>
  <si>
    <t>Diondre Overton</t>
  </si>
  <si>
    <t>Cornell Powell</t>
  </si>
  <si>
    <t>Hunter Renfrow</t>
  </si>
  <si>
    <t>Amari Rodgers</t>
  </si>
  <si>
    <t>Jack Swinney</t>
  </si>
  <si>
    <t>Will Swinney</t>
  </si>
  <si>
    <t>Trevion Thompson</t>
  </si>
  <si>
    <t>Kanyon Tuttle</t>
  </si>
  <si>
    <t>Shadell Bell</t>
  </si>
  <si>
    <t>J.C. Chalk</t>
  </si>
  <si>
    <t>Ryan Enniss</t>
  </si>
  <si>
    <t>D.J. Greenlee</t>
  </si>
  <si>
    <t>Cole Renfrow</t>
  </si>
  <si>
    <t>Milan Richard</t>
  </si>
  <si>
    <t>Cannon Smith</t>
  </si>
  <si>
    <t>Garrett Williams</t>
  </si>
  <si>
    <t>Kaleb Bevelle</t>
  </si>
  <si>
    <t>Austin Bryant</t>
  </si>
  <si>
    <t>Ryan Carter</t>
  </si>
  <si>
    <t>Kyle Cote</t>
  </si>
  <si>
    <t>Peter Cote</t>
  </si>
  <si>
    <t>Alex Dalton</t>
  </si>
  <si>
    <t>J.D. Davis</t>
  </si>
  <si>
    <t>Judah Davis</t>
  </si>
  <si>
    <t>Brian Dawkins Jr.</t>
  </si>
  <si>
    <t>Marcus Edmond</t>
  </si>
  <si>
    <t>Jacob Edwards</t>
  </si>
  <si>
    <t>James Edwards</t>
  </si>
  <si>
    <t>Clelin Ferrell</t>
  </si>
  <si>
    <t>Mark Fields</t>
  </si>
  <si>
    <t>Justin Foster</t>
  </si>
  <si>
    <t>Daniel Funderburk</t>
  </si>
  <si>
    <t>Landon Holden</t>
  </si>
  <si>
    <t>Albert Huggins</t>
  </si>
  <si>
    <t>Austin Jackson</t>
  </si>
  <si>
    <t>Josh Jackson</t>
  </si>
  <si>
    <t>Denzel Johnson</t>
  </si>
  <si>
    <t>Sterling Johnson</t>
  </si>
  <si>
    <t>Kendall Joseph</t>
  </si>
  <si>
    <t>Xavier Kelly</t>
  </si>
  <si>
    <t>Matthew King</t>
  </si>
  <si>
    <t>Tre Lamar</t>
  </si>
  <si>
    <t>Dexter Lawrence</t>
  </si>
  <si>
    <t>Jarvis Magwood</t>
  </si>
  <si>
    <t>Isaac Moorhouse</t>
  </si>
  <si>
    <t>Hall Morton</t>
  </si>
  <si>
    <t>Trayvon Mullen</t>
  </si>
  <si>
    <t>Tanner Muse</t>
  </si>
  <si>
    <t>Dorian O'Daniel</t>
  </si>
  <si>
    <t>Nyles Pinckney</t>
  </si>
  <si>
    <t>Luke Price</t>
  </si>
  <si>
    <t>Chris Register</t>
  </si>
  <si>
    <t>Jabril Robinson</t>
  </si>
  <si>
    <t>Nick Rowell</t>
  </si>
  <si>
    <t>Logan Rudolph</t>
  </si>
  <si>
    <t>Cameron Scott</t>
  </si>
  <si>
    <t>Connor Sekas</t>
  </si>
  <si>
    <t>Isaiah Simmons</t>
  </si>
  <si>
    <t>James Skalski</t>
  </si>
  <si>
    <t>Chad Smith</t>
  </si>
  <si>
    <t>Shaq Smith</t>
  </si>
  <si>
    <t>Van Smith</t>
  </si>
  <si>
    <t>Baylon Spector</t>
  </si>
  <si>
    <t>A.J. Terrell</t>
  </si>
  <si>
    <t>Amir Trapp</t>
  </si>
  <si>
    <t>Nolan Turner</t>
  </si>
  <si>
    <t>Regan Upshaw</t>
  </si>
  <si>
    <t>K'Von Wallace</t>
  </si>
  <si>
    <t>Christian Wilkins</t>
  </si>
  <si>
    <t>Jalen Williams</t>
  </si>
  <si>
    <t>Jordan Williams</t>
  </si>
  <si>
    <t>LeAnthony Williams</t>
  </si>
  <si>
    <t>Richard Yeargin</t>
  </si>
  <si>
    <t>Michael Batson</t>
  </si>
  <si>
    <t>Drew Costa</t>
  </si>
  <si>
    <t>Christian Groomes</t>
  </si>
  <si>
    <t>Greg Huegel</t>
  </si>
  <si>
    <t>Carson King</t>
  </si>
  <si>
    <t>Alex Spence</t>
  </si>
  <si>
    <t>Will Spiers</t>
  </si>
  <si>
    <t>Kent State</t>
  </si>
  <si>
    <t>Unranked</t>
  </si>
  <si>
    <t>Auburn</t>
  </si>
  <si>
    <t>Louisville</t>
  </si>
  <si>
    <t>Away</t>
  </si>
  <si>
    <t>BC</t>
  </si>
  <si>
    <t>VT</t>
  </si>
  <si>
    <t>Wake</t>
  </si>
  <si>
    <t>Syracuse</t>
  </si>
  <si>
    <t>GT</t>
  </si>
  <si>
    <t>NC State</t>
  </si>
  <si>
    <t>FSU</t>
  </si>
  <si>
    <t>Citadel</t>
  </si>
  <si>
    <t>South Carolina</t>
  </si>
  <si>
    <t>Miami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</si>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</sst>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FFFF"/>
      <name val="Helvetica Neue"/>
      <family val="2"/>
    </font>
    <font>
      <sz val="13"/>
      <color rgb="FF242729"/>
      <name val="Consolas"/>
      <family val="2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16161"/>
        <bgColor indexed="64"/>
      </patternFill>
    </fill>
    <fill>
      <patternFill patternType="solid">
        <fgColor rgb="FFECECE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616161"/>
      </bottom>
      <diagonal/>
    </border>
    <border>
      <left style="medium">
        <color rgb="FF616161"/>
      </left>
      <right/>
      <top style="medium">
        <color rgb="FF616161"/>
      </top>
      <bottom style="medium">
        <color rgb="FF616161"/>
      </bottom>
      <diagonal/>
    </border>
    <border>
      <left/>
      <right/>
      <top style="medium">
        <color rgb="FF616161"/>
      </top>
      <bottom style="medium">
        <color rgb="FF616161"/>
      </bottom>
      <diagonal/>
    </border>
    <border>
      <left/>
      <right style="medium">
        <color rgb="FF616161"/>
      </right>
      <top style="medium">
        <color rgb="FF616161"/>
      </top>
      <bottom style="medium">
        <color rgb="FF616161"/>
      </bottom>
      <diagonal/>
    </border>
    <border>
      <left style="medium">
        <color rgb="FF616161"/>
      </left>
      <right/>
      <top/>
      <bottom/>
      <diagonal/>
    </border>
    <border>
      <left/>
      <right style="medium">
        <color rgb="FF616161"/>
      </right>
      <top/>
      <bottom/>
      <diagonal/>
    </border>
    <border>
      <left style="medium">
        <color rgb="FF616161"/>
      </left>
      <right/>
      <top/>
      <bottom style="medium">
        <color rgb="FF616161"/>
      </bottom>
      <diagonal/>
    </border>
    <border>
      <left/>
      <right style="medium">
        <color rgb="FF616161"/>
      </right>
      <top/>
      <bottom style="medium">
        <color rgb="FF61616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0" fillId="0" borderId="0" xfId="0" applyNumberFormat="1"/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3" fillId="2" borderId="0" xfId="1" applyFill="1" applyAlignment="1">
      <alignment horizontal="left" vertical="center" wrapText="1"/>
    </xf>
    <xf numFmtId="16" fontId="12" fillId="2" borderId="0" xfId="0" applyNumberFormat="1" applyFont="1" applyFill="1" applyAlignment="1">
      <alignment horizontal="center" vertical="center" wrapText="1"/>
    </xf>
    <xf numFmtId="0" fontId="12" fillId="2" borderId="0" xfId="0" applyFont="1" applyFill="1" applyAlignment="1">
      <alignment horizontal="left" vertical="center" wrapText="1"/>
    </xf>
    <xf numFmtId="0" fontId="12" fillId="4" borderId="0" xfId="0" applyFont="1" applyFill="1" applyAlignment="1">
      <alignment horizontal="center" vertical="center" wrapText="1"/>
    </xf>
    <xf numFmtId="0" fontId="12" fillId="4" borderId="0" xfId="0" applyFont="1" applyFill="1" applyAlignment="1">
      <alignment horizontal="left" vertical="center" wrapText="1"/>
    </xf>
    <xf numFmtId="16" fontId="12" fillId="4" borderId="0" xfId="0" applyNumberFormat="1" applyFont="1" applyFill="1" applyAlignment="1">
      <alignment horizontal="center" vertical="center" wrapText="1"/>
    </xf>
    <xf numFmtId="0" fontId="3" fillId="4" borderId="0" xfId="1" applyFill="1" applyAlignment="1">
      <alignment horizontal="left" vertical="center" wrapText="1"/>
    </xf>
    <xf numFmtId="17" fontId="12" fillId="2" borderId="0" xfId="0" applyNumberFormat="1" applyFont="1" applyFill="1" applyAlignment="1">
      <alignment horizontal="center" vertical="center" wrapText="1"/>
    </xf>
    <xf numFmtId="17" fontId="12" fillId="4" borderId="0" xfId="0" applyNumberFormat="1" applyFont="1" applyFill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left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left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left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center" vertical="center" wrapText="1"/>
    </xf>
    <xf numFmtId="16" fontId="12" fillId="2" borderId="1" xfId="0" applyNumberFormat="1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pth"/>
      <sheetName val="BLANK-GAME"/>
    </sheetNames>
    <sheetDataSet>
      <sheetData sheetId="0">
        <row r="2">
          <cell r="B2" t="str">
            <v>Tremayne Anchrum</v>
          </cell>
          <cell r="C2">
            <v>74</v>
          </cell>
          <cell r="D2">
            <v>290</v>
          </cell>
          <cell r="E2">
            <v>0.87060000000000004</v>
          </cell>
        </row>
        <row r="3">
          <cell r="B3" t="str">
            <v>Adrian Baker</v>
          </cell>
          <cell r="C3">
            <v>71</v>
          </cell>
          <cell r="D3">
            <v>180</v>
          </cell>
          <cell r="E3">
            <v>0.88139999999999996</v>
          </cell>
        </row>
        <row r="4">
          <cell r="B4" t="str">
            <v>James Barnes</v>
          </cell>
          <cell r="C4">
            <v>73</v>
          </cell>
          <cell r="D4">
            <v>175</v>
          </cell>
          <cell r="E4">
            <v>0.5</v>
          </cell>
        </row>
        <row r="5">
          <cell r="B5" t="str">
            <v>Michael Batson</v>
          </cell>
          <cell r="C5">
            <v>70</v>
          </cell>
          <cell r="D5">
            <v>200</v>
          </cell>
          <cell r="E5">
            <v>0.5</v>
          </cell>
        </row>
        <row r="6">
          <cell r="B6" t="str">
            <v>Shadell Bell</v>
          </cell>
          <cell r="C6">
            <v>73</v>
          </cell>
          <cell r="D6">
            <v>220</v>
          </cell>
          <cell r="E6">
            <v>0.87209999999999999</v>
          </cell>
        </row>
        <row r="7">
          <cell r="B7" t="str">
            <v>Kaleb Bevelle</v>
          </cell>
          <cell r="C7">
            <v>75</v>
          </cell>
          <cell r="D7">
            <v>265</v>
          </cell>
          <cell r="E7">
            <v>0.5</v>
          </cell>
        </row>
        <row r="8">
          <cell r="B8" t="str">
            <v>Kelby Bevelle</v>
          </cell>
          <cell r="C8">
            <v>74</v>
          </cell>
          <cell r="D8">
            <v>265</v>
          </cell>
          <cell r="E8">
            <v>0.5</v>
          </cell>
        </row>
        <row r="9">
          <cell r="B9" t="str">
            <v>Ben Boulware</v>
          </cell>
          <cell r="C9">
            <v>73</v>
          </cell>
          <cell r="D9">
            <v>235</v>
          </cell>
          <cell r="E9">
            <v>0.92290000000000005</v>
          </cell>
        </row>
        <row r="10">
          <cell r="B10" t="str">
            <v>Jaquarius Brice</v>
          </cell>
          <cell r="C10">
            <v>74</v>
          </cell>
          <cell r="D10">
            <v>215</v>
          </cell>
          <cell r="E10">
            <v>0.5</v>
          </cell>
        </row>
        <row r="11">
          <cell r="B11" t="str">
            <v>Austin Bryant</v>
          </cell>
          <cell r="C11">
            <v>76</v>
          </cell>
          <cell r="D11">
            <v>265</v>
          </cell>
          <cell r="E11">
            <v>0.91900000000000004</v>
          </cell>
        </row>
        <row r="12">
          <cell r="B12" t="str">
            <v>Kelly Bryant</v>
          </cell>
          <cell r="C12">
            <v>75</v>
          </cell>
          <cell r="D12">
            <v>215</v>
          </cell>
          <cell r="E12">
            <v>0.87770000000000004</v>
          </cell>
        </row>
        <row r="13">
          <cell r="B13" t="str">
            <v>Deon Cain</v>
          </cell>
          <cell r="C13">
            <v>73</v>
          </cell>
          <cell r="D13">
            <v>210</v>
          </cell>
          <cell r="E13">
            <v>0.99060000000000004</v>
          </cell>
        </row>
        <row r="14">
          <cell r="B14" t="str">
            <v>Ryan Carter</v>
          </cell>
          <cell r="C14">
            <v>69</v>
          </cell>
          <cell r="D14">
            <v>180</v>
          </cell>
          <cell r="E14">
            <v>0.7631</v>
          </cell>
        </row>
        <row r="15">
          <cell r="B15" t="str">
            <v>Gage Cervenka</v>
          </cell>
          <cell r="C15">
            <v>75</v>
          </cell>
          <cell r="D15">
            <v>305</v>
          </cell>
          <cell r="E15">
            <v>0.84950000000000003</v>
          </cell>
        </row>
        <row r="16">
          <cell r="B16" t="str">
            <v>J.C. Chalk</v>
          </cell>
          <cell r="C16">
            <v>74</v>
          </cell>
          <cell r="D16">
            <v>235</v>
          </cell>
          <cell r="E16">
            <v>0.86709999999999998</v>
          </cell>
        </row>
        <row r="17">
          <cell r="B17" t="str">
            <v>T.J. Chase</v>
          </cell>
          <cell r="C17">
            <v>73</v>
          </cell>
          <cell r="D17">
            <v>175</v>
          </cell>
          <cell r="E17">
            <v>0.91579999999999995</v>
          </cell>
        </row>
        <row r="18">
          <cell r="B18" t="str">
            <v>Adam Choice</v>
          </cell>
          <cell r="C18">
            <v>69</v>
          </cell>
          <cell r="D18">
            <v>210</v>
          </cell>
          <cell r="E18">
            <v>0.90149999999999997</v>
          </cell>
        </row>
        <row r="19">
          <cell r="B19" t="str">
            <v>Zerrick Cooper</v>
          </cell>
          <cell r="C19">
            <v>74</v>
          </cell>
          <cell r="D19">
            <v>205</v>
          </cell>
          <cell r="E19">
            <v>0.91200000000000003</v>
          </cell>
        </row>
        <row r="20">
          <cell r="B20" t="str">
            <v>Kyle Cote</v>
          </cell>
          <cell r="C20">
            <v>70</v>
          </cell>
          <cell r="D20">
            <v>180</v>
          </cell>
          <cell r="E20">
            <v>0.5</v>
          </cell>
        </row>
        <row r="21">
          <cell r="B21" t="str">
            <v>Tyrone Crowder</v>
          </cell>
          <cell r="C21">
            <v>74</v>
          </cell>
          <cell r="D21">
            <v>340</v>
          </cell>
          <cell r="E21">
            <v>0.94650000000000001</v>
          </cell>
        </row>
        <row r="22">
          <cell r="B22" t="str">
            <v>J.D. Davis</v>
          </cell>
          <cell r="C22">
            <v>74</v>
          </cell>
          <cell r="D22">
            <v>225</v>
          </cell>
          <cell r="E22">
            <v>0.76639999999999997</v>
          </cell>
        </row>
        <row r="23">
          <cell r="B23" t="str">
            <v>Judah Davis</v>
          </cell>
          <cell r="C23">
            <v>73</v>
          </cell>
          <cell r="D23">
            <v>235</v>
          </cell>
          <cell r="E23">
            <v>0.76639999999999997</v>
          </cell>
        </row>
        <row r="24">
          <cell r="B24" t="str">
            <v>Lasamuel Davis</v>
          </cell>
          <cell r="C24">
            <v>76</v>
          </cell>
          <cell r="D24">
            <v>210</v>
          </cell>
          <cell r="E24">
            <v>0.84140000000000004</v>
          </cell>
        </row>
        <row r="25">
          <cell r="B25" t="str">
            <v>Brian Dawkins Jr.</v>
          </cell>
          <cell r="C25">
            <v>67</v>
          </cell>
          <cell r="D25">
            <v>175</v>
          </cell>
          <cell r="E25">
            <v>0.79579999999999995</v>
          </cell>
        </row>
        <row r="26">
          <cell r="B26" t="str">
            <v>Adrien Dunn</v>
          </cell>
          <cell r="C26">
            <v>67</v>
          </cell>
          <cell r="D26">
            <v>180</v>
          </cell>
          <cell r="E26">
            <v>0.5</v>
          </cell>
        </row>
        <row r="27">
          <cell r="B27" t="str">
            <v>Tyshon Dye</v>
          </cell>
          <cell r="C27">
            <v>71</v>
          </cell>
          <cell r="D27">
            <v>220</v>
          </cell>
          <cell r="E27">
            <v>0.92949999999999999</v>
          </cell>
        </row>
        <row r="28">
          <cell r="B28" t="str">
            <v>Marcus Edmond</v>
          </cell>
          <cell r="C28">
            <v>73</v>
          </cell>
          <cell r="D28">
            <v>175</v>
          </cell>
          <cell r="E28">
            <v>0.81740000000000002</v>
          </cell>
        </row>
        <row r="29">
          <cell r="B29" t="str">
            <v>David Estes</v>
          </cell>
          <cell r="C29">
            <v>73</v>
          </cell>
          <cell r="D29">
            <v>200</v>
          </cell>
          <cell r="E29">
            <v>0.5</v>
          </cell>
        </row>
        <row r="30">
          <cell r="B30" t="str">
            <v>Justin Falcinelli</v>
          </cell>
          <cell r="C30">
            <v>76</v>
          </cell>
          <cell r="D30">
            <v>315</v>
          </cell>
          <cell r="E30">
            <v>0.86560000000000004</v>
          </cell>
        </row>
        <row r="31">
          <cell r="B31" t="str">
            <v>Tavien Feaster</v>
          </cell>
          <cell r="C31">
            <v>71</v>
          </cell>
          <cell r="D31">
            <v>210</v>
          </cell>
          <cell r="E31">
            <v>0.98160000000000003</v>
          </cell>
        </row>
        <row r="32">
          <cell r="B32" t="str">
            <v>Clelin Ferrell</v>
          </cell>
          <cell r="C32">
            <v>77</v>
          </cell>
          <cell r="D32">
            <v>265</v>
          </cell>
          <cell r="E32">
            <v>0.94679999999999997</v>
          </cell>
        </row>
        <row r="33">
          <cell r="B33" t="str">
            <v>Mark Fields</v>
          </cell>
          <cell r="C33">
            <v>70</v>
          </cell>
          <cell r="D33">
            <v>180</v>
          </cell>
          <cell r="E33">
            <v>0.95650000000000002</v>
          </cell>
        </row>
        <row r="34">
          <cell r="B34" t="str">
            <v>Jesse Fisher</v>
          </cell>
          <cell r="C34">
            <v>76</v>
          </cell>
          <cell r="D34">
            <v>215</v>
          </cell>
          <cell r="E34">
            <v>0.5</v>
          </cell>
        </row>
        <row r="35">
          <cell r="B35" t="str">
            <v>Jake Fruhmorgen</v>
          </cell>
          <cell r="C35">
            <v>77</v>
          </cell>
          <cell r="D35">
            <v>290</v>
          </cell>
          <cell r="E35">
            <v>0.94499999999999995</v>
          </cell>
        </row>
        <row r="36">
          <cell r="B36" t="str">
            <v>C.J. Fuller</v>
          </cell>
          <cell r="C36">
            <v>70</v>
          </cell>
          <cell r="D36">
            <v>215</v>
          </cell>
          <cell r="E36">
            <v>0.85899999999999999</v>
          </cell>
        </row>
        <row r="37">
          <cell r="B37" t="str">
            <v>Wayne Gallman</v>
          </cell>
          <cell r="C37">
            <v>73</v>
          </cell>
          <cell r="D37">
            <v>210</v>
          </cell>
          <cell r="E37">
            <v>0.89380000000000004</v>
          </cell>
        </row>
        <row r="38">
          <cell r="B38" t="str">
            <v>Zach Giella</v>
          </cell>
          <cell r="C38">
            <v>77</v>
          </cell>
          <cell r="D38">
            <v>300</v>
          </cell>
          <cell r="E38">
            <v>0.86209999999999998</v>
          </cell>
        </row>
        <row r="39">
          <cell r="B39" t="str">
            <v>Pat Godfrey</v>
          </cell>
          <cell r="C39">
            <v>74</v>
          </cell>
          <cell r="D39">
            <v>270</v>
          </cell>
          <cell r="E39">
            <v>0.5</v>
          </cell>
        </row>
        <row r="40">
          <cell r="B40" t="str">
            <v>Noah Green</v>
          </cell>
          <cell r="C40">
            <v>77</v>
          </cell>
          <cell r="D40">
            <v>290</v>
          </cell>
          <cell r="E40">
            <v>0.8831</v>
          </cell>
        </row>
        <row r="41">
          <cell r="B41" t="str">
            <v>D.J. Greenlee</v>
          </cell>
          <cell r="C41">
            <v>73</v>
          </cell>
          <cell r="D41">
            <v>245</v>
          </cell>
          <cell r="E41">
            <v>0.80130000000000001</v>
          </cell>
        </row>
        <row r="42">
          <cell r="B42" t="str">
            <v>Carter Groomes</v>
          </cell>
          <cell r="C42">
            <v>68</v>
          </cell>
          <cell r="D42">
            <v>180</v>
          </cell>
          <cell r="E42">
            <v>0.5</v>
          </cell>
        </row>
        <row r="43">
          <cell r="B43" t="str">
            <v>Christian Groomes</v>
          </cell>
          <cell r="C43">
            <v>70</v>
          </cell>
          <cell r="D43">
            <v>185</v>
          </cell>
          <cell r="E43">
            <v>0.5</v>
          </cell>
        </row>
        <row r="44">
          <cell r="B44" t="str">
            <v>Jay Guillermo</v>
          </cell>
          <cell r="C44">
            <v>75</v>
          </cell>
          <cell r="D44">
            <v>310</v>
          </cell>
          <cell r="E44">
            <v>0.87980000000000003</v>
          </cell>
        </row>
        <row r="45">
          <cell r="B45" t="str">
            <v>Taylor Hearn</v>
          </cell>
          <cell r="C45">
            <v>77</v>
          </cell>
          <cell r="D45">
            <v>325</v>
          </cell>
          <cell r="E45">
            <v>0.85089999999999999</v>
          </cell>
        </row>
        <row r="46">
          <cell r="B46" t="str">
            <v>Greg Huegel</v>
          </cell>
          <cell r="C46">
            <v>71</v>
          </cell>
          <cell r="D46">
            <v>195</v>
          </cell>
          <cell r="E46">
            <v>0.5</v>
          </cell>
        </row>
        <row r="47">
          <cell r="B47" t="str">
            <v>Albert Huggins</v>
          </cell>
          <cell r="C47">
            <v>75</v>
          </cell>
          <cell r="D47">
            <v>305</v>
          </cell>
          <cell r="E47">
            <v>0.95830000000000004</v>
          </cell>
        </row>
        <row r="48">
          <cell r="B48" t="str">
            <v>Mitch Hyatt</v>
          </cell>
          <cell r="C48">
            <v>77</v>
          </cell>
          <cell r="D48">
            <v>295</v>
          </cell>
          <cell r="E48">
            <v>0.98970000000000002</v>
          </cell>
        </row>
        <row r="49">
          <cell r="B49" t="str">
            <v>Tucker Israel</v>
          </cell>
          <cell r="C49">
            <v>70</v>
          </cell>
          <cell r="D49">
            <v>180</v>
          </cell>
          <cell r="E49">
            <v>0.85350000000000004</v>
          </cell>
        </row>
        <row r="50">
          <cell r="B50" t="str">
            <v>Austin Jackson</v>
          </cell>
          <cell r="C50">
            <v>74</v>
          </cell>
          <cell r="D50">
            <v>200</v>
          </cell>
          <cell r="E50">
            <v>0.5</v>
          </cell>
        </row>
        <row r="51">
          <cell r="B51" t="str">
            <v>Denzel Johnson</v>
          </cell>
          <cell r="C51">
            <v>73</v>
          </cell>
          <cell r="D51">
            <v>195</v>
          </cell>
          <cell r="E51">
            <v>0.83330000000000004</v>
          </cell>
        </row>
        <row r="52">
          <cell r="B52" t="str">
            <v>Jadar Johnson</v>
          </cell>
          <cell r="C52">
            <v>73</v>
          </cell>
          <cell r="D52">
            <v>210</v>
          </cell>
          <cell r="E52">
            <v>0.8518</v>
          </cell>
        </row>
        <row r="53">
          <cell r="B53" t="str">
            <v>Sterling Johnson</v>
          </cell>
          <cell r="C53">
            <v>76</v>
          </cell>
          <cell r="D53">
            <v>305</v>
          </cell>
          <cell r="E53">
            <v>0.87070000000000003</v>
          </cell>
        </row>
        <row r="54">
          <cell r="B54" t="str">
            <v>Kendall Joseph</v>
          </cell>
          <cell r="C54">
            <v>73</v>
          </cell>
          <cell r="D54">
            <v>230</v>
          </cell>
          <cell r="E54">
            <v>0.86099999999999999</v>
          </cell>
        </row>
        <row r="55">
          <cell r="B55" t="str">
            <v>Xavier Kelly</v>
          </cell>
          <cell r="C55">
            <v>76</v>
          </cell>
          <cell r="D55">
            <v>265</v>
          </cell>
          <cell r="E55">
            <v>0.9536</v>
          </cell>
        </row>
        <row r="56">
          <cell r="B56" t="str">
            <v>Carson King</v>
          </cell>
          <cell r="C56">
            <v>73</v>
          </cell>
          <cell r="D56">
            <v>215</v>
          </cell>
          <cell r="E56">
            <v>0.5</v>
          </cell>
        </row>
        <row r="57">
          <cell r="B57" t="str">
            <v>Tre Lamar</v>
          </cell>
          <cell r="C57">
            <v>75</v>
          </cell>
          <cell r="D57">
            <v>240</v>
          </cell>
          <cell r="E57">
            <v>0.97130000000000005</v>
          </cell>
        </row>
        <row r="58">
          <cell r="B58" t="str">
            <v>Dexter Lawrence</v>
          </cell>
          <cell r="C58">
            <v>77</v>
          </cell>
          <cell r="D58">
            <v>340</v>
          </cell>
          <cell r="E58">
            <v>0.99919999999999998</v>
          </cell>
        </row>
        <row r="59">
          <cell r="B59" t="str">
            <v>Jordan Leggett</v>
          </cell>
          <cell r="C59">
            <v>77</v>
          </cell>
          <cell r="D59">
            <v>260</v>
          </cell>
          <cell r="E59">
            <v>0.87119999999999997</v>
          </cell>
        </row>
        <row r="60">
          <cell r="B60" t="str">
            <v>Ryan Mac Lain</v>
          </cell>
          <cell r="C60">
            <v>68</v>
          </cell>
          <cell r="D60">
            <v>175</v>
          </cell>
          <cell r="E60">
            <v>0.5</v>
          </cell>
        </row>
        <row r="61">
          <cell r="B61" t="str">
            <v>Sean Mac Lain</v>
          </cell>
          <cell r="C61">
            <v>76</v>
          </cell>
          <cell r="D61">
            <v>200</v>
          </cell>
          <cell r="E61">
            <v>0.5</v>
          </cell>
        </row>
        <row r="62">
          <cell r="B62" t="str">
            <v>Jarvis Magwood</v>
          </cell>
          <cell r="C62">
            <v>71</v>
          </cell>
          <cell r="D62">
            <v>215</v>
          </cell>
          <cell r="E62">
            <v>0.5</v>
          </cell>
        </row>
        <row r="63">
          <cell r="B63" t="str">
            <v>Ray-Ray McCloud</v>
          </cell>
          <cell r="C63">
            <v>70</v>
          </cell>
          <cell r="D63">
            <v>180</v>
          </cell>
          <cell r="E63">
            <v>0.96209999999999996</v>
          </cell>
        </row>
        <row r="64">
          <cell r="B64" t="str">
            <v>Maverick Morris</v>
          </cell>
          <cell r="C64">
            <v>76</v>
          </cell>
          <cell r="D64">
            <v>305</v>
          </cell>
          <cell r="E64">
            <v>0.85440000000000005</v>
          </cell>
        </row>
        <row r="65">
          <cell r="B65" t="str">
            <v>Hall Morton</v>
          </cell>
          <cell r="C65">
            <v>68</v>
          </cell>
          <cell r="D65">
            <v>170</v>
          </cell>
          <cell r="E65">
            <v>0.5</v>
          </cell>
        </row>
        <row r="66">
          <cell r="B66" t="str">
            <v>Trayvon Mullen</v>
          </cell>
          <cell r="C66">
            <v>74</v>
          </cell>
          <cell r="D66">
            <v>185</v>
          </cell>
          <cell r="E66">
            <v>0.96789999999999998</v>
          </cell>
        </row>
        <row r="67">
          <cell r="B67" t="str">
            <v>Tanner Muse</v>
          </cell>
          <cell r="C67">
            <v>74</v>
          </cell>
          <cell r="D67">
            <v>220</v>
          </cell>
          <cell r="E67">
            <v>0.85740000000000005</v>
          </cell>
        </row>
        <row r="68">
          <cell r="B68" t="str">
            <v>Dorian O'Daniel</v>
          </cell>
          <cell r="C68">
            <v>73</v>
          </cell>
          <cell r="D68">
            <v>215</v>
          </cell>
          <cell r="E68">
            <v>0.95409999999999995</v>
          </cell>
        </row>
        <row r="69">
          <cell r="B69" t="str">
            <v>Diondre Overton</v>
          </cell>
          <cell r="C69">
            <v>77</v>
          </cell>
          <cell r="D69">
            <v>200</v>
          </cell>
          <cell r="E69">
            <v>0.92269999999999996</v>
          </cell>
        </row>
        <row r="70">
          <cell r="B70" t="str">
            <v>Scott Pagano</v>
          </cell>
          <cell r="C70">
            <v>75</v>
          </cell>
          <cell r="D70">
            <v>295</v>
          </cell>
          <cell r="E70">
            <v>0.90059999999999996</v>
          </cell>
        </row>
        <row r="71">
          <cell r="B71" t="str">
            <v>Seth Penner</v>
          </cell>
          <cell r="C71">
            <v>75</v>
          </cell>
          <cell r="D71">
            <v>320</v>
          </cell>
          <cell r="E71">
            <v>0.5</v>
          </cell>
        </row>
        <row r="72">
          <cell r="B72" t="str">
            <v>Patrick Phibbs</v>
          </cell>
          <cell r="C72">
            <v>74</v>
          </cell>
          <cell r="D72">
            <v>200</v>
          </cell>
          <cell r="E72">
            <v>0.5</v>
          </cell>
        </row>
        <row r="73">
          <cell r="B73" t="str">
            <v>Nyles Pinckney</v>
          </cell>
          <cell r="C73">
            <v>73</v>
          </cell>
          <cell r="D73">
            <v>295</v>
          </cell>
          <cell r="E73">
            <v>0.89200000000000002</v>
          </cell>
        </row>
        <row r="74">
          <cell r="B74" t="str">
            <v>Sean Pollard</v>
          </cell>
          <cell r="C74">
            <v>77</v>
          </cell>
          <cell r="D74">
            <v>315</v>
          </cell>
          <cell r="E74">
            <v>0.90210000000000001</v>
          </cell>
        </row>
        <row r="75">
          <cell r="B75" t="str">
            <v>Cornell Powell</v>
          </cell>
          <cell r="C75">
            <v>73</v>
          </cell>
          <cell r="D75">
            <v>200</v>
          </cell>
          <cell r="E75">
            <v>0.93140000000000001</v>
          </cell>
        </row>
        <row r="76">
          <cell r="B76" t="str">
            <v>Connor Prevost</v>
          </cell>
          <cell r="C76">
            <v>71</v>
          </cell>
          <cell r="D76">
            <v>220</v>
          </cell>
          <cell r="E76">
            <v>0.5</v>
          </cell>
        </row>
        <row r="77">
          <cell r="B77" t="str">
            <v>Grant Radakovich</v>
          </cell>
          <cell r="C77">
            <v>73</v>
          </cell>
          <cell r="D77">
            <v>255</v>
          </cell>
          <cell r="E77">
            <v>0.5</v>
          </cell>
        </row>
        <row r="78">
          <cell r="B78" t="str">
            <v>Chandler Reeves</v>
          </cell>
          <cell r="C78">
            <v>79</v>
          </cell>
          <cell r="D78">
            <v>280</v>
          </cell>
          <cell r="E78">
            <v>0.85119999999999996</v>
          </cell>
        </row>
        <row r="79">
          <cell r="B79" t="str">
            <v>Chris Register</v>
          </cell>
          <cell r="C79">
            <v>75</v>
          </cell>
          <cell r="D79">
            <v>255</v>
          </cell>
          <cell r="E79">
            <v>0.89290000000000003</v>
          </cell>
        </row>
        <row r="80">
          <cell r="B80" t="str">
            <v>Darien Rencher</v>
          </cell>
          <cell r="C80">
            <v>68</v>
          </cell>
          <cell r="D80">
            <v>190</v>
          </cell>
          <cell r="E80">
            <v>0.5</v>
          </cell>
        </row>
        <row r="81">
          <cell r="B81" t="str">
            <v>Hunter Renfrow</v>
          </cell>
          <cell r="C81">
            <v>71</v>
          </cell>
          <cell r="D81">
            <v>180</v>
          </cell>
          <cell r="E81">
            <v>0.5</v>
          </cell>
        </row>
        <row r="82">
          <cell r="B82" t="str">
            <v>Milan Richard</v>
          </cell>
          <cell r="C82">
            <v>75</v>
          </cell>
          <cell r="D82">
            <v>260</v>
          </cell>
          <cell r="E82">
            <v>0.89300000000000002</v>
          </cell>
        </row>
        <row r="83">
          <cell r="B83" t="str">
            <v>Jabril Robinson</v>
          </cell>
          <cell r="C83">
            <v>74</v>
          </cell>
          <cell r="D83">
            <v>265</v>
          </cell>
          <cell r="E83">
            <v>0.82250000000000001</v>
          </cell>
        </row>
        <row r="84">
          <cell r="B84" t="str">
            <v>Matthew Ryan</v>
          </cell>
          <cell r="C84">
            <v>74</v>
          </cell>
          <cell r="D84">
            <v>320</v>
          </cell>
          <cell r="E84">
            <v>0.7954</v>
          </cell>
        </row>
        <row r="85">
          <cell r="B85" t="str">
            <v>Seth Ryan</v>
          </cell>
          <cell r="C85">
            <v>73</v>
          </cell>
          <cell r="D85">
            <v>180</v>
          </cell>
          <cell r="E85">
            <v>0.5</v>
          </cell>
        </row>
        <row r="86">
          <cell r="B86" t="str">
            <v>Nick Schuessler</v>
          </cell>
          <cell r="C86">
            <v>76</v>
          </cell>
          <cell r="D86">
            <v>200</v>
          </cell>
          <cell r="E86">
            <v>0.80969999999999998</v>
          </cell>
        </row>
        <row r="87">
          <cell r="B87" t="str">
            <v>Artavis Scott</v>
          </cell>
          <cell r="C87">
            <v>70</v>
          </cell>
          <cell r="D87">
            <v>190</v>
          </cell>
          <cell r="E87">
            <v>0.96750000000000003</v>
          </cell>
        </row>
        <row r="88">
          <cell r="B88" t="str">
            <v>Cameron Scott</v>
          </cell>
          <cell r="C88">
            <v>70</v>
          </cell>
          <cell r="D88">
            <v>210</v>
          </cell>
          <cell r="E88">
            <v>0.5</v>
          </cell>
        </row>
        <row r="89">
          <cell r="B89" t="str">
            <v>Connor Sekas</v>
          </cell>
          <cell r="C89">
            <v>74</v>
          </cell>
          <cell r="D89">
            <v>220</v>
          </cell>
          <cell r="E89">
            <v>0.5</v>
          </cell>
        </row>
        <row r="90">
          <cell r="B90" t="str">
            <v>Isaiah Simmons</v>
          </cell>
          <cell r="C90">
            <v>75</v>
          </cell>
          <cell r="D90">
            <v>220</v>
          </cell>
          <cell r="E90">
            <v>0.87460000000000004</v>
          </cell>
        </row>
        <row r="91">
          <cell r="B91" t="str">
            <v>John Simpson</v>
          </cell>
          <cell r="C91">
            <v>76</v>
          </cell>
          <cell r="D91">
            <v>315</v>
          </cell>
          <cell r="E91">
            <v>0.93320000000000003</v>
          </cell>
        </row>
        <row r="92">
          <cell r="B92" t="str">
            <v>James Skalski</v>
          </cell>
          <cell r="C92">
            <v>73</v>
          </cell>
          <cell r="D92">
            <v>235</v>
          </cell>
          <cell r="E92">
            <v>0.8569</v>
          </cell>
        </row>
        <row r="93">
          <cell r="B93" t="str">
            <v>Cannon Smith</v>
          </cell>
          <cell r="C93">
            <v>77</v>
          </cell>
          <cell r="D93">
            <v>265</v>
          </cell>
          <cell r="E93">
            <v>0.89870000000000005</v>
          </cell>
        </row>
        <row r="94">
          <cell r="B94" t="str">
            <v>Chad Smith</v>
          </cell>
          <cell r="C94">
            <v>76</v>
          </cell>
          <cell r="D94">
            <v>235</v>
          </cell>
          <cell r="E94">
            <v>0.91039999999999999</v>
          </cell>
        </row>
        <row r="95">
          <cell r="B95" t="str">
            <v>Shaq Smith</v>
          </cell>
          <cell r="C95">
            <v>74</v>
          </cell>
          <cell r="D95">
            <v>240</v>
          </cell>
          <cell r="E95">
            <v>0.96130000000000004</v>
          </cell>
        </row>
        <row r="96">
          <cell r="B96" t="str">
            <v>Van Smith</v>
          </cell>
          <cell r="C96">
            <v>71</v>
          </cell>
          <cell r="D96">
            <v>195</v>
          </cell>
          <cell r="E96">
            <v>0.89380000000000004</v>
          </cell>
        </row>
        <row r="97">
          <cell r="B97" t="str">
            <v>Alex Spence</v>
          </cell>
          <cell r="C97">
            <v>73</v>
          </cell>
          <cell r="D97">
            <v>195</v>
          </cell>
          <cell r="E97">
            <v>0.8256</v>
          </cell>
        </row>
        <row r="98">
          <cell r="B98" t="str">
            <v>Austin Spence</v>
          </cell>
          <cell r="C98">
            <v>74</v>
          </cell>
          <cell r="D98">
            <v>195</v>
          </cell>
          <cell r="E98">
            <v>0.5</v>
          </cell>
        </row>
        <row r="99">
          <cell r="B99" t="str">
            <v>Will Spiers</v>
          </cell>
          <cell r="C99">
            <v>77</v>
          </cell>
          <cell r="D99">
            <v>230</v>
          </cell>
          <cell r="E99">
            <v>0.5</v>
          </cell>
        </row>
        <row r="100">
          <cell r="B100" t="str">
            <v>Cade Stewart</v>
          </cell>
          <cell r="C100">
            <v>75</v>
          </cell>
          <cell r="D100">
            <v>290</v>
          </cell>
          <cell r="E100">
            <v>0.80249999999999999</v>
          </cell>
        </row>
        <row r="101">
          <cell r="B101" t="str">
            <v>Jack Swinney</v>
          </cell>
          <cell r="C101">
            <v>68</v>
          </cell>
          <cell r="D101">
            <v>160</v>
          </cell>
          <cell r="E101">
            <v>0.5</v>
          </cell>
        </row>
        <row r="102">
          <cell r="B102" t="str">
            <v>Cordrea Tankersley</v>
          </cell>
          <cell r="C102">
            <v>73</v>
          </cell>
          <cell r="D102">
            <v>200</v>
          </cell>
          <cell r="E102">
            <v>0.90900000000000003</v>
          </cell>
        </row>
        <row r="103">
          <cell r="B103" t="str">
            <v>Bradley Tatko</v>
          </cell>
          <cell r="C103">
            <v>71</v>
          </cell>
          <cell r="D103">
            <v>225</v>
          </cell>
          <cell r="E103">
            <v>0.5</v>
          </cell>
        </row>
        <row r="104">
          <cell r="B104" t="str">
            <v>Andy Teasdall</v>
          </cell>
          <cell r="C104">
            <v>71</v>
          </cell>
          <cell r="D104">
            <v>190</v>
          </cell>
          <cell r="E104">
            <v>0.5</v>
          </cell>
        </row>
        <row r="105">
          <cell r="B105" t="str">
            <v>Ty Thomason</v>
          </cell>
          <cell r="C105">
            <v>71</v>
          </cell>
          <cell r="D105">
            <v>220</v>
          </cell>
          <cell r="E105">
            <v>0.5</v>
          </cell>
        </row>
        <row r="106">
          <cell r="B106" t="str">
            <v>Trevion Thompson</v>
          </cell>
          <cell r="C106">
            <v>74</v>
          </cell>
          <cell r="D106">
            <v>200</v>
          </cell>
          <cell r="E106">
            <v>0.94510000000000005</v>
          </cell>
        </row>
        <row r="107">
          <cell r="B107" t="str">
            <v>Logan Tisch</v>
          </cell>
          <cell r="C107">
            <v>74</v>
          </cell>
          <cell r="D107">
            <v>300</v>
          </cell>
          <cell r="E107">
            <v>0.5</v>
          </cell>
        </row>
        <row r="108">
          <cell r="B108" t="str">
            <v>Amir Trapp</v>
          </cell>
          <cell r="C108">
            <v>68</v>
          </cell>
          <cell r="D108">
            <v>160</v>
          </cell>
          <cell r="E108">
            <v>0.80689999999999995</v>
          </cell>
        </row>
        <row r="109">
          <cell r="B109" t="str">
            <v>Nolan Turner</v>
          </cell>
          <cell r="C109">
            <v>73</v>
          </cell>
          <cell r="D109">
            <v>195</v>
          </cell>
          <cell r="E109">
            <v>0.5</v>
          </cell>
        </row>
        <row r="110">
          <cell r="B110" t="str">
            <v>Kanyon Tuttle</v>
          </cell>
          <cell r="C110">
            <v>70</v>
          </cell>
          <cell r="D110">
            <v>170</v>
          </cell>
          <cell r="E110">
            <v>0.5</v>
          </cell>
        </row>
        <row r="111">
          <cell r="B111" t="str">
            <v>Regan Upshaw</v>
          </cell>
          <cell r="C111">
            <v>71</v>
          </cell>
          <cell r="D111">
            <v>220</v>
          </cell>
          <cell r="E111">
            <v>0.5</v>
          </cell>
        </row>
        <row r="112">
          <cell r="B112" t="str">
            <v>K'Von Wallace</v>
          </cell>
          <cell r="C112">
            <v>73</v>
          </cell>
          <cell r="D112">
            <v>190</v>
          </cell>
          <cell r="E112">
            <v>0.82430000000000003</v>
          </cell>
        </row>
        <row r="113">
          <cell r="B113" t="str">
            <v>Carlos Watkins</v>
          </cell>
          <cell r="C113">
            <v>75</v>
          </cell>
          <cell r="D113">
            <v>305</v>
          </cell>
          <cell r="E113">
            <v>0.9677</v>
          </cell>
        </row>
        <row r="114">
          <cell r="B114" t="str">
            <v>Deshaun Watson</v>
          </cell>
          <cell r="C114">
            <v>75</v>
          </cell>
          <cell r="D114">
            <v>215</v>
          </cell>
          <cell r="E114">
            <v>0.97940000000000005</v>
          </cell>
        </row>
        <row r="115">
          <cell r="B115" t="str">
            <v>Korrin Wiggins</v>
          </cell>
          <cell r="C115">
            <v>73</v>
          </cell>
          <cell r="D115">
            <v>200</v>
          </cell>
          <cell r="E115">
            <v>0.8579</v>
          </cell>
        </row>
        <row r="116">
          <cell r="B116" t="str">
            <v>Christian Wilkins</v>
          </cell>
          <cell r="C116">
            <v>76</v>
          </cell>
          <cell r="D116">
            <v>310</v>
          </cell>
          <cell r="E116">
            <v>0.98929999999999996</v>
          </cell>
        </row>
        <row r="117">
          <cell r="B117" t="str">
            <v>Garrett Williams</v>
          </cell>
          <cell r="C117">
            <v>75</v>
          </cell>
          <cell r="D117">
            <v>245</v>
          </cell>
          <cell r="E117">
            <v>0.92169999999999996</v>
          </cell>
        </row>
        <row r="118">
          <cell r="B118" t="str">
            <v>Jalen Williams</v>
          </cell>
          <cell r="C118">
            <v>70</v>
          </cell>
          <cell r="D118">
            <v>215</v>
          </cell>
          <cell r="E118">
            <v>0.79249999999999998</v>
          </cell>
        </row>
        <row r="119">
          <cell r="B119" t="str">
            <v>Mike Williams</v>
          </cell>
          <cell r="C119">
            <v>75</v>
          </cell>
          <cell r="D119">
            <v>225</v>
          </cell>
          <cell r="E119">
            <v>0.91110000000000002</v>
          </cell>
        </row>
        <row r="120">
          <cell r="B120" t="str">
            <v>Richard Yeargin</v>
          </cell>
          <cell r="C120">
            <v>77</v>
          </cell>
          <cell r="D120">
            <v>260</v>
          </cell>
          <cell r="E120">
            <v>0.89839999999999998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fbstats.com/2017/player/147/1062736/index.html" TargetMode="External"/><Relationship Id="rId21" Type="http://schemas.openxmlformats.org/officeDocument/2006/relationships/hyperlink" Target="http://www.cfbstats.com/2017/player/147/1086445/index.html" TargetMode="External"/><Relationship Id="rId42" Type="http://schemas.openxmlformats.org/officeDocument/2006/relationships/hyperlink" Target="http://www.cfbstats.com/2017/player/147/1070293/index.html" TargetMode="External"/><Relationship Id="rId47" Type="http://schemas.openxmlformats.org/officeDocument/2006/relationships/hyperlink" Target="http://www.cfbstats.com/2017/player/147/1078482/index.html" TargetMode="External"/><Relationship Id="rId63" Type="http://schemas.openxmlformats.org/officeDocument/2006/relationships/hyperlink" Target="http://www.cfbstats.com/2017/player/147/1078463/index.html" TargetMode="External"/><Relationship Id="rId68" Type="http://schemas.openxmlformats.org/officeDocument/2006/relationships/hyperlink" Target="http://www.cfbstats.com/2017/player/147/1078467/index.html" TargetMode="External"/><Relationship Id="rId16" Type="http://schemas.openxmlformats.org/officeDocument/2006/relationships/hyperlink" Target="http://www.cfbstats.com/2017/player/147/1054818/index.html" TargetMode="External"/><Relationship Id="rId11" Type="http://schemas.openxmlformats.org/officeDocument/2006/relationships/hyperlink" Target="http://www.cfbstats.com/2017/player/147/1078464/index.html" TargetMode="External"/><Relationship Id="rId24" Type="http://schemas.openxmlformats.org/officeDocument/2006/relationships/hyperlink" Target="http://www.cfbstats.com/2017/player/147/1078477/index.html" TargetMode="External"/><Relationship Id="rId32" Type="http://schemas.openxmlformats.org/officeDocument/2006/relationships/hyperlink" Target="http://www.cfbstats.com/2017/player/147/1070271/index.html" TargetMode="External"/><Relationship Id="rId37" Type="http://schemas.openxmlformats.org/officeDocument/2006/relationships/hyperlink" Target="http://www.cfbstats.com/2017/player/147/1078500/index.html" TargetMode="External"/><Relationship Id="rId40" Type="http://schemas.openxmlformats.org/officeDocument/2006/relationships/hyperlink" Target="http://www.cfbstats.com/2017/player/147/1078478/index.html" TargetMode="External"/><Relationship Id="rId45" Type="http://schemas.openxmlformats.org/officeDocument/2006/relationships/hyperlink" Target="http://www.cfbstats.com/2017/player/147/1070289/index.html" TargetMode="External"/><Relationship Id="rId53" Type="http://schemas.openxmlformats.org/officeDocument/2006/relationships/hyperlink" Target="http://www.cfbstats.com/2017/player/147/1062738/index.html" TargetMode="External"/><Relationship Id="rId58" Type="http://schemas.openxmlformats.org/officeDocument/2006/relationships/hyperlink" Target="http://www.cfbstats.com/2017/player/147/1078473/index.html" TargetMode="External"/><Relationship Id="rId66" Type="http://schemas.openxmlformats.org/officeDocument/2006/relationships/hyperlink" Target="http://www.cfbstats.com/2017/player/147/1070279/index.html" TargetMode="External"/><Relationship Id="rId74" Type="http://schemas.openxmlformats.org/officeDocument/2006/relationships/hyperlink" Target="http://www.cfbstats.com/2017/player/147/1078469/index.html" TargetMode="External"/><Relationship Id="rId79" Type="http://schemas.openxmlformats.org/officeDocument/2006/relationships/hyperlink" Target="http://www.cfbstats.com/2017/player/147/1070273/index.html" TargetMode="External"/><Relationship Id="rId5" Type="http://schemas.openxmlformats.org/officeDocument/2006/relationships/hyperlink" Target="http://www.cfbstats.com/2017/player/147/1070270/index.html" TargetMode="External"/><Relationship Id="rId61" Type="http://schemas.openxmlformats.org/officeDocument/2006/relationships/hyperlink" Target="http://www.cfbstats.com/2017/player/147/1062718/index.html" TargetMode="External"/><Relationship Id="rId19" Type="http://schemas.openxmlformats.org/officeDocument/2006/relationships/hyperlink" Target="http://www.cfbstats.com/2017/player/147/1070304/index.html" TargetMode="External"/><Relationship Id="rId14" Type="http://schemas.openxmlformats.org/officeDocument/2006/relationships/hyperlink" Target="http://www.cfbstats.com/2017/player/147/1070274/index.html" TargetMode="External"/><Relationship Id="rId22" Type="http://schemas.openxmlformats.org/officeDocument/2006/relationships/hyperlink" Target="http://www.cfbstats.com/2017/player/147/1062725/index.html" TargetMode="External"/><Relationship Id="rId27" Type="http://schemas.openxmlformats.org/officeDocument/2006/relationships/hyperlink" Target="http://www.cfbstats.com/2017/player/147/1086454/index.html" TargetMode="External"/><Relationship Id="rId30" Type="http://schemas.openxmlformats.org/officeDocument/2006/relationships/hyperlink" Target="http://www.cfbstats.com/2017/player/147/1070296/index.html" TargetMode="External"/><Relationship Id="rId35" Type="http://schemas.openxmlformats.org/officeDocument/2006/relationships/hyperlink" Target="http://www.cfbstats.com/2017/player/147/1062726/index.html" TargetMode="External"/><Relationship Id="rId43" Type="http://schemas.openxmlformats.org/officeDocument/2006/relationships/hyperlink" Target="http://www.cfbstats.com/2017/player/147/1078488/index.html" TargetMode="External"/><Relationship Id="rId48" Type="http://schemas.openxmlformats.org/officeDocument/2006/relationships/hyperlink" Target="http://www.cfbstats.com/2017/player/147/1078499/index.html" TargetMode="External"/><Relationship Id="rId56" Type="http://schemas.openxmlformats.org/officeDocument/2006/relationships/hyperlink" Target="http://www.cfbstats.com/2017/player/147/1086459/index.html" TargetMode="External"/><Relationship Id="rId64" Type="http://schemas.openxmlformats.org/officeDocument/2006/relationships/hyperlink" Target="http://www.cfbstats.com/2017/player/147/1070272/index.html" TargetMode="External"/><Relationship Id="rId69" Type="http://schemas.openxmlformats.org/officeDocument/2006/relationships/hyperlink" Target="http://www.cfbstats.com/2017/player/147/1086443/index.html" TargetMode="External"/><Relationship Id="rId77" Type="http://schemas.openxmlformats.org/officeDocument/2006/relationships/hyperlink" Target="http://www.cfbstats.com/2017/player/147/1078481/index.html" TargetMode="External"/><Relationship Id="rId8" Type="http://schemas.openxmlformats.org/officeDocument/2006/relationships/hyperlink" Target="http://www.cfbstats.com/2017/player/147/1078486/index.html" TargetMode="External"/><Relationship Id="rId51" Type="http://schemas.openxmlformats.org/officeDocument/2006/relationships/hyperlink" Target="http://www.cfbstats.com/2017/player/147/1078485/index.html" TargetMode="External"/><Relationship Id="rId72" Type="http://schemas.openxmlformats.org/officeDocument/2006/relationships/hyperlink" Target="http://www.cfbstats.com/2017/player/147/1062719/index.html" TargetMode="External"/><Relationship Id="rId3" Type="http://schemas.openxmlformats.org/officeDocument/2006/relationships/hyperlink" Target="http://www.cfbstats.com/2017/player/147/1070281/index.html" TargetMode="External"/><Relationship Id="rId12" Type="http://schemas.openxmlformats.org/officeDocument/2006/relationships/hyperlink" Target="http://www.cfbstats.com/2017/player/147/1093581/index.html" TargetMode="External"/><Relationship Id="rId17" Type="http://schemas.openxmlformats.org/officeDocument/2006/relationships/hyperlink" Target="http://www.cfbstats.com/2017/player/147/1086456/index.html" TargetMode="External"/><Relationship Id="rId25" Type="http://schemas.openxmlformats.org/officeDocument/2006/relationships/hyperlink" Target="http://www.cfbstats.com/2017/player/147/1062729/index.html" TargetMode="External"/><Relationship Id="rId33" Type="http://schemas.openxmlformats.org/officeDocument/2006/relationships/hyperlink" Target="http://www.cfbstats.com/2017/player/147/1086442/index.html" TargetMode="External"/><Relationship Id="rId38" Type="http://schemas.openxmlformats.org/officeDocument/2006/relationships/hyperlink" Target="http://www.cfbstats.com/2017/player/147/1078492/index.html" TargetMode="External"/><Relationship Id="rId46" Type="http://schemas.openxmlformats.org/officeDocument/2006/relationships/hyperlink" Target="http://www.cfbstats.com/2017/player/147/1054828/index.html" TargetMode="External"/><Relationship Id="rId59" Type="http://schemas.openxmlformats.org/officeDocument/2006/relationships/hyperlink" Target="http://www.cfbstats.com/2017/player/147/1078466/index.html" TargetMode="External"/><Relationship Id="rId67" Type="http://schemas.openxmlformats.org/officeDocument/2006/relationships/hyperlink" Target="http://www.cfbstats.com/2017/player/147/1078490/index.html" TargetMode="External"/><Relationship Id="rId20" Type="http://schemas.openxmlformats.org/officeDocument/2006/relationships/hyperlink" Target="http://www.cfbstats.com/2017/player/147/1070291/index.html" TargetMode="External"/><Relationship Id="rId41" Type="http://schemas.openxmlformats.org/officeDocument/2006/relationships/hyperlink" Target="http://www.cfbstats.com/2017/player/147/1092217/index.html" TargetMode="External"/><Relationship Id="rId54" Type="http://schemas.openxmlformats.org/officeDocument/2006/relationships/hyperlink" Target="http://www.cfbstats.com/2017/player/147/1062739/index.html" TargetMode="External"/><Relationship Id="rId62" Type="http://schemas.openxmlformats.org/officeDocument/2006/relationships/hyperlink" Target="http://www.cfbstats.com/2017/player/147/1070275/index.html" TargetMode="External"/><Relationship Id="rId70" Type="http://schemas.openxmlformats.org/officeDocument/2006/relationships/hyperlink" Target="http://www.cfbstats.com/2017/player/147/1086455/index.html" TargetMode="External"/><Relationship Id="rId75" Type="http://schemas.openxmlformats.org/officeDocument/2006/relationships/hyperlink" Target="http://www.cfbstats.com/2017/player/147/1078497/index.html" TargetMode="External"/><Relationship Id="rId1" Type="http://schemas.openxmlformats.org/officeDocument/2006/relationships/hyperlink" Target="http://www.cfbstats.com/2017/player/147/1078494/index.html" TargetMode="External"/><Relationship Id="rId6" Type="http://schemas.openxmlformats.org/officeDocument/2006/relationships/hyperlink" Target="http://www.cfbstats.com/2017/player/147/1070286/index.html" TargetMode="External"/><Relationship Id="rId15" Type="http://schemas.openxmlformats.org/officeDocument/2006/relationships/hyperlink" Target="http://www.cfbstats.com/2017/player/147/1070276/index.html" TargetMode="External"/><Relationship Id="rId23" Type="http://schemas.openxmlformats.org/officeDocument/2006/relationships/hyperlink" Target="http://www.cfbstats.com/2017/player/147/1054823/index.html" TargetMode="External"/><Relationship Id="rId28" Type="http://schemas.openxmlformats.org/officeDocument/2006/relationships/hyperlink" Target="http://www.cfbstats.com/2017/player/147/1086449/index.html" TargetMode="External"/><Relationship Id="rId36" Type="http://schemas.openxmlformats.org/officeDocument/2006/relationships/hyperlink" Target="http://www.cfbstats.com/2017/player/147/1078468/index.html" TargetMode="External"/><Relationship Id="rId49" Type="http://schemas.openxmlformats.org/officeDocument/2006/relationships/hyperlink" Target="http://www.cfbstats.com/2017/player/147/1078483/index.html" TargetMode="External"/><Relationship Id="rId57" Type="http://schemas.openxmlformats.org/officeDocument/2006/relationships/hyperlink" Target="http://www.cfbstats.com/2017/player/147/1069387/index.html" TargetMode="External"/><Relationship Id="rId10" Type="http://schemas.openxmlformats.org/officeDocument/2006/relationships/hyperlink" Target="http://www.cfbstats.com/2017/player/147/1062724/index.html" TargetMode="External"/><Relationship Id="rId31" Type="http://schemas.openxmlformats.org/officeDocument/2006/relationships/hyperlink" Target="http://www.cfbstats.com/2017/player/147/1070299/index.html" TargetMode="External"/><Relationship Id="rId44" Type="http://schemas.openxmlformats.org/officeDocument/2006/relationships/hyperlink" Target="http://www.cfbstats.com/2017/player/147/1078479/index.html" TargetMode="External"/><Relationship Id="rId52" Type="http://schemas.openxmlformats.org/officeDocument/2006/relationships/hyperlink" Target="http://www.cfbstats.com/2017/player/147/1062727/index.html" TargetMode="External"/><Relationship Id="rId60" Type="http://schemas.openxmlformats.org/officeDocument/2006/relationships/hyperlink" Target="http://www.cfbstats.com/2017/player/147/1078489/index.html" TargetMode="External"/><Relationship Id="rId65" Type="http://schemas.openxmlformats.org/officeDocument/2006/relationships/hyperlink" Target="http://www.cfbstats.com/2017/player/147/1062733/index.html" TargetMode="External"/><Relationship Id="rId73" Type="http://schemas.openxmlformats.org/officeDocument/2006/relationships/hyperlink" Target="http://www.cfbstats.com/2017/player/147/1070294/index.html" TargetMode="External"/><Relationship Id="rId78" Type="http://schemas.openxmlformats.org/officeDocument/2006/relationships/hyperlink" Target="http://www.cfbstats.com/2017/player/147/1070277/index.html" TargetMode="External"/><Relationship Id="rId4" Type="http://schemas.openxmlformats.org/officeDocument/2006/relationships/hyperlink" Target="http://www.cfbstats.com/2017/player/147/1070283/index.html" TargetMode="External"/><Relationship Id="rId9" Type="http://schemas.openxmlformats.org/officeDocument/2006/relationships/hyperlink" Target="http://www.cfbstats.com/2017/player/147/1078484/index.html" TargetMode="External"/><Relationship Id="rId13" Type="http://schemas.openxmlformats.org/officeDocument/2006/relationships/hyperlink" Target="http://www.cfbstats.com/2017/player/147/1070292/index.html" TargetMode="External"/><Relationship Id="rId18" Type="http://schemas.openxmlformats.org/officeDocument/2006/relationships/hyperlink" Target="http://www.cfbstats.com/2017/player/147/1078487/index.html" TargetMode="External"/><Relationship Id="rId39" Type="http://schemas.openxmlformats.org/officeDocument/2006/relationships/hyperlink" Target="http://www.cfbstats.com/2017/player/147/1078498/index.html" TargetMode="External"/><Relationship Id="rId34" Type="http://schemas.openxmlformats.org/officeDocument/2006/relationships/hyperlink" Target="http://www.cfbstats.com/2017/player/147/1070284/index.html" TargetMode="External"/><Relationship Id="rId50" Type="http://schemas.openxmlformats.org/officeDocument/2006/relationships/hyperlink" Target="http://www.cfbstats.com/2017/player/147/1062732/index.html" TargetMode="External"/><Relationship Id="rId55" Type="http://schemas.openxmlformats.org/officeDocument/2006/relationships/hyperlink" Target="http://www.cfbstats.com/2017/player/147/1086453/index.html" TargetMode="External"/><Relationship Id="rId76" Type="http://schemas.openxmlformats.org/officeDocument/2006/relationships/hyperlink" Target="http://www.cfbstats.com/2017/player/147/1078491/index.html" TargetMode="External"/><Relationship Id="rId7" Type="http://schemas.openxmlformats.org/officeDocument/2006/relationships/hyperlink" Target="http://www.cfbstats.com/2017/player/147/1054820/index.html" TargetMode="External"/><Relationship Id="rId71" Type="http://schemas.openxmlformats.org/officeDocument/2006/relationships/hyperlink" Target="http://www.cfbstats.com/2017/player/147/1070301/index.html" TargetMode="External"/><Relationship Id="rId2" Type="http://schemas.openxmlformats.org/officeDocument/2006/relationships/hyperlink" Target="http://www.cfbstats.com/2017/player/147/1070288/index.html" TargetMode="External"/><Relationship Id="rId29" Type="http://schemas.openxmlformats.org/officeDocument/2006/relationships/hyperlink" Target="http://www.cfbstats.com/2017/player/147/1070302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3284-FF89-E74F-A4E7-AC50B8F7C354}">
  <dimension ref="A1:T138"/>
  <sheetViews>
    <sheetView topLeftCell="A121" zoomScaleNormal="100" workbookViewId="0">
      <selection activeCell="K138" sqref="K138"/>
    </sheetView>
  </sheetViews>
  <sheetFormatPr defaultColWidth="11" defaultRowHeight="15.75"/>
  <cols>
    <col min="1" max="1" width="15" customWidth="1"/>
    <col min="2" max="2" width="18" bestFit="1" customWidth="1"/>
    <col min="3" max="3" width="13" style="6" bestFit="1" customWidth="1"/>
    <col min="4" max="4" width="13.375" bestFit="1" customWidth="1"/>
    <col min="5" max="5" width="14" bestFit="1" customWidth="1"/>
    <col min="6" max="6" width="10.5" customWidth="1"/>
    <col min="8" max="8" width="22.875" bestFit="1" customWidth="1"/>
    <col min="10" max="10" width="24" bestFit="1" customWidth="1"/>
  </cols>
  <sheetData>
    <row r="1" spans="1:20" ht="16.5" thickBot="1">
      <c r="A1" t="s">
        <v>1</v>
      </c>
      <c r="B1" t="s">
        <v>10</v>
      </c>
      <c r="C1" s="6" t="s">
        <v>12</v>
      </c>
      <c r="D1" t="s">
        <v>13</v>
      </c>
      <c r="E1" t="s">
        <v>11</v>
      </c>
      <c r="F1" t="s">
        <v>16</v>
      </c>
      <c r="H1" t="s">
        <v>24</v>
      </c>
      <c r="I1" s="28" t="s">
        <v>18</v>
      </c>
      <c r="J1" s="29" t="s">
        <v>10</v>
      </c>
      <c r="K1" s="30" t="s">
        <v>14</v>
      </c>
      <c r="L1" s="30" t="s">
        <v>19</v>
      </c>
      <c r="M1" s="30" t="s">
        <v>20</v>
      </c>
      <c r="N1" s="30" t="s">
        <v>21</v>
      </c>
      <c r="O1" s="29" t="s">
        <v>22</v>
      </c>
      <c r="P1" s="31" t="s">
        <v>23</v>
      </c>
      <c r="S1" s="4" t="s">
        <v>25</v>
      </c>
      <c r="T1" s="4" t="s">
        <v>16</v>
      </c>
    </row>
    <row r="2" spans="1:20" ht="24">
      <c r="A2" s="1" t="str">
        <f t="shared" ref="A2:A33" si="0">K2</f>
        <v>OT</v>
      </c>
      <c r="B2" s="2" t="str">
        <f t="shared" ref="B2:B33" si="1">TRIM(MID($J2,FIND(", ",$J2,1)+1,100))&amp;" "&amp;LEFT($J2,FIND(",",$J2,1)-1)</f>
        <v>Tremayne Anchrum</v>
      </c>
      <c r="C2" s="6">
        <f t="shared" ref="C2:C33" si="2">CONVERT(LEFT(Q2,FIND("'",Q2)-1),"ft","in")+SUBSTITUTE(RIGHT(Q2,LEN(Q2)-FIND("'",Q2)),"""","")</f>
        <v>74</v>
      </c>
      <c r="D2">
        <f t="shared" ref="D2:D33" si="3">N2</f>
        <v>290</v>
      </c>
      <c r="E2">
        <f>VLOOKUP(B2,[1]Depth!$B$2:$E$120,4,FALSE)</f>
        <v>0.87060000000000004</v>
      </c>
      <c r="F2">
        <f t="shared" ref="F2:F33" si="4">IF(E2&gt;=0.98,5,IF(E2&gt;=0.9,4,IF(E2&gt;=0.8,3,IF(E2="NA",2,2))))</f>
        <v>3</v>
      </c>
      <c r="I2" s="32">
        <v>73</v>
      </c>
      <c r="J2" s="19" t="s">
        <v>72</v>
      </c>
      <c r="K2" s="18" t="s">
        <v>73</v>
      </c>
      <c r="L2" s="18" t="s">
        <v>74</v>
      </c>
      <c r="M2" s="20">
        <v>43618</v>
      </c>
      <c r="N2" s="18">
        <v>290</v>
      </c>
      <c r="O2" s="21" t="s">
        <v>75</v>
      </c>
      <c r="P2" s="33" t="s">
        <v>76</v>
      </c>
      <c r="Q2" t="str">
        <f>MONTH(M2) &amp; "'" &amp; DAY(M2)</f>
        <v>6'2</v>
      </c>
      <c r="S2" s="5" t="s">
        <v>25</v>
      </c>
      <c r="T2" t="s">
        <v>16</v>
      </c>
    </row>
    <row r="3" spans="1:20" ht="36">
      <c r="A3" s="1" t="str">
        <f t="shared" si="0"/>
        <v>P</v>
      </c>
      <c r="B3" s="3" t="str">
        <f t="shared" si="1"/>
        <v>Michael Batson</v>
      </c>
      <c r="C3" s="6">
        <f t="shared" si="2"/>
        <v>69</v>
      </c>
      <c r="D3">
        <f t="shared" si="3"/>
        <v>205</v>
      </c>
      <c r="E3">
        <f>VLOOKUP(B3,[1]Depth!$B$2:$E$120,4,FALSE)</f>
        <v>0.5</v>
      </c>
      <c r="F3">
        <f t="shared" si="4"/>
        <v>2</v>
      </c>
      <c r="I3" s="34">
        <v>96</v>
      </c>
      <c r="J3" s="23" t="s">
        <v>77</v>
      </c>
      <c r="K3" s="22" t="s">
        <v>78</v>
      </c>
      <c r="L3" s="22" t="s">
        <v>74</v>
      </c>
      <c r="M3" s="24">
        <v>43594</v>
      </c>
      <c r="N3" s="22">
        <v>205</v>
      </c>
      <c r="O3" s="23" t="s">
        <v>79</v>
      </c>
      <c r="P3" s="35" t="s">
        <v>80</v>
      </c>
      <c r="Q3" t="str">
        <f t="shared" ref="Q3:Q66" si="5">MONTH(M3) &amp; "'" &amp; DAY(M3)</f>
        <v>5'9</v>
      </c>
      <c r="T3">
        <v>5</v>
      </c>
    </row>
    <row r="4" spans="1:20">
      <c r="A4" s="1" t="str">
        <f t="shared" si="0"/>
        <v>TE</v>
      </c>
      <c r="B4" s="3" t="str">
        <f t="shared" si="1"/>
        <v>Shadell Bell</v>
      </c>
      <c r="C4" s="6">
        <f t="shared" si="2"/>
        <v>73</v>
      </c>
      <c r="D4">
        <f t="shared" si="3"/>
        <v>225</v>
      </c>
      <c r="E4">
        <f>VLOOKUP(B4,[1]Depth!$B$2:$E$120,4,FALSE)</f>
        <v>0.87209999999999999</v>
      </c>
      <c r="F4">
        <f t="shared" si="4"/>
        <v>3</v>
      </c>
      <c r="I4" s="32">
        <v>11</v>
      </c>
      <c r="J4" s="19" t="s">
        <v>81</v>
      </c>
      <c r="K4" s="18" t="s">
        <v>82</v>
      </c>
      <c r="L4" s="18" t="s">
        <v>74</v>
      </c>
      <c r="M4" s="20">
        <v>43617</v>
      </c>
      <c r="N4" s="18">
        <v>225</v>
      </c>
      <c r="O4" s="21" t="s">
        <v>83</v>
      </c>
      <c r="P4" s="33" t="s">
        <v>84</v>
      </c>
      <c r="Q4" t="str">
        <f t="shared" si="5"/>
        <v>6'1</v>
      </c>
      <c r="T4">
        <v>4</v>
      </c>
    </row>
    <row r="5" spans="1:20">
      <c r="A5" s="1" t="str">
        <f t="shared" si="0"/>
        <v>DE</v>
      </c>
      <c r="B5" s="3" t="str">
        <f t="shared" si="1"/>
        <v>Kaleb Bevelle</v>
      </c>
      <c r="C5" s="6">
        <f t="shared" si="2"/>
        <v>76</v>
      </c>
      <c r="D5">
        <f t="shared" si="3"/>
        <v>265</v>
      </c>
      <c r="E5">
        <f>VLOOKUP(B5,[1]Depth!$B$2:$E$120,4,FALSE)</f>
        <v>0.5</v>
      </c>
      <c r="F5">
        <f t="shared" si="4"/>
        <v>2</v>
      </c>
      <c r="I5" s="34">
        <v>61</v>
      </c>
      <c r="J5" s="25" t="s">
        <v>85</v>
      </c>
      <c r="K5" s="22" t="s">
        <v>86</v>
      </c>
      <c r="L5" s="22" t="s">
        <v>87</v>
      </c>
      <c r="M5" s="24">
        <v>43620</v>
      </c>
      <c r="N5" s="22">
        <v>265</v>
      </c>
      <c r="O5" s="23" t="s">
        <v>88</v>
      </c>
      <c r="P5" s="35" t="s">
        <v>89</v>
      </c>
      <c r="Q5" t="str">
        <f t="shared" si="5"/>
        <v>6'4</v>
      </c>
      <c r="T5">
        <v>3</v>
      </c>
    </row>
    <row r="6" spans="1:20">
      <c r="A6" s="1" t="str">
        <f t="shared" si="0"/>
        <v>OT</v>
      </c>
      <c r="B6" s="3" t="str">
        <f t="shared" si="1"/>
        <v>Kelby Bevelle</v>
      </c>
      <c r="C6" s="6">
        <f t="shared" si="2"/>
        <v>74</v>
      </c>
      <c r="D6">
        <f t="shared" si="3"/>
        <v>270</v>
      </c>
      <c r="E6">
        <f>VLOOKUP(B6,[1]Depth!$B$2:$E$120,4,FALSE)</f>
        <v>0.5</v>
      </c>
      <c r="F6">
        <f t="shared" si="4"/>
        <v>2</v>
      </c>
      <c r="I6" s="32">
        <v>60</v>
      </c>
      <c r="J6" s="21" t="s">
        <v>90</v>
      </c>
      <c r="K6" s="18" t="s">
        <v>73</v>
      </c>
      <c r="L6" s="18" t="s">
        <v>87</v>
      </c>
      <c r="M6" s="20">
        <v>43618</v>
      </c>
      <c r="N6" s="18">
        <v>270</v>
      </c>
      <c r="O6" s="21" t="s">
        <v>88</v>
      </c>
      <c r="P6" s="33" t="s">
        <v>89</v>
      </c>
      <c r="Q6" t="str">
        <f t="shared" si="5"/>
        <v>6'2</v>
      </c>
      <c r="T6">
        <v>2</v>
      </c>
    </row>
    <row r="7" spans="1:20">
      <c r="A7" s="1" t="str">
        <f t="shared" si="0"/>
        <v>OG</v>
      </c>
      <c r="B7" s="3" t="str">
        <f t="shared" si="1"/>
        <v>Matt Bockhorst</v>
      </c>
      <c r="C7" s="6">
        <f t="shared" si="2"/>
        <v>75</v>
      </c>
      <c r="D7">
        <f t="shared" si="3"/>
        <v>305</v>
      </c>
      <c r="E7">
        <v>0.90990000000000004</v>
      </c>
      <c r="F7">
        <f t="shared" si="4"/>
        <v>4</v>
      </c>
      <c r="I7" s="34">
        <v>65</v>
      </c>
      <c r="J7" s="23" t="s">
        <v>91</v>
      </c>
      <c r="K7" s="22" t="s">
        <v>92</v>
      </c>
      <c r="L7" s="22" t="s">
        <v>15</v>
      </c>
      <c r="M7" s="24">
        <v>43619</v>
      </c>
      <c r="N7" s="22">
        <v>305</v>
      </c>
      <c r="O7" s="23" t="s">
        <v>93</v>
      </c>
      <c r="P7" s="35" t="s">
        <v>94</v>
      </c>
      <c r="Q7" t="str">
        <f t="shared" si="5"/>
        <v>6'3</v>
      </c>
      <c r="T7">
        <v>1</v>
      </c>
    </row>
    <row r="8" spans="1:20">
      <c r="A8" s="1" t="str">
        <f t="shared" si="0"/>
        <v>QB</v>
      </c>
      <c r="B8" s="3" t="str">
        <f t="shared" si="1"/>
        <v>Chase Brice</v>
      </c>
      <c r="C8" s="6">
        <f t="shared" si="2"/>
        <v>74</v>
      </c>
      <c r="D8">
        <f t="shared" si="3"/>
        <v>210</v>
      </c>
      <c r="E8">
        <v>0.88180000000000003</v>
      </c>
      <c r="F8">
        <f t="shared" si="4"/>
        <v>3</v>
      </c>
      <c r="I8" s="32">
        <v>7</v>
      </c>
      <c r="J8" s="21" t="s">
        <v>95</v>
      </c>
      <c r="K8" s="18" t="s">
        <v>96</v>
      </c>
      <c r="L8" s="18" t="s">
        <v>15</v>
      </c>
      <c r="M8" s="20">
        <v>43618</v>
      </c>
      <c r="N8" s="18">
        <v>210</v>
      </c>
      <c r="O8" s="21" t="s">
        <v>97</v>
      </c>
      <c r="P8" s="33" t="s">
        <v>98</v>
      </c>
      <c r="Q8" t="str">
        <f t="shared" si="5"/>
        <v>6'2</v>
      </c>
      <c r="T8" t="s">
        <v>17</v>
      </c>
    </row>
    <row r="9" spans="1:20" ht="24">
      <c r="A9" s="1" t="str">
        <f t="shared" si="0"/>
        <v>WR</v>
      </c>
      <c r="B9" s="3" t="str">
        <f t="shared" si="1"/>
        <v>Will Brown</v>
      </c>
      <c r="C9" s="6">
        <f t="shared" si="2"/>
        <v>68</v>
      </c>
      <c r="D9">
        <f t="shared" si="3"/>
        <v>190</v>
      </c>
      <c r="E9">
        <v>0.5</v>
      </c>
      <c r="F9">
        <f t="shared" si="4"/>
        <v>2</v>
      </c>
      <c r="I9" s="34">
        <v>82</v>
      </c>
      <c r="J9" s="23" t="s">
        <v>99</v>
      </c>
      <c r="K9" s="22" t="s">
        <v>100</v>
      </c>
      <c r="L9" s="22" t="s">
        <v>15</v>
      </c>
      <c r="M9" s="24">
        <v>43593</v>
      </c>
      <c r="N9" s="22">
        <v>190</v>
      </c>
      <c r="O9" s="23" t="s">
        <v>101</v>
      </c>
      <c r="P9" s="35" t="s">
        <v>102</v>
      </c>
      <c r="Q9" t="str">
        <f t="shared" si="5"/>
        <v>5'8</v>
      </c>
    </row>
    <row r="10" spans="1:20" ht="36">
      <c r="A10" s="1" t="str">
        <f t="shared" si="0"/>
        <v>DE</v>
      </c>
      <c r="B10" s="3" t="str">
        <f t="shared" si="1"/>
        <v>Austin Bryant</v>
      </c>
      <c r="C10" s="6">
        <f t="shared" si="2"/>
        <v>77</v>
      </c>
      <c r="D10">
        <f t="shared" si="3"/>
        <v>265</v>
      </c>
      <c r="E10">
        <f>VLOOKUP(B10,[1]Depth!$B$2:$E$120,4,FALSE)</f>
        <v>0.91900000000000004</v>
      </c>
      <c r="F10">
        <f t="shared" si="4"/>
        <v>4</v>
      </c>
      <c r="I10" s="32">
        <v>7</v>
      </c>
      <c r="J10" s="19" t="s">
        <v>103</v>
      </c>
      <c r="K10" s="18" t="s">
        <v>86</v>
      </c>
      <c r="L10" s="18" t="s">
        <v>104</v>
      </c>
      <c r="M10" s="20">
        <v>43621</v>
      </c>
      <c r="N10" s="18">
        <v>265</v>
      </c>
      <c r="O10" s="21" t="s">
        <v>105</v>
      </c>
      <c r="P10" s="33" t="s">
        <v>106</v>
      </c>
      <c r="Q10" t="str">
        <f t="shared" si="5"/>
        <v>6'5</v>
      </c>
    </row>
    <row r="11" spans="1:20" ht="24">
      <c r="A11" s="1" t="str">
        <f t="shared" si="0"/>
        <v>QB</v>
      </c>
      <c r="B11" s="3" t="str">
        <f t="shared" si="1"/>
        <v>Kelly Bryant</v>
      </c>
      <c r="C11" s="6">
        <f t="shared" si="2"/>
        <v>76</v>
      </c>
      <c r="D11">
        <f t="shared" si="3"/>
        <v>220</v>
      </c>
      <c r="E11">
        <f>VLOOKUP(B11,[1]Depth!$B$2:$E$120,4,FALSE)</f>
        <v>0.87770000000000004</v>
      </c>
      <c r="F11">
        <f t="shared" si="4"/>
        <v>3</v>
      </c>
      <c r="I11" s="34">
        <v>2</v>
      </c>
      <c r="J11" s="25" t="s">
        <v>107</v>
      </c>
      <c r="K11" s="22" t="s">
        <v>96</v>
      </c>
      <c r="L11" s="22" t="s">
        <v>104</v>
      </c>
      <c r="M11" s="24">
        <v>43620</v>
      </c>
      <c r="N11" s="22">
        <v>220</v>
      </c>
      <c r="O11" s="23" t="s">
        <v>108</v>
      </c>
      <c r="P11" s="35" t="s">
        <v>109</v>
      </c>
      <c r="Q11" t="str">
        <f t="shared" si="5"/>
        <v>6'4</v>
      </c>
    </row>
    <row r="12" spans="1:20" ht="24">
      <c r="A12" s="1" t="str">
        <f t="shared" si="0"/>
        <v>WR</v>
      </c>
      <c r="B12" s="3" t="str">
        <f t="shared" si="1"/>
        <v>Deon Cain</v>
      </c>
      <c r="C12" s="6">
        <f t="shared" si="2"/>
        <v>73</v>
      </c>
      <c r="D12">
        <f t="shared" si="3"/>
        <v>190</v>
      </c>
      <c r="E12">
        <f>VLOOKUP(B12,[1]Depth!$B$2:$E$120,4,FALSE)</f>
        <v>0.99060000000000004</v>
      </c>
      <c r="F12">
        <f t="shared" si="4"/>
        <v>5</v>
      </c>
      <c r="I12" s="32">
        <v>8</v>
      </c>
      <c r="J12" s="19" t="s">
        <v>110</v>
      </c>
      <c r="K12" s="18" t="s">
        <v>100</v>
      </c>
      <c r="L12" s="18" t="s">
        <v>104</v>
      </c>
      <c r="M12" s="20">
        <v>43617</v>
      </c>
      <c r="N12" s="18">
        <v>190</v>
      </c>
      <c r="O12" s="21" t="s">
        <v>111</v>
      </c>
      <c r="P12" s="33" t="s">
        <v>112</v>
      </c>
      <c r="Q12" t="str">
        <f t="shared" si="5"/>
        <v>6'1</v>
      </c>
    </row>
    <row r="13" spans="1:20">
      <c r="A13" s="1" t="str">
        <f t="shared" si="0"/>
        <v>CB</v>
      </c>
      <c r="B13" s="3" t="str">
        <f t="shared" si="1"/>
        <v>Ryan Carter</v>
      </c>
      <c r="C13" s="6">
        <f t="shared" si="2"/>
        <v>69</v>
      </c>
      <c r="D13">
        <f t="shared" si="3"/>
        <v>180</v>
      </c>
      <c r="E13">
        <f>VLOOKUP(B13,[1]Depth!$B$2:$E$120,4,FALSE)</f>
        <v>0.7631</v>
      </c>
      <c r="F13">
        <f t="shared" si="4"/>
        <v>2</v>
      </c>
      <c r="I13" s="34">
        <v>31</v>
      </c>
      <c r="J13" s="25" t="s">
        <v>113</v>
      </c>
      <c r="K13" s="22" t="s">
        <v>114</v>
      </c>
      <c r="L13" s="22" t="s">
        <v>87</v>
      </c>
      <c r="M13" s="24">
        <v>43594</v>
      </c>
      <c r="N13" s="22">
        <v>180</v>
      </c>
      <c r="O13" s="23" t="s">
        <v>97</v>
      </c>
      <c r="P13" s="35" t="s">
        <v>98</v>
      </c>
      <c r="Q13" t="str">
        <f t="shared" si="5"/>
        <v>5'9</v>
      </c>
    </row>
    <row r="14" spans="1:20" ht="24">
      <c r="A14" s="1" t="str">
        <f t="shared" si="0"/>
        <v>C</v>
      </c>
      <c r="B14" s="3" t="str">
        <f t="shared" si="1"/>
        <v>Gage Cervenka</v>
      </c>
      <c r="C14" s="6">
        <f t="shared" si="2"/>
        <v>75</v>
      </c>
      <c r="D14">
        <f t="shared" si="3"/>
        <v>320</v>
      </c>
      <c r="E14">
        <f>VLOOKUP(B14,[1]Depth!$B$2:$E$120,4,FALSE)</f>
        <v>0.84950000000000003</v>
      </c>
      <c r="F14">
        <f t="shared" si="4"/>
        <v>3</v>
      </c>
      <c r="I14" s="32">
        <v>59</v>
      </c>
      <c r="J14" s="21" t="s">
        <v>115</v>
      </c>
      <c r="K14" s="18" t="s">
        <v>116</v>
      </c>
      <c r="L14" s="18" t="s">
        <v>74</v>
      </c>
      <c r="M14" s="20">
        <v>43619</v>
      </c>
      <c r="N14" s="18">
        <v>320</v>
      </c>
      <c r="O14" s="21" t="s">
        <v>117</v>
      </c>
      <c r="P14" s="33" t="s">
        <v>118</v>
      </c>
      <c r="Q14" t="str">
        <f t="shared" si="5"/>
        <v>6'3</v>
      </c>
    </row>
    <row r="15" spans="1:20">
      <c r="A15" s="1" t="str">
        <f t="shared" si="0"/>
        <v>TE</v>
      </c>
      <c r="B15" s="3" t="str">
        <f t="shared" si="1"/>
        <v>J.C. Chalk</v>
      </c>
      <c r="C15" s="6">
        <f t="shared" si="2"/>
        <v>75</v>
      </c>
      <c r="D15">
        <f t="shared" si="3"/>
        <v>250</v>
      </c>
      <c r="E15">
        <f>VLOOKUP(B15,[1]Depth!$B$2:$E$120,4,FALSE)</f>
        <v>0.86709999999999998</v>
      </c>
      <c r="F15">
        <f t="shared" si="4"/>
        <v>3</v>
      </c>
      <c r="I15" s="34">
        <v>25</v>
      </c>
      <c r="J15" s="25" t="s">
        <v>119</v>
      </c>
      <c r="K15" s="22" t="s">
        <v>82</v>
      </c>
      <c r="L15" s="22" t="s">
        <v>15</v>
      </c>
      <c r="M15" s="24">
        <v>43619</v>
      </c>
      <c r="N15" s="22">
        <v>250</v>
      </c>
      <c r="O15" s="23" t="s">
        <v>120</v>
      </c>
      <c r="P15" s="35" t="s">
        <v>121</v>
      </c>
      <c r="Q15" t="str">
        <f t="shared" si="5"/>
        <v>6'3</v>
      </c>
    </row>
    <row r="16" spans="1:20">
      <c r="A16" s="1" t="str">
        <f t="shared" si="0"/>
        <v>WR</v>
      </c>
      <c r="B16" s="3" t="str">
        <f t="shared" si="1"/>
        <v>T.J. Chase</v>
      </c>
      <c r="C16" s="6">
        <f t="shared" si="2"/>
        <v>73</v>
      </c>
      <c r="D16">
        <f t="shared" si="3"/>
        <v>185</v>
      </c>
      <c r="E16">
        <f>VLOOKUP(B16,[1]Depth!$B$2:$E$120,4,FALSE)</f>
        <v>0.91579999999999995</v>
      </c>
      <c r="F16">
        <f t="shared" si="4"/>
        <v>4</v>
      </c>
      <c r="I16" s="32">
        <v>18</v>
      </c>
      <c r="J16" s="19" t="s">
        <v>122</v>
      </c>
      <c r="K16" s="18" t="s">
        <v>100</v>
      </c>
      <c r="L16" s="18" t="s">
        <v>15</v>
      </c>
      <c r="M16" s="20">
        <v>43617</v>
      </c>
      <c r="N16" s="18">
        <v>185</v>
      </c>
      <c r="O16" s="21" t="s">
        <v>123</v>
      </c>
      <c r="P16" s="33" t="s">
        <v>124</v>
      </c>
      <c r="Q16" t="str">
        <f t="shared" si="5"/>
        <v>6'1</v>
      </c>
    </row>
    <row r="17" spans="1:17" ht="36">
      <c r="A17" s="1" t="str">
        <f t="shared" si="0"/>
        <v>RB</v>
      </c>
      <c r="B17" s="3" t="str">
        <f t="shared" si="1"/>
        <v>Adam Choice</v>
      </c>
      <c r="C17" s="6">
        <f t="shared" si="2"/>
        <v>68</v>
      </c>
      <c r="D17">
        <f t="shared" si="3"/>
        <v>210</v>
      </c>
      <c r="E17">
        <f>VLOOKUP(B17,[1]Depth!$B$2:$E$120,4,FALSE)</f>
        <v>0.90149999999999997</v>
      </c>
      <c r="F17">
        <f t="shared" si="4"/>
        <v>4</v>
      </c>
      <c r="I17" s="34">
        <v>26</v>
      </c>
      <c r="J17" s="25" t="s">
        <v>125</v>
      </c>
      <c r="K17" s="22" t="s">
        <v>126</v>
      </c>
      <c r="L17" s="22" t="s">
        <v>104</v>
      </c>
      <c r="M17" s="24">
        <v>43593</v>
      </c>
      <c r="N17" s="22">
        <v>210</v>
      </c>
      <c r="O17" s="23" t="s">
        <v>127</v>
      </c>
      <c r="P17" s="35" t="s">
        <v>106</v>
      </c>
      <c r="Q17" t="str">
        <f t="shared" si="5"/>
        <v>5'8</v>
      </c>
    </row>
    <row r="18" spans="1:17">
      <c r="A18" s="1" t="str">
        <f t="shared" si="0"/>
        <v>QB</v>
      </c>
      <c r="B18" s="3" t="str">
        <f t="shared" si="1"/>
        <v>Zerrick Cooper</v>
      </c>
      <c r="C18" s="6">
        <f t="shared" si="2"/>
        <v>74</v>
      </c>
      <c r="D18">
        <f t="shared" si="3"/>
        <v>220</v>
      </c>
      <c r="E18">
        <f>VLOOKUP(B18,[1]Depth!$B$2:$E$120,4,FALSE)</f>
        <v>0.91200000000000003</v>
      </c>
      <c r="F18">
        <f t="shared" si="4"/>
        <v>4</v>
      </c>
      <c r="I18" s="32">
        <v>6</v>
      </c>
      <c r="J18" s="19" t="s">
        <v>128</v>
      </c>
      <c r="K18" s="18" t="s">
        <v>96</v>
      </c>
      <c r="L18" s="18" t="s">
        <v>15</v>
      </c>
      <c r="M18" s="20">
        <v>43618</v>
      </c>
      <c r="N18" s="18">
        <v>220</v>
      </c>
      <c r="O18" s="21" t="s">
        <v>129</v>
      </c>
      <c r="P18" s="33" t="s">
        <v>130</v>
      </c>
      <c r="Q18" t="str">
        <f t="shared" si="5"/>
        <v>6'2</v>
      </c>
    </row>
    <row r="19" spans="1:17" ht="24">
      <c r="A19" s="1" t="str">
        <f t="shared" si="0"/>
        <v>PK</v>
      </c>
      <c r="B19" s="3" t="str">
        <f t="shared" si="1"/>
        <v>Drew Costa</v>
      </c>
      <c r="C19" s="6">
        <f t="shared" si="2"/>
        <v>69</v>
      </c>
      <c r="D19">
        <f t="shared" si="3"/>
        <v>170</v>
      </c>
      <c r="E19">
        <v>0.5</v>
      </c>
      <c r="F19">
        <f t="shared" si="4"/>
        <v>2</v>
      </c>
      <c r="I19" s="34">
        <v>89</v>
      </c>
      <c r="J19" s="25" t="s">
        <v>131</v>
      </c>
      <c r="K19" s="22" t="s">
        <v>132</v>
      </c>
      <c r="L19" s="22" t="s">
        <v>87</v>
      </c>
      <c r="M19" s="24">
        <v>43594</v>
      </c>
      <c r="N19" s="22">
        <v>170</v>
      </c>
      <c r="O19" s="23" t="s">
        <v>133</v>
      </c>
      <c r="P19" s="35" t="s">
        <v>134</v>
      </c>
      <c r="Q19" t="str">
        <f t="shared" si="5"/>
        <v>5'9</v>
      </c>
    </row>
    <row r="20" spans="1:17">
      <c r="A20" s="1" t="str">
        <f t="shared" si="0"/>
        <v>S</v>
      </c>
      <c r="B20" s="3" t="str">
        <f t="shared" si="1"/>
        <v>Kyle Cote</v>
      </c>
      <c r="C20" s="6">
        <f t="shared" si="2"/>
        <v>70</v>
      </c>
      <c r="D20">
        <f t="shared" si="3"/>
        <v>185</v>
      </c>
      <c r="E20">
        <f>VLOOKUP(B20,[1]Depth!$B$2:$E$120,4,FALSE)</f>
        <v>0.5</v>
      </c>
      <c r="F20">
        <f t="shared" si="4"/>
        <v>2</v>
      </c>
      <c r="I20" s="32">
        <v>32</v>
      </c>
      <c r="J20" s="19" t="s">
        <v>135</v>
      </c>
      <c r="K20" s="18" t="s">
        <v>136</v>
      </c>
      <c r="L20" s="18" t="s">
        <v>74</v>
      </c>
      <c r="M20" s="20">
        <v>43595</v>
      </c>
      <c r="N20" s="18">
        <v>185</v>
      </c>
      <c r="O20" s="21" t="s">
        <v>137</v>
      </c>
      <c r="P20" s="33" t="s">
        <v>138</v>
      </c>
      <c r="Q20" t="str">
        <f t="shared" si="5"/>
        <v>5'10</v>
      </c>
    </row>
    <row r="21" spans="1:17">
      <c r="A21" s="1" t="str">
        <f t="shared" si="0"/>
        <v>S</v>
      </c>
      <c r="B21" s="3" t="str">
        <f t="shared" si="1"/>
        <v>Peter Cote</v>
      </c>
      <c r="C21" s="6">
        <f t="shared" si="2"/>
        <v>71</v>
      </c>
      <c r="D21">
        <f t="shared" si="3"/>
        <v>170</v>
      </c>
      <c r="E21">
        <v>0.5</v>
      </c>
      <c r="F21">
        <f t="shared" si="4"/>
        <v>2</v>
      </c>
      <c r="I21" s="34">
        <v>47</v>
      </c>
      <c r="J21" s="23" t="s">
        <v>139</v>
      </c>
      <c r="K21" s="22" t="s">
        <v>136</v>
      </c>
      <c r="L21" s="22" t="s">
        <v>15</v>
      </c>
      <c r="M21" s="24">
        <v>43596</v>
      </c>
      <c r="N21" s="22">
        <v>170</v>
      </c>
      <c r="O21" s="23" t="s">
        <v>137</v>
      </c>
      <c r="P21" s="35" t="s">
        <v>138</v>
      </c>
      <c r="Q21" t="str">
        <f t="shared" si="5"/>
        <v>5'11</v>
      </c>
    </row>
    <row r="22" spans="1:17" ht="24">
      <c r="A22" s="1" t="str">
        <f t="shared" si="0"/>
        <v>OG</v>
      </c>
      <c r="B22" s="3" t="str">
        <f t="shared" si="1"/>
        <v>Tyrone Crowder</v>
      </c>
      <c r="C22" s="6">
        <f t="shared" si="2"/>
        <v>74</v>
      </c>
      <c r="D22">
        <f t="shared" si="3"/>
        <v>340</v>
      </c>
      <c r="E22">
        <f>VLOOKUP(B22,[1]Depth!$B$2:$E$120,4,FALSE)</f>
        <v>0.94650000000000001</v>
      </c>
      <c r="F22">
        <f t="shared" si="4"/>
        <v>4</v>
      </c>
      <c r="I22" s="32">
        <v>55</v>
      </c>
      <c r="J22" s="21" t="s">
        <v>140</v>
      </c>
      <c r="K22" s="18" t="s">
        <v>92</v>
      </c>
      <c r="L22" s="18" t="s">
        <v>87</v>
      </c>
      <c r="M22" s="20">
        <v>43618</v>
      </c>
      <c r="N22" s="18">
        <v>340</v>
      </c>
      <c r="O22" s="21" t="s">
        <v>141</v>
      </c>
      <c r="P22" s="33" t="s">
        <v>142</v>
      </c>
      <c r="Q22" t="str">
        <f t="shared" si="5"/>
        <v>6'2</v>
      </c>
    </row>
    <row r="23" spans="1:17">
      <c r="A23" s="1" t="str">
        <f t="shared" si="0"/>
        <v>S</v>
      </c>
      <c r="B23" s="3" t="str">
        <f t="shared" si="1"/>
        <v>Alex Dalton</v>
      </c>
      <c r="C23" s="6">
        <f t="shared" si="2"/>
        <v>68</v>
      </c>
      <c r="D23">
        <f t="shared" si="3"/>
        <v>200</v>
      </c>
      <c r="E23">
        <v>0.5</v>
      </c>
      <c r="F23">
        <f t="shared" si="4"/>
        <v>2</v>
      </c>
      <c r="I23" s="34">
        <v>27</v>
      </c>
      <c r="J23" s="23" t="s">
        <v>143</v>
      </c>
      <c r="K23" s="22" t="s">
        <v>136</v>
      </c>
      <c r="L23" s="22" t="s">
        <v>15</v>
      </c>
      <c r="M23" s="24">
        <v>43593</v>
      </c>
      <c r="N23" s="22">
        <v>200</v>
      </c>
      <c r="O23" s="23" t="s">
        <v>144</v>
      </c>
      <c r="P23" s="35" t="s">
        <v>145</v>
      </c>
      <c r="Q23" t="str">
        <f t="shared" si="5"/>
        <v>5'8</v>
      </c>
    </row>
    <row r="24" spans="1:17">
      <c r="A24" s="1" t="str">
        <f t="shared" si="0"/>
        <v>LB</v>
      </c>
      <c r="B24" s="3" t="str">
        <f t="shared" si="1"/>
        <v>J.D. Davis</v>
      </c>
      <c r="C24" s="6">
        <f t="shared" si="2"/>
        <v>74</v>
      </c>
      <c r="D24">
        <f t="shared" si="3"/>
        <v>225</v>
      </c>
      <c r="E24">
        <f>VLOOKUP(B24,[1]Depth!$B$2:$E$120,4,FALSE)</f>
        <v>0.76639999999999997</v>
      </c>
      <c r="F24">
        <f t="shared" si="4"/>
        <v>2</v>
      </c>
      <c r="I24" s="32">
        <v>33</v>
      </c>
      <c r="J24" s="19" t="s">
        <v>146</v>
      </c>
      <c r="K24" s="18" t="s">
        <v>147</v>
      </c>
      <c r="L24" s="18" t="s">
        <v>104</v>
      </c>
      <c r="M24" s="20">
        <v>43618</v>
      </c>
      <c r="N24" s="18">
        <v>225</v>
      </c>
      <c r="O24" s="21" t="s">
        <v>148</v>
      </c>
      <c r="P24" s="33" t="s">
        <v>138</v>
      </c>
      <c r="Q24" t="str">
        <f t="shared" si="5"/>
        <v>6'2</v>
      </c>
    </row>
    <row r="25" spans="1:17">
      <c r="A25" s="1" t="str">
        <f t="shared" si="0"/>
        <v>LB</v>
      </c>
      <c r="B25" s="3" t="str">
        <f t="shared" si="1"/>
        <v>Judah Davis</v>
      </c>
      <c r="C25" s="6">
        <f t="shared" si="2"/>
        <v>74</v>
      </c>
      <c r="D25">
        <f t="shared" si="3"/>
        <v>235</v>
      </c>
      <c r="E25">
        <f>VLOOKUP(B25,[1]Depth!$B$2:$E$120,4,FALSE)</f>
        <v>0.76639999999999997</v>
      </c>
      <c r="F25">
        <f t="shared" si="4"/>
        <v>2</v>
      </c>
      <c r="I25" s="34">
        <v>36</v>
      </c>
      <c r="J25" s="25" t="s">
        <v>149</v>
      </c>
      <c r="K25" s="22" t="s">
        <v>147</v>
      </c>
      <c r="L25" s="22" t="s">
        <v>104</v>
      </c>
      <c r="M25" s="24">
        <v>43618</v>
      </c>
      <c r="N25" s="22">
        <v>235</v>
      </c>
      <c r="O25" s="23" t="s">
        <v>148</v>
      </c>
      <c r="P25" s="35" t="s">
        <v>138</v>
      </c>
      <c r="Q25" t="str">
        <f t="shared" si="5"/>
        <v>6'2</v>
      </c>
    </row>
    <row r="26" spans="1:17" ht="24">
      <c r="A26" s="1" t="str">
        <f t="shared" si="0"/>
        <v>CB</v>
      </c>
      <c r="B26" s="3" t="str">
        <f t="shared" si="1"/>
        <v>Brian Dawkins Jr.</v>
      </c>
      <c r="C26" s="6">
        <f t="shared" si="2"/>
        <v>67</v>
      </c>
      <c r="D26">
        <f t="shared" si="3"/>
        <v>165</v>
      </c>
      <c r="E26">
        <f>VLOOKUP(B26,[1]Depth!$B$2:$E$120,4,FALSE)</f>
        <v>0.79579999999999995</v>
      </c>
      <c r="F26">
        <f t="shared" si="4"/>
        <v>2</v>
      </c>
      <c r="I26" s="32">
        <v>9</v>
      </c>
      <c r="J26" s="21" t="s">
        <v>150</v>
      </c>
      <c r="K26" s="18" t="s">
        <v>114</v>
      </c>
      <c r="L26" s="18" t="s">
        <v>15</v>
      </c>
      <c r="M26" s="20">
        <v>43592</v>
      </c>
      <c r="N26" s="18">
        <v>165</v>
      </c>
      <c r="O26" s="21" t="s">
        <v>151</v>
      </c>
      <c r="P26" s="33" t="s">
        <v>152</v>
      </c>
      <c r="Q26" t="str">
        <f t="shared" si="5"/>
        <v>5'7</v>
      </c>
    </row>
    <row r="27" spans="1:17" ht="24">
      <c r="A27" s="1" t="str">
        <f t="shared" si="0"/>
        <v>OT</v>
      </c>
      <c r="B27" s="3" t="str">
        <f t="shared" si="1"/>
        <v>Noah DeHond</v>
      </c>
      <c r="C27" s="6">
        <f t="shared" si="2"/>
        <v>78</v>
      </c>
      <c r="D27">
        <f t="shared" si="3"/>
        <v>310</v>
      </c>
      <c r="E27">
        <v>0.86809999999999998</v>
      </c>
      <c r="F27">
        <f t="shared" si="4"/>
        <v>3</v>
      </c>
      <c r="I27" s="34">
        <v>68</v>
      </c>
      <c r="J27" s="23" t="s">
        <v>153</v>
      </c>
      <c r="K27" s="22" t="s">
        <v>73</v>
      </c>
      <c r="L27" s="22" t="s">
        <v>15</v>
      </c>
      <c r="M27" s="24">
        <v>43622</v>
      </c>
      <c r="N27" s="22">
        <v>310</v>
      </c>
      <c r="O27" s="23" t="s">
        <v>154</v>
      </c>
      <c r="P27" s="35" t="s">
        <v>155</v>
      </c>
      <c r="Q27" t="str">
        <f t="shared" si="5"/>
        <v>6'6</v>
      </c>
    </row>
    <row r="28" spans="1:17" ht="24">
      <c r="A28" s="1" t="str">
        <f t="shared" si="0"/>
        <v>CB</v>
      </c>
      <c r="B28" s="3" t="str">
        <f t="shared" si="1"/>
        <v>Marcus Edmond</v>
      </c>
      <c r="C28" s="6">
        <f t="shared" si="2"/>
        <v>73</v>
      </c>
      <c r="D28">
        <f t="shared" si="3"/>
        <v>180</v>
      </c>
      <c r="E28">
        <f>VLOOKUP(B28,[1]Depth!$B$2:$E$120,4,FALSE)</f>
        <v>0.81740000000000002</v>
      </c>
      <c r="F28">
        <f t="shared" si="4"/>
        <v>3</v>
      </c>
      <c r="I28" s="32">
        <v>29</v>
      </c>
      <c r="J28" s="19" t="s">
        <v>156</v>
      </c>
      <c r="K28" s="18" t="s">
        <v>114</v>
      </c>
      <c r="L28" s="18" t="s">
        <v>87</v>
      </c>
      <c r="M28" s="26">
        <v>36678</v>
      </c>
      <c r="N28" s="18">
        <v>180</v>
      </c>
      <c r="O28" s="21" t="s">
        <v>157</v>
      </c>
      <c r="P28" s="33" t="s">
        <v>158</v>
      </c>
      <c r="Q28" t="str">
        <f t="shared" si="5"/>
        <v>6'1</v>
      </c>
    </row>
    <row r="29" spans="1:17" ht="24">
      <c r="A29" s="1" t="str">
        <f t="shared" si="0"/>
        <v>DE</v>
      </c>
      <c r="B29" s="3" t="str">
        <f t="shared" si="1"/>
        <v>Jacob Edwards</v>
      </c>
      <c r="C29" s="6">
        <f t="shared" si="2"/>
        <v>74</v>
      </c>
      <c r="D29">
        <f t="shared" si="3"/>
        <v>265</v>
      </c>
      <c r="E29">
        <v>0.5</v>
      </c>
      <c r="F29">
        <f t="shared" si="4"/>
        <v>2</v>
      </c>
      <c r="I29" s="34">
        <v>94</v>
      </c>
      <c r="J29" s="23" t="s">
        <v>159</v>
      </c>
      <c r="K29" s="22" t="s">
        <v>86</v>
      </c>
      <c r="L29" s="22" t="s">
        <v>15</v>
      </c>
      <c r="M29" s="24">
        <v>43618</v>
      </c>
      <c r="N29" s="22">
        <v>265</v>
      </c>
      <c r="O29" s="23" t="s">
        <v>160</v>
      </c>
      <c r="P29" s="35" t="s">
        <v>161</v>
      </c>
      <c r="Q29" t="str">
        <f t="shared" si="5"/>
        <v>6'2</v>
      </c>
    </row>
    <row r="30" spans="1:17" ht="24">
      <c r="A30" s="1" t="str">
        <f t="shared" si="0"/>
        <v>DE</v>
      </c>
      <c r="B30" s="3" t="str">
        <f t="shared" si="1"/>
        <v>James Edwards</v>
      </c>
      <c r="C30" s="6">
        <f t="shared" si="2"/>
        <v>74</v>
      </c>
      <c r="D30">
        <f t="shared" si="3"/>
        <v>260</v>
      </c>
      <c r="E30">
        <v>0.5</v>
      </c>
      <c r="F30">
        <f t="shared" si="4"/>
        <v>2</v>
      </c>
      <c r="I30" s="32">
        <v>95</v>
      </c>
      <c r="J30" s="21" t="s">
        <v>162</v>
      </c>
      <c r="K30" s="18" t="s">
        <v>86</v>
      </c>
      <c r="L30" s="18" t="s">
        <v>15</v>
      </c>
      <c r="M30" s="20">
        <v>43618</v>
      </c>
      <c r="N30" s="18">
        <v>260</v>
      </c>
      <c r="O30" s="21" t="s">
        <v>160</v>
      </c>
      <c r="P30" s="33" t="s">
        <v>161</v>
      </c>
      <c r="Q30" t="str">
        <f t="shared" si="5"/>
        <v>6'2</v>
      </c>
    </row>
    <row r="31" spans="1:17" ht="36">
      <c r="A31" s="1" t="str">
        <f t="shared" si="0"/>
        <v>TE</v>
      </c>
      <c r="B31" s="3" t="str">
        <f t="shared" si="1"/>
        <v>Ryan Enniss</v>
      </c>
      <c r="C31" s="6">
        <f t="shared" si="2"/>
        <v>76</v>
      </c>
      <c r="D31">
        <f t="shared" si="3"/>
        <v>245</v>
      </c>
      <c r="E31">
        <v>0.5</v>
      </c>
      <c r="F31">
        <f t="shared" si="4"/>
        <v>2</v>
      </c>
      <c r="I31" s="34">
        <v>86</v>
      </c>
      <c r="J31" s="23" t="s">
        <v>163</v>
      </c>
      <c r="K31" s="22" t="s">
        <v>82</v>
      </c>
      <c r="L31" s="22" t="s">
        <v>15</v>
      </c>
      <c r="M31" s="24">
        <v>43620</v>
      </c>
      <c r="N31" s="22">
        <v>245</v>
      </c>
      <c r="O31" s="23" t="s">
        <v>164</v>
      </c>
      <c r="P31" s="35" t="s">
        <v>165</v>
      </c>
      <c r="Q31" t="str">
        <f t="shared" si="5"/>
        <v>6'4</v>
      </c>
    </row>
    <row r="32" spans="1:17">
      <c r="A32" s="1" t="str">
        <f t="shared" si="0"/>
        <v>RB</v>
      </c>
      <c r="B32" s="3" t="str">
        <f t="shared" si="1"/>
        <v>Travis Etienne</v>
      </c>
      <c r="C32" s="6">
        <f t="shared" si="2"/>
        <v>70</v>
      </c>
      <c r="D32">
        <f t="shared" si="3"/>
        <v>200</v>
      </c>
      <c r="E32">
        <v>0.91710000000000003</v>
      </c>
      <c r="F32">
        <f t="shared" si="4"/>
        <v>4</v>
      </c>
      <c r="I32" s="32">
        <v>9</v>
      </c>
      <c r="J32" s="19" t="s">
        <v>166</v>
      </c>
      <c r="K32" s="18" t="s">
        <v>126</v>
      </c>
      <c r="L32" s="18" t="s">
        <v>15</v>
      </c>
      <c r="M32" s="20">
        <v>43595</v>
      </c>
      <c r="N32" s="18">
        <v>200</v>
      </c>
      <c r="O32" s="21" t="s">
        <v>167</v>
      </c>
      <c r="P32" s="33" t="s">
        <v>168</v>
      </c>
      <c r="Q32" t="str">
        <f t="shared" si="5"/>
        <v>5'10</v>
      </c>
    </row>
    <row r="33" spans="1:17" ht="24">
      <c r="A33" s="1" t="str">
        <f t="shared" si="0"/>
        <v>C</v>
      </c>
      <c r="B33" s="3" t="str">
        <f t="shared" si="1"/>
        <v>Justin Falcinelli</v>
      </c>
      <c r="C33" s="6">
        <f t="shared" si="2"/>
        <v>76</v>
      </c>
      <c r="D33">
        <f t="shared" si="3"/>
        <v>305</v>
      </c>
      <c r="E33">
        <f>VLOOKUP(B33,[1]Depth!$B$2:$E$120,4,FALSE)</f>
        <v>0.86560000000000004</v>
      </c>
      <c r="F33">
        <f t="shared" si="4"/>
        <v>3</v>
      </c>
      <c r="I33" s="34">
        <v>50</v>
      </c>
      <c r="J33" s="23" t="s">
        <v>169</v>
      </c>
      <c r="K33" s="22" t="s">
        <v>116</v>
      </c>
      <c r="L33" s="22" t="s">
        <v>87</v>
      </c>
      <c r="M33" s="24">
        <v>43620</v>
      </c>
      <c r="N33" s="22">
        <v>305</v>
      </c>
      <c r="O33" s="23" t="s">
        <v>170</v>
      </c>
      <c r="P33" s="35" t="s">
        <v>171</v>
      </c>
      <c r="Q33" t="str">
        <f t="shared" si="5"/>
        <v>6'4</v>
      </c>
    </row>
    <row r="34" spans="1:17" ht="24">
      <c r="A34" s="1" t="str">
        <f t="shared" ref="A34:A65" si="6">K34</f>
        <v>RB</v>
      </c>
      <c r="B34" s="3" t="str">
        <f t="shared" ref="B34:B65" si="7">TRIM(MID($J34,FIND(", ",$J34,1)+1,100))&amp;" "&amp;LEFT($J34,FIND(",",$J34,1)-1)</f>
        <v>Tavien Feaster</v>
      </c>
      <c r="C34" s="6">
        <f t="shared" ref="C34:C65" si="8">CONVERT(LEFT(Q34,FIND("'",Q34)-1),"ft","in")+SUBSTITUTE(RIGHT(Q34,LEN(Q34)-FIND("'",Q34)),"""","")</f>
        <v>71</v>
      </c>
      <c r="D34">
        <f t="shared" ref="D34:D65" si="9">N34</f>
        <v>220</v>
      </c>
      <c r="E34">
        <f>VLOOKUP(B34,[1]Depth!$B$2:$E$120,4,FALSE)</f>
        <v>0.98160000000000003</v>
      </c>
      <c r="F34">
        <f t="shared" ref="F34:F65" si="10">IF(E34&gt;=0.98,5,IF(E34&gt;=0.9,4,IF(E34&gt;=0.8,3,IF(E34="NA",2,2))))</f>
        <v>5</v>
      </c>
      <c r="I34" s="32">
        <v>28</v>
      </c>
      <c r="J34" s="19" t="s">
        <v>172</v>
      </c>
      <c r="K34" s="18" t="s">
        <v>126</v>
      </c>
      <c r="L34" s="18" t="s">
        <v>74</v>
      </c>
      <c r="M34" s="20">
        <v>43596</v>
      </c>
      <c r="N34" s="18">
        <v>220</v>
      </c>
      <c r="O34" s="21" t="s">
        <v>173</v>
      </c>
      <c r="P34" s="33" t="s">
        <v>174</v>
      </c>
      <c r="Q34" t="str">
        <f t="shared" si="5"/>
        <v>5'11</v>
      </c>
    </row>
    <row r="35" spans="1:17" ht="36">
      <c r="A35" s="1" t="str">
        <f t="shared" si="6"/>
        <v>DE</v>
      </c>
      <c r="B35" s="3" t="str">
        <f t="shared" si="7"/>
        <v>Clelin Ferrell</v>
      </c>
      <c r="C35" s="6">
        <f t="shared" si="8"/>
        <v>77</v>
      </c>
      <c r="D35">
        <f t="shared" si="9"/>
        <v>260</v>
      </c>
      <c r="E35">
        <f>VLOOKUP(B35,[1]Depth!$B$2:$E$120,4,FALSE)</f>
        <v>0.94679999999999997</v>
      </c>
      <c r="F35">
        <f t="shared" si="10"/>
        <v>4</v>
      </c>
      <c r="I35" s="34">
        <v>99</v>
      </c>
      <c r="J35" s="25" t="s">
        <v>175</v>
      </c>
      <c r="K35" s="22" t="s">
        <v>86</v>
      </c>
      <c r="L35" s="22" t="s">
        <v>74</v>
      </c>
      <c r="M35" s="24">
        <v>43621</v>
      </c>
      <c r="N35" s="22">
        <v>260</v>
      </c>
      <c r="O35" s="23" t="s">
        <v>176</v>
      </c>
      <c r="P35" s="35" t="s">
        <v>177</v>
      </c>
      <c r="Q35" t="str">
        <f t="shared" si="5"/>
        <v>6'5</v>
      </c>
    </row>
    <row r="36" spans="1:17" ht="24">
      <c r="A36" s="1" t="str">
        <f t="shared" si="6"/>
        <v>CB</v>
      </c>
      <c r="B36" s="3" t="str">
        <f t="shared" si="7"/>
        <v>Mark Fields</v>
      </c>
      <c r="C36" s="6">
        <f t="shared" si="8"/>
        <v>71</v>
      </c>
      <c r="D36">
        <f t="shared" si="9"/>
        <v>180</v>
      </c>
      <c r="E36">
        <f>VLOOKUP(B36,[1]Depth!$B$2:$E$120,4,FALSE)</f>
        <v>0.95650000000000002</v>
      </c>
      <c r="F36">
        <f t="shared" si="10"/>
        <v>4</v>
      </c>
      <c r="I36" s="32">
        <v>2</v>
      </c>
      <c r="J36" s="19" t="s">
        <v>178</v>
      </c>
      <c r="K36" s="18" t="s">
        <v>114</v>
      </c>
      <c r="L36" s="18" t="s">
        <v>104</v>
      </c>
      <c r="M36" s="20">
        <v>43596</v>
      </c>
      <c r="N36" s="18">
        <v>180</v>
      </c>
      <c r="O36" s="21" t="s">
        <v>179</v>
      </c>
      <c r="P36" s="33" t="s">
        <v>180</v>
      </c>
      <c r="Q36" t="str">
        <f t="shared" si="5"/>
        <v>5'11</v>
      </c>
    </row>
    <row r="37" spans="1:17">
      <c r="A37" s="1" t="str">
        <f t="shared" si="6"/>
        <v>DE</v>
      </c>
      <c r="B37" s="3" t="str">
        <f t="shared" si="7"/>
        <v>Justin Foster</v>
      </c>
      <c r="C37" s="6">
        <f t="shared" si="8"/>
        <v>76</v>
      </c>
      <c r="D37">
        <f t="shared" si="9"/>
        <v>255</v>
      </c>
      <c r="E37">
        <v>0.93389999999999995</v>
      </c>
      <c r="F37">
        <f t="shared" si="10"/>
        <v>4</v>
      </c>
      <c r="I37" s="34">
        <v>35</v>
      </c>
      <c r="J37" s="25" t="s">
        <v>181</v>
      </c>
      <c r="K37" s="22" t="s">
        <v>86</v>
      </c>
      <c r="L37" s="22" t="s">
        <v>15</v>
      </c>
      <c r="M37" s="24">
        <v>43620</v>
      </c>
      <c r="N37" s="22">
        <v>255</v>
      </c>
      <c r="O37" s="23" t="s">
        <v>182</v>
      </c>
      <c r="P37" s="35" t="s">
        <v>183</v>
      </c>
      <c r="Q37" t="str">
        <f t="shared" si="5"/>
        <v>6'4</v>
      </c>
    </row>
    <row r="38" spans="1:17">
      <c r="A38" s="1" t="str">
        <f t="shared" si="6"/>
        <v>RB</v>
      </c>
      <c r="B38" s="3" t="str">
        <f t="shared" si="7"/>
        <v>C.J. Fuller</v>
      </c>
      <c r="C38" s="6">
        <f t="shared" si="8"/>
        <v>70</v>
      </c>
      <c r="D38">
        <f t="shared" si="9"/>
        <v>205</v>
      </c>
      <c r="E38">
        <f>VLOOKUP(B38,[1]Depth!$B$2:$E$120,4,FALSE)</f>
        <v>0.85899999999999999</v>
      </c>
      <c r="F38">
        <f t="shared" si="10"/>
        <v>3</v>
      </c>
      <c r="I38" s="32">
        <v>27</v>
      </c>
      <c r="J38" s="19" t="s">
        <v>184</v>
      </c>
      <c r="K38" s="18" t="s">
        <v>126</v>
      </c>
      <c r="L38" s="18" t="s">
        <v>104</v>
      </c>
      <c r="M38" s="20">
        <v>43595</v>
      </c>
      <c r="N38" s="18">
        <v>205</v>
      </c>
      <c r="O38" s="21" t="s">
        <v>185</v>
      </c>
      <c r="P38" s="33" t="s">
        <v>186</v>
      </c>
      <c r="Q38" t="str">
        <f t="shared" si="5"/>
        <v>5'10</v>
      </c>
    </row>
    <row r="39" spans="1:17" ht="24">
      <c r="A39" s="1" t="str">
        <f t="shared" si="6"/>
        <v>DT</v>
      </c>
      <c r="B39" s="3" t="str">
        <f t="shared" si="7"/>
        <v>Daniel Funderburk</v>
      </c>
      <c r="C39" s="6">
        <f t="shared" si="8"/>
        <v>75</v>
      </c>
      <c r="D39">
        <f t="shared" si="9"/>
        <v>245</v>
      </c>
      <c r="E39">
        <v>0.5</v>
      </c>
      <c r="F39">
        <f t="shared" si="10"/>
        <v>2</v>
      </c>
      <c r="I39" s="34">
        <v>92</v>
      </c>
      <c r="J39" s="23" t="s">
        <v>187</v>
      </c>
      <c r="K39" s="22" t="s">
        <v>188</v>
      </c>
      <c r="L39" s="22" t="s">
        <v>15</v>
      </c>
      <c r="M39" s="24">
        <v>43619</v>
      </c>
      <c r="N39" s="22">
        <v>245</v>
      </c>
      <c r="O39" s="23" t="s">
        <v>189</v>
      </c>
      <c r="P39" s="35" t="s">
        <v>190</v>
      </c>
      <c r="Q39" t="str">
        <f t="shared" si="5"/>
        <v>6'3</v>
      </c>
    </row>
    <row r="40" spans="1:17" ht="36">
      <c r="A40" s="1" t="str">
        <f t="shared" si="6"/>
        <v>OL</v>
      </c>
      <c r="B40" s="3" t="str">
        <f t="shared" si="7"/>
        <v>Zach Giella</v>
      </c>
      <c r="C40" s="6">
        <f t="shared" si="8"/>
        <v>76</v>
      </c>
      <c r="D40">
        <f t="shared" si="9"/>
        <v>295</v>
      </c>
      <c r="E40">
        <f>VLOOKUP(B40,[1]Depth!$B$2:$E$120,4,FALSE)</f>
        <v>0.86209999999999998</v>
      </c>
      <c r="F40">
        <f t="shared" si="10"/>
        <v>3</v>
      </c>
      <c r="I40" s="32">
        <v>77</v>
      </c>
      <c r="J40" s="21" t="s">
        <v>191</v>
      </c>
      <c r="K40" s="18" t="s">
        <v>192</v>
      </c>
      <c r="L40" s="18" t="s">
        <v>74</v>
      </c>
      <c r="M40" s="20">
        <v>43620</v>
      </c>
      <c r="N40" s="18">
        <v>295</v>
      </c>
      <c r="O40" s="21" t="s">
        <v>193</v>
      </c>
      <c r="P40" s="33" t="s">
        <v>194</v>
      </c>
      <c r="Q40" t="str">
        <f t="shared" si="5"/>
        <v>6'4</v>
      </c>
    </row>
    <row r="41" spans="1:17" ht="24">
      <c r="A41" s="1" t="str">
        <f t="shared" si="6"/>
        <v>C</v>
      </c>
      <c r="B41" s="3" t="str">
        <f t="shared" si="7"/>
        <v>Pat Godfrey</v>
      </c>
      <c r="C41" s="6">
        <f t="shared" si="8"/>
        <v>74</v>
      </c>
      <c r="D41">
        <f t="shared" si="9"/>
        <v>275</v>
      </c>
      <c r="E41">
        <f>VLOOKUP(B41,[1]Depth!$B$2:$E$120,4,FALSE)</f>
        <v>0.5</v>
      </c>
      <c r="F41">
        <f t="shared" si="10"/>
        <v>2</v>
      </c>
      <c r="I41" s="34">
        <v>64</v>
      </c>
      <c r="J41" s="23" t="s">
        <v>195</v>
      </c>
      <c r="K41" s="22" t="s">
        <v>116</v>
      </c>
      <c r="L41" s="22" t="s">
        <v>87</v>
      </c>
      <c r="M41" s="24">
        <v>43618</v>
      </c>
      <c r="N41" s="22">
        <v>275</v>
      </c>
      <c r="O41" s="23" t="s">
        <v>196</v>
      </c>
      <c r="P41" s="35" t="s">
        <v>197</v>
      </c>
      <c r="Q41" t="str">
        <f t="shared" si="5"/>
        <v>6'2</v>
      </c>
    </row>
    <row r="42" spans="1:17">
      <c r="A42" s="1" t="str">
        <f t="shared" si="6"/>
        <v>TE</v>
      </c>
      <c r="B42" s="3" t="str">
        <f t="shared" si="7"/>
        <v>D.J. Greenlee</v>
      </c>
      <c r="C42" s="6">
        <f t="shared" si="8"/>
        <v>73</v>
      </c>
      <c r="D42">
        <f t="shared" si="9"/>
        <v>245</v>
      </c>
      <c r="E42">
        <f>VLOOKUP(B42,[1]Depth!$B$2:$E$120,4,FALSE)</f>
        <v>0.80130000000000001</v>
      </c>
      <c r="F42">
        <f t="shared" si="10"/>
        <v>3</v>
      </c>
      <c r="I42" s="32">
        <v>87</v>
      </c>
      <c r="J42" s="19" t="s">
        <v>198</v>
      </c>
      <c r="K42" s="18" t="s">
        <v>82</v>
      </c>
      <c r="L42" s="18" t="s">
        <v>87</v>
      </c>
      <c r="M42" s="20">
        <v>43617</v>
      </c>
      <c r="N42" s="18">
        <v>245</v>
      </c>
      <c r="O42" s="21" t="s">
        <v>148</v>
      </c>
      <c r="P42" s="33" t="s">
        <v>138</v>
      </c>
      <c r="Q42" t="str">
        <f t="shared" si="5"/>
        <v>6'1</v>
      </c>
    </row>
    <row r="43" spans="1:17">
      <c r="A43" s="1" t="str">
        <f t="shared" si="6"/>
        <v>WR</v>
      </c>
      <c r="B43" s="3" t="str">
        <f t="shared" si="7"/>
        <v>Carter Groomes</v>
      </c>
      <c r="C43" s="6">
        <f t="shared" si="8"/>
        <v>69</v>
      </c>
      <c r="D43">
        <f t="shared" si="9"/>
        <v>185</v>
      </c>
      <c r="E43">
        <f>VLOOKUP(B43,[1]Depth!$B$2:$E$120,4,FALSE)</f>
        <v>0.5</v>
      </c>
      <c r="F43">
        <f t="shared" si="10"/>
        <v>2</v>
      </c>
      <c r="I43" s="34">
        <v>83</v>
      </c>
      <c r="J43" s="25" t="s">
        <v>199</v>
      </c>
      <c r="K43" s="22" t="s">
        <v>100</v>
      </c>
      <c r="L43" s="22" t="s">
        <v>15</v>
      </c>
      <c r="M43" s="24">
        <v>43594</v>
      </c>
      <c r="N43" s="22">
        <v>185</v>
      </c>
      <c r="O43" s="23" t="s">
        <v>79</v>
      </c>
      <c r="P43" s="35" t="s">
        <v>138</v>
      </c>
      <c r="Q43" t="str">
        <f t="shared" si="5"/>
        <v>5'9</v>
      </c>
    </row>
    <row r="44" spans="1:17">
      <c r="A44" s="1" t="str">
        <f t="shared" si="6"/>
        <v>PK</v>
      </c>
      <c r="B44" s="3" t="str">
        <f t="shared" si="7"/>
        <v>Christian Groomes</v>
      </c>
      <c r="C44" s="6">
        <f t="shared" si="8"/>
        <v>71</v>
      </c>
      <c r="D44">
        <f t="shared" si="9"/>
        <v>200</v>
      </c>
      <c r="E44">
        <f>VLOOKUP(B44,[1]Depth!$B$2:$E$120,4,FALSE)</f>
        <v>0.5</v>
      </c>
      <c r="F44">
        <f t="shared" si="10"/>
        <v>2</v>
      </c>
      <c r="I44" s="32">
        <v>39</v>
      </c>
      <c r="J44" s="19" t="s">
        <v>200</v>
      </c>
      <c r="K44" s="18" t="s">
        <v>132</v>
      </c>
      <c r="L44" s="18" t="s">
        <v>87</v>
      </c>
      <c r="M44" s="20">
        <v>43596</v>
      </c>
      <c r="N44" s="18">
        <v>200</v>
      </c>
      <c r="O44" s="21" t="s">
        <v>79</v>
      </c>
      <c r="P44" s="33" t="s">
        <v>138</v>
      </c>
      <c r="Q44" t="str">
        <f t="shared" si="5"/>
        <v>5'11</v>
      </c>
    </row>
    <row r="45" spans="1:17" ht="24">
      <c r="A45" s="1" t="str">
        <f t="shared" si="6"/>
        <v>OG</v>
      </c>
      <c r="B45" s="3" t="str">
        <f t="shared" si="7"/>
        <v>Taylor Hearn</v>
      </c>
      <c r="C45" s="6">
        <f t="shared" si="8"/>
        <v>77</v>
      </c>
      <c r="D45">
        <f t="shared" si="9"/>
        <v>330</v>
      </c>
      <c r="E45">
        <f>VLOOKUP(B45,[1]Depth!$B$2:$E$120,4,FALSE)</f>
        <v>0.85089999999999999</v>
      </c>
      <c r="F45">
        <f t="shared" si="10"/>
        <v>3</v>
      </c>
      <c r="I45" s="34">
        <v>51</v>
      </c>
      <c r="J45" s="25" t="s">
        <v>201</v>
      </c>
      <c r="K45" s="22" t="s">
        <v>92</v>
      </c>
      <c r="L45" s="22" t="s">
        <v>104</v>
      </c>
      <c r="M45" s="24">
        <v>43621</v>
      </c>
      <c r="N45" s="22">
        <v>330</v>
      </c>
      <c r="O45" s="23" t="s">
        <v>202</v>
      </c>
      <c r="P45" s="35" t="s">
        <v>203</v>
      </c>
      <c r="Q45" t="str">
        <f t="shared" si="5"/>
        <v>6'5</v>
      </c>
    </row>
    <row r="46" spans="1:17">
      <c r="A46" s="1" t="str">
        <f t="shared" si="6"/>
        <v>WR</v>
      </c>
      <c r="B46" s="3" t="str">
        <f t="shared" si="7"/>
        <v>Tee Higgins</v>
      </c>
      <c r="C46" s="6">
        <f t="shared" si="8"/>
        <v>76</v>
      </c>
      <c r="D46">
        <f t="shared" si="9"/>
        <v>200</v>
      </c>
      <c r="E46">
        <v>0.99</v>
      </c>
      <c r="F46">
        <f t="shared" si="10"/>
        <v>5</v>
      </c>
      <c r="I46" s="32">
        <v>5</v>
      </c>
      <c r="J46" s="19" t="s">
        <v>204</v>
      </c>
      <c r="K46" s="18" t="s">
        <v>100</v>
      </c>
      <c r="L46" s="18" t="s">
        <v>15</v>
      </c>
      <c r="M46" s="20">
        <v>43620</v>
      </c>
      <c r="N46" s="18">
        <v>200</v>
      </c>
      <c r="O46" s="21" t="s">
        <v>205</v>
      </c>
      <c r="P46" s="33" t="s">
        <v>206</v>
      </c>
      <c r="Q46" t="str">
        <f t="shared" si="5"/>
        <v>6'4</v>
      </c>
    </row>
    <row r="47" spans="1:17">
      <c r="A47" s="1" t="str">
        <f t="shared" si="6"/>
        <v>LB</v>
      </c>
      <c r="B47" s="3" t="str">
        <f t="shared" si="7"/>
        <v>Landon Holden</v>
      </c>
      <c r="C47" s="6">
        <f t="shared" si="8"/>
        <v>73</v>
      </c>
      <c r="D47">
        <f t="shared" si="9"/>
        <v>225</v>
      </c>
      <c r="E47">
        <v>0.5</v>
      </c>
      <c r="F47">
        <f t="shared" si="10"/>
        <v>2</v>
      </c>
      <c r="I47" s="34">
        <v>48</v>
      </c>
      <c r="J47" s="23" t="s">
        <v>207</v>
      </c>
      <c r="K47" s="22" t="s">
        <v>147</v>
      </c>
      <c r="L47" s="22" t="s">
        <v>15</v>
      </c>
      <c r="M47" s="24">
        <v>43617</v>
      </c>
      <c r="N47" s="22">
        <v>225</v>
      </c>
      <c r="O47" s="23" t="s">
        <v>208</v>
      </c>
      <c r="P47" s="35" t="s">
        <v>209</v>
      </c>
      <c r="Q47" t="str">
        <f t="shared" si="5"/>
        <v>6'1</v>
      </c>
    </row>
    <row r="48" spans="1:17">
      <c r="A48" s="1" t="str">
        <f t="shared" si="6"/>
        <v>WR</v>
      </c>
      <c r="B48" s="3" t="str">
        <f t="shared" si="7"/>
        <v>Jayson Hopper</v>
      </c>
      <c r="C48" s="6">
        <f t="shared" si="8"/>
        <v>73</v>
      </c>
      <c r="D48">
        <f t="shared" si="9"/>
        <v>215</v>
      </c>
      <c r="E48">
        <v>0.77900000000000003</v>
      </c>
      <c r="F48">
        <f t="shared" si="10"/>
        <v>2</v>
      </c>
      <c r="I48" s="32">
        <v>88</v>
      </c>
      <c r="J48" s="19" t="s">
        <v>210</v>
      </c>
      <c r="K48" s="18" t="s">
        <v>100</v>
      </c>
      <c r="L48" s="18" t="s">
        <v>15</v>
      </c>
      <c r="M48" s="26">
        <v>36678</v>
      </c>
      <c r="N48" s="18">
        <v>215</v>
      </c>
      <c r="O48" s="21" t="s">
        <v>211</v>
      </c>
      <c r="P48" s="33" t="s">
        <v>212</v>
      </c>
      <c r="Q48" t="str">
        <f t="shared" si="5"/>
        <v>6'1</v>
      </c>
    </row>
    <row r="49" spans="1:17" ht="24">
      <c r="A49" s="1" t="str">
        <f t="shared" si="6"/>
        <v>PK</v>
      </c>
      <c r="B49" s="3" t="str">
        <f t="shared" si="7"/>
        <v>Greg Huegel</v>
      </c>
      <c r="C49" s="6">
        <f t="shared" si="8"/>
        <v>71</v>
      </c>
      <c r="D49">
        <f t="shared" si="9"/>
        <v>195</v>
      </c>
      <c r="E49">
        <f>VLOOKUP(B49,[1]Depth!$B$2:$E$120,4,FALSE)</f>
        <v>0.5</v>
      </c>
      <c r="F49">
        <f t="shared" si="10"/>
        <v>2</v>
      </c>
      <c r="I49" s="34">
        <v>92</v>
      </c>
      <c r="J49" s="25" t="s">
        <v>213</v>
      </c>
      <c r="K49" s="22" t="s">
        <v>132</v>
      </c>
      <c r="L49" s="22" t="s">
        <v>104</v>
      </c>
      <c r="M49" s="24">
        <v>43596</v>
      </c>
      <c r="N49" s="22">
        <v>195</v>
      </c>
      <c r="O49" s="23" t="s">
        <v>214</v>
      </c>
      <c r="P49" s="35" t="s">
        <v>215</v>
      </c>
      <c r="Q49" t="str">
        <f t="shared" si="5"/>
        <v>5'11</v>
      </c>
    </row>
    <row r="50" spans="1:17" ht="24">
      <c r="A50" s="1" t="str">
        <f t="shared" si="6"/>
        <v>DT</v>
      </c>
      <c r="B50" s="3" t="str">
        <f t="shared" si="7"/>
        <v>Albert Huggins</v>
      </c>
      <c r="C50" s="6">
        <f t="shared" si="8"/>
        <v>75</v>
      </c>
      <c r="D50">
        <f t="shared" si="9"/>
        <v>305</v>
      </c>
      <c r="E50">
        <f>VLOOKUP(B50,[1]Depth!$B$2:$E$120,4,FALSE)</f>
        <v>0.95830000000000004</v>
      </c>
      <c r="F50">
        <f t="shared" si="10"/>
        <v>4</v>
      </c>
      <c r="I50" s="32">
        <v>67</v>
      </c>
      <c r="J50" s="19" t="s">
        <v>216</v>
      </c>
      <c r="K50" s="18" t="s">
        <v>188</v>
      </c>
      <c r="L50" s="18" t="s">
        <v>104</v>
      </c>
      <c r="M50" s="20">
        <v>43619</v>
      </c>
      <c r="N50" s="18">
        <v>305</v>
      </c>
      <c r="O50" s="21" t="s">
        <v>217</v>
      </c>
      <c r="P50" s="33" t="s">
        <v>218</v>
      </c>
      <c r="Q50" t="str">
        <f t="shared" si="5"/>
        <v>6'3</v>
      </c>
    </row>
    <row r="51" spans="1:17" ht="24">
      <c r="A51" s="1" t="str">
        <f t="shared" si="6"/>
        <v>OT</v>
      </c>
      <c r="B51" s="3" t="str">
        <f t="shared" si="7"/>
        <v>Mitch Hyatt</v>
      </c>
      <c r="C51" s="6">
        <f t="shared" si="8"/>
        <v>77</v>
      </c>
      <c r="D51">
        <f t="shared" si="9"/>
        <v>305</v>
      </c>
      <c r="E51">
        <f>VLOOKUP(B51,[1]Depth!$B$2:$E$120,4,FALSE)</f>
        <v>0.98970000000000002</v>
      </c>
      <c r="F51">
        <f t="shared" si="10"/>
        <v>5</v>
      </c>
      <c r="I51" s="34">
        <v>75</v>
      </c>
      <c r="J51" s="25" t="s">
        <v>219</v>
      </c>
      <c r="K51" s="22" t="s">
        <v>73</v>
      </c>
      <c r="L51" s="22" t="s">
        <v>104</v>
      </c>
      <c r="M51" s="24">
        <v>43621</v>
      </c>
      <c r="N51" s="22">
        <v>305</v>
      </c>
      <c r="O51" s="23" t="s">
        <v>220</v>
      </c>
      <c r="P51" s="35" t="s">
        <v>221</v>
      </c>
      <c r="Q51" t="str">
        <f t="shared" si="5"/>
        <v>6'5</v>
      </c>
    </row>
    <row r="52" spans="1:17">
      <c r="A52" s="1" t="str">
        <f t="shared" si="6"/>
        <v>QB</v>
      </c>
      <c r="B52" s="3" t="str">
        <f t="shared" si="7"/>
        <v>Tucker Israel</v>
      </c>
      <c r="C52" s="6">
        <f t="shared" si="8"/>
        <v>71</v>
      </c>
      <c r="D52">
        <f t="shared" si="9"/>
        <v>165</v>
      </c>
      <c r="E52">
        <f>VLOOKUP(B52,[1]Depth!$B$2:$E$120,4,FALSE)</f>
        <v>0.85350000000000004</v>
      </c>
      <c r="F52">
        <f t="shared" si="10"/>
        <v>3</v>
      </c>
      <c r="I52" s="32">
        <v>10</v>
      </c>
      <c r="J52" s="21" t="s">
        <v>222</v>
      </c>
      <c r="K52" s="18" t="s">
        <v>96</v>
      </c>
      <c r="L52" s="18" t="s">
        <v>74</v>
      </c>
      <c r="M52" s="20">
        <v>43596</v>
      </c>
      <c r="N52" s="18">
        <v>165</v>
      </c>
      <c r="O52" s="21" t="s">
        <v>223</v>
      </c>
      <c r="P52" s="33" t="s">
        <v>224</v>
      </c>
      <c r="Q52" t="str">
        <f t="shared" si="5"/>
        <v>5'11</v>
      </c>
    </row>
    <row r="53" spans="1:17" ht="24">
      <c r="A53" s="1" t="str">
        <f t="shared" si="6"/>
        <v>S</v>
      </c>
      <c r="B53" s="3" t="str">
        <f t="shared" si="7"/>
        <v>Austin Jackson</v>
      </c>
      <c r="C53" s="6">
        <f t="shared" si="8"/>
        <v>74</v>
      </c>
      <c r="D53">
        <f t="shared" si="9"/>
        <v>200</v>
      </c>
      <c r="E53">
        <f>VLOOKUP(B53,[1]Depth!$B$2:$E$120,4,FALSE)</f>
        <v>0.5</v>
      </c>
      <c r="F53">
        <f t="shared" si="10"/>
        <v>2</v>
      </c>
      <c r="I53" s="34">
        <v>37</v>
      </c>
      <c r="J53" s="23" t="s">
        <v>225</v>
      </c>
      <c r="K53" s="22" t="s">
        <v>136</v>
      </c>
      <c r="L53" s="22" t="s">
        <v>74</v>
      </c>
      <c r="M53" s="24">
        <v>43618</v>
      </c>
      <c r="N53" s="22">
        <v>200</v>
      </c>
      <c r="O53" s="23" t="s">
        <v>226</v>
      </c>
      <c r="P53" s="35" t="s">
        <v>227</v>
      </c>
      <c r="Q53" t="str">
        <f t="shared" si="5"/>
        <v>6'2</v>
      </c>
    </row>
    <row r="54" spans="1:17" ht="36">
      <c r="A54" s="1" t="str">
        <f t="shared" si="6"/>
        <v>DB</v>
      </c>
      <c r="B54" s="3" t="str">
        <f t="shared" si="7"/>
        <v>Josh Jackson</v>
      </c>
      <c r="C54" s="6">
        <f t="shared" si="8"/>
        <v>73</v>
      </c>
      <c r="D54">
        <f t="shared" si="9"/>
        <v>190</v>
      </c>
      <c r="E54">
        <v>0.5</v>
      </c>
      <c r="F54">
        <f t="shared" si="10"/>
        <v>2</v>
      </c>
      <c r="I54" s="32">
        <v>45</v>
      </c>
      <c r="J54" s="21" t="s">
        <v>228</v>
      </c>
      <c r="K54" s="18" t="s">
        <v>229</v>
      </c>
      <c r="L54" s="18" t="s">
        <v>15</v>
      </c>
      <c r="M54" s="20">
        <v>43617</v>
      </c>
      <c r="N54" s="18">
        <v>190</v>
      </c>
      <c r="O54" s="21" t="s">
        <v>230</v>
      </c>
      <c r="P54" s="33" t="s">
        <v>80</v>
      </c>
      <c r="Q54" t="str">
        <f t="shared" si="5"/>
        <v>6'1</v>
      </c>
    </row>
    <row r="55" spans="1:17">
      <c r="A55" s="1" t="str">
        <f t="shared" si="6"/>
        <v>S</v>
      </c>
      <c r="B55" s="3" t="str">
        <f t="shared" si="7"/>
        <v>Denzel Johnson</v>
      </c>
      <c r="C55" s="6">
        <f t="shared" si="8"/>
        <v>73</v>
      </c>
      <c r="D55">
        <f t="shared" si="9"/>
        <v>200</v>
      </c>
      <c r="E55">
        <f>VLOOKUP(B55,[1]Depth!$B$2:$E$120,4,FALSE)</f>
        <v>0.83330000000000004</v>
      </c>
      <c r="F55">
        <f t="shared" si="10"/>
        <v>3</v>
      </c>
      <c r="I55" s="34">
        <v>14</v>
      </c>
      <c r="J55" s="25" t="s">
        <v>231</v>
      </c>
      <c r="K55" s="22" t="s">
        <v>136</v>
      </c>
      <c r="L55" s="22" t="s">
        <v>74</v>
      </c>
      <c r="M55" s="24">
        <v>43617</v>
      </c>
      <c r="N55" s="22">
        <v>200</v>
      </c>
      <c r="O55" s="23" t="s">
        <v>232</v>
      </c>
      <c r="P55" s="35" t="s">
        <v>233</v>
      </c>
      <c r="Q55" t="str">
        <f t="shared" si="5"/>
        <v>6'1</v>
      </c>
    </row>
    <row r="56" spans="1:17" ht="24">
      <c r="A56" s="1" t="str">
        <f t="shared" si="6"/>
        <v>QB</v>
      </c>
      <c r="B56" s="3" t="str">
        <f t="shared" si="7"/>
        <v>Hunter Johnson</v>
      </c>
      <c r="C56" s="6">
        <f t="shared" si="8"/>
        <v>74</v>
      </c>
      <c r="D56">
        <f t="shared" si="9"/>
        <v>210</v>
      </c>
      <c r="E56">
        <v>0.98540000000000005</v>
      </c>
      <c r="F56">
        <f t="shared" si="10"/>
        <v>5</v>
      </c>
      <c r="I56" s="32">
        <v>15</v>
      </c>
      <c r="J56" s="19" t="s">
        <v>234</v>
      </c>
      <c r="K56" s="18" t="s">
        <v>96</v>
      </c>
      <c r="L56" s="18" t="s">
        <v>15</v>
      </c>
      <c r="M56" s="20">
        <v>43618</v>
      </c>
      <c r="N56" s="18">
        <v>210</v>
      </c>
      <c r="O56" s="21" t="s">
        <v>235</v>
      </c>
      <c r="P56" s="33" t="s">
        <v>236</v>
      </c>
      <c r="Q56" t="str">
        <f t="shared" si="5"/>
        <v>6'2</v>
      </c>
    </row>
    <row r="57" spans="1:17">
      <c r="A57" s="1" t="str">
        <f t="shared" si="6"/>
        <v>DT</v>
      </c>
      <c r="B57" s="3" t="str">
        <f t="shared" si="7"/>
        <v>Sterling Johnson</v>
      </c>
      <c r="C57" s="6">
        <f t="shared" si="8"/>
        <v>76</v>
      </c>
      <c r="D57">
        <f t="shared" si="9"/>
        <v>300</v>
      </c>
      <c r="E57">
        <f>VLOOKUP(B57,[1]Depth!$B$2:$E$120,4,FALSE)</f>
        <v>0.87070000000000003</v>
      </c>
      <c r="F57">
        <f t="shared" si="10"/>
        <v>3</v>
      </c>
      <c r="I57" s="34">
        <v>93</v>
      </c>
      <c r="J57" s="25" t="s">
        <v>237</v>
      </c>
      <c r="K57" s="22" t="s">
        <v>188</v>
      </c>
      <c r="L57" s="22" t="s">
        <v>74</v>
      </c>
      <c r="M57" s="24">
        <v>43620</v>
      </c>
      <c r="N57" s="22">
        <v>300</v>
      </c>
      <c r="O57" s="23" t="s">
        <v>238</v>
      </c>
      <c r="P57" s="35" t="s">
        <v>239</v>
      </c>
      <c r="Q57" t="str">
        <f t="shared" si="5"/>
        <v>6'4</v>
      </c>
    </row>
    <row r="58" spans="1:17" ht="24">
      <c r="A58" s="1" t="str">
        <f t="shared" si="6"/>
        <v>LB</v>
      </c>
      <c r="B58" s="3" t="str">
        <f t="shared" si="7"/>
        <v>Kendall Joseph</v>
      </c>
      <c r="C58" s="6">
        <f t="shared" si="8"/>
        <v>73</v>
      </c>
      <c r="D58">
        <f t="shared" si="9"/>
        <v>225</v>
      </c>
      <c r="E58">
        <f>VLOOKUP(B58,[1]Depth!$B$2:$E$120,4,FALSE)</f>
        <v>0.86099999999999999</v>
      </c>
      <c r="F58">
        <f t="shared" si="10"/>
        <v>3</v>
      </c>
      <c r="I58" s="32">
        <v>34</v>
      </c>
      <c r="J58" s="19" t="s">
        <v>240</v>
      </c>
      <c r="K58" s="18" t="s">
        <v>147</v>
      </c>
      <c r="L58" s="18" t="s">
        <v>104</v>
      </c>
      <c r="M58" s="26">
        <v>36678</v>
      </c>
      <c r="N58" s="18">
        <v>225</v>
      </c>
      <c r="O58" s="21" t="s">
        <v>241</v>
      </c>
      <c r="P58" s="33" t="s">
        <v>242</v>
      </c>
      <c r="Q58" t="str">
        <f t="shared" si="5"/>
        <v>6'1</v>
      </c>
    </row>
    <row r="59" spans="1:17">
      <c r="A59" s="1" t="str">
        <f t="shared" si="6"/>
        <v>DE</v>
      </c>
      <c r="B59" s="3" t="str">
        <f t="shared" si="7"/>
        <v>Xavier Kelly</v>
      </c>
      <c r="C59" s="6">
        <f t="shared" si="8"/>
        <v>76</v>
      </c>
      <c r="D59">
        <f t="shared" si="9"/>
        <v>265</v>
      </c>
      <c r="E59">
        <f>VLOOKUP(B59,[1]Depth!$B$2:$E$120,4,FALSE)</f>
        <v>0.9536</v>
      </c>
      <c r="F59">
        <f t="shared" si="10"/>
        <v>4</v>
      </c>
      <c r="I59" s="34">
        <v>22</v>
      </c>
      <c r="J59" s="25" t="s">
        <v>243</v>
      </c>
      <c r="K59" s="22" t="s">
        <v>86</v>
      </c>
      <c r="L59" s="22" t="s">
        <v>15</v>
      </c>
      <c r="M59" s="24">
        <v>43620</v>
      </c>
      <c r="N59" s="22">
        <v>265</v>
      </c>
      <c r="O59" s="23" t="s">
        <v>244</v>
      </c>
      <c r="P59" s="35" t="s">
        <v>245</v>
      </c>
      <c r="Q59" t="str">
        <f t="shared" si="5"/>
        <v>6'4</v>
      </c>
    </row>
    <row r="60" spans="1:17" ht="24">
      <c r="A60" s="1" t="str">
        <f t="shared" si="6"/>
        <v>P</v>
      </c>
      <c r="B60" s="3" t="str">
        <f t="shared" si="7"/>
        <v>Carson King</v>
      </c>
      <c r="C60" s="6">
        <f t="shared" si="8"/>
        <v>73</v>
      </c>
      <c r="D60">
        <f t="shared" si="9"/>
        <v>225</v>
      </c>
      <c r="E60">
        <f>VLOOKUP(B60,[1]Depth!$B$2:$E$120,4,FALSE)</f>
        <v>0.5</v>
      </c>
      <c r="F60">
        <f t="shared" si="10"/>
        <v>2</v>
      </c>
      <c r="I60" s="32">
        <v>97</v>
      </c>
      <c r="J60" s="19" t="s">
        <v>246</v>
      </c>
      <c r="K60" s="18" t="s">
        <v>78</v>
      </c>
      <c r="L60" s="18" t="s">
        <v>74</v>
      </c>
      <c r="M60" s="26">
        <v>36678</v>
      </c>
      <c r="N60" s="18">
        <v>225</v>
      </c>
      <c r="O60" s="21" t="s">
        <v>247</v>
      </c>
      <c r="P60" s="33" t="s">
        <v>248</v>
      </c>
      <c r="Q60" t="str">
        <f t="shared" si="5"/>
        <v>6'1</v>
      </c>
    </row>
    <row r="61" spans="1:17" ht="24">
      <c r="A61" s="1" t="str">
        <f t="shared" si="6"/>
        <v>LB</v>
      </c>
      <c r="B61" s="3" t="str">
        <f t="shared" si="7"/>
        <v>Matthew King</v>
      </c>
      <c r="C61" s="6">
        <f t="shared" si="8"/>
        <v>73</v>
      </c>
      <c r="D61">
        <f t="shared" si="9"/>
        <v>230</v>
      </c>
      <c r="E61">
        <v>0.5</v>
      </c>
      <c r="F61">
        <f t="shared" si="10"/>
        <v>2</v>
      </c>
      <c r="I61" s="34">
        <v>52</v>
      </c>
      <c r="J61" s="23" t="s">
        <v>249</v>
      </c>
      <c r="K61" s="22" t="s">
        <v>147</v>
      </c>
      <c r="L61" s="22" t="s">
        <v>74</v>
      </c>
      <c r="M61" s="27">
        <v>36678</v>
      </c>
      <c r="N61" s="22">
        <v>230</v>
      </c>
      <c r="O61" s="23" t="s">
        <v>208</v>
      </c>
      <c r="P61" s="35" t="s">
        <v>102</v>
      </c>
      <c r="Q61" t="str">
        <f t="shared" si="5"/>
        <v>6'1</v>
      </c>
    </row>
    <row r="62" spans="1:17">
      <c r="A62" s="1" t="str">
        <f t="shared" si="6"/>
        <v>LB</v>
      </c>
      <c r="B62" s="3" t="str">
        <f t="shared" si="7"/>
        <v>Tre Lamar</v>
      </c>
      <c r="C62" s="6">
        <f t="shared" si="8"/>
        <v>76</v>
      </c>
      <c r="D62">
        <f t="shared" si="9"/>
        <v>250</v>
      </c>
      <c r="E62">
        <f>VLOOKUP(B62,[1]Depth!$B$2:$E$120,4,FALSE)</f>
        <v>0.97130000000000005</v>
      </c>
      <c r="F62">
        <f t="shared" si="10"/>
        <v>4</v>
      </c>
      <c r="I62" s="32">
        <v>57</v>
      </c>
      <c r="J62" s="19" t="s">
        <v>250</v>
      </c>
      <c r="K62" s="18" t="s">
        <v>147</v>
      </c>
      <c r="L62" s="18" t="s">
        <v>74</v>
      </c>
      <c r="M62" s="20">
        <v>43620</v>
      </c>
      <c r="N62" s="18">
        <v>250</v>
      </c>
      <c r="O62" s="21" t="s">
        <v>251</v>
      </c>
      <c r="P62" s="33" t="s">
        <v>252</v>
      </c>
      <c r="Q62" t="str">
        <f t="shared" si="5"/>
        <v>6'4</v>
      </c>
    </row>
    <row r="63" spans="1:17" ht="24">
      <c r="A63" s="1" t="str">
        <f t="shared" si="6"/>
        <v>DT</v>
      </c>
      <c r="B63" s="3" t="str">
        <f t="shared" si="7"/>
        <v>Dexter Lawrence</v>
      </c>
      <c r="C63" s="6">
        <f t="shared" si="8"/>
        <v>76</v>
      </c>
      <c r="D63">
        <f t="shared" si="9"/>
        <v>340</v>
      </c>
      <c r="E63">
        <f>VLOOKUP(B63,[1]Depth!$B$2:$E$120,4,FALSE)</f>
        <v>0.99919999999999998</v>
      </c>
      <c r="F63">
        <f t="shared" si="10"/>
        <v>5</v>
      </c>
      <c r="I63" s="34">
        <v>90</v>
      </c>
      <c r="J63" s="25" t="s">
        <v>253</v>
      </c>
      <c r="K63" s="22" t="s">
        <v>188</v>
      </c>
      <c r="L63" s="22" t="s">
        <v>74</v>
      </c>
      <c r="M63" s="24">
        <v>43620</v>
      </c>
      <c r="N63" s="22">
        <v>340</v>
      </c>
      <c r="O63" s="23" t="s">
        <v>254</v>
      </c>
      <c r="P63" s="35" t="s">
        <v>255</v>
      </c>
      <c r="Q63" t="str">
        <f t="shared" si="5"/>
        <v>6'4</v>
      </c>
    </row>
    <row r="64" spans="1:17">
      <c r="A64" s="1" t="str">
        <f t="shared" si="6"/>
        <v>RB</v>
      </c>
      <c r="B64" s="3" t="str">
        <f t="shared" si="7"/>
        <v>Ryan Mac Lain</v>
      </c>
      <c r="C64" s="6">
        <f t="shared" si="8"/>
        <v>69</v>
      </c>
      <c r="D64">
        <f t="shared" si="9"/>
        <v>175</v>
      </c>
      <c r="E64">
        <f>VLOOKUP(B64,[1]Depth!$B$2:$E$120,4,FALSE)</f>
        <v>0.5</v>
      </c>
      <c r="F64">
        <f t="shared" si="10"/>
        <v>2</v>
      </c>
      <c r="I64" s="32">
        <v>37</v>
      </c>
      <c r="J64" s="19" t="s">
        <v>256</v>
      </c>
      <c r="K64" s="18" t="s">
        <v>126</v>
      </c>
      <c r="L64" s="18" t="s">
        <v>74</v>
      </c>
      <c r="M64" s="20">
        <v>43594</v>
      </c>
      <c r="N64" s="18">
        <v>175</v>
      </c>
      <c r="O64" s="21" t="s">
        <v>257</v>
      </c>
      <c r="P64" s="33" t="s">
        <v>258</v>
      </c>
      <c r="Q64" t="str">
        <f t="shared" si="5"/>
        <v>5'9</v>
      </c>
    </row>
    <row r="65" spans="1:17" ht="36">
      <c r="A65" s="1" t="str">
        <f t="shared" si="6"/>
        <v>LS</v>
      </c>
      <c r="B65" s="3" t="str">
        <f t="shared" si="7"/>
        <v>Jack Maddox</v>
      </c>
      <c r="C65" s="6">
        <f t="shared" si="8"/>
        <v>74</v>
      </c>
      <c r="D65">
        <f t="shared" si="9"/>
        <v>210</v>
      </c>
      <c r="E65">
        <v>0.5</v>
      </c>
      <c r="F65">
        <f t="shared" si="10"/>
        <v>2</v>
      </c>
      <c r="I65" s="34">
        <v>71</v>
      </c>
      <c r="J65" s="23" t="s">
        <v>259</v>
      </c>
      <c r="K65" s="22" t="s">
        <v>260</v>
      </c>
      <c r="L65" s="22" t="s">
        <v>15</v>
      </c>
      <c r="M65" s="24">
        <v>43618</v>
      </c>
      <c r="N65" s="22">
        <v>210</v>
      </c>
      <c r="O65" s="23" t="s">
        <v>261</v>
      </c>
      <c r="P65" s="35" t="s">
        <v>262</v>
      </c>
      <c r="Q65" t="str">
        <f t="shared" si="5"/>
        <v>6'2</v>
      </c>
    </row>
    <row r="66" spans="1:17" ht="24">
      <c r="A66" s="1" t="str">
        <f t="shared" ref="A66:A97" si="11">K66</f>
        <v>LB</v>
      </c>
      <c r="B66" s="3" t="str">
        <f t="shared" ref="B66:B97" si="12">TRIM(MID($J66,FIND(", ",$J66,1)+1,100))&amp;" "&amp;LEFT($J66,FIND(",",$J66,1)-1)</f>
        <v>Jarvis Magwood</v>
      </c>
      <c r="C66" s="6">
        <f t="shared" ref="C66:C97" si="13">CONVERT(LEFT(Q66,FIND("'",Q66)-1),"ft","in")+SUBSTITUTE(RIGHT(Q66,LEN(Q66)-FIND("'",Q66)),"""","")</f>
        <v>71</v>
      </c>
      <c r="D66">
        <f t="shared" ref="D66:D97" si="14">N66</f>
        <v>215</v>
      </c>
      <c r="E66">
        <f>VLOOKUP(B66,[1]Depth!$B$2:$E$120,4,FALSE)</f>
        <v>0.5</v>
      </c>
      <c r="F66">
        <f t="shared" ref="F66:F97" si="15">IF(E66&gt;=0.98,5,IF(E66&gt;=0.9,4,IF(E66&gt;=0.8,3,IF(E66="NA",2,2))))</f>
        <v>2</v>
      </c>
      <c r="I66" s="32">
        <v>46</v>
      </c>
      <c r="J66" s="21" t="s">
        <v>263</v>
      </c>
      <c r="K66" s="18" t="s">
        <v>147</v>
      </c>
      <c r="L66" s="18" t="s">
        <v>104</v>
      </c>
      <c r="M66" s="20">
        <v>43596</v>
      </c>
      <c r="N66" s="18">
        <v>215</v>
      </c>
      <c r="O66" s="21" t="s">
        <v>230</v>
      </c>
      <c r="P66" s="33" t="s">
        <v>264</v>
      </c>
      <c r="Q66" t="str">
        <f t="shared" si="5"/>
        <v>5'11</v>
      </c>
    </row>
    <row r="67" spans="1:17" ht="36">
      <c r="A67" s="1" t="str">
        <f t="shared" si="11"/>
        <v>RB</v>
      </c>
      <c r="B67" s="3" t="str">
        <f t="shared" si="12"/>
        <v>Sylvester Mayers</v>
      </c>
      <c r="C67" s="6">
        <f t="shared" si="13"/>
        <v>67</v>
      </c>
      <c r="D67">
        <f t="shared" si="14"/>
        <v>150</v>
      </c>
      <c r="E67">
        <v>0.81789999999999996</v>
      </c>
      <c r="F67">
        <f t="shared" si="15"/>
        <v>3</v>
      </c>
      <c r="I67" s="34">
        <v>32</v>
      </c>
      <c r="J67" s="25" t="s">
        <v>265</v>
      </c>
      <c r="K67" s="22" t="s">
        <v>126</v>
      </c>
      <c r="L67" s="22" t="s">
        <v>15</v>
      </c>
      <c r="M67" s="24">
        <v>43592</v>
      </c>
      <c r="N67" s="22">
        <v>150</v>
      </c>
      <c r="O67" s="23" t="s">
        <v>176</v>
      </c>
      <c r="P67" s="35" t="s">
        <v>177</v>
      </c>
      <c r="Q67" t="str">
        <f t="shared" ref="Q67:Q122" si="16">MONTH(M67) &amp; "'" &amp; DAY(M67)</f>
        <v>5'7</v>
      </c>
    </row>
    <row r="68" spans="1:17">
      <c r="A68" s="1" t="str">
        <f t="shared" si="11"/>
        <v>WR</v>
      </c>
      <c r="B68" s="3" t="str">
        <f t="shared" si="12"/>
        <v>Ray-Ray McCloud</v>
      </c>
      <c r="C68" s="6">
        <f t="shared" si="13"/>
        <v>70</v>
      </c>
      <c r="D68">
        <f t="shared" si="14"/>
        <v>180</v>
      </c>
      <c r="E68">
        <f>VLOOKUP(B68,[1]Depth!$B$2:$E$120,4,FALSE)</f>
        <v>0.96209999999999996</v>
      </c>
      <c r="F68">
        <f t="shared" si="15"/>
        <v>4</v>
      </c>
      <c r="I68" s="32">
        <v>21</v>
      </c>
      <c r="J68" s="19" t="s">
        <v>266</v>
      </c>
      <c r="K68" s="18" t="s">
        <v>100</v>
      </c>
      <c r="L68" s="18" t="s">
        <v>104</v>
      </c>
      <c r="M68" s="20">
        <v>43595</v>
      </c>
      <c r="N68" s="18">
        <v>180</v>
      </c>
      <c r="O68" s="21" t="s">
        <v>111</v>
      </c>
      <c r="P68" s="33" t="s">
        <v>267</v>
      </c>
      <c r="Q68" t="str">
        <f t="shared" si="16"/>
        <v>5'10</v>
      </c>
    </row>
    <row r="69" spans="1:17" ht="36">
      <c r="A69" s="1" t="str">
        <f t="shared" si="11"/>
        <v>DT</v>
      </c>
      <c r="B69" s="3" t="str">
        <f t="shared" si="12"/>
        <v>Isaac Moorhouse</v>
      </c>
      <c r="C69" s="6">
        <f t="shared" si="13"/>
        <v>75</v>
      </c>
      <c r="D69">
        <f t="shared" si="14"/>
        <v>270</v>
      </c>
      <c r="E69">
        <v>0.5</v>
      </c>
      <c r="F69">
        <f t="shared" si="15"/>
        <v>2</v>
      </c>
      <c r="I69" s="34">
        <v>95</v>
      </c>
      <c r="J69" s="23" t="s">
        <v>268</v>
      </c>
      <c r="K69" s="22" t="s">
        <v>188</v>
      </c>
      <c r="L69" s="22" t="s">
        <v>74</v>
      </c>
      <c r="M69" s="24">
        <v>43619</v>
      </c>
      <c r="N69" s="22">
        <v>270</v>
      </c>
      <c r="O69" s="23" t="s">
        <v>144</v>
      </c>
      <c r="P69" s="35" t="s">
        <v>269</v>
      </c>
      <c r="Q69" t="str">
        <f t="shared" si="16"/>
        <v>6'3</v>
      </c>
    </row>
    <row r="70" spans="1:17">
      <c r="A70" s="1" t="str">
        <f t="shared" si="11"/>
        <v>OL</v>
      </c>
      <c r="B70" s="3" t="str">
        <f t="shared" si="12"/>
        <v>Maverick Morris</v>
      </c>
      <c r="C70" s="6">
        <f t="shared" si="13"/>
        <v>76</v>
      </c>
      <c r="D70">
        <f t="shared" si="14"/>
        <v>300</v>
      </c>
      <c r="E70">
        <f>VLOOKUP(B70,[1]Depth!$B$2:$E$120,4,FALSE)</f>
        <v>0.85440000000000005</v>
      </c>
      <c r="F70">
        <f t="shared" si="15"/>
        <v>3</v>
      </c>
      <c r="I70" s="32">
        <v>69</v>
      </c>
      <c r="J70" s="21" t="s">
        <v>270</v>
      </c>
      <c r="K70" s="18" t="s">
        <v>192</v>
      </c>
      <c r="L70" s="18" t="s">
        <v>87</v>
      </c>
      <c r="M70" s="20">
        <v>43620</v>
      </c>
      <c r="N70" s="18">
        <v>300</v>
      </c>
      <c r="O70" s="21" t="s">
        <v>271</v>
      </c>
      <c r="P70" s="33" t="s">
        <v>272</v>
      </c>
      <c r="Q70" t="str">
        <f t="shared" si="16"/>
        <v>6'4</v>
      </c>
    </row>
    <row r="71" spans="1:17" ht="24">
      <c r="A71" s="1" t="str">
        <f t="shared" si="11"/>
        <v>S</v>
      </c>
      <c r="B71" s="3" t="str">
        <f t="shared" si="12"/>
        <v>Hall Morton</v>
      </c>
      <c r="C71" s="6">
        <f t="shared" si="13"/>
        <v>68</v>
      </c>
      <c r="D71">
        <f t="shared" si="14"/>
        <v>180</v>
      </c>
      <c r="E71">
        <f>VLOOKUP(B71,[1]Depth!$B$2:$E$120,4,FALSE)</f>
        <v>0.5</v>
      </c>
      <c r="F71">
        <f t="shared" si="15"/>
        <v>2</v>
      </c>
      <c r="I71" s="34">
        <v>40</v>
      </c>
      <c r="J71" s="25" t="s">
        <v>273</v>
      </c>
      <c r="K71" s="22" t="s">
        <v>136</v>
      </c>
      <c r="L71" s="22" t="s">
        <v>15</v>
      </c>
      <c r="M71" s="24">
        <v>43593</v>
      </c>
      <c r="N71" s="22">
        <v>180</v>
      </c>
      <c r="O71" s="23" t="s">
        <v>274</v>
      </c>
      <c r="P71" s="35" t="s">
        <v>275</v>
      </c>
      <c r="Q71" t="str">
        <f t="shared" si="16"/>
        <v>5'8</v>
      </c>
    </row>
    <row r="72" spans="1:17" ht="36">
      <c r="A72" s="1" t="str">
        <f t="shared" si="11"/>
        <v>CB</v>
      </c>
      <c r="B72" s="3" t="str">
        <f t="shared" si="12"/>
        <v>Trayvon Mullen</v>
      </c>
      <c r="C72" s="6">
        <f t="shared" si="13"/>
        <v>74</v>
      </c>
      <c r="D72">
        <f t="shared" si="14"/>
        <v>190</v>
      </c>
      <c r="E72">
        <f>VLOOKUP(B72,[1]Depth!$B$2:$E$120,4,FALSE)</f>
        <v>0.96789999999999998</v>
      </c>
      <c r="F72">
        <f t="shared" si="15"/>
        <v>4</v>
      </c>
      <c r="I72" s="32">
        <v>1</v>
      </c>
      <c r="J72" s="19" t="s">
        <v>276</v>
      </c>
      <c r="K72" s="18" t="s">
        <v>114</v>
      </c>
      <c r="L72" s="18" t="s">
        <v>74</v>
      </c>
      <c r="M72" s="20">
        <v>43618</v>
      </c>
      <c r="N72" s="18">
        <v>190</v>
      </c>
      <c r="O72" s="21" t="s">
        <v>277</v>
      </c>
      <c r="P72" s="33" t="s">
        <v>278</v>
      </c>
      <c r="Q72" t="str">
        <f t="shared" si="16"/>
        <v>6'2</v>
      </c>
    </row>
    <row r="73" spans="1:17" ht="24">
      <c r="A73" s="1" t="str">
        <f t="shared" si="11"/>
        <v>S</v>
      </c>
      <c r="B73" s="3" t="str">
        <f t="shared" si="12"/>
        <v>Tanner Muse</v>
      </c>
      <c r="C73" s="6">
        <f t="shared" si="13"/>
        <v>74</v>
      </c>
      <c r="D73">
        <f t="shared" si="14"/>
        <v>225</v>
      </c>
      <c r="E73">
        <f>VLOOKUP(B73,[1]Depth!$B$2:$E$120,4,FALSE)</f>
        <v>0.85740000000000005</v>
      </c>
      <c r="F73">
        <f t="shared" si="15"/>
        <v>3</v>
      </c>
      <c r="I73" s="34">
        <v>19</v>
      </c>
      <c r="J73" s="25" t="s">
        <v>279</v>
      </c>
      <c r="K73" s="22" t="s">
        <v>136</v>
      </c>
      <c r="L73" s="22" t="s">
        <v>74</v>
      </c>
      <c r="M73" s="24">
        <v>43618</v>
      </c>
      <c r="N73" s="22">
        <v>225</v>
      </c>
      <c r="O73" s="23" t="s">
        <v>280</v>
      </c>
      <c r="P73" s="35" t="s">
        <v>281</v>
      </c>
      <c r="Q73" t="str">
        <f t="shared" si="16"/>
        <v>6'2</v>
      </c>
    </row>
    <row r="74" spans="1:17" ht="36">
      <c r="A74" s="1" t="str">
        <f t="shared" si="11"/>
        <v>LB</v>
      </c>
      <c r="B74" s="3" t="str">
        <f t="shared" si="12"/>
        <v>Dorian O'Daniel</v>
      </c>
      <c r="C74" s="6">
        <f t="shared" si="13"/>
        <v>73</v>
      </c>
      <c r="D74">
        <f t="shared" si="14"/>
        <v>220</v>
      </c>
      <c r="E74">
        <f>VLOOKUP(B74,[1]Depth!$B$2:$E$120,4,FALSE)</f>
        <v>0.95409999999999995</v>
      </c>
      <c r="F74">
        <f t="shared" si="15"/>
        <v>4</v>
      </c>
      <c r="I74" s="32">
        <v>6</v>
      </c>
      <c r="J74" s="19" t="s">
        <v>282</v>
      </c>
      <c r="K74" s="18" t="s">
        <v>147</v>
      </c>
      <c r="L74" s="18" t="s">
        <v>87</v>
      </c>
      <c r="M74" s="20">
        <v>43617</v>
      </c>
      <c r="N74" s="18">
        <v>220</v>
      </c>
      <c r="O74" s="21" t="s">
        <v>283</v>
      </c>
      <c r="P74" s="33" t="s">
        <v>284</v>
      </c>
      <c r="Q74" t="str">
        <f t="shared" si="16"/>
        <v>6'1</v>
      </c>
    </row>
    <row r="75" spans="1:17" ht="24">
      <c r="A75" s="1" t="str">
        <f t="shared" si="11"/>
        <v>WR</v>
      </c>
      <c r="B75" s="3" t="str">
        <f t="shared" si="12"/>
        <v>Diondre Overton</v>
      </c>
      <c r="C75" s="6">
        <f t="shared" si="13"/>
        <v>77</v>
      </c>
      <c r="D75">
        <f t="shared" si="14"/>
        <v>205</v>
      </c>
      <c r="E75">
        <f>VLOOKUP(B75,[1]Depth!$B$2:$E$120,4,FALSE)</f>
        <v>0.92269999999999996</v>
      </c>
      <c r="F75">
        <f t="shared" si="15"/>
        <v>4</v>
      </c>
      <c r="I75" s="34">
        <v>14</v>
      </c>
      <c r="J75" s="25" t="s">
        <v>285</v>
      </c>
      <c r="K75" s="22" t="s">
        <v>100</v>
      </c>
      <c r="L75" s="22" t="s">
        <v>74</v>
      </c>
      <c r="M75" s="24">
        <v>43621</v>
      </c>
      <c r="N75" s="22">
        <v>205</v>
      </c>
      <c r="O75" s="23" t="s">
        <v>286</v>
      </c>
      <c r="P75" s="35" t="s">
        <v>287</v>
      </c>
      <c r="Q75" t="str">
        <f t="shared" si="16"/>
        <v>6'5</v>
      </c>
    </row>
    <row r="76" spans="1:17" ht="24">
      <c r="A76" s="1" t="str">
        <f t="shared" si="11"/>
        <v>OG</v>
      </c>
      <c r="B76" s="3" t="str">
        <f t="shared" si="12"/>
        <v>Seth Penner</v>
      </c>
      <c r="C76" s="6">
        <f t="shared" si="13"/>
        <v>74</v>
      </c>
      <c r="D76">
        <f t="shared" si="14"/>
        <v>300</v>
      </c>
      <c r="E76">
        <f>VLOOKUP(B76,[1]Depth!$B$2:$E$120,4,FALSE)</f>
        <v>0.5</v>
      </c>
      <c r="F76">
        <f t="shared" si="15"/>
        <v>2</v>
      </c>
      <c r="I76" s="32">
        <v>70</v>
      </c>
      <c r="J76" s="21" t="s">
        <v>288</v>
      </c>
      <c r="K76" s="18" t="s">
        <v>92</v>
      </c>
      <c r="L76" s="18" t="s">
        <v>74</v>
      </c>
      <c r="M76" s="20">
        <v>43618</v>
      </c>
      <c r="N76" s="18">
        <v>300</v>
      </c>
      <c r="O76" s="21" t="s">
        <v>289</v>
      </c>
      <c r="P76" s="33" t="s">
        <v>290</v>
      </c>
      <c r="Q76" t="str">
        <f t="shared" si="16"/>
        <v>6'2</v>
      </c>
    </row>
    <row r="77" spans="1:17" ht="24">
      <c r="A77" s="1" t="str">
        <f t="shared" si="11"/>
        <v>LS</v>
      </c>
      <c r="B77" s="3" t="str">
        <f t="shared" si="12"/>
        <v>Patrick Phibbs</v>
      </c>
      <c r="C77" s="6">
        <f t="shared" si="13"/>
        <v>74</v>
      </c>
      <c r="D77">
        <f t="shared" si="14"/>
        <v>215</v>
      </c>
      <c r="E77">
        <f>VLOOKUP(B77,[1]Depth!$B$2:$E$120,4,FALSE)</f>
        <v>0.5</v>
      </c>
      <c r="F77">
        <f t="shared" si="15"/>
        <v>2</v>
      </c>
      <c r="I77" s="34">
        <v>58</v>
      </c>
      <c r="J77" s="23" t="s">
        <v>291</v>
      </c>
      <c r="K77" s="22" t="s">
        <v>260</v>
      </c>
      <c r="L77" s="22" t="s">
        <v>74</v>
      </c>
      <c r="M77" s="24">
        <v>43618</v>
      </c>
      <c r="N77" s="22">
        <v>215</v>
      </c>
      <c r="O77" s="23" t="s">
        <v>292</v>
      </c>
      <c r="P77" s="35" t="s">
        <v>293</v>
      </c>
      <c r="Q77" t="str">
        <f t="shared" si="16"/>
        <v>6'2</v>
      </c>
    </row>
    <row r="78" spans="1:17" ht="36">
      <c r="A78" s="1" t="str">
        <f t="shared" si="11"/>
        <v>DT</v>
      </c>
      <c r="B78" s="3" t="str">
        <f t="shared" si="12"/>
        <v>Nyles Pinckney</v>
      </c>
      <c r="C78" s="6">
        <f t="shared" si="13"/>
        <v>73</v>
      </c>
      <c r="D78">
        <f t="shared" si="14"/>
        <v>300</v>
      </c>
      <c r="E78">
        <f>VLOOKUP(B78,[1]Depth!$B$2:$E$120,4,FALSE)</f>
        <v>0.89200000000000002</v>
      </c>
      <c r="F78">
        <f t="shared" si="15"/>
        <v>3</v>
      </c>
      <c r="I78" s="32">
        <v>44</v>
      </c>
      <c r="J78" s="19" t="s">
        <v>294</v>
      </c>
      <c r="K78" s="18" t="s">
        <v>188</v>
      </c>
      <c r="L78" s="18" t="s">
        <v>15</v>
      </c>
      <c r="M78" s="20">
        <v>43617</v>
      </c>
      <c r="N78" s="18">
        <v>300</v>
      </c>
      <c r="O78" s="21" t="s">
        <v>295</v>
      </c>
      <c r="P78" s="33" t="s">
        <v>296</v>
      </c>
      <c r="Q78" t="str">
        <f t="shared" si="16"/>
        <v>6'1</v>
      </c>
    </row>
    <row r="79" spans="1:17" ht="24">
      <c r="A79" s="1" t="str">
        <f t="shared" si="11"/>
        <v>OL</v>
      </c>
      <c r="B79" s="3" t="str">
        <f t="shared" si="12"/>
        <v>Sean Pollard</v>
      </c>
      <c r="C79" s="6">
        <f t="shared" si="13"/>
        <v>77</v>
      </c>
      <c r="D79">
        <f t="shared" si="14"/>
        <v>315</v>
      </c>
      <c r="E79">
        <f>VLOOKUP(B79,[1]Depth!$B$2:$E$120,4,FALSE)</f>
        <v>0.90210000000000001</v>
      </c>
      <c r="F79">
        <f t="shared" si="15"/>
        <v>4</v>
      </c>
      <c r="I79" s="34">
        <v>76</v>
      </c>
      <c r="J79" s="23" t="s">
        <v>297</v>
      </c>
      <c r="K79" s="22" t="s">
        <v>192</v>
      </c>
      <c r="L79" s="22" t="s">
        <v>74</v>
      </c>
      <c r="M79" s="24">
        <v>43621</v>
      </c>
      <c r="N79" s="22">
        <v>315</v>
      </c>
      <c r="O79" s="23" t="s">
        <v>298</v>
      </c>
      <c r="P79" s="35" t="s">
        <v>299</v>
      </c>
      <c r="Q79" t="str">
        <f t="shared" si="16"/>
        <v>6'5</v>
      </c>
    </row>
    <row r="80" spans="1:17">
      <c r="A80" s="1" t="str">
        <f t="shared" si="11"/>
        <v>WR</v>
      </c>
      <c r="B80" s="3" t="str">
        <f t="shared" si="12"/>
        <v>Cornell Powell</v>
      </c>
      <c r="C80" s="6">
        <f t="shared" si="13"/>
        <v>73</v>
      </c>
      <c r="D80">
        <f t="shared" si="14"/>
        <v>205</v>
      </c>
      <c r="E80">
        <f>VLOOKUP(B80,[1]Depth!$B$2:$E$120,4,FALSE)</f>
        <v>0.93140000000000001</v>
      </c>
      <c r="F80">
        <f t="shared" si="15"/>
        <v>4</v>
      </c>
      <c r="I80" s="32">
        <v>17</v>
      </c>
      <c r="J80" s="19" t="s">
        <v>300</v>
      </c>
      <c r="K80" s="18" t="s">
        <v>100</v>
      </c>
      <c r="L80" s="18" t="s">
        <v>74</v>
      </c>
      <c r="M80" s="26">
        <v>36678</v>
      </c>
      <c r="N80" s="18">
        <v>205</v>
      </c>
      <c r="O80" s="21" t="s">
        <v>301</v>
      </c>
      <c r="P80" s="33" t="s">
        <v>302</v>
      </c>
      <c r="Q80" t="str">
        <f t="shared" si="16"/>
        <v>6'1</v>
      </c>
    </row>
    <row r="81" spans="1:17" ht="36">
      <c r="A81" s="1" t="str">
        <f t="shared" si="11"/>
        <v>LB</v>
      </c>
      <c r="B81" s="3" t="str">
        <f t="shared" si="12"/>
        <v>Luke Price</v>
      </c>
      <c r="C81" s="6">
        <f t="shared" si="13"/>
        <v>74</v>
      </c>
      <c r="D81">
        <f t="shared" si="14"/>
        <v>225</v>
      </c>
      <c r="E81">
        <v>0.5</v>
      </c>
      <c r="F81">
        <f t="shared" si="15"/>
        <v>2</v>
      </c>
      <c r="I81" s="34">
        <v>56</v>
      </c>
      <c r="J81" s="23" t="s">
        <v>303</v>
      </c>
      <c r="K81" s="22" t="s">
        <v>147</v>
      </c>
      <c r="L81" s="22" t="s">
        <v>15</v>
      </c>
      <c r="M81" s="24">
        <v>43618</v>
      </c>
      <c r="N81" s="22">
        <v>225</v>
      </c>
      <c r="O81" s="23" t="s">
        <v>304</v>
      </c>
      <c r="P81" s="35" t="s">
        <v>305</v>
      </c>
      <c r="Q81" t="str">
        <f t="shared" si="16"/>
        <v>6'2</v>
      </c>
    </row>
    <row r="82" spans="1:17" ht="48">
      <c r="A82" s="1" t="str">
        <f t="shared" si="11"/>
        <v>OT</v>
      </c>
      <c r="B82" s="3" t="str">
        <f t="shared" si="12"/>
        <v>Chandler Reeves</v>
      </c>
      <c r="C82" s="6">
        <f t="shared" si="13"/>
        <v>79</v>
      </c>
      <c r="D82">
        <f t="shared" si="14"/>
        <v>285</v>
      </c>
      <c r="E82">
        <f>VLOOKUP(B82,[1]Depth!$B$2:$E$120,4,FALSE)</f>
        <v>0.85119999999999996</v>
      </c>
      <c r="F82">
        <f t="shared" si="15"/>
        <v>3</v>
      </c>
      <c r="I82" s="32">
        <v>78</v>
      </c>
      <c r="J82" s="21" t="s">
        <v>306</v>
      </c>
      <c r="K82" s="18" t="s">
        <v>73</v>
      </c>
      <c r="L82" s="18" t="s">
        <v>15</v>
      </c>
      <c r="M82" s="20">
        <v>43623</v>
      </c>
      <c r="N82" s="18">
        <v>285</v>
      </c>
      <c r="O82" s="21" t="s">
        <v>307</v>
      </c>
      <c r="P82" s="33" t="s">
        <v>308</v>
      </c>
      <c r="Q82" t="str">
        <f t="shared" si="16"/>
        <v>6'7</v>
      </c>
    </row>
    <row r="83" spans="1:17" ht="24">
      <c r="A83" s="1" t="str">
        <f t="shared" si="11"/>
        <v>DE</v>
      </c>
      <c r="B83" s="3" t="str">
        <f t="shared" si="12"/>
        <v>Chris Register</v>
      </c>
      <c r="C83" s="6">
        <f t="shared" si="13"/>
        <v>75</v>
      </c>
      <c r="D83">
        <f t="shared" si="14"/>
        <v>255</v>
      </c>
      <c r="E83">
        <f>VLOOKUP(B83,[1]Depth!$B$2:$E$120,4,FALSE)</f>
        <v>0.89290000000000003</v>
      </c>
      <c r="F83">
        <f t="shared" si="15"/>
        <v>3</v>
      </c>
      <c r="I83" s="34">
        <v>45</v>
      </c>
      <c r="J83" s="25" t="s">
        <v>309</v>
      </c>
      <c r="K83" s="22" t="s">
        <v>86</v>
      </c>
      <c r="L83" s="22" t="s">
        <v>104</v>
      </c>
      <c r="M83" s="24">
        <v>43619</v>
      </c>
      <c r="N83" s="22">
        <v>255</v>
      </c>
      <c r="O83" s="23" t="s">
        <v>286</v>
      </c>
      <c r="P83" s="35" t="s">
        <v>310</v>
      </c>
      <c r="Q83" t="str">
        <f t="shared" si="16"/>
        <v>6'3</v>
      </c>
    </row>
    <row r="84" spans="1:17">
      <c r="A84" s="1" t="str">
        <f t="shared" si="11"/>
        <v>RB</v>
      </c>
      <c r="B84" s="3" t="str">
        <f t="shared" si="12"/>
        <v>Darien Rencher</v>
      </c>
      <c r="C84" s="6">
        <f t="shared" si="13"/>
        <v>68</v>
      </c>
      <c r="D84">
        <f t="shared" si="14"/>
        <v>195</v>
      </c>
      <c r="E84">
        <f>VLOOKUP(B84,[1]Depth!$B$2:$E$120,4,FALSE)</f>
        <v>0.5</v>
      </c>
      <c r="F84">
        <f t="shared" si="15"/>
        <v>2</v>
      </c>
      <c r="I84" s="32">
        <v>21</v>
      </c>
      <c r="J84" s="19" t="s">
        <v>311</v>
      </c>
      <c r="K84" s="18" t="s">
        <v>126</v>
      </c>
      <c r="L84" s="18" t="s">
        <v>15</v>
      </c>
      <c r="M84" s="20">
        <v>43593</v>
      </c>
      <c r="N84" s="18">
        <v>195</v>
      </c>
      <c r="O84" s="21" t="s">
        <v>144</v>
      </c>
      <c r="P84" s="33" t="s">
        <v>145</v>
      </c>
      <c r="Q84" t="str">
        <f t="shared" si="16"/>
        <v>5'8</v>
      </c>
    </row>
    <row r="85" spans="1:17" ht="24">
      <c r="A85" s="1" t="str">
        <f t="shared" si="11"/>
        <v>TE</v>
      </c>
      <c r="B85" s="3" t="str">
        <f t="shared" si="12"/>
        <v>Cole Renfrow</v>
      </c>
      <c r="C85" s="6">
        <f t="shared" si="13"/>
        <v>71</v>
      </c>
      <c r="D85">
        <f t="shared" si="14"/>
        <v>235</v>
      </c>
      <c r="E85">
        <v>0.5</v>
      </c>
      <c r="F85">
        <f t="shared" si="15"/>
        <v>2</v>
      </c>
      <c r="I85" s="34">
        <v>31</v>
      </c>
      <c r="J85" s="23" t="s">
        <v>312</v>
      </c>
      <c r="K85" s="22" t="s">
        <v>82</v>
      </c>
      <c r="L85" s="22" t="s">
        <v>15</v>
      </c>
      <c r="M85" s="24">
        <v>43596</v>
      </c>
      <c r="N85" s="22">
        <v>235</v>
      </c>
      <c r="O85" s="23" t="s">
        <v>313</v>
      </c>
      <c r="P85" s="35" t="s">
        <v>314</v>
      </c>
      <c r="Q85" t="str">
        <f t="shared" si="16"/>
        <v>5'11</v>
      </c>
    </row>
    <row r="86" spans="1:17" ht="24">
      <c r="A86" s="1" t="str">
        <f t="shared" si="11"/>
        <v>WR</v>
      </c>
      <c r="B86" s="3" t="str">
        <f t="shared" si="12"/>
        <v>Hunter Renfrow</v>
      </c>
      <c r="C86" s="6">
        <f t="shared" si="13"/>
        <v>70</v>
      </c>
      <c r="D86">
        <f t="shared" si="14"/>
        <v>180</v>
      </c>
      <c r="E86">
        <f>VLOOKUP(B86,[1]Depth!$B$2:$E$120,4,FALSE)</f>
        <v>0.5</v>
      </c>
      <c r="F86">
        <f t="shared" si="15"/>
        <v>2</v>
      </c>
      <c r="I86" s="32">
        <v>13</v>
      </c>
      <c r="J86" s="19" t="s">
        <v>315</v>
      </c>
      <c r="K86" s="18" t="s">
        <v>100</v>
      </c>
      <c r="L86" s="18" t="s">
        <v>104</v>
      </c>
      <c r="M86" s="20">
        <v>43595</v>
      </c>
      <c r="N86" s="18">
        <v>180</v>
      </c>
      <c r="O86" s="21" t="s">
        <v>313</v>
      </c>
      <c r="P86" s="33" t="s">
        <v>314</v>
      </c>
      <c r="Q86" t="str">
        <f t="shared" si="16"/>
        <v>5'10</v>
      </c>
    </row>
    <row r="87" spans="1:17" ht="24">
      <c r="A87" s="1" t="str">
        <f t="shared" si="11"/>
        <v>TE</v>
      </c>
      <c r="B87" s="3" t="str">
        <f t="shared" si="12"/>
        <v>Milan Richard</v>
      </c>
      <c r="C87" s="6">
        <f t="shared" si="13"/>
        <v>74</v>
      </c>
      <c r="D87">
        <f t="shared" si="14"/>
        <v>255</v>
      </c>
      <c r="E87">
        <f>VLOOKUP(B87,[1]Depth!$B$2:$E$120,4,FALSE)</f>
        <v>0.89300000000000002</v>
      </c>
      <c r="F87">
        <f t="shared" si="15"/>
        <v>3</v>
      </c>
      <c r="I87" s="34">
        <v>80</v>
      </c>
      <c r="J87" s="25" t="s">
        <v>316</v>
      </c>
      <c r="K87" s="22" t="s">
        <v>82</v>
      </c>
      <c r="L87" s="22" t="s">
        <v>104</v>
      </c>
      <c r="M87" s="24">
        <v>43618</v>
      </c>
      <c r="N87" s="22">
        <v>255</v>
      </c>
      <c r="O87" s="23" t="s">
        <v>317</v>
      </c>
      <c r="P87" s="35" t="s">
        <v>318</v>
      </c>
      <c r="Q87" t="str">
        <f t="shared" si="16"/>
        <v>6'2</v>
      </c>
    </row>
    <row r="88" spans="1:17" ht="24">
      <c r="A88" s="1" t="str">
        <f t="shared" si="11"/>
        <v>DT</v>
      </c>
      <c r="B88" s="3" t="str">
        <f t="shared" si="12"/>
        <v>Jabril Robinson</v>
      </c>
      <c r="C88" s="6">
        <f t="shared" si="13"/>
        <v>74</v>
      </c>
      <c r="D88">
        <f t="shared" si="14"/>
        <v>270</v>
      </c>
      <c r="E88">
        <f>VLOOKUP(B88,[1]Depth!$B$2:$E$120,4,FALSE)</f>
        <v>0.82250000000000001</v>
      </c>
      <c r="F88">
        <f t="shared" si="15"/>
        <v>3</v>
      </c>
      <c r="I88" s="32">
        <v>50</v>
      </c>
      <c r="J88" s="19" t="s">
        <v>319</v>
      </c>
      <c r="K88" s="18" t="s">
        <v>188</v>
      </c>
      <c r="L88" s="18" t="s">
        <v>104</v>
      </c>
      <c r="M88" s="20">
        <v>43618</v>
      </c>
      <c r="N88" s="18">
        <v>270</v>
      </c>
      <c r="O88" s="21" t="s">
        <v>320</v>
      </c>
      <c r="P88" s="33" t="s">
        <v>321</v>
      </c>
      <c r="Q88" t="str">
        <f t="shared" si="16"/>
        <v>6'2</v>
      </c>
    </row>
    <row r="89" spans="1:17" ht="24">
      <c r="A89" s="1" t="str">
        <f t="shared" si="11"/>
        <v>WR</v>
      </c>
      <c r="B89" s="3" t="str">
        <f t="shared" si="12"/>
        <v>Amari Rodgers</v>
      </c>
      <c r="C89" s="6">
        <f t="shared" si="13"/>
        <v>69</v>
      </c>
      <c r="D89">
        <f t="shared" si="14"/>
        <v>210</v>
      </c>
      <c r="E89">
        <v>0.94530000000000003</v>
      </c>
      <c r="F89">
        <f t="shared" si="15"/>
        <v>4</v>
      </c>
      <c r="I89" s="34">
        <v>3</v>
      </c>
      <c r="J89" s="25" t="s">
        <v>322</v>
      </c>
      <c r="K89" s="22" t="s">
        <v>100</v>
      </c>
      <c r="L89" s="22" t="s">
        <v>15</v>
      </c>
      <c r="M89" s="24">
        <v>43594</v>
      </c>
      <c r="N89" s="22">
        <v>210</v>
      </c>
      <c r="O89" s="23" t="s">
        <v>323</v>
      </c>
      <c r="P89" s="35" t="s">
        <v>324</v>
      </c>
      <c r="Q89" t="str">
        <f t="shared" si="16"/>
        <v>5'9</v>
      </c>
    </row>
    <row r="90" spans="1:17" ht="24">
      <c r="A90" s="1" t="str">
        <f t="shared" si="11"/>
        <v>DE</v>
      </c>
      <c r="B90" s="3" t="str">
        <f t="shared" si="12"/>
        <v>Nick Rowell</v>
      </c>
      <c r="C90" s="6">
        <f t="shared" si="13"/>
        <v>75</v>
      </c>
      <c r="D90">
        <f t="shared" si="14"/>
        <v>250</v>
      </c>
      <c r="E90">
        <v>0.5</v>
      </c>
      <c r="F90">
        <f t="shared" si="15"/>
        <v>2</v>
      </c>
      <c r="I90" s="32">
        <v>97</v>
      </c>
      <c r="J90" s="21" t="s">
        <v>325</v>
      </c>
      <c r="K90" s="18" t="s">
        <v>86</v>
      </c>
      <c r="L90" s="18" t="s">
        <v>74</v>
      </c>
      <c r="M90" s="20">
        <v>43619</v>
      </c>
      <c r="N90" s="18">
        <v>250</v>
      </c>
      <c r="O90" s="21" t="s">
        <v>173</v>
      </c>
      <c r="P90" s="33" t="s">
        <v>264</v>
      </c>
      <c r="Q90" t="str">
        <f t="shared" si="16"/>
        <v>6'3</v>
      </c>
    </row>
    <row r="91" spans="1:17" ht="24">
      <c r="A91" s="1" t="str">
        <f t="shared" si="11"/>
        <v>DE</v>
      </c>
      <c r="B91" s="3" t="str">
        <f t="shared" si="12"/>
        <v>Logan Rudolph</v>
      </c>
      <c r="C91" s="6">
        <f t="shared" si="13"/>
        <v>74</v>
      </c>
      <c r="D91">
        <f t="shared" si="14"/>
        <v>230</v>
      </c>
      <c r="E91">
        <v>0.8901</v>
      </c>
      <c r="F91">
        <f t="shared" si="15"/>
        <v>3</v>
      </c>
      <c r="I91" s="34">
        <v>54</v>
      </c>
      <c r="J91" s="25" t="s">
        <v>326</v>
      </c>
      <c r="K91" s="22" t="s">
        <v>86</v>
      </c>
      <c r="L91" s="22" t="s">
        <v>15</v>
      </c>
      <c r="M91" s="24">
        <v>43618</v>
      </c>
      <c r="N91" s="22">
        <v>230</v>
      </c>
      <c r="O91" s="23" t="s">
        <v>327</v>
      </c>
      <c r="P91" s="35" t="s">
        <v>328</v>
      </c>
      <c r="Q91" t="str">
        <f t="shared" si="16"/>
        <v>6'2</v>
      </c>
    </row>
    <row r="92" spans="1:17">
      <c r="A92" s="1" t="str">
        <f t="shared" si="11"/>
        <v>CB</v>
      </c>
      <c r="B92" s="3" t="str">
        <f t="shared" si="12"/>
        <v>Cameron Scott</v>
      </c>
      <c r="C92" s="6">
        <f t="shared" si="13"/>
        <v>71</v>
      </c>
      <c r="D92">
        <f t="shared" si="14"/>
        <v>205</v>
      </c>
      <c r="E92">
        <f>VLOOKUP(B92,[1]Depth!$B$2:$E$120,4,FALSE)</f>
        <v>0.5</v>
      </c>
      <c r="F92">
        <f t="shared" si="15"/>
        <v>2</v>
      </c>
      <c r="I92" s="32">
        <v>39</v>
      </c>
      <c r="J92" s="19" t="s">
        <v>329</v>
      </c>
      <c r="K92" s="18" t="s">
        <v>114</v>
      </c>
      <c r="L92" s="18" t="s">
        <v>104</v>
      </c>
      <c r="M92" s="20">
        <v>43596</v>
      </c>
      <c r="N92" s="18">
        <v>205</v>
      </c>
      <c r="O92" s="21" t="s">
        <v>330</v>
      </c>
      <c r="P92" s="33" t="s">
        <v>331</v>
      </c>
      <c r="Q92" t="str">
        <f t="shared" si="16"/>
        <v>5'11</v>
      </c>
    </row>
    <row r="93" spans="1:17" ht="24">
      <c r="A93" s="1" t="str">
        <f t="shared" si="11"/>
        <v>LB</v>
      </c>
      <c r="B93" s="3" t="str">
        <f t="shared" si="12"/>
        <v>Connor Sekas</v>
      </c>
      <c r="C93" s="6">
        <f t="shared" si="13"/>
        <v>73</v>
      </c>
      <c r="D93">
        <f t="shared" si="14"/>
        <v>225</v>
      </c>
      <c r="E93">
        <f>VLOOKUP(B93,[1]Depth!$B$2:$E$120,4,FALSE)</f>
        <v>0.5</v>
      </c>
      <c r="F93">
        <f t="shared" si="15"/>
        <v>2</v>
      </c>
      <c r="I93" s="34">
        <v>41</v>
      </c>
      <c r="J93" s="25" t="s">
        <v>332</v>
      </c>
      <c r="K93" s="22" t="s">
        <v>147</v>
      </c>
      <c r="L93" s="22" t="s">
        <v>87</v>
      </c>
      <c r="M93" s="24">
        <v>43617</v>
      </c>
      <c r="N93" s="22">
        <v>225</v>
      </c>
      <c r="O93" s="23" t="s">
        <v>333</v>
      </c>
      <c r="P93" s="35" t="s">
        <v>334</v>
      </c>
      <c r="Q93" t="str">
        <f t="shared" si="16"/>
        <v>6'1</v>
      </c>
    </row>
    <row r="94" spans="1:17" ht="24">
      <c r="A94" s="1" t="str">
        <f t="shared" si="11"/>
        <v>S</v>
      </c>
      <c r="B94" s="3" t="str">
        <f t="shared" si="12"/>
        <v>Isaiah Simmons</v>
      </c>
      <c r="C94" s="6">
        <f t="shared" si="13"/>
        <v>75</v>
      </c>
      <c r="D94">
        <f t="shared" si="14"/>
        <v>225</v>
      </c>
      <c r="E94">
        <f>VLOOKUP(B94,[1]Depth!$B$2:$E$120,4,FALSE)</f>
        <v>0.87460000000000004</v>
      </c>
      <c r="F94">
        <f t="shared" si="15"/>
        <v>3</v>
      </c>
      <c r="I94" s="32">
        <v>11</v>
      </c>
      <c r="J94" s="19" t="s">
        <v>335</v>
      </c>
      <c r="K94" s="18" t="s">
        <v>136</v>
      </c>
      <c r="L94" s="18" t="s">
        <v>15</v>
      </c>
      <c r="M94" s="20">
        <v>43619</v>
      </c>
      <c r="N94" s="18">
        <v>225</v>
      </c>
      <c r="O94" s="21" t="s">
        <v>336</v>
      </c>
      <c r="P94" s="33" t="s">
        <v>337</v>
      </c>
      <c r="Q94" t="str">
        <f t="shared" si="16"/>
        <v>6'3</v>
      </c>
    </row>
    <row r="95" spans="1:17" ht="36">
      <c r="A95" s="1" t="str">
        <f t="shared" si="11"/>
        <v>OG</v>
      </c>
      <c r="B95" s="3" t="str">
        <f t="shared" si="12"/>
        <v>John Simpson</v>
      </c>
      <c r="C95" s="6">
        <f t="shared" si="13"/>
        <v>76</v>
      </c>
      <c r="D95">
        <f t="shared" si="14"/>
        <v>320</v>
      </c>
      <c r="E95">
        <f>VLOOKUP(B95,[1]Depth!$B$2:$E$120,4,FALSE)</f>
        <v>0.93320000000000003</v>
      </c>
      <c r="F95">
        <f t="shared" si="15"/>
        <v>4</v>
      </c>
      <c r="I95" s="34">
        <v>74</v>
      </c>
      <c r="J95" s="23" t="s">
        <v>338</v>
      </c>
      <c r="K95" s="22" t="s">
        <v>92</v>
      </c>
      <c r="L95" s="22" t="s">
        <v>74</v>
      </c>
      <c r="M95" s="24">
        <v>43620</v>
      </c>
      <c r="N95" s="22">
        <v>320</v>
      </c>
      <c r="O95" s="23" t="s">
        <v>339</v>
      </c>
      <c r="P95" s="35" t="s">
        <v>340</v>
      </c>
      <c r="Q95" t="str">
        <f t="shared" si="16"/>
        <v>6'4</v>
      </c>
    </row>
    <row r="96" spans="1:17" ht="24">
      <c r="A96" s="1" t="str">
        <f t="shared" si="11"/>
        <v>LB</v>
      </c>
      <c r="B96" s="3" t="str">
        <f t="shared" si="12"/>
        <v>James Skalski</v>
      </c>
      <c r="C96" s="6">
        <f t="shared" si="13"/>
        <v>73</v>
      </c>
      <c r="D96">
        <f t="shared" si="14"/>
        <v>240</v>
      </c>
      <c r="E96">
        <f>VLOOKUP(B96,[1]Depth!$B$2:$E$120,4,FALSE)</f>
        <v>0.8569</v>
      </c>
      <c r="F96">
        <f t="shared" si="15"/>
        <v>3</v>
      </c>
      <c r="I96" s="32">
        <v>47</v>
      </c>
      <c r="J96" s="19" t="s">
        <v>341</v>
      </c>
      <c r="K96" s="18" t="s">
        <v>147</v>
      </c>
      <c r="L96" s="18" t="s">
        <v>74</v>
      </c>
      <c r="M96" s="26">
        <v>36678</v>
      </c>
      <c r="N96" s="18">
        <v>240</v>
      </c>
      <c r="O96" s="21" t="s">
        <v>342</v>
      </c>
      <c r="P96" s="33" t="s">
        <v>343</v>
      </c>
      <c r="Q96" t="str">
        <f t="shared" si="16"/>
        <v>6'1</v>
      </c>
    </row>
    <row r="97" spans="1:17" ht="24">
      <c r="A97" s="1" t="str">
        <f t="shared" si="11"/>
        <v>TE</v>
      </c>
      <c r="B97" s="3" t="str">
        <f t="shared" si="12"/>
        <v>Cannon Smith</v>
      </c>
      <c r="C97" s="6">
        <f t="shared" si="13"/>
        <v>76</v>
      </c>
      <c r="D97">
        <f t="shared" si="14"/>
        <v>270</v>
      </c>
      <c r="E97">
        <f>VLOOKUP(B97,[1]Depth!$B$2:$E$120,4,FALSE)</f>
        <v>0.89870000000000005</v>
      </c>
      <c r="F97">
        <f t="shared" si="15"/>
        <v>3</v>
      </c>
      <c r="I97" s="34">
        <v>84</v>
      </c>
      <c r="J97" s="25" t="s">
        <v>344</v>
      </c>
      <c r="K97" s="22" t="s">
        <v>82</v>
      </c>
      <c r="L97" s="22" t="s">
        <v>104</v>
      </c>
      <c r="M97" s="24">
        <v>43620</v>
      </c>
      <c r="N97" s="22">
        <v>270</v>
      </c>
      <c r="O97" s="23" t="s">
        <v>232</v>
      </c>
      <c r="P97" s="35" t="s">
        <v>345</v>
      </c>
      <c r="Q97" t="str">
        <f t="shared" si="16"/>
        <v>6'4</v>
      </c>
    </row>
    <row r="98" spans="1:17">
      <c r="A98" s="1" t="str">
        <f t="shared" ref="A98:A122" si="17">K98</f>
        <v>LB</v>
      </c>
      <c r="B98" s="3" t="str">
        <f t="shared" ref="B98:B122" si="18">TRIM(MID($J98,FIND(", ",$J98,1)+1,100))&amp;" "&amp;LEFT($J98,FIND(",",$J98,1)-1)</f>
        <v>Chad Smith</v>
      </c>
      <c r="C98" s="6">
        <f t="shared" ref="C98:C122" si="19">CONVERT(LEFT(Q98,FIND("'",Q98)-1),"ft","in")+SUBSTITUTE(RIGHT(Q98,LEN(Q98)-FIND("'",Q98)),"""","")</f>
        <v>76</v>
      </c>
      <c r="D98">
        <f t="shared" ref="D98:D122" si="20">N98</f>
        <v>235</v>
      </c>
      <c r="E98">
        <f>VLOOKUP(B98,[1]Depth!$B$2:$E$120,4,FALSE)</f>
        <v>0.91039999999999999</v>
      </c>
      <c r="F98">
        <f t="shared" ref="F98:F122" si="21">IF(E98&gt;=0.98,5,IF(E98&gt;=0.9,4,IF(E98&gt;=0.8,3,IF(E98="NA",2,2))))</f>
        <v>4</v>
      </c>
      <c r="I98" s="32">
        <v>43</v>
      </c>
      <c r="J98" s="19" t="s">
        <v>346</v>
      </c>
      <c r="K98" s="18" t="s">
        <v>147</v>
      </c>
      <c r="L98" s="18" t="s">
        <v>74</v>
      </c>
      <c r="M98" s="20">
        <v>43620</v>
      </c>
      <c r="N98" s="18">
        <v>235</v>
      </c>
      <c r="O98" s="21" t="s">
        <v>347</v>
      </c>
      <c r="P98" s="33" t="s">
        <v>348</v>
      </c>
      <c r="Q98" t="str">
        <f t="shared" si="16"/>
        <v>6'4</v>
      </c>
    </row>
    <row r="99" spans="1:17" ht="24">
      <c r="A99" s="1" t="str">
        <f t="shared" si="17"/>
        <v>LB</v>
      </c>
      <c r="B99" s="3" t="str">
        <f t="shared" si="18"/>
        <v>Shaq Smith</v>
      </c>
      <c r="C99" s="6">
        <f t="shared" si="19"/>
        <v>74</v>
      </c>
      <c r="D99">
        <f t="shared" si="20"/>
        <v>245</v>
      </c>
      <c r="E99">
        <f>VLOOKUP(B99,[1]Depth!$B$2:$E$120,4,FALSE)</f>
        <v>0.96130000000000004</v>
      </c>
      <c r="F99">
        <f t="shared" si="21"/>
        <v>4</v>
      </c>
      <c r="I99" s="34">
        <v>5</v>
      </c>
      <c r="J99" s="25" t="s">
        <v>349</v>
      </c>
      <c r="K99" s="22" t="s">
        <v>147</v>
      </c>
      <c r="L99" s="22" t="s">
        <v>15</v>
      </c>
      <c r="M99" s="24">
        <v>43618</v>
      </c>
      <c r="N99" s="22">
        <v>245</v>
      </c>
      <c r="O99" s="23" t="s">
        <v>350</v>
      </c>
      <c r="P99" s="35" t="s">
        <v>351</v>
      </c>
      <c r="Q99" t="str">
        <f t="shared" si="16"/>
        <v>6'2</v>
      </c>
    </row>
    <row r="100" spans="1:17" ht="24">
      <c r="A100" s="1" t="str">
        <f t="shared" si="17"/>
        <v>S</v>
      </c>
      <c r="B100" s="3" t="str">
        <f t="shared" si="18"/>
        <v>Van Smith</v>
      </c>
      <c r="C100" s="6">
        <f t="shared" si="19"/>
        <v>71</v>
      </c>
      <c r="D100">
        <f t="shared" si="20"/>
        <v>185</v>
      </c>
      <c r="E100">
        <f>VLOOKUP(B100,[1]Depth!$B$2:$E$120,4,FALSE)</f>
        <v>0.89380000000000004</v>
      </c>
      <c r="F100">
        <f t="shared" si="21"/>
        <v>3</v>
      </c>
      <c r="I100" s="32">
        <v>23</v>
      </c>
      <c r="J100" s="19" t="s">
        <v>352</v>
      </c>
      <c r="K100" s="18" t="s">
        <v>136</v>
      </c>
      <c r="L100" s="18" t="s">
        <v>104</v>
      </c>
      <c r="M100" s="20">
        <v>43596</v>
      </c>
      <c r="N100" s="18">
        <v>185</v>
      </c>
      <c r="O100" s="21" t="s">
        <v>179</v>
      </c>
      <c r="P100" s="33" t="s">
        <v>180</v>
      </c>
      <c r="Q100" t="str">
        <f t="shared" si="16"/>
        <v>5'11</v>
      </c>
    </row>
    <row r="101" spans="1:17">
      <c r="A101" s="1" t="str">
        <f t="shared" si="17"/>
        <v>LB</v>
      </c>
      <c r="B101" s="3" t="str">
        <f t="shared" si="18"/>
        <v>Baylon Spector</v>
      </c>
      <c r="C101" s="6">
        <f t="shared" si="19"/>
        <v>74</v>
      </c>
      <c r="D101">
        <f t="shared" si="20"/>
        <v>220</v>
      </c>
      <c r="E101">
        <v>0.86099999999999999</v>
      </c>
      <c r="F101">
        <f t="shared" si="21"/>
        <v>3</v>
      </c>
      <c r="I101" s="34">
        <v>10</v>
      </c>
      <c r="J101" s="23" t="s">
        <v>353</v>
      </c>
      <c r="K101" s="22" t="s">
        <v>147</v>
      </c>
      <c r="L101" s="22" t="s">
        <v>15</v>
      </c>
      <c r="M101" s="24">
        <v>43618</v>
      </c>
      <c r="N101" s="22">
        <v>220</v>
      </c>
      <c r="O101" s="23" t="s">
        <v>354</v>
      </c>
      <c r="P101" s="35" t="s">
        <v>355</v>
      </c>
      <c r="Q101" t="str">
        <f t="shared" si="16"/>
        <v>6'2</v>
      </c>
    </row>
    <row r="102" spans="1:17" ht="24">
      <c r="A102" s="1" t="str">
        <f t="shared" si="17"/>
        <v>PK</v>
      </c>
      <c r="B102" s="3" t="str">
        <f t="shared" si="18"/>
        <v>Alex Spence</v>
      </c>
      <c r="C102" s="6">
        <f t="shared" si="19"/>
        <v>74</v>
      </c>
      <c r="D102">
        <f t="shared" si="20"/>
        <v>200</v>
      </c>
      <c r="E102">
        <f>VLOOKUP(B102,[1]Depth!$B$2:$E$120,4,FALSE)</f>
        <v>0.8256</v>
      </c>
      <c r="F102">
        <f t="shared" si="21"/>
        <v>3</v>
      </c>
      <c r="I102" s="32">
        <v>41</v>
      </c>
      <c r="J102" s="19" t="s">
        <v>356</v>
      </c>
      <c r="K102" s="18" t="s">
        <v>132</v>
      </c>
      <c r="L102" s="18" t="s">
        <v>104</v>
      </c>
      <c r="M102" s="20">
        <v>43618</v>
      </c>
      <c r="N102" s="18">
        <v>200</v>
      </c>
      <c r="O102" s="21" t="s">
        <v>330</v>
      </c>
      <c r="P102" s="33" t="s">
        <v>357</v>
      </c>
      <c r="Q102" t="str">
        <f t="shared" si="16"/>
        <v>6'2</v>
      </c>
    </row>
    <row r="103" spans="1:17" ht="24">
      <c r="A103" s="1" t="str">
        <f t="shared" si="17"/>
        <v>LS</v>
      </c>
      <c r="B103" s="3" t="str">
        <f t="shared" si="18"/>
        <v>Austin Spence</v>
      </c>
      <c r="C103" s="6">
        <f t="shared" si="19"/>
        <v>73</v>
      </c>
      <c r="D103">
        <f t="shared" si="20"/>
        <v>200</v>
      </c>
      <c r="E103">
        <f>VLOOKUP(B103,[1]Depth!$B$2:$E$120,4,FALSE)</f>
        <v>0.5</v>
      </c>
      <c r="F103">
        <f t="shared" si="21"/>
        <v>2</v>
      </c>
      <c r="I103" s="34">
        <v>52</v>
      </c>
      <c r="J103" s="25" t="s">
        <v>358</v>
      </c>
      <c r="K103" s="22" t="s">
        <v>260</v>
      </c>
      <c r="L103" s="22" t="s">
        <v>74</v>
      </c>
      <c r="M103" s="24">
        <v>43617</v>
      </c>
      <c r="N103" s="22">
        <v>200</v>
      </c>
      <c r="O103" s="23" t="s">
        <v>330</v>
      </c>
      <c r="P103" s="35" t="s">
        <v>357</v>
      </c>
      <c r="Q103" t="str">
        <f t="shared" si="16"/>
        <v>6'1</v>
      </c>
    </row>
    <row r="104" spans="1:17" ht="24">
      <c r="A104" s="1" t="str">
        <f t="shared" si="17"/>
        <v>P</v>
      </c>
      <c r="B104" s="3" t="str">
        <f t="shared" si="18"/>
        <v>Will Spiers</v>
      </c>
      <c r="C104" s="6">
        <f t="shared" si="19"/>
        <v>76</v>
      </c>
      <c r="D104">
        <f t="shared" si="20"/>
        <v>225</v>
      </c>
      <c r="E104">
        <f>VLOOKUP(B104,[1]Depth!$B$2:$E$120,4,FALSE)</f>
        <v>0.5</v>
      </c>
      <c r="F104">
        <f t="shared" si="21"/>
        <v>2</v>
      </c>
      <c r="I104" s="32">
        <v>48</v>
      </c>
      <c r="J104" s="19" t="s">
        <v>359</v>
      </c>
      <c r="K104" s="18" t="s">
        <v>78</v>
      </c>
      <c r="L104" s="18" t="s">
        <v>15</v>
      </c>
      <c r="M104" s="20">
        <v>43620</v>
      </c>
      <c r="N104" s="18">
        <v>225</v>
      </c>
      <c r="O104" s="21" t="s">
        <v>360</v>
      </c>
      <c r="P104" s="33" t="s">
        <v>361</v>
      </c>
      <c r="Q104" t="str">
        <f t="shared" si="16"/>
        <v>6'4</v>
      </c>
    </row>
    <row r="105" spans="1:17">
      <c r="A105" s="1" t="str">
        <f t="shared" si="17"/>
        <v>OL</v>
      </c>
      <c r="B105" s="3" t="str">
        <f t="shared" si="18"/>
        <v>Cade Stewart</v>
      </c>
      <c r="C105" s="6">
        <f t="shared" si="19"/>
        <v>74</v>
      </c>
      <c r="D105">
        <f t="shared" si="20"/>
        <v>300</v>
      </c>
      <c r="E105">
        <f>VLOOKUP(B105,[1]Depth!$B$2:$E$120,4,FALSE)</f>
        <v>0.80249999999999999</v>
      </c>
      <c r="F105">
        <f t="shared" si="21"/>
        <v>3</v>
      </c>
      <c r="I105" s="34">
        <v>62</v>
      </c>
      <c r="J105" s="23" t="s">
        <v>362</v>
      </c>
      <c r="K105" s="22" t="s">
        <v>192</v>
      </c>
      <c r="L105" s="22" t="s">
        <v>15</v>
      </c>
      <c r="M105" s="24">
        <v>43618</v>
      </c>
      <c r="N105" s="22">
        <v>300</v>
      </c>
      <c r="O105" s="23" t="s">
        <v>137</v>
      </c>
      <c r="P105" s="35" t="s">
        <v>138</v>
      </c>
      <c r="Q105" t="str">
        <f t="shared" si="16"/>
        <v>6'2</v>
      </c>
    </row>
    <row r="106" spans="1:17" ht="24">
      <c r="A106" s="1" t="str">
        <f t="shared" si="17"/>
        <v>WR</v>
      </c>
      <c r="B106" s="3" t="str">
        <f t="shared" si="18"/>
        <v>Jack Swinney</v>
      </c>
      <c r="C106" s="6">
        <f t="shared" si="19"/>
        <v>69</v>
      </c>
      <c r="D106">
        <f t="shared" si="20"/>
        <v>160</v>
      </c>
      <c r="E106">
        <f>VLOOKUP(B106,[1]Depth!$B$2:$E$120,4,FALSE)</f>
        <v>0.5</v>
      </c>
      <c r="F106">
        <f t="shared" si="21"/>
        <v>2</v>
      </c>
      <c r="I106" s="32">
        <v>20</v>
      </c>
      <c r="J106" s="19" t="s">
        <v>363</v>
      </c>
      <c r="K106" s="18" t="s">
        <v>100</v>
      </c>
      <c r="L106" s="18" t="s">
        <v>87</v>
      </c>
      <c r="M106" s="20">
        <v>43594</v>
      </c>
      <c r="N106" s="18">
        <v>160</v>
      </c>
      <c r="O106" s="21" t="s">
        <v>364</v>
      </c>
      <c r="P106" s="33" t="s">
        <v>365</v>
      </c>
      <c r="Q106" t="str">
        <f t="shared" si="16"/>
        <v>5'9</v>
      </c>
    </row>
    <row r="107" spans="1:17">
      <c r="A107" s="1" t="str">
        <f t="shared" si="17"/>
        <v>WR</v>
      </c>
      <c r="B107" s="3" t="str">
        <f t="shared" si="18"/>
        <v>Will Swinney</v>
      </c>
      <c r="C107" s="6">
        <f t="shared" si="19"/>
        <v>69</v>
      </c>
      <c r="D107">
        <f t="shared" si="20"/>
        <v>185</v>
      </c>
      <c r="E107">
        <v>0.5</v>
      </c>
      <c r="F107">
        <f t="shared" si="21"/>
        <v>2</v>
      </c>
      <c r="I107" s="34">
        <v>16</v>
      </c>
      <c r="J107" s="25" t="s">
        <v>366</v>
      </c>
      <c r="K107" s="22" t="s">
        <v>100</v>
      </c>
      <c r="L107" s="22" t="s">
        <v>15</v>
      </c>
      <c r="M107" s="24">
        <v>43594</v>
      </c>
      <c r="N107" s="22">
        <v>185</v>
      </c>
      <c r="O107" s="23" t="s">
        <v>148</v>
      </c>
      <c r="P107" s="35" t="s">
        <v>138</v>
      </c>
      <c r="Q107" t="str">
        <f t="shared" si="16"/>
        <v>5'9</v>
      </c>
    </row>
    <row r="108" spans="1:17">
      <c r="A108" s="1" t="str">
        <f t="shared" si="17"/>
        <v>CB</v>
      </c>
      <c r="B108" s="3" t="str">
        <f t="shared" si="18"/>
        <v>A.J. Terrell</v>
      </c>
      <c r="C108" s="6">
        <f t="shared" si="19"/>
        <v>73</v>
      </c>
      <c r="D108">
        <f t="shared" si="20"/>
        <v>190</v>
      </c>
      <c r="E108">
        <v>0.97450000000000003</v>
      </c>
      <c r="F108">
        <f t="shared" si="21"/>
        <v>4</v>
      </c>
      <c r="I108" s="32">
        <v>8</v>
      </c>
      <c r="J108" s="19" t="s">
        <v>367</v>
      </c>
      <c r="K108" s="18" t="s">
        <v>114</v>
      </c>
      <c r="L108" s="18" t="s">
        <v>15</v>
      </c>
      <c r="M108" s="20">
        <v>43617</v>
      </c>
      <c r="N108" s="18">
        <v>190</v>
      </c>
      <c r="O108" s="21" t="s">
        <v>368</v>
      </c>
      <c r="P108" s="33" t="s">
        <v>369</v>
      </c>
      <c r="Q108" t="str">
        <f t="shared" si="16"/>
        <v>6'1</v>
      </c>
    </row>
    <row r="109" spans="1:17">
      <c r="A109" s="1" t="str">
        <f t="shared" si="17"/>
        <v>RB</v>
      </c>
      <c r="B109" s="3" t="str">
        <f t="shared" si="18"/>
        <v>Ty Thomason</v>
      </c>
      <c r="C109" s="6">
        <f t="shared" si="19"/>
        <v>70</v>
      </c>
      <c r="D109">
        <f t="shared" si="20"/>
        <v>225</v>
      </c>
      <c r="E109">
        <f>VLOOKUP(B109,[1]Depth!$B$2:$E$120,4,FALSE)</f>
        <v>0.5</v>
      </c>
      <c r="F109">
        <f t="shared" si="21"/>
        <v>2</v>
      </c>
      <c r="I109" s="34">
        <v>35</v>
      </c>
      <c r="J109" s="25" t="s">
        <v>370</v>
      </c>
      <c r="K109" s="22" t="s">
        <v>126</v>
      </c>
      <c r="L109" s="22" t="s">
        <v>74</v>
      </c>
      <c r="M109" s="24">
        <v>43595</v>
      </c>
      <c r="N109" s="22">
        <v>225</v>
      </c>
      <c r="O109" s="23" t="s">
        <v>230</v>
      </c>
      <c r="P109" s="35" t="s">
        <v>371</v>
      </c>
      <c r="Q109" t="str">
        <f t="shared" si="16"/>
        <v>5'10</v>
      </c>
    </row>
    <row r="110" spans="1:17">
      <c r="A110" s="1" t="str">
        <f t="shared" si="17"/>
        <v>WR</v>
      </c>
      <c r="B110" s="3" t="str">
        <f t="shared" si="18"/>
        <v>Trevion Thompson</v>
      </c>
      <c r="C110" s="6">
        <f t="shared" si="19"/>
        <v>74</v>
      </c>
      <c r="D110">
        <f t="shared" si="20"/>
        <v>200</v>
      </c>
      <c r="E110">
        <f>VLOOKUP(B110,[1]Depth!$B$2:$E$120,4,FALSE)</f>
        <v>0.94510000000000005</v>
      </c>
      <c r="F110">
        <f t="shared" si="21"/>
        <v>4</v>
      </c>
      <c r="I110" s="32">
        <v>1</v>
      </c>
      <c r="J110" s="19" t="s">
        <v>372</v>
      </c>
      <c r="K110" s="18" t="s">
        <v>100</v>
      </c>
      <c r="L110" s="18" t="s">
        <v>104</v>
      </c>
      <c r="M110" s="20">
        <v>43618</v>
      </c>
      <c r="N110" s="18">
        <v>200</v>
      </c>
      <c r="O110" s="21" t="s">
        <v>373</v>
      </c>
      <c r="P110" s="33" t="s">
        <v>374</v>
      </c>
      <c r="Q110" t="str">
        <f t="shared" si="16"/>
        <v>6'2</v>
      </c>
    </row>
    <row r="111" spans="1:17">
      <c r="A111" s="1" t="str">
        <f t="shared" si="17"/>
        <v>CB</v>
      </c>
      <c r="B111" s="3" t="str">
        <f t="shared" si="18"/>
        <v>Amir Trapp</v>
      </c>
      <c r="C111" s="6">
        <f t="shared" si="19"/>
        <v>68</v>
      </c>
      <c r="D111">
        <f t="shared" si="20"/>
        <v>170</v>
      </c>
      <c r="E111">
        <f>VLOOKUP(B111,[1]Depth!$B$2:$E$120,4,FALSE)</f>
        <v>0.80689999999999995</v>
      </c>
      <c r="F111">
        <f t="shared" si="21"/>
        <v>3</v>
      </c>
      <c r="I111" s="34">
        <v>38</v>
      </c>
      <c r="J111" s="25" t="s">
        <v>375</v>
      </c>
      <c r="K111" s="22" t="s">
        <v>114</v>
      </c>
      <c r="L111" s="22" t="s">
        <v>74</v>
      </c>
      <c r="M111" s="24">
        <v>43593</v>
      </c>
      <c r="N111" s="22">
        <v>170</v>
      </c>
      <c r="O111" s="23" t="s">
        <v>148</v>
      </c>
      <c r="P111" s="35" t="s">
        <v>138</v>
      </c>
      <c r="Q111" t="str">
        <f t="shared" si="16"/>
        <v>5'8</v>
      </c>
    </row>
    <row r="112" spans="1:17" ht="24">
      <c r="A112" s="1" t="str">
        <f t="shared" si="17"/>
        <v>S</v>
      </c>
      <c r="B112" s="3" t="str">
        <f t="shared" si="18"/>
        <v>Nolan Turner</v>
      </c>
      <c r="C112" s="6">
        <f t="shared" si="19"/>
        <v>73</v>
      </c>
      <c r="D112">
        <f t="shared" si="20"/>
        <v>200</v>
      </c>
      <c r="E112">
        <f>VLOOKUP(B112,[1]Depth!$B$2:$E$120,4,FALSE)</f>
        <v>0.5</v>
      </c>
      <c r="F112">
        <f t="shared" si="21"/>
        <v>2</v>
      </c>
      <c r="I112" s="32">
        <v>24</v>
      </c>
      <c r="J112" s="19" t="s">
        <v>376</v>
      </c>
      <c r="K112" s="18" t="s">
        <v>136</v>
      </c>
      <c r="L112" s="18" t="s">
        <v>15</v>
      </c>
      <c r="M112" s="20">
        <v>43617</v>
      </c>
      <c r="N112" s="18">
        <v>200</v>
      </c>
      <c r="O112" s="21" t="s">
        <v>160</v>
      </c>
      <c r="P112" s="33" t="s">
        <v>161</v>
      </c>
      <c r="Q112" t="str">
        <f t="shared" si="16"/>
        <v>6'1</v>
      </c>
    </row>
    <row r="113" spans="1:17" ht="24">
      <c r="A113" s="1" t="str">
        <f t="shared" si="17"/>
        <v>WR</v>
      </c>
      <c r="B113" s="16" t="str">
        <f t="shared" si="18"/>
        <v>Kanyon Tuttle</v>
      </c>
      <c r="C113" s="6">
        <f t="shared" si="19"/>
        <v>71</v>
      </c>
      <c r="D113">
        <f t="shared" si="20"/>
        <v>170</v>
      </c>
      <c r="E113">
        <f>VLOOKUP(B113,[1]Depth!$B$2:$E$120,4,FALSE)</f>
        <v>0.5</v>
      </c>
      <c r="F113">
        <f t="shared" si="21"/>
        <v>2</v>
      </c>
      <c r="I113" s="34">
        <v>81</v>
      </c>
      <c r="J113" s="25" t="s">
        <v>377</v>
      </c>
      <c r="K113" s="22" t="s">
        <v>100</v>
      </c>
      <c r="L113" s="22" t="s">
        <v>74</v>
      </c>
      <c r="M113" s="24">
        <v>43596</v>
      </c>
      <c r="N113" s="22">
        <v>170</v>
      </c>
      <c r="O113" s="23" t="s">
        <v>179</v>
      </c>
      <c r="P113" s="35" t="s">
        <v>378</v>
      </c>
      <c r="Q113" t="str">
        <f t="shared" si="16"/>
        <v>5'11</v>
      </c>
    </row>
    <row r="114" spans="1:17">
      <c r="A114" s="1" t="str">
        <f t="shared" si="17"/>
        <v>LB</v>
      </c>
      <c r="B114" s="16" t="str">
        <f t="shared" si="18"/>
        <v>Regan Upshaw</v>
      </c>
      <c r="C114" s="6">
        <f t="shared" si="19"/>
        <v>70</v>
      </c>
      <c r="D114">
        <f t="shared" si="20"/>
        <v>225</v>
      </c>
      <c r="E114">
        <f>VLOOKUP(B114,[1]Depth!$B$2:$E$120,4,FALSE)</f>
        <v>0.5</v>
      </c>
      <c r="F114">
        <f t="shared" si="21"/>
        <v>2</v>
      </c>
      <c r="I114" s="32">
        <v>53</v>
      </c>
      <c r="J114" s="19" t="s">
        <v>379</v>
      </c>
      <c r="K114" s="18" t="s">
        <v>147</v>
      </c>
      <c r="L114" s="18" t="s">
        <v>15</v>
      </c>
      <c r="M114" s="20">
        <v>43595</v>
      </c>
      <c r="N114" s="18">
        <v>225</v>
      </c>
      <c r="O114" s="21" t="s">
        <v>380</v>
      </c>
      <c r="P114" s="33" t="s">
        <v>381</v>
      </c>
      <c r="Q114" t="str">
        <f t="shared" si="16"/>
        <v>5'10</v>
      </c>
    </row>
    <row r="115" spans="1:17" ht="24">
      <c r="A115" s="1" t="str">
        <f t="shared" si="17"/>
        <v>OT</v>
      </c>
      <c r="B115" s="16" t="str">
        <f t="shared" si="18"/>
        <v>Blake Vinson</v>
      </c>
      <c r="C115" s="6">
        <f t="shared" si="19"/>
        <v>76</v>
      </c>
      <c r="D115">
        <f t="shared" si="20"/>
        <v>290</v>
      </c>
      <c r="E115">
        <v>0.88629999999999998</v>
      </c>
      <c r="F115">
        <f t="shared" si="21"/>
        <v>3</v>
      </c>
      <c r="I115" s="34">
        <v>72</v>
      </c>
      <c r="J115" s="23" t="s">
        <v>382</v>
      </c>
      <c r="K115" s="22" t="s">
        <v>73</v>
      </c>
      <c r="L115" s="22" t="s">
        <v>15</v>
      </c>
      <c r="M115" s="24">
        <v>43620</v>
      </c>
      <c r="N115" s="22">
        <v>290</v>
      </c>
      <c r="O115" s="23" t="s">
        <v>383</v>
      </c>
      <c r="P115" s="35" t="s">
        <v>384</v>
      </c>
      <c r="Q115" t="str">
        <f t="shared" si="16"/>
        <v>6'4</v>
      </c>
    </row>
    <row r="116" spans="1:17" ht="24">
      <c r="A116" s="1" t="str">
        <f t="shared" si="17"/>
        <v>DB</v>
      </c>
      <c r="B116" s="16" t="str">
        <f t="shared" si="18"/>
        <v>K'Von Wallace</v>
      </c>
      <c r="C116" s="6">
        <f t="shared" si="19"/>
        <v>73</v>
      </c>
      <c r="D116">
        <f t="shared" si="20"/>
        <v>195</v>
      </c>
      <c r="E116">
        <f>VLOOKUP(B116,[1]Depth!$B$2:$E$120,4,FALSE)</f>
        <v>0.82430000000000003</v>
      </c>
      <c r="F116">
        <f t="shared" si="21"/>
        <v>3</v>
      </c>
      <c r="I116" s="32">
        <v>12</v>
      </c>
      <c r="J116" s="19" t="s">
        <v>385</v>
      </c>
      <c r="K116" s="18" t="s">
        <v>229</v>
      </c>
      <c r="L116" s="18" t="s">
        <v>74</v>
      </c>
      <c r="M116" s="26">
        <v>36678</v>
      </c>
      <c r="N116" s="18">
        <v>195</v>
      </c>
      <c r="O116" s="21" t="s">
        <v>176</v>
      </c>
      <c r="P116" s="33" t="s">
        <v>386</v>
      </c>
      <c r="Q116" t="str">
        <f t="shared" si="16"/>
        <v>6'1</v>
      </c>
    </row>
    <row r="117" spans="1:17" ht="36">
      <c r="A117" s="1" t="str">
        <f t="shared" si="17"/>
        <v>DL</v>
      </c>
      <c r="B117" s="16" t="str">
        <f t="shared" si="18"/>
        <v>Christian Wilkins</v>
      </c>
      <c r="C117" s="6">
        <f t="shared" si="19"/>
        <v>76</v>
      </c>
      <c r="D117">
        <f t="shared" si="20"/>
        <v>300</v>
      </c>
      <c r="E117">
        <f>VLOOKUP(B117,[1]Depth!$B$2:$E$120,4,FALSE)</f>
        <v>0.98929999999999996</v>
      </c>
      <c r="F117">
        <f t="shared" si="21"/>
        <v>5</v>
      </c>
      <c r="I117" s="34">
        <v>42</v>
      </c>
      <c r="J117" s="25" t="s">
        <v>387</v>
      </c>
      <c r="K117" s="22" t="s">
        <v>388</v>
      </c>
      <c r="L117" s="22" t="s">
        <v>104</v>
      </c>
      <c r="M117" s="24">
        <v>43620</v>
      </c>
      <c r="N117" s="22">
        <v>300</v>
      </c>
      <c r="O117" s="23" t="s">
        <v>389</v>
      </c>
      <c r="P117" s="35" t="s">
        <v>390</v>
      </c>
      <c r="Q117" t="str">
        <f t="shared" si="16"/>
        <v>6'4</v>
      </c>
    </row>
    <row r="118" spans="1:17" ht="24">
      <c r="A118" s="1" t="str">
        <f t="shared" si="17"/>
        <v>TE</v>
      </c>
      <c r="B118" s="16" t="str">
        <f t="shared" si="18"/>
        <v>Garrett Williams</v>
      </c>
      <c r="C118" s="6">
        <f t="shared" si="19"/>
        <v>76</v>
      </c>
      <c r="D118">
        <f t="shared" si="20"/>
        <v>245</v>
      </c>
      <c r="E118">
        <f>VLOOKUP(B118,[1]Depth!$B$2:$E$120,4,FALSE)</f>
        <v>0.92169999999999996</v>
      </c>
      <c r="F118">
        <f t="shared" si="21"/>
        <v>4</v>
      </c>
      <c r="I118" s="32">
        <v>44</v>
      </c>
      <c r="J118" s="21" t="s">
        <v>391</v>
      </c>
      <c r="K118" s="18" t="s">
        <v>82</v>
      </c>
      <c r="L118" s="18" t="s">
        <v>104</v>
      </c>
      <c r="M118" s="20">
        <v>43620</v>
      </c>
      <c r="N118" s="18">
        <v>245</v>
      </c>
      <c r="O118" s="21" t="s">
        <v>223</v>
      </c>
      <c r="P118" s="33" t="s">
        <v>392</v>
      </c>
      <c r="Q118" t="str">
        <f t="shared" si="16"/>
        <v>6'4</v>
      </c>
    </row>
    <row r="119" spans="1:17" ht="24">
      <c r="A119" s="1" t="str">
        <f t="shared" si="17"/>
        <v>LB</v>
      </c>
      <c r="B119" s="16" t="str">
        <f t="shared" si="18"/>
        <v>Jalen Williams</v>
      </c>
      <c r="C119" s="6">
        <f t="shared" si="19"/>
        <v>70</v>
      </c>
      <c r="D119">
        <f t="shared" si="20"/>
        <v>210</v>
      </c>
      <c r="E119">
        <f>VLOOKUP(B119,[1]Depth!$B$2:$E$120,4,FALSE)</f>
        <v>0.79249999999999998</v>
      </c>
      <c r="F119">
        <f t="shared" si="21"/>
        <v>2</v>
      </c>
      <c r="I119" s="34">
        <v>30</v>
      </c>
      <c r="J119" s="25" t="s">
        <v>393</v>
      </c>
      <c r="K119" s="22" t="s">
        <v>147</v>
      </c>
      <c r="L119" s="22" t="s">
        <v>104</v>
      </c>
      <c r="M119" s="24">
        <v>43595</v>
      </c>
      <c r="N119" s="22">
        <v>210</v>
      </c>
      <c r="O119" s="23" t="s">
        <v>232</v>
      </c>
      <c r="P119" s="35" t="s">
        <v>215</v>
      </c>
      <c r="Q119" t="str">
        <f t="shared" si="16"/>
        <v>5'10</v>
      </c>
    </row>
    <row r="120" spans="1:17" ht="24">
      <c r="A120" s="1" t="str">
        <f t="shared" si="17"/>
        <v>DT</v>
      </c>
      <c r="B120" s="16" t="str">
        <f t="shared" si="18"/>
        <v>Jordan Williams</v>
      </c>
      <c r="C120" s="6">
        <f t="shared" si="19"/>
        <v>76</v>
      </c>
      <c r="D120">
        <f t="shared" si="20"/>
        <v>280</v>
      </c>
      <c r="E120">
        <v>0.92989999999999995</v>
      </c>
      <c r="F120">
        <f t="shared" si="21"/>
        <v>4</v>
      </c>
      <c r="I120" s="32">
        <v>59</v>
      </c>
      <c r="J120" s="21" t="s">
        <v>394</v>
      </c>
      <c r="K120" s="18" t="s">
        <v>188</v>
      </c>
      <c r="L120" s="18" t="s">
        <v>15</v>
      </c>
      <c r="M120" s="20">
        <v>43620</v>
      </c>
      <c r="N120" s="18">
        <v>280</v>
      </c>
      <c r="O120" s="21" t="s">
        <v>395</v>
      </c>
      <c r="P120" s="33" t="s">
        <v>396</v>
      </c>
      <c r="Q120" t="str">
        <f t="shared" si="16"/>
        <v>6'4</v>
      </c>
    </row>
    <row r="121" spans="1:17">
      <c r="A121" s="1" t="str">
        <f t="shared" si="17"/>
        <v>CB</v>
      </c>
      <c r="B121" s="16" t="str">
        <f t="shared" si="18"/>
        <v>LeAnthony Williams</v>
      </c>
      <c r="C121" s="6">
        <f t="shared" si="19"/>
        <v>73</v>
      </c>
      <c r="D121">
        <f t="shared" si="20"/>
        <v>175</v>
      </c>
      <c r="E121">
        <v>0.92130000000000001</v>
      </c>
      <c r="F121">
        <f t="shared" si="21"/>
        <v>4</v>
      </c>
      <c r="I121" s="34">
        <v>20</v>
      </c>
      <c r="J121" s="23" t="s">
        <v>397</v>
      </c>
      <c r="K121" s="22" t="s">
        <v>114</v>
      </c>
      <c r="L121" s="22" t="s">
        <v>15</v>
      </c>
      <c r="M121" s="27">
        <v>36678</v>
      </c>
      <c r="N121" s="22">
        <v>175</v>
      </c>
      <c r="O121" s="23" t="s">
        <v>368</v>
      </c>
      <c r="P121" s="35" t="s">
        <v>252</v>
      </c>
      <c r="Q121" t="str">
        <f t="shared" si="16"/>
        <v>6'1</v>
      </c>
    </row>
    <row r="122" spans="1:17" ht="60.75" thickBot="1">
      <c r="A122" s="1" t="str">
        <f t="shared" si="17"/>
        <v>DE</v>
      </c>
      <c r="B122" s="16" t="str">
        <f t="shared" si="18"/>
        <v>Richard Yeargin</v>
      </c>
      <c r="C122" s="6">
        <f t="shared" si="19"/>
        <v>76</v>
      </c>
      <c r="D122">
        <f t="shared" si="20"/>
        <v>260</v>
      </c>
      <c r="E122">
        <f>VLOOKUP(B122,[1]Depth!$B$2:$E$120,4,FALSE)</f>
        <v>0.89839999999999998</v>
      </c>
      <c r="F122">
        <f t="shared" si="21"/>
        <v>3</v>
      </c>
      <c r="I122" s="36">
        <v>49</v>
      </c>
      <c r="J122" s="37" t="s">
        <v>398</v>
      </c>
      <c r="K122" s="38" t="s">
        <v>86</v>
      </c>
      <c r="L122" s="38" t="s">
        <v>104</v>
      </c>
      <c r="M122" s="39">
        <v>43620</v>
      </c>
      <c r="N122" s="38">
        <v>260</v>
      </c>
      <c r="O122" s="37" t="s">
        <v>399</v>
      </c>
      <c r="P122" s="40" t="s">
        <v>400</v>
      </c>
      <c r="Q122" t="str">
        <f t="shared" si="16"/>
        <v>6'4</v>
      </c>
    </row>
    <row r="124" spans="1:17">
      <c r="A124" t="s">
        <v>59</v>
      </c>
      <c r="B124" t="s">
        <v>60</v>
      </c>
      <c r="C124" s="6" t="s">
        <v>61</v>
      </c>
      <c r="D124" s="6" t="s">
        <v>62</v>
      </c>
      <c r="E124" s="6" t="s">
        <v>63</v>
      </c>
      <c r="F124" s="6" t="s">
        <v>64</v>
      </c>
      <c r="G124" s="6" t="s">
        <v>67</v>
      </c>
      <c r="H124" s="6" t="s">
        <v>68</v>
      </c>
      <c r="I124" s="6" t="s">
        <v>69</v>
      </c>
      <c r="J124" s="6" t="s">
        <v>70</v>
      </c>
    </row>
    <row r="125" spans="1:17">
      <c r="A125">
        <v>1</v>
      </c>
      <c r="B125" t="s">
        <v>501</v>
      </c>
      <c r="C125" s="6">
        <v>56</v>
      </c>
      <c r="D125">
        <v>3</v>
      </c>
      <c r="E125" t="str">
        <f>IF(C125&gt;D125,"T","F")</f>
        <v>T</v>
      </c>
      <c r="F125" t="s">
        <v>65</v>
      </c>
      <c r="G125">
        <v>678</v>
      </c>
      <c r="H125">
        <v>120</v>
      </c>
      <c r="I125">
        <v>5</v>
      </c>
      <c r="J125" t="s">
        <v>502</v>
      </c>
    </row>
    <row r="126" spans="1:17">
      <c r="A126">
        <v>2</v>
      </c>
      <c r="B126" t="s">
        <v>503</v>
      </c>
      <c r="C126" s="6">
        <v>14</v>
      </c>
      <c r="D126">
        <v>6</v>
      </c>
      <c r="E126" t="str">
        <f t="shared" ref="E126:E138" si="22">IF(C126&gt;D126,"T","F")</f>
        <v>T</v>
      </c>
      <c r="F126" t="s">
        <v>65</v>
      </c>
      <c r="G126">
        <v>281</v>
      </c>
      <c r="H126">
        <v>117</v>
      </c>
      <c r="I126">
        <v>3</v>
      </c>
      <c r="J126">
        <v>13</v>
      </c>
    </row>
    <row r="127" spans="1:17">
      <c r="A127">
        <v>3</v>
      </c>
      <c r="B127" t="s">
        <v>504</v>
      </c>
      <c r="C127" s="6">
        <v>47</v>
      </c>
      <c r="D127">
        <v>21</v>
      </c>
      <c r="E127" t="str">
        <f t="shared" si="22"/>
        <v>T</v>
      </c>
      <c r="F127" t="s">
        <v>505</v>
      </c>
      <c r="G127">
        <v>613</v>
      </c>
      <c r="H127">
        <v>433</v>
      </c>
      <c r="I127">
        <v>3</v>
      </c>
      <c r="J127">
        <v>14</v>
      </c>
    </row>
    <row r="128" spans="1:17">
      <c r="A128">
        <v>4</v>
      </c>
      <c r="B128" t="s">
        <v>506</v>
      </c>
      <c r="C128" s="6">
        <v>34</v>
      </c>
      <c r="D128">
        <v>7</v>
      </c>
      <c r="E128" t="str">
        <f t="shared" si="22"/>
        <v>T</v>
      </c>
      <c r="F128" t="s">
        <v>65</v>
      </c>
      <c r="G128">
        <v>482</v>
      </c>
      <c r="H128">
        <v>238</v>
      </c>
      <c r="I128">
        <v>2</v>
      </c>
      <c r="J128" t="s">
        <v>502</v>
      </c>
    </row>
    <row r="129" spans="1:10">
      <c r="A129">
        <v>5</v>
      </c>
      <c r="B129" t="s">
        <v>507</v>
      </c>
      <c r="C129" s="6">
        <v>31</v>
      </c>
      <c r="D129">
        <v>17</v>
      </c>
      <c r="E129" t="str">
        <f t="shared" si="22"/>
        <v>T</v>
      </c>
      <c r="F129" t="s">
        <v>505</v>
      </c>
      <c r="G129">
        <v>332</v>
      </c>
      <c r="H129">
        <v>342</v>
      </c>
      <c r="I129">
        <v>2</v>
      </c>
      <c r="J129">
        <v>12</v>
      </c>
    </row>
    <row r="130" spans="1:10">
      <c r="A130">
        <v>6</v>
      </c>
      <c r="B130" t="s">
        <v>508</v>
      </c>
      <c r="C130" s="6">
        <v>28</v>
      </c>
      <c r="D130">
        <v>14</v>
      </c>
      <c r="E130" t="str">
        <f t="shared" si="22"/>
        <v>T</v>
      </c>
      <c r="F130" t="s">
        <v>65</v>
      </c>
      <c r="G130">
        <v>453</v>
      </c>
      <c r="H130">
        <v>336</v>
      </c>
      <c r="I130">
        <v>2</v>
      </c>
      <c r="J130" t="s">
        <v>502</v>
      </c>
    </row>
    <row r="131" spans="1:10">
      <c r="A131">
        <v>7</v>
      </c>
      <c r="B131" t="s">
        <v>509</v>
      </c>
      <c r="C131" s="6">
        <v>24</v>
      </c>
      <c r="D131">
        <v>27</v>
      </c>
      <c r="E131" t="str">
        <f t="shared" si="22"/>
        <v>F</v>
      </c>
      <c r="F131" t="s">
        <v>505</v>
      </c>
      <c r="G131">
        <v>317</v>
      </c>
      <c r="H131">
        <v>440</v>
      </c>
      <c r="I131">
        <v>2</v>
      </c>
      <c r="J131" t="s">
        <v>502</v>
      </c>
    </row>
    <row r="132" spans="1:10">
      <c r="A132">
        <v>8</v>
      </c>
      <c r="B132" t="s">
        <v>510</v>
      </c>
      <c r="C132" s="6">
        <v>24</v>
      </c>
      <c r="D132">
        <v>10</v>
      </c>
      <c r="E132" t="str">
        <f t="shared" si="22"/>
        <v>T</v>
      </c>
      <c r="F132" t="s">
        <v>65</v>
      </c>
      <c r="G132">
        <v>428</v>
      </c>
      <c r="H132">
        <v>230</v>
      </c>
      <c r="I132">
        <v>7</v>
      </c>
      <c r="J132" t="s">
        <v>502</v>
      </c>
    </row>
    <row r="133" spans="1:10">
      <c r="A133">
        <v>9</v>
      </c>
      <c r="B133" t="s">
        <v>511</v>
      </c>
      <c r="C133" s="6">
        <v>38</v>
      </c>
      <c r="D133">
        <v>31</v>
      </c>
      <c r="E133" t="str">
        <f t="shared" si="22"/>
        <v>T</v>
      </c>
      <c r="F133" t="s">
        <v>505</v>
      </c>
      <c r="G133">
        <v>415</v>
      </c>
      <c r="H133">
        <v>491</v>
      </c>
      <c r="I133">
        <v>6</v>
      </c>
      <c r="J133">
        <v>20</v>
      </c>
    </row>
    <row r="134" spans="1:10">
      <c r="A134">
        <v>10</v>
      </c>
      <c r="B134" t="s">
        <v>512</v>
      </c>
      <c r="C134" s="6">
        <v>31</v>
      </c>
      <c r="D134">
        <v>14</v>
      </c>
      <c r="E134" t="str">
        <f t="shared" si="22"/>
        <v>T</v>
      </c>
      <c r="F134" t="s">
        <v>65</v>
      </c>
      <c r="G134">
        <v>378</v>
      </c>
      <c r="H134">
        <v>229</v>
      </c>
      <c r="I134">
        <v>4</v>
      </c>
      <c r="J134" t="s">
        <v>502</v>
      </c>
    </row>
    <row r="135" spans="1:10">
      <c r="A135">
        <v>11</v>
      </c>
      <c r="B135" t="s">
        <v>513</v>
      </c>
      <c r="C135" s="6">
        <v>61</v>
      </c>
      <c r="D135">
        <v>3</v>
      </c>
      <c r="E135" t="str">
        <f t="shared" si="22"/>
        <v>T</v>
      </c>
      <c r="F135" t="s">
        <v>65</v>
      </c>
      <c r="G135">
        <v>662</v>
      </c>
      <c r="H135">
        <v>216</v>
      </c>
      <c r="I135">
        <v>4</v>
      </c>
      <c r="J135" t="s">
        <v>502</v>
      </c>
    </row>
    <row r="136" spans="1:10">
      <c r="A136">
        <v>12</v>
      </c>
      <c r="B136" t="s">
        <v>514</v>
      </c>
      <c r="C136" s="6">
        <v>34</v>
      </c>
      <c r="D136">
        <v>10</v>
      </c>
      <c r="E136" t="str">
        <f t="shared" si="22"/>
        <v>T</v>
      </c>
      <c r="F136" t="s">
        <v>505</v>
      </c>
      <c r="G136">
        <v>469</v>
      </c>
      <c r="H136">
        <v>207</v>
      </c>
      <c r="I136">
        <v>4</v>
      </c>
      <c r="J136" t="s">
        <v>502</v>
      </c>
    </row>
    <row r="137" spans="1:10">
      <c r="A137">
        <v>13</v>
      </c>
      <c r="B137" t="s">
        <v>515</v>
      </c>
      <c r="C137" s="6">
        <v>38</v>
      </c>
      <c r="D137">
        <v>3</v>
      </c>
      <c r="E137" t="str">
        <f t="shared" si="22"/>
        <v>T</v>
      </c>
      <c r="F137" t="s">
        <v>66</v>
      </c>
      <c r="G137">
        <v>331</v>
      </c>
      <c r="H137">
        <v>214</v>
      </c>
      <c r="I137">
        <v>1</v>
      </c>
      <c r="J137">
        <v>7</v>
      </c>
    </row>
    <row r="138" spans="1:10">
      <c r="A138">
        <v>14</v>
      </c>
      <c r="B138" t="s">
        <v>516</v>
      </c>
      <c r="C138" s="6">
        <v>24</v>
      </c>
      <c r="D138">
        <v>6</v>
      </c>
      <c r="E138" t="str">
        <f t="shared" si="22"/>
        <v>T</v>
      </c>
      <c r="F138" t="s">
        <v>66</v>
      </c>
      <c r="G138">
        <v>188</v>
      </c>
      <c r="H138">
        <v>261</v>
      </c>
      <c r="I138">
        <v>1</v>
      </c>
      <c r="J138">
        <v>4</v>
      </c>
    </row>
  </sheetData>
  <autoFilter ref="A1:B122" xr:uid="{ADECBB2A-8D07-1249-B609-433619F79225}"/>
  <sortState xmlns:xlrd2="http://schemas.microsoft.com/office/spreadsheetml/2017/richdata2" ref="A2:F112">
    <sortCondition ref="B1:B91" customList="January,February,March,April,May,June,July,August,September,October,November,December"/>
  </sortState>
  <hyperlinks>
    <hyperlink ref="J2" r:id="rId1" display="http://www.cfbstats.com/2017/player/147/1078494/index.html" xr:uid="{CD45277A-10AD-4BC6-96F3-11F8DE889780}"/>
    <hyperlink ref="J4" r:id="rId2" display="http://www.cfbstats.com/2017/player/147/1070288/index.html" xr:uid="{D59E1D13-37BF-4DDE-8D43-527B3AAB566F}"/>
    <hyperlink ref="J5" r:id="rId3" display="http://www.cfbstats.com/2017/player/147/1070281/index.html" xr:uid="{01F6FD40-4174-48EF-B056-C2D10D1ED77F}"/>
    <hyperlink ref="J10" r:id="rId4" display="http://www.cfbstats.com/2017/player/147/1070283/index.html" xr:uid="{56D7D890-BB4E-4D14-9537-FCB05434A616}"/>
    <hyperlink ref="J11" r:id="rId5" display="http://www.cfbstats.com/2017/player/147/1070270/index.html" xr:uid="{4C5500A5-EEDB-4E30-B086-B357022F83B5}"/>
    <hyperlink ref="J12" r:id="rId6" display="http://www.cfbstats.com/2017/player/147/1070286/index.html" xr:uid="{F6B00DF2-3B1C-4FB5-B9A5-A104D73BE0E4}"/>
    <hyperlink ref="J13" r:id="rId7" display="http://www.cfbstats.com/2017/player/147/1054820/index.html" xr:uid="{B8072F88-B467-48F3-B0A5-BAB8D465D5B3}"/>
    <hyperlink ref="J15" r:id="rId8" display="http://www.cfbstats.com/2017/player/147/1078486/index.html" xr:uid="{5ED1C868-B430-4257-A35F-DEC6237AB77D}"/>
    <hyperlink ref="J16" r:id="rId9" display="http://www.cfbstats.com/2017/player/147/1078484/index.html" xr:uid="{3E48BFB3-3397-4259-82FF-6953EAF3B324}"/>
    <hyperlink ref="J17" r:id="rId10" display="http://www.cfbstats.com/2017/player/147/1062724/index.html" xr:uid="{7E8F1120-9AFE-41B6-BED5-F3783FBCA468}"/>
    <hyperlink ref="J18" r:id="rId11" display="http://www.cfbstats.com/2017/player/147/1078464/index.html" xr:uid="{ECDA1E0B-4F46-4973-ABCF-D074D134F80E}"/>
    <hyperlink ref="J19" r:id="rId12" display="http://www.cfbstats.com/2017/player/147/1093581/index.html" xr:uid="{DD6412E2-59AC-434A-8166-201BC598C0D8}"/>
    <hyperlink ref="J20" r:id="rId13" display="http://www.cfbstats.com/2017/player/147/1070292/index.html" xr:uid="{2053E842-2C7B-4DFA-B4FF-3D10DE3942E2}"/>
    <hyperlink ref="J24" r:id="rId14" display="http://www.cfbstats.com/2017/player/147/1070274/index.html" xr:uid="{2B774CFB-728B-4E2A-8709-46FA92501249}"/>
    <hyperlink ref="J25" r:id="rId15" display="http://www.cfbstats.com/2017/player/147/1070276/index.html" xr:uid="{FB7B8CE1-6DAC-4A8D-94A8-D99E28019E02}"/>
    <hyperlink ref="J28" r:id="rId16" display="http://www.cfbstats.com/2017/player/147/1054818/index.html" xr:uid="{4AA2C564-2F40-4F10-BAA0-2628698A661C}"/>
    <hyperlink ref="J32" r:id="rId17" display="http://www.cfbstats.com/2017/player/147/1086456/index.html" xr:uid="{13BA2BBB-C8E6-424C-9143-AC8F207D3AB9}"/>
    <hyperlink ref="J34" r:id="rId18" display="http://www.cfbstats.com/2017/player/147/1078487/index.html" xr:uid="{8D08668E-A1B6-4665-A2FF-565E63CE52BC}"/>
    <hyperlink ref="J35" r:id="rId19" display="http://www.cfbstats.com/2017/player/147/1070304/index.html" xr:uid="{3891E2D8-00D6-403A-860B-026622F1A597}"/>
    <hyperlink ref="J36" r:id="rId20" display="http://www.cfbstats.com/2017/player/147/1070291/index.html" xr:uid="{FD71A60E-C1E2-4504-A5BD-7B1066857493}"/>
    <hyperlink ref="J37" r:id="rId21" display="http://www.cfbstats.com/2017/player/147/1086445/index.html" xr:uid="{5A16C1FE-85B7-459C-AFFB-CEF5CF4AEC52}"/>
    <hyperlink ref="J38" r:id="rId22" display="http://www.cfbstats.com/2017/player/147/1062725/index.html" xr:uid="{34D920CD-2E17-4D0B-AC3E-C6DC01158251}"/>
    <hyperlink ref="J42" r:id="rId23" display="http://www.cfbstats.com/2017/player/147/1054823/index.html" xr:uid="{7F533E9F-E4B3-45D1-857C-823F79AEA184}"/>
    <hyperlink ref="J43" r:id="rId24" display="http://www.cfbstats.com/2017/player/147/1078477/index.html" xr:uid="{5335C425-2C19-4502-8BF5-AA9B5D2228BE}"/>
    <hyperlink ref="J44" r:id="rId25" display="http://www.cfbstats.com/2017/player/147/1062729/index.html" xr:uid="{B9DBD285-1385-4A53-967A-573666FE6570}"/>
    <hyperlink ref="J45" r:id="rId26" display="http://www.cfbstats.com/2017/player/147/1062736/index.html" xr:uid="{ECDDE64E-EE91-4EA5-9776-CD1404177473}"/>
    <hyperlink ref="J46" r:id="rId27" display="http://www.cfbstats.com/2017/player/147/1086454/index.html" xr:uid="{F2102C0A-EBA7-45FF-A547-7D119162F5BD}"/>
    <hyperlink ref="J48" r:id="rId28" display="http://www.cfbstats.com/2017/player/147/1086449/index.html" xr:uid="{AA090E57-9E50-43A1-8C19-D1CA9E0589F6}"/>
    <hyperlink ref="J49" r:id="rId29" display="http://www.cfbstats.com/2017/player/147/1070302/index.html" xr:uid="{DF856846-44C9-475A-82C2-ACC9A1755C58}"/>
    <hyperlink ref="J50" r:id="rId30" display="http://www.cfbstats.com/2017/player/147/1070296/index.html" xr:uid="{76436172-686A-41F6-9B8A-6D23016C0598}"/>
    <hyperlink ref="J51" r:id="rId31" display="http://www.cfbstats.com/2017/player/147/1070299/index.html" xr:uid="{15019F97-9F13-4166-A6E0-717E851E6107}"/>
    <hyperlink ref="J55" r:id="rId32" display="http://www.cfbstats.com/2017/player/147/1070271/index.html" xr:uid="{6810B3ED-9D3B-42B2-9F50-FFD7404881E0}"/>
    <hyperlink ref="J56" r:id="rId33" display="http://www.cfbstats.com/2017/player/147/1086442/index.html" xr:uid="{427CB78C-90E0-4DE3-AE50-439CB729DFE2}"/>
    <hyperlink ref="J57" r:id="rId34" display="http://www.cfbstats.com/2017/player/147/1070284/index.html" xr:uid="{CCB40951-C0C6-49C4-8F78-47A80344A599}"/>
    <hyperlink ref="J58" r:id="rId35" display="http://www.cfbstats.com/2017/player/147/1062726/index.html" xr:uid="{9E4B68D2-2A06-4A1E-A859-EC77DA0914C4}"/>
    <hyperlink ref="J59" r:id="rId36" display="http://www.cfbstats.com/2017/player/147/1078468/index.html" xr:uid="{CAA725EF-BD35-4AD5-B63C-D1E25148C707}"/>
    <hyperlink ref="J60" r:id="rId37" display="http://www.cfbstats.com/2017/player/147/1078500/index.html" xr:uid="{23FCAC33-790E-412F-8350-86BCD4F82EDD}"/>
    <hyperlink ref="J62" r:id="rId38" display="http://www.cfbstats.com/2017/player/147/1078492/index.html" xr:uid="{0B866B21-9B36-4EA5-AE21-75C49C829C69}"/>
    <hyperlink ref="J63" r:id="rId39" display="http://www.cfbstats.com/2017/player/147/1078498/index.html" xr:uid="{38E0DF62-7FAE-421F-8163-6083822D88AA}"/>
    <hyperlink ref="J64" r:id="rId40" display="http://www.cfbstats.com/2017/player/147/1078478/index.html" xr:uid="{5A887549-11EA-4C2D-A321-A0DF71333670}"/>
    <hyperlink ref="J67" r:id="rId41" display="http://www.cfbstats.com/2017/player/147/1092217/index.html" xr:uid="{6FBD3F28-E97F-41C0-91EA-8AD3C24AE8D4}"/>
    <hyperlink ref="J68" r:id="rId42" display="http://www.cfbstats.com/2017/player/147/1070293/index.html" xr:uid="{974687EA-9FBB-4999-8299-782D6926E156}"/>
    <hyperlink ref="J71" r:id="rId43" display="http://www.cfbstats.com/2017/player/147/1078488/index.html" xr:uid="{87373AF5-D2A4-4A6B-9C27-E5C6BA4B194B}"/>
    <hyperlink ref="J72" r:id="rId44" display="http://www.cfbstats.com/2017/player/147/1078479/index.html" xr:uid="{A656EFF1-D19B-481F-A5DB-6150C2548ED1}"/>
    <hyperlink ref="J73" r:id="rId45" display="http://www.cfbstats.com/2017/player/147/1070289/index.html" xr:uid="{0354876B-AFAE-4864-A8BA-04F61F2E6CF2}"/>
    <hyperlink ref="J74" r:id="rId46" display="http://www.cfbstats.com/2017/player/147/1054828/index.html" xr:uid="{76B7ED1E-76B0-4051-9035-BF229F3FA7DA}"/>
    <hyperlink ref="J75" r:id="rId47" display="http://www.cfbstats.com/2017/player/147/1078482/index.html" xr:uid="{F6EE9D08-3C46-42A0-BFDB-A9C8AC3F2012}"/>
    <hyperlink ref="J78" r:id="rId48" display="http://www.cfbstats.com/2017/player/147/1078499/index.html" xr:uid="{0CE957A8-0149-4FF0-920E-1AE1EEB99619}"/>
    <hyperlink ref="J80" r:id="rId49" display="http://www.cfbstats.com/2017/player/147/1078483/index.html" xr:uid="{92A81F1E-20C6-423F-8E10-49E976413AF2}"/>
    <hyperlink ref="J83" r:id="rId50" display="http://www.cfbstats.com/2017/player/147/1062732/index.html" xr:uid="{D58317C1-2143-4FF3-B2CD-D69326400294}"/>
    <hyperlink ref="J84" r:id="rId51" display="http://www.cfbstats.com/2017/player/147/1078485/index.html" xr:uid="{BD60F5D8-2DC5-4BE1-B103-FBCA2F4F8F5B}"/>
    <hyperlink ref="J86" r:id="rId52" display="http://www.cfbstats.com/2017/player/147/1062727/index.html" xr:uid="{13CBAFAB-F9C8-4C55-9D75-9237A4B66278}"/>
    <hyperlink ref="J87" r:id="rId53" display="http://www.cfbstats.com/2017/player/147/1062738/index.html" xr:uid="{32E56864-2531-42FD-90F8-91BCF8ACD82D}"/>
    <hyperlink ref="J88" r:id="rId54" display="http://www.cfbstats.com/2017/player/147/1062739/index.html" xr:uid="{AB084079-74A4-4864-AFF2-A694D885F656}"/>
    <hyperlink ref="J89" r:id="rId55" display="http://www.cfbstats.com/2017/player/147/1086453/index.html" xr:uid="{DA41EA51-2642-4F03-95B7-B2D148505EB1}"/>
    <hyperlink ref="J91" r:id="rId56" display="http://www.cfbstats.com/2017/player/147/1086459/index.html" xr:uid="{FE98DAC7-2BE7-4038-A8FB-FAC1F3113D3E}"/>
    <hyperlink ref="J92" r:id="rId57" display="http://www.cfbstats.com/2017/player/147/1069387/index.html" xr:uid="{A56A7D75-C150-4082-BCDD-A4DEF788C9D3}"/>
    <hyperlink ref="J93" r:id="rId58" display="http://www.cfbstats.com/2017/player/147/1078473/index.html" xr:uid="{F64D8A64-F280-4D40-B1A0-B37DD892DDAC}"/>
    <hyperlink ref="J94" r:id="rId59" display="http://www.cfbstats.com/2017/player/147/1078466/index.html" xr:uid="{6F82E798-2FEC-4506-A8C6-797FC0591365}"/>
    <hyperlink ref="J96" r:id="rId60" display="http://www.cfbstats.com/2017/player/147/1078489/index.html" xr:uid="{66EFFE12-34A1-4BE2-BF11-7D03A2D2DA2D}"/>
    <hyperlink ref="J97" r:id="rId61" display="http://www.cfbstats.com/2017/player/147/1062718/index.html" xr:uid="{C92F8AC8-AF75-474D-975B-13930E0A5AEA}"/>
    <hyperlink ref="J98" r:id="rId62" display="http://www.cfbstats.com/2017/player/147/1070275/index.html" xr:uid="{EA6285F2-2860-481F-8733-620B4D130314}"/>
    <hyperlink ref="J99" r:id="rId63" display="http://www.cfbstats.com/2017/player/147/1078463/index.html" xr:uid="{1C86C39E-D7D8-4EFA-A6B8-C455D08C5480}"/>
    <hyperlink ref="J100" r:id="rId64" display="http://www.cfbstats.com/2017/player/147/1070272/index.html" xr:uid="{073F8887-12BD-49D4-AB2A-C9D579FE8D5F}"/>
    <hyperlink ref="J102" r:id="rId65" display="http://www.cfbstats.com/2017/player/147/1062733/index.html" xr:uid="{7948E34D-B02B-4A26-A73D-F6F378AD6C3D}"/>
    <hyperlink ref="J103" r:id="rId66" display="http://www.cfbstats.com/2017/player/147/1070279/index.html" xr:uid="{0CC61ABF-C5BD-455C-B40D-9EA16E81E5DC}"/>
    <hyperlink ref="J104" r:id="rId67" display="http://www.cfbstats.com/2017/player/147/1078490/index.html" xr:uid="{1EFC0A0B-3472-4A1D-955A-19F41E9670D7}"/>
    <hyperlink ref="J106" r:id="rId68" display="http://www.cfbstats.com/2017/player/147/1078467/index.html" xr:uid="{A1DCFB07-70D2-48E9-8DF7-AF2F7EFE633A}"/>
    <hyperlink ref="J107" r:id="rId69" display="http://www.cfbstats.com/2017/player/147/1086443/index.html" xr:uid="{12786C1F-65E2-4A1E-975B-0DAA0F640131}"/>
    <hyperlink ref="J108" r:id="rId70" display="http://www.cfbstats.com/2017/player/147/1086455/index.html" xr:uid="{859CAE36-57F9-41CD-961B-C8CF57235214}"/>
    <hyperlink ref="J109" r:id="rId71" display="http://www.cfbstats.com/2017/player/147/1070301/index.html" xr:uid="{5967F0BE-9C5A-41F2-A720-91E6D642C35B}"/>
    <hyperlink ref="J110" r:id="rId72" display="http://www.cfbstats.com/2017/player/147/1062719/index.html" xr:uid="{FD581719-3BF8-4A61-8191-BD66845135E6}"/>
    <hyperlink ref="J111" r:id="rId73" display="http://www.cfbstats.com/2017/player/147/1070294/index.html" xr:uid="{0EB21A87-83D6-4FC1-B475-24512708389F}"/>
    <hyperlink ref="J112" r:id="rId74" display="http://www.cfbstats.com/2017/player/147/1078469/index.html" xr:uid="{D659BA31-3B31-4B88-A25C-5E919766E981}"/>
    <hyperlink ref="J113" r:id="rId75" display="http://www.cfbstats.com/2017/player/147/1078497/index.html" xr:uid="{F4FFC77C-B234-40A0-8AFE-FABAFE12571F}"/>
    <hyperlink ref="J114" r:id="rId76" display="http://www.cfbstats.com/2017/player/147/1078491/index.html" xr:uid="{55495F2E-251A-48AF-80BF-7FC9979D4E1D}"/>
    <hyperlink ref="J116" r:id="rId77" display="http://www.cfbstats.com/2017/player/147/1078481/index.html" xr:uid="{1CE0A7E6-635E-462D-BFB8-74542DE67689}"/>
    <hyperlink ref="J117" r:id="rId78" display="http://www.cfbstats.com/2017/player/147/1070277/index.html" xr:uid="{0A2665AA-7715-4D7F-A56C-3B867BD6F666}"/>
    <hyperlink ref="J119" r:id="rId79" display="http://www.cfbstats.com/2017/player/147/1070273/index.html" xr:uid="{13EE1199-5178-4720-B014-6A4F31255361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DE190-3B33-E643-BE26-E876BF115F0E}">
  <dimension ref="A1:BR132"/>
  <sheetViews>
    <sheetView tabSelected="1" topLeftCell="A86" workbookViewId="0">
      <selection activeCell="H94" sqref="H94"/>
    </sheetView>
  </sheetViews>
  <sheetFormatPr defaultColWidth="11" defaultRowHeight="15.75"/>
  <cols>
    <col min="1" max="1" width="15.625" bestFit="1" customWidth="1"/>
  </cols>
  <sheetData>
    <row r="1" spans="1:70" ht="36">
      <c r="A1" s="11" t="s">
        <v>9</v>
      </c>
      <c r="O1" s="9" t="s">
        <v>49</v>
      </c>
      <c r="AA1" s="9" t="s">
        <v>48</v>
      </c>
      <c r="AP1" s="10" t="s">
        <v>50</v>
      </c>
      <c r="BG1" s="8" t="s">
        <v>71</v>
      </c>
    </row>
    <row r="2" spans="1:70">
      <c r="A2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5" t="s">
        <v>6</v>
      </c>
      <c r="G2" s="15" t="s">
        <v>7</v>
      </c>
      <c r="H2" s="15" t="s">
        <v>0</v>
      </c>
      <c r="I2" s="15" t="s">
        <v>8</v>
      </c>
      <c r="J2" s="15" t="s">
        <v>46</v>
      </c>
      <c r="K2" s="15" t="s">
        <v>35</v>
      </c>
      <c r="L2" s="15" t="s">
        <v>33</v>
      </c>
      <c r="M2" s="15" t="s">
        <v>34</v>
      </c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</row>
    <row r="3" spans="1:70">
      <c r="A3" s="1" t="s">
        <v>96</v>
      </c>
      <c r="B3" s="16" t="s">
        <v>401</v>
      </c>
      <c r="C3" s="1" t="e">
        <f>VLOOKUP(B3,$O$4:$Y$11,3,FALSE)</f>
        <v>#N/A</v>
      </c>
      <c r="D3" s="1" t="e">
        <f>VLOOKUP(B3,$O$4:$Y$11,4,FALSE)</f>
        <v>#N/A</v>
      </c>
      <c r="E3" s="1" t="e">
        <f>VLOOKUP(B3,$O$4:$Y$11,5,FALSE)</f>
        <v>#N/A</v>
      </c>
      <c r="F3" s="1" t="e">
        <f>VLOOKUP(B3,$O$4:$Y$11,6,FALSE)</f>
        <v>#N/A</v>
      </c>
      <c r="G3" s="1" t="e">
        <f>VLOOKUP(B3,$O$4:$Y$11,7,FALSE)</f>
        <v>#N/A</v>
      </c>
      <c r="H3" s="1" t="e">
        <f>VLOOKUP(B3,$O$4:$Y$11,9,FALSE)</f>
        <v>#N/A</v>
      </c>
      <c r="I3" s="1" t="e">
        <f>VLOOKUP(B3,$O$4:$Y$11,10,FALSE)</f>
        <v>#N/A</v>
      </c>
      <c r="J3" s="1" t="e">
        <f>VLOOKUP(B3,$O$4:$Y$11,11,FALSE)</f>
        <v>#N/A</v>
      </c>
      <c r="K3" s="1" t="e">
        <f>VLOOKUP(B3,$AA$4:$AN$36,3,FALSE)</f>
        <v>#N/A</v>
      </c>
      <c r="L3" s="1" t="e">
        <f>VLOOKUP(B3,$AA$4:$AN$36,4,FALSE)</f>
        <v>#N/A</v>
      </c>
      <c r="M3" s="1" t="e">
        <f>VLOOKUP(B3,$AA$4:$AN$36,6,FALSE)</f>
        <v>#N/A</v>
      </c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</row>
    <row r="4" spans="1:70">
      <c r="A4" s="1" t="s">
        <v>96</v>
      </c>
      <c r="B4" s="16" t="s">
        <v>402</v>
      </c>
      <c r="C4" s="1" t="e">
        <f>VLOOKUP(B4,$O$4:$Y$11,3,FALSE)</f>
        <v>#N/A</v>
      </c>
      <c r="D4" s="1" t="e">
        <f>VLOOKUP(B4,$O$4:$Y$11,4,FALSE)</f>
        <v>#N/A</v>
      </c>
      <c r="E4" s="1" t="e">
        <f>VLOOKUP(B4,$O$4:$Y$11,5,FALSE)</f>
        <v>#N/A</v>
      </c>
      <c r="F4" s="1" t="e">
        <f>VLOOKUP(B4,$O$4:$Y$11,6,FALSE)</f>
        <v>#N/A</v>
      </c>
      <c r="G4" s="1" t="e">
        <f>VLOOKUP(B4,$O$4:$Y$11,7,FALSE)</f>
        <v>#N/A</v>
      </c>
      <c r="H4" s="1" t="e">
        <f>VLOOKUP(B4,$O$4:$Y$11,9,FALSE)</f>
        <v>#N/A</v>
      </c>
      <c r="I4" s="1" t="e">
        <f>VLOOKUP(B4,$O$4:$Y$11,10,FALSE)</f>
        <v>#N/A</v>
      </c>
      <c r="J4" s="1" t="e">
        <f>VLOOKUP(B4,$O$4:$Y$11,11,FALSE)</f>
        <v>#N/A</v>
      </c>
      <c r="K4" s="1" t="e">
        <f t="shared" ref="K4:K7" si="0">VLOOKUP(B4,$AA$4:$AN$36,3,FALSE)</f>
        <v>#N/A</v>
      </c>
      <c r="L4" s="1" t="e">
        <f t="shared" ref="L4:L6" si="1">VLOOKUP(B4,$AA$4:$AN$36,4,FALSE)</f>
        <v>#N/A</v>
      </c>
      <c r="M4" s="1" t="e">
        <f t="shared" ref="M4:M7" si="2">VLOOKUP(B4,$AA$4:$AN$36,6,FALSE)</f>
        <v>#N/A</v>
      </c>
      <c r="O4" s="15"/>
      <c r="P4" s="1"/>
      <c r="Q4" s="1"/>
      <c r="R4" s="1"/>
      <c r="S4" s="1"/>
      <c r="T4" s="1"/>
      <c r="U4" s="1"/>
      <c r="V4" s="1"/>
      <c r="W4" s="1"/>
      <c r="X4" s="1"/>
      <c r="Y4" s="1"/>
      <c r="AA4" s="15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P4" s="15"/>
      <c r="AQ4" s="1"/>
      <c r="AR4" s="1"/>
      <c r="AS4" s="1"/>
      <c r="AT4" s="1"/>
      <c r="AU4" s="1"/>
      <c r="AV4" s="1"/>
      <c r="AW4" s="7"/>
      <c r="AX4" s="7"/>
      <c r="AY4" s="7"/>
      <c r="AZ4" s="7"/>
      <c r="BA4" s="7"/>
      <c r="BB4" s="7"/>
      <c r="BC4" s="7"/>
      <c r="BD4" s="7"/>
      <c r="BE4" s="7"/>
      <c r="BG4" s="15"/>
      <c r="BH4" s="1"/>
      <c r="BI4" s="1"/>
      <c r="BJ4" s="1"/>
      <c r="BK4" s="1"/>
      <c r="BL4" s="1"/>
      <c r="BM4" s="1"/>
      <c r="BN4" s="1"/>
      <c r="BO4" s="1"/>
      <c r="BP4" s="7"/>
      <c r="BQ4" s="7"/>
      <c r="BR4" s="7"/>
    </row>
    <row r="5" spans="1:70">
      <c r="A5" s="1" t="s">
        <v>96</v>
      </c>
      <c r="B5" s="16" t="s">
        <v>403</v>
      </c>
      <c r="C5" s="1" t="e">
        <f>VLOOKUP(B5,$O$4:$Y$11,3,FALSE)</f>
        <v>#N/A</v>
      </c>
      <c r="D5" s="1" t="e">
        <f>VLOOKUP(B5,$O$4:$Y$11,4,FALSE)</f>
        <v>#N/A</v>
      </c>
      <c r="E5" s="1" t="e">
        <f>VLOOKUP(B5,$O$4:$Y$11,5,FALSE)</f>
        <v>#N/A</v>
      </c>
      <c r="F5" s="1" t="e">
        <f>VLOOKUP(B5,$O$4:$Y$11,6,FALSE)</f>
        <v>#N/A</v>
      </c>
      <c r="G5" s="1" t="e">
        <f>VLOOKUP(B5,$O$4:$Y$11,7,FALSE)</f>
        <v>#N/A</v>
      </c>
      <c r="H5" s="1" t="e">
        <f>VLOOKUP(B5,$O$4:$Y$11,9,FALSE)</f>
        <v>#N/A</v>
      </c>
      <c r="I5" s="1" t="e">
        <f>VLOOKUP(B5,$O$4:$Y$11,10,FALSE)</f>
        <v>#N/A</v>
      </c>
      <c r="J5" s="1" t="e">
        <f>VLOOKUP(B5,$O$4:$Y$11,11,FALSE)</f>
        <v>#N/A</v>
      </c>
      <c r="K5" s="1" t="e">
        <f t="shared" si="0"/>
        <v>#N/A</v>
      </c>
      <c r="L5" s="1" t="e">
        <f t="shared" si="1"/>
        <v>#N/A</v>
      </c>
      <c r="M5" s="1" t="e">
        <f t="shared" si="2"/>
        <v>#N/A</v>
      </c>
      <c r="O5" s="15"/>
      <c r="P5" s="1"/>
      <c r="Q5" s="1"/>
      <c r="R5" s="1"/>
      <c r="S5" s="1"/>
      <c r="T5" s="1"/>
      <c r="U5" s="1"/>
      <c r="V5" s="1"/>
      <c r="W5" s="1"/>
      <c r="X5" s="1"/>
      <c r="Y5" s="1"/>
      <c r="AA5" s="15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P5" s="15"/>
      <c r="AQ5" s="1"/>
      <c r="AR5" s="1"/>
      <c r="AS5" s="1"/>
      <c r="AT5" s="1"/>
      <c r="AU5" s="1"/>
      <c r="AV5" s="1"/>
      <c r="AW5" s="7"/>
      <c r="AX5" s="7"/>
      <c r="AY5" s="7"/>
      <c r="AZ5" s="7"/>
      <c r="BA5" s="7"/>
      <c r="BB5" s="7"/>
      <c r="BC5" s="7"/>
      <c r="BD5" s="7"/>
      <c r="BE5" s="1"/>
      <c r="BG5" s="15"/>
      <c r="BH5" s="1"/>
      <c r="BI5" s="7"/>
      <c r="BJ5" s="7"/>
      <c r="BK5" s="7"/>
      <c r="BL5" s="7"/>
      <c r="BM5" s="7"/>
      <c r="BN5" s="7"/>
      <c r="BO5" s="7"/>
      <c r="BP5" s="1"/>
      <c r="BQ5" s="1"/>
      <c r="BR5" s="1"/>
    </row>
    <row r="6" spans="1:70">
      <c r="A6" s="1" t="s">
        <v>96</v>
      </c>
      <c r="B6" s="16" t="s">
        <v>404</v>
      </c>
      <c r="C6" s="1" t="e">
        <f>VLOOKUP(B6,$O$4:$Y$11,3,FALSE)</f>
        <v>#N/A</v>
      </c>
      <c r="D6" s="1" t="e">
        <f>VLOOKUP(B6,$O$4:$Y$11,4,FALSE)</f>
        <v>#N/A</v>
      </c>
      <c r="E6" s="1" t="e">
        <f>VLOOKUP(B6,$O$4:$Y$11,5,FALSE)</f>
        <v>#N/A</v>
      </c>
      <c r="F6" s="1" t="e">
        <f>VLOOKUP(B6,$O$4:$Y$11,6,FALSE)</f>
        <v>#N/A</v>
      </c>
      <c r="G6" s="1" t="e">
        <f>VLOOKUP(B6,$O$4:$Y$11,7,FALSE)</f>
        <v>#N/A</v>
      </c>
      <c r="H6" s="1" t="e">
        <f>VLOOKUP(B6,$O$4:$Y$11,9,FALSE)</f>
        <v>#N/A</v>
      </c>
      <c r="I6" s="1" t="e">
        <f>VLOOKUP(B6,$O$4:$Y$11,10,FALSE)</f>
        <v>#N/A</v>
      </c>
      <c r="J6" s="1" t="e">
        <f>VLOOKUP(B6,$O$4:$Y$11,11,FALSE)</f>
        <v>#N/A</v>
      </c>
      <c r="K6" s="1" t="e">
        <f t="shared" si="0"/>
        <v>#N/A</v>
      </c>
      <c r="L6" s="1" t="e">
        <f t="shared" si="1"/>
        <v>#N/A</v>
      </c>
      <c r="M6" s="1" t="e">
        <f t="shared" si="2"/>
        <v>#N/A</v>
      </c>
      <c r="O6" s="15"/>
      <c r="P6" s="1"/>
      <c r="Q6" s="1"/>
      <c r="R6" s="1"/>
      <c r="S6" s="1"/>
      <c r="T6" s="1"/>
      <c r="U6" s="1"/>
      <c r="V6" s="1"/>
      <c r="W6" s="1"/>
      <c r="X6" s="1"/>
      <c r="Y6" s="1"/>
      <c r="AA6" s="15"/>
      <c r="AB6" s="1"/>
      <c r="AC6" s="1"/>
      <c r="AD6" s="1"/>
      <c r="AE6" s="1"/>
      <c r="AF6" s="1"/>
      <c r="AG6" s="7"/>
      <c r="AH6" s="7"/>
      <c r="AI6" s="7"/>
      <c r="AJ6" s="7"/>
      <c r="AK6" s="1"/>
      <c r="AL6" s="1"/>
      <c r="AM6" s="1"/>
      <c r="AN6" s="1"/>
      <c r="AP6" s="15"/>
      <c r="AQ6" s="1"/>
      <c r="AR6" s="1"/>
      <c r="AS6" s="1"/>
      <c r="AT6" s="1"/>
      <c r="AU6" s="1"/>
      <c r="AV6" s="1"/>
      <c r="AW6" s="7"/>
      <c r="AX6" s="7"/>
      <c r="AY6" s="7"/>
      <c r="AZ6" s="7"/>
      <c r="BA6" s="7"/>
      <c r="BB6" s="7"/>
      <c r="BC6" s="7"/>
      <c r="BD6" s="7"/>
      <c r="BE6" s="7"/>
      <c r="BG6" s="15"/>
      <c r="BH6" s="1"/>
      <c r="BI6" s="7"/>
      <c r="BJ6" s="7"/>
      <c r="BK6" s="7"/>
      <c r="BL6" s="7"/>
      <c r="BM6" s="7"/>
      <c r="BN6" s="7"/>
      <c r="BO6" s="7"/>
      <c r="BP6" s="1"/>
      <c r="BQ6" s="1"/>
      <c r="BR6" s="1"/>
    </row>
    <row r="7" spans="1:70" ht="25.5">
      <c r="A7" s="1" t="s">
        <v>96</v>
      </c>
      <c r="B7" s="16" t="s">
        <v>405</v>
      </c>
      <c r="C7" s="1" t="e">
        <f>VLOOKUP(B7,$O$4:$Y$11,3,FALSE)</f>
        <v>#N/A</v>
      </c>
      <c r="D7" s="1" t="e">
        <f>VLOOKUP(B7,$O$4:$Y$11,4,FALSE)</f>
        <v>#N/A</v>
      </c>
      <c r="E7" s="1" t="e">
        <f>VLOOKUP(B7,$O$4:$Y$11,5,FALSE)</f>
        <v>#N/A</v>
      </c>
      <c r="F7" s="1" t="e">
        <f>VLOOKUP(B7,$O$4:$Y$11,6,FALSE)</f>
        <v>#N/A</v>
      </c>
      <c r="G7" s="1" t="e">
        <f>VLOOKUP(B7,$O$4:$Y$11,7,FALSE)</f>
        <v>#N/A</v>
      </c>
      <c r="H7" s="1" t="e">
        <f>VLOOKUP(B7,$O$4:$Y$11,9,FALSE)</f>
        <v>#N/A</v>
      </c>
      <c r="I7" s="1" t="e">
        <f>VLOOKUP(B7,$O$4:$Y$11,10,FALSE)</f>
        <v>#N/A</v>
      </c>
      <c r="J7" s="1" t="e">
        <f>VLOOKUP(B7,$O$4:$Y$11,11,FALSE)</f>
        <v>#N/A</v>
      </c>
      <c r="K7" s="1" t="e">
        <f t="shared" si="0"/>
        <v>#N/A</v>
      </c>
      <c r="L7" s="1" t="e">
        <f>VLOOKUP(B7,$AA$4:$AN$36,4,FALSE)</f>
        <v>#N/A</v>
      </c>
      <c r="M7" s="1" t="e">
        <f t="shared" si="2"/>
        <v>#N/A</v>
      </c>
      <c r="AA7" s="15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P7" s="15"/>
      <c r="AQ7" s="1"/>
      <c r="AR7" s="1"/>
      <c r="AS7" s="1"/>
      <c r="AT7" s="1"/>
      <c r="AU7" s="1"/>
      <c r="AV7" s="1"/>
      <c r="AW7" s="7"/>
      <c r="AX7" s="7"/>
      <c r="AY7" s="7"/>
      <c r="AZ7" s="7"/>
      <c r="BA7" s="7"/>
      <c r="BB7" s="7"/>
      <c r="BC7" s="7"/>
      <c r="BD7" s="7"/>
      <c r="BE7" s="7"/>
    </row>
    <row r="8" spans="1:70">
      <c r="A8" s="1"/>
      <c r="B8" s="1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AA8" s="15"/>
      <c r="AB8" s="1"/>
      <c r="AC8" s="1"/>
      <c r="AD8" s="1"/>
      <c r="AE8" s="1"/>
      <c r="AF8" s="1"/>
      <c r="AG8" s="7"/>
      <c r="AH8" s="7"/>
      <c r="AI8" s="7"/>
      <c r="AJ8" s="7"/>
      <c r="AK8" s="1"/>
      <c r="AL8" s="1"/>
      <c r="AM8" s="1"/>
      <c r="AN8" s="1"/>
      <c r="AP8" s="15"/>
      <c r="AQ8" s="1"/>
      <c r="AR8" s="1"/>
      <c r="AS8" s="1"/>
      <c r="AT8" s="1"/>
      <c r="AU8" s="1"/>
      <c r="AV8" s="1"/>
      <c r="AW8" s="7"/>
      <c r="AX8" s="7"/>
      <c r="AY8" s="7"/>
      <c r="AZ8" s="7"/>
      <c r="BA8" s="7"/>
      <c r="BB8" s="7"/>
      <c r="BC8" s="7"/>
      <c r="BD8" s="7"/>
      <c r="BE8" s="7"/>
    </row>
    <row r="9" spans="1:70">
      <c r="A9" s="1"/>
      <c r="B9" s="15"/>
      <c r="P9" s="15"/>
      <c r="Q9" s="1"/>
      <c r="R9" s="1"/>
      <c r="S9" s="1"/>
      <c r="T9" s="1"/>
      <c r="U9" s="1"/>
      <c r="V9" s="1"/>
      <c r="W9" s="1"/>
      <c r="X9" s="1"/>
      <c r="AA9" s="15"/>
      <c r="AB9" s="1"/>
      <c r="AC9" s="7"/>
      <c r="AD9" s="7"/>
      <c r="AE9" s="7"/>
      <c r="AF9" s="7"/>
      <c r="AG9" s="1"/>
      <c r="AH9" s="1"/>
      <c r="AI9" s="1"/>
      <c r="AJ9" s="1"/>
      <c r="AK9" s="1"/>
      <c r="AL9" s="1"/>
      <c r="AM9" s="1"/>
      <c r="AN9" s="1"/>
      <c r="AP9" s="15"/>
      <c r="AQ9" s="1"/>
      <c r="AR9" s="1"/>
      <c r="AS9" s="1"/>
      <c r="AT9" s="1"/>
      <c r="AU9" s="1"/>
      <c r="AV9" s="1"/>
      <c r="AW9" s="7"/>
      <c r="AX9" s="7"/>
      <c r="AY9" s="7"/>
      <c r="AZ9" s="7"/>
      <c r="BA9" s="7"/>
      <c r="BB9" s="7"/>
      <c r="BC9" s="7"/>
      <c r="BD9" s="7"/>
      <c r="BE9" s="7"/>
    </row>
    <row r="10" spans="1:70" ht="31.5">
      <c r="A10" s="14" t="s">
        <v>26</v>
      </c>
      <c r="B10" s="15"/>
      <c r="O10" s="9"/>
      <c r="P10" s="15"/>
      <c r="Q10" s="1"/>
      <c r="R10" s="1"/>
      <c r="S10" s="1"/>
      <c r="T10" s="1"/>
      <c r="U10" s="1"/>
      <c r="V10" s="1"/>
      <c r="W10" s="1"/>
      <c r="X10" s="1"/>
      <c r="AA10" s="15"/>
      <c r="AB10" s="1"/>
      <c r="AC10" s="7"/>
      <c r="AD10" s="7"/>
      <c r="AE10" s="7"/>
      <c r="AF10" s="7"/>
      <c r="AG10" s="1"/>
      <c r="AH10" s="1"/>
      <c r="AI10" s="1"/>
      <c r="AJ10" s="1"/>
      <c r="AK10" s="1"/>
      <c r="AL10" s="1"/>
      <c r="AM10" s="1"/>
      <c r="AN10" s="1"/>
      <c r="AP10" s="15"/>
      <c r="AQ10" s="1"/>
      <c r="AR10" s="1"/>
      <c r="AS10" s="1"/>
      <c r="AT10" s="1"/>
      <c r="AU10" s="1"/>
      <c r="AV10" s="1"/>
      <c r="AW10" s="7"/>
      <c r="AX10" s="7"/>
      <c r="AY10" s="7"/>
      <c r="AZ10" s="7"/>
      <c r="BA10" s="7"/>
      <c r="BB10" s="7"/>
      <c r="BC10" s="7"/>
      <c r="BD10" s="7"/>
      <c r="BE10" s="7"/>
    </row>
    <row r="11" spans="1:70">
      <c r="A11" s="7" t="s">
        <v>1</v>
      </c>
      <c r="B11" s="15" t="s">
        <v>2</v>
      </c>
      <c r="C11" t="s">
        <v>29</v>
      </c>
      <c r="D11" t="s">
        <v>6</v>
      </c>
      <c r="E11" t="s">
        <v>28</v>
      </c>
      <c r="F11" t="s">
        <v>0</v>
      </c>
      <c r="G11" t="s">
        <v>30</v>
      </c>
      <c r="H11" t="s">
        <v>32</v>
      </c>
      <c r="I11" t="s">
        <v>31</v>
      </c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P11" s="15"/>
      <c r="AQ11" s="1"/>
      <c r="AR11" s="1"/>
      <c r="AS11" s="1"/>
      <c r="AT11" s="1"/>
      <c r="AU11" s="1"/>
      <c r="AV11" s="1"/>
      <c r="AW11" s="7"/>
      <c r="AX11" s="7"/>
      <c r="AY11" s="7"/>
      <c r="AZ11" s="7"/>
      <c r="BA11" s="7"/>
      <c r="BB11" s="7"/>
      <c r="BC11" s="7"/>
      <c r="BD11" s="7"/>
      <c r="BE11" s="7"/>
    </row>
    <row r="12" spans="1:70">
      <c r="A12" s="1" t="s">
        <v>126</v>
      </c>
      <c r="B12" s="16" t="s">
        <v>406</v>
      </c>
      <c r="C12" t="e">
        <f t="shared" ref="C12:C19" si="3">VLOOKUP(B12,$AA$4:$AN$36,3,FALSE)</f>
        <v>#N/A</v>
      </c>
      <c r="D12" t="e">
        <f t="shared" ref="D12:D19" si="4">VLOOKUP(B12,$AA$4:$AN$36,4,FALSE)</f>
        <v>#N/A</v>
      </c>
      <c r="E12" t="e">
        <f t="shared" ref="E12:E19" si="5">VLOOKUP(B12,$AA$4:$AN$36,5,FALSE)</f>
        <v>#N/A</v>
      </c>
      <c r="F12" t="e">
        <f t="shared" ref="F12:F19" si="6">VLOOKUP(B12,$AA$4:$AN$36,6,FALSE)</f>
        <v>#N/A</v>
      </c>
      <c r="G12" t="e">
        <f t="shared" ref="G12:G19" si="7">VLOOKUP(B12,$AA$4:$AN$36,7,FALSE)</f>
        <v>#N/A</v>
      </c>
      <c r="H12" t="e">
        <f t="shared" ref="H12:H19" si="8">VLOOKUP(B12,$AA$4:$AN$36,8,FALSE)</f>
        <v>#N/A</v>
      </c>
      <c r="I12" t="e">
        <f t="shared" ref="I12:I19" si="9">VLOOKUP(B12,$AA$4:$AN$36,10,FALSE)</f>
        <v>#N/A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P12" s="15"/>
      <c r="AQ12" s="1"/>
      <c r="AR12" s="1"/>
      <c r="AS12" s="1"/>
      <c r="AT12" s="1"/>
      <c r="AU12" s="1"/>
      <c r="AV12" s="1"/>
      <c r="AW12" s="7"/>
      <c r="AX12" s="7"/>
      <c r="AY12" s="7"/>
      <c r="AZ12" s="7"/>
      <c r="BA12" s="7"/>
      <c r="BB12" s="7"/>
      <c r="BC12" s="7"/>
      <c r="BD12" s="7"/>
      <c r="BE12" s="7"/>
    </row>
    <row r="13" spans="1:70">
      <c r="A13" s="1" t="s">
        <v>126</v>
      </c>
      <c r="B13" s="16" t="s">
        <v>407</v>
      </c>
      <c r="C13" t="e">
        <f t="shared" si="3"/>
        <v>#N/A</v>
      </c>
      <c r="D13" t="e">
        <f t="shared" si="4"/>
        <v>#N/A</v>
      </c>
      <c r="E13" t="e">
        <f t="shared" si="5"/>
        <v>#N/A</v>
      </c>
      <c r="F13" t="e">
        <f t="shared" si="6"/>
        <v>#N/A</v>
      </c>
      <c r="G13" t="e">
        <f t="shared" si="7"/>
        <v>#N/A</v>
      </c>
      <c r="H13" t="e">
        <f t="shared" si="8"/>
        <v>#N/A</v>
      </c>
      <c r="I13" t="e">
        <f t="shared" si="9"/>
        <v>#N/A</v>
      </c>
      <c r="O13" s="15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P13" s="15"/>
      <c r="AQ13" s="1"/>
      <c r="AR13" s="1"/>
      <c r="AS13" s="1"/>
      <c r="AT13" s="1"/>
      <c r="AU13" s="1"/>
      <c r="AV13" s="1"/>
      <c r="AW13" s="7"/>
      <c r="AX13" s="7"/>
      <c r="AY13" s="7"/>
      <c r="AZ13" s="7"/>
      <c r="BA13" s="7"/>
      <c r="BB13" s="7"/>
      <c r="BC13" s="7"/>
      <c r="BD13" s="7"/>
      <c r="BE13" s="7"/>
    </row>
    <row r="14" spans="1:70">
      <c r="A14" s="1" t="s">
        <v>126</v>
      </c>
      <c r="B14" s="16" t="s">
        <v>408</v>
      </c>
      <c r="C14" t="e">
        <f t="shared" si="3"/>
        <v>#N/A</v>
      </c>
      <c r="D14" t="e">
        <f t="shared" si="4"/>
        <v>#N/A</v>
      </c>
      <c r="E14" t="e">
        <f t="shared" si="5"/>
        <v>#N/A</v>
      </c>
      <c r="F14" t="e">
        <f t="shared" si="6"/>
        <v>#N/A</v>
      </c>
      <c r="G14" t="e">
        <f t="shared" si="7"/>
        <v>#N/A</v>
      </c>
      <c r="H14" t="e">
        <f t="shared" si="8"/>
        <v>#N/A</v>
      </c>
      <c r="I14" t="e">
        <f t="shared" si="9"/>
        <v>#N/A</v>
      </c>
      <c r="O14" s="15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P14" s="15"/>
      <c r="AQ14" s="1"/>
      <c r="AR14" s="1"/>
      <c r="AS14" s="1"/>
      <c r="AT14" s="1"/>
      <c r="AU14" s="1"/>
      <c r="AV14" s="1"/>
      <c r="AW14" s="7"/>
      <c r="AX14" s="7"/>
      <c r="AY14" s="7"/>
      <c r="AZ14" s="7"/>
      <c r="BA14" s="7"/>
      <c r="BB14" s="7"/>
      <c r="BC14" s="7"/>
      <c r="BD14" s="7"/>
      <c r="BE14" s="7"/>
    </row>
    <row r="15" spans="1:70">
      <c r="A15" s="1" t="s">
        <v>126</v>
      </c>
      <c r="B15" s="16" t="s">
        <v>409</v>
      </c>
      <c r="C15" t="e">
        <f t="shared" si="3"/>
        <v>#N/A</v>
      </c>
      <c r="D15" t="e">
        <f t="shared" si="4"/>
        <v>#N/A</v>
      </c>
      <c r="E15" t="e">
        <f t="shared" si="5"/>
        <v>#N/A</v>
      </c>
      <c r="F15" t="e">
        <f t="shared" si="6"/>
        <v>#N/A</v>
      </c>
      <c r="G15" t="e">
        <f t="shared" si="7"/>
        <v>#N/A</v>
      </c>
      <c r="H15" t="e">
        <f t="shared" si="8"/>
        <v>#N/A</v>
      </c>
      <c r="I15" t="e">
        <f t="shared" si="9"/>
        <v>#N/A</v>
      </c>
      <c r="O15" s="15"/>
      <c r="P15" s="1"/>
      <c r="Q15" s="1"/>
      <c r="R15" s="1"/>
      <c r="S15" s="1"/>
      <c r="T15" s="1"/>
      <c r="U15" s="7"/>
      <c r="V15" s="7"/>
      <c r="W15" s="7"/>
      <c r="X15" s="7"/>
      <c r="Y15" s="1"/>
      <c r="Z15" s="1"/>
      <c r="AA15" s="1"/>
      <c r="AB15" s="1"/>
      <c r="AP15" s="15"/>
      <c r="AQ15" s="1"/>
      <c r="AR15" s="1"/>
      <c r="AS15" s="1"/>
      <c r="AT15" s="1"/>
      <c r="AU15" s="1"/>
      <c r="AV15" s="1"/>
      <c r="AW15" s="7"/>
      <c r="AX15" s="7"/>
      <c r="AY15" s="7"/>
      <c r="AZ15" s="7"/>
      <c r="BA15" s="7"/>
      <c r="BB15" s="7"/>
      <c r="BC15" s="7"/>
      <c r="BD15" s="7"/>
      <c r="BE15" s="7"/>
    </row>
    <row r="16" spans="1:70">
      <c r="A16" s="1" t="s">
        <v>126</v>
      </c>
      <c r="B16" s="16" t="s">
        <v>410</v>
      </c>
      <c r="C16" t="e">
        <f t="shared" si="3"/>
        <v>#N/A</v>
      </c>
      <c r="D16" t="e">
        <f t="shared" si="4"/>
        <v>#N/A</v>
      </c>
      <c r="E16" t="e">
        <f t="shared" si="5"/>
        <v>#N/A</v>
      </c>
      <c r="F16" t="e">
        <f t="shared" si="6"/>
        <v>#N/A</v>
      </c>
      <c r="G16" t="e">
        <f t="shared" si="7"/>
        <v>#N/A</v>
      </c>
      <c r="H16" t="e">
        <f t="shared" si="8"/>
        <v>#N/A</v>
      </c>
      <c r="I16" t="e">
        <f t="shared" si="9"/>
        <v>#N/A</v>
      </c>
      <c r="O16" s="15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P16" s="15"/>
      <c r="AQ16" s="1"/>
      <c r="AR16" s="1"/>
      <c r="AS16" s="1"/>
      <c r="AT16" s="1"/>
      <c r="AU16" s="1"/>
      <c r="AV16" s="1"/>
      <c r="AW16" s="7"/>
      <c r="AX16" s="7"/>
      <c r="AY16" s="7"/>
      <c r="AZ16" s="7"/>
      <c r="BA16" s="7"/>
      <c r="BB16" s="7"/>
      <c r="BC16" s="7"/>
      <c r="BD16" s="7"/>
      <c r="BE16" s="7"/>
    </row>
    <row r="17" spans="1:57" ht="25.5">
      <c r="A17" s="1" t="s">
        <v>126</v>
      </c>
      <c r="B17" s="16" t="s">
        <v>411</v>
      </c>
      <c r="C17" t="e">
        <f t="shared" si="3"/>
        <v>#N/A</v>
      </c>
      <c r="D17" t="e">
        <f t="shared" si="4"/>
        <v>#N/A</v>
      </c>
      <c r="E17" t="e">
        <f t="shared" si="5"/>
        <v>#N/A</v>
      </c>
      <c r="F17" t="e">
        <f t="shared" si="6"/>
        <v>#N/A</v>
      </c>
      <c r="G17" t="e">
        <f t="shared" si="7"/>
        <v>#N/A</v>
      </c>
      <c r="H17" t="e">
        <f t="shared" si="8"/>
        <v>#N/A</v>
      </c>
      <c r="I17" t="e">
        <f t="shared" si="9"/>
        <v>#N/A</v>
      </c>
      <c r="O17" s="15"/>
      <c r="P17" s="1"/>
      <c r="Q17" s="1"/>
      <c r="R17" s="1"/>
      <c r="S17" s="1"/>
      <c r="T17" s="1"/>
      <c r="U17" s="7"/>
      <c r="V17" s="7"/>
      <c r="W17" s="7"/>
      <c r="X17" s="7"/>
      <c r="Y17" s="1"/>
      <c r="Z17" s="1"/>
      <c r="AA17" s="1"/>
      <c r="AB17" s="1"/>
      <c r="AP17" s="15"/>
      <c r="AQ17" s="1"/>
      <c r="AR17" s="1"/>
      <c r="AS17" s="1"/>
      <c r="AT17" s="1"/>
      <c r="AU17" s="1"/>
      <c r="AV17" s="1"/>
      <c r="AW17" s="7"/>
      <c r="AX17" s="7"/>
      <c r="AY17" s="7"/>
      <c r="AZ17" s="7"/>
      <c r="BA17" s="7"/>
      <c r="BB17" s="7"/>
      <c r="BC17" s="7"/>
      <c r="BD17" s="7"/>
      <c r="BE17" s="7"/>
    </row>
    <row r="18" spans="1:57" ht="25.5">
      <c r="A18" s="1" t="s">
        <v>126</v>
      </c>
      <c r="B18" s="16" t="s">
        <v>412</v>
      </c>
      <c r="C18" t="e">
        <f t="shared" si="3"/>
        <v>#N/A</v>
      </c>
      <c r="D18" t="e">
        <f t="shared" si="4"/>
        <v>#N/A</v>
      </c>
      <c r="E18" t="e">
        <f t="shared" si="5"/>
        <v>#N/A</v>
      </c>
      <c r="F18" t="e">
        <f t="shared" si="6"/>
        <v>#N/A</v>
      </c>
      <c r="G18" t="e">
        <f t="shared" si="7"/>
        <v>#N/A</v>
      </c>
      <c r="H18" t="e">
        <f t="shared" si="8"/>
        <v>#N/A</v>
      </c>
      <c r="I18" t="e">
        <f t="shared" si="9"/>
        <v>#N/A</v>
      </c>
      <c r="O18" s="15"/>
      <c r="P18" s="1"/>
      <c r="Q18" s="7"/>
      <c r="R18" s="7"/>
      <c r="S18" s="7"/>
      <c r="T18" s="7"/>
      <c r="U18" s="1"/>
      <c r="V18" s="1"/>
      <c r="W18" s="1"/>
      <c r="X18" s="1"/>
      <c r="Y18" s="1"/>
      <c r="Z18" s="1"/>
      <c r="AA18" s="1"/>
      <c r="AB18" s="1"/>
      <c r="AP18" s="15"/>
      <c r="AQ18" s="1"/>
      <c r="AR18" s="1"/>
      <c r="AS18" s="1"/>
      <c r="AT18" s="1"/>
      <c r="AU18" s="1"/>
      <c r="AV18" s="1"/>
      <c r="AW18" s="7"/>
      <c r="AX18" s="7"/>
      <c r="AY18" s="7"/>
      <c r="AZ18" s="7"/>
      <c r="BA18" s="7"/>
      <c r="BB18" s="7"/>
      <c r="BC18" s="7"/>
      <c r="BD18" s="7"/>
      <c r="BE18" s="1"/>
    </row>
    <row r="19" spans="1:57">
      <c r="A19" s="1" t="s">
        <v>126</v>
      </c>
      <c r="B19" s="16" t="s">
        <v>413</v>
      </c>
      <c r="C19" t="e">
        <f t="shared" si="3"/>
        <v>#N/A</v>
      </c>
      <c r="D19" t="e">
        <f t="shared" si="4"/>
        <v>#N/A</v>
      </c>
      <c r="E19" t="e">
        <f t="shared" si="5"/>
        <v>#N/A</v>
      </c>
      <c r="F19" t="e">
        <f t="shared" si="6"/>
        <v>#N/A</v>
      </c>
      <c r="G19" t="e">
        <f t="shared" si="7"/>
        <v>#N/A</v>
      </c>
      <c r="H19" t="e">
        <f t="shared" si="8"/>
        <v>#N/A</v>
      </c>
      <c r="I19" t="e">
        <f t="shared" si="9"/>
        <v>#N/A</v>
      </c>
      <c r="O19" s="15"/>
      <c r="P19" s="1"/>
      <c r="Q19" s="7"/>
      <c r="R19" s="7"/>
      <c r="S19" s="7"/>
      <c r="T19" s="7"/>
      <c r="U19" s="1"/>
      <c r="V19" s="1"/>
      <c r="W19" s="1"/>
      <c r="X19" s="1"/>
      <c r="Y19" s="1"/>
      <c r="Z19" s="1"/>
      <c r="AA19" s="1"/>
      <c r="AB19" s="1"/>
      <c r="AP19" s="15"/>
      <c r="AQ19" s="1"/>
      <c r="AR19" s="1"/>
      <c r="AS19" s="1"/>
      <c r="AT19" s="1"/>
      <c r="AU19" s="1"/>
      <c r="AV19" s="1"/>
      <c r="AW19" s="7"/>
      <c r="AX19" s="7"/>
      <c r="AY19" s="7"/>
      <c r="AZ19" s="7"/>
      <c r="BA19" s="7"/>
      <c r="BB19" s="7"/>
      <c r="BC19" s="7"/>
      <c r="BD19" s="7"/>
      <c r="BE19" s="7"/>
    </row>
    <row r="20" spans="1:57">
      <c r="A20" s="1"/>
      <c r="B20" s="15"/>
      <c r="O20" s="15"/>
      <c r="P20" s="1"/>
      <c r="Q20" s="7"/>
      <c r="R20" s="7"/>
      <c r="S20" s="7"/>
      <c r="T20" s="7"/>
      <c r="U20" s="1"/>
      <c r="V20" s="1"/>
      <c r="W20" s="1"/>
      <c r="X20" s="1"/>
      <c r="Y20" s="1"/>
      <c r="Z20" s="1"/>
      <c r="AA20" s="1"/>
      <c r="AB20" s="1"/>
      <c r="AP20" s="15"/>
      <c r="AQ20" s="1"/>
      <c r="AR20" s="1"/>
      <c r="AS20" s="1"/>
      <c r="AT20" s="1"/>
      <c r="AU20" s="1"/>
      <c r="AV20" s="1"/>
      <c r="AW20" s="7"/>
      <c r="AX20" s="7"/>
      <c r="AY20" s="7"/>
      <c r="AZ20" s="7"/>
      <c r="BA20" s="7"/>
      <c r="BB20" s="7"/>
      <c r="BC20" s="7"/>
      <c r="BD20" s="7"/>
      <c r="BE20" s="7"/>
    </row>
    <row r="21" spans="1:57">
      <c r="A21" s="1"/>
      <c r="B21" s="17"/>
      <c r="O21" s="17"/>
      <c r="P21" s="1"/>
      <c r="Q21" s="7"/>
      <c r="R21" s="7"/>
      <c r="S21" s="7"/>
      <c r="T21" s="7"/>
      <c r="U21" s="1"/>
      <c r="V21" s="1"/>
      <c r="W21" s="1"/>
      <c r="X21" s="1"/>
      <c r="Y21" s="1"/>
      <c r="Z21" s="1"/>
      <c r="AA21" s="1"/>
      <c r="AB21" s="1"/>
      <c r="AP21" s="17"/>
      <c r="AQ21" s="1"/>
      <c r="AR21" s="1"/>
      <c r="AS21" s="1"/>
      <c r="AT21" s="1"/>
      <c r="AU21" s="1"/>
      <c r="AV21" s="1"/>
      <c r="AW21" s="7"/>
      <c r="AX21" s="7"/>
      <c r="AY21" s="7"/>
      <c r="AZ21" s="7"/>
      <c r="BA21" s="7"/>
      <c r="BB21" s="7"/>
      <c r="BC21" s="7"/>
      <c r="BD21" s="7"/>
      <c r="BE21" s="7"/>
    </row>
    <row r="22" spans="1:57" ht="26.25">
      <c r="A22" s="13" t="s">
        <v>27</v>
      </c>
      <c r="B22" s="15"/>
      <c r="AP22" s="15"/>
      <c r="AQ22" s="1"/>
      <c r="AR22" s="1"/>
      <c r="AS22" s="1"/>
      <c r="AT22" s="1"/>
      <c r="AU22" s="1"/>
      <c r="AV22" s="1"/>
      <c r="AW22" s="7"/>
      <c r="AX22" s="7"/>
      <c r="AY22" s="7"/>
      <c r="AZ22" s="7"/>
      <c r="BA22" s="7"/>
      <c r="BB22" s="7"/>
      <c r="BC22" s="7"/>
      <c r="BD22" s="7"/>
      <c r="BE22" s="7"/>
    </row>
    <row r="23" spans="1:57">
      <c r="A23" s="1" t="s">
        <v>1</v>
      </c>
      <c r="B23" s="15" t="s">
        <v>2</v>
      </c>
      <c r="C23" t="s">
        <v>30</v>
      </c>
      <c r="D23" t="s">
        <v>6</v>
      </c>
      <c r="E23" t="s">
        <v>28</v>
      </c>
      <c r="F23" t="s">
        <v>0</v>
      </c>
      <c r="AP23" s="15"/>
      <c r="AQ23" s="1"/>
      <c r="AR23" s="1"/>
      <c r="AS23" s="1"/>
      <c r="AT23" s="1"/>
      <c r="AU23" s="1"/>
      <c r="AV23" s="1"/>
      <c r="AW23" s="7"/>
      <c r="AX23" s="7"/>
      <c r="AY23" s="7"/>
      <c r="AZ23" s="7"/>
      <c r="BA23" s="7"/>
      <c r="BB23" s="7"/>
      <c r="BC23" s="7"/>
      <c r="BD23" s="7"/>
      <c r="BE23" s="7"/>
    </row>
    <row r="24" spans="1:57">
      <c r="A24" s="1" t="s">
        <v>100</v>
      </c>
      <c r="B24" s="16" t="s">
        <v>414</v>
      </c>
      <c r="C24" t="e">
        <f t="shared" ref="C24:C46" si="10">VLOOKUP(B24,$AA$4:$AN$36,7,FALSE)</f>
        <v>#N/A</v>
      </c>
      <c r="D24" t="e">
        <f t="shared" ref="D24:D46" si="11">VLOOKUP(B24,$AA$4:$AN$36,8,FALSE)</f>
        <v>#N/A</v>
      </c>
      <c r="E24" t="e">
        <f t="shared" ref="E24:E46" si="12">VLOOKUP(B24,$AA$4:$AN$36,9,FALSE)</f>
        <v>#N/A</v>
      </c>
      <c r="F24" t="e">
        <f t="shared" ref="F24:F46" si="13">VLOOKUP(B24,$AA$4:$AN$36,10,FALSE)</f>
        <v>#N/A</v>
      </c>
      <c r="AP24" s="15"/>
      <c r="AQ24" s="1"/>
      <c r="AR24" s="1"/>
      <c r="AS24" s="1"/>
      <c r="AT24" s="1"/>
      <c r="AU24" s="1"/>
      <c r="AV24" s="1"/>
      <c r="AW24" s="7"/>
      <c r="AX24" s="7"/>
      <c r="AY24" s="7"/>
      <c r="AZ24" s="7"/>
      <c r="BA24" s="7"/>
      <c r="BB24" s="7"/>
      <c r="BC24" s="7"/>
      <c r="BD24" s="7"/>
      <c r="BE24" s="7"/>
    </row>
    <row r="25" spans="1:57">
      <c r="A25" s="1" t="s">
        <v>100</v>
      </c>
      <c r="B25" s="16" t="s">
        <v>415</v>
      </c>
      <c r="C25" t="e">
        <f t="shared" si="10"/>
        <v>#N/A</v>
      </c>
      <c r="D25" t="e">
        <f t="shared" si="11"/>
        <v>#N/A</v>
      </c>
      <c r="E25" t="e">
        <f t="shared" si="12"/>
        <v>#N/A</v>
      </c>
      <c r="F25" t="e">
        <f t="shared" si="13"/>
        <v>#N/A</v>
      </c>
      <c r="AP25" s="15"/>
      <c r="AQ25" s="1"/>
      <c r="AR25" s="1"/>
      <c r="AS25" s="1"/>
      <c r="AT25" s="1"/>
      <c r="AU25" s="1"/>
      <c r="AV25" s="1"/>
      <c r="AW25" s="7"/>
      <c r="AX25" s="7"/>
      <c r="AY25" s="7"/>
      <c r="AZ25" s="7"/>
      <c r="BA25" s="7"/>
      <c r="BB25" s="7"/>
      <c r="BC25" s="7"/>
      <c r="BD25" s="7"/>
      <c r="BE25" s="7"/>
    </row>
    <row r="26" spans="1:57">
      <c r="A26" s="1" t="s">
        <v>100</v>
      </c>
      <c r="B26" s="16" t="s">
        <v>416</v>
      </c>
      <c r="C26" t="e">
        <f t="shared" si="10"/>
        <v>#N/A</v>
      </c>
      <c r="D26" t="e">
        <f t="shared" si="11"/>
        <v>#N/A</v>
      </c>
      <c r="E26" t="e">
        <f t="shared" si="12"/>
        <v>#N/A</v>
      </c>
      <c r="F26" t="e">
        <f t="shared" si="13"/>
        <v>#N/A</v>
      </c>
      <c r="AP26" s="15"/>
      <c r="AQ26" s="1"/>
      <c r="AR26" s="1"/>
      <c r="AS26" s="1"/>
      <c r="AT26" s="1"/>
      <c r="AU26" s="1"/>
      <c r="AV26" s="1"/>
      <c r="AW26" s="7"/>
      <c r="AX26" s="7"/>
      <c r="AY26" s="7"/>
      <c r="AZ26" s="7"/>
      <c r="BA26" s="7"/>
      <c r="BB26" s="7"/>
      <c r="BC26" s="7"/>
      <c r="BD26" s="7"/>
      <c r="BE26" s="7"/>
    </row>
    <row r="27" spans="1:57" ht="25.5">
      <c r="A27" s="1" t="s">
        <v>100</v>
      </c>
      <c r="B27" s="16" t="s">
        <v>417</v>
      </c>
      <c r="C27" t="e">
        <f t="shared" si="10"/>
        <v>#N/A</v>
      </c>
      <c r="D27" t="e">
        <f t="shared" si="11"/>
        <v>#N/A</v>
      </c>
      <c r="E27" t="e">
        <f t="shared" si="12"/>
        <v>#N/A</v>
      </c>
      <c r="F27" t="e">
        <f t="shared" si="13"/>
        <v>#N/A</v>
      </c>
    </row>
    <row r="28" spans="1:57">
      <c r="A28" s="1" t="s">
        <v>100</v>
      </c>
      <c r="B28" s="16" t="s">
        <v>418</v>
      </c>
      <c r="C28" t="e">
        <f t="shared" si="10"/>
        <v>#N/A</v>
      </c>
      <c r="D28" t="e">
        <f t="shared" si="11"/>
        <v>#N/A</v>
      </c>
      <c r="E28" t="e">
        <f t="shared" si="12"/>
        <v>#N/A</v>
      </c>
      <c r="F28" t="e">
        <f t="shared" si="13"/>
        <v>#N/A</v>
      </c>
    </row>
    <row r="29" spans="1:57">
      <c r="A29" s="1" t="s">
        <v>100</v>
      </c>
      <c r="B29" s="16" t="s">
        <v>419</v>
      </c>
      <c r="C29" t="e">
        <f t="shared" si="10"/>
        <v>#N/A</v>
      </c>
      <c r="D29" t="e">
        <f t="shared" si="11"/>
        <v>#N/A</v>
      </c>
      <c r="E29" t="e">
        <f t="shared" si="12"/>
        <v>#N/A</v>
      </c>
      <c r="F29" t="e">
        <f t="shared" si="13"/>
        <v>#N/A</v>
      </c>
    </row>
    <row r="30" spans="1:57" ht="25.5">
      <c r="A30" s="1" t="s">
        <v>100</v>
      </c>
      <c r="B30" s="16" t="s">
        <v>420</v>
      </c>
      <c r="C30" t="e">
        <f t="shared" si="10"/>
        <v>#N/A</v>
      </c>
      <c r="D30" t="e">
        <f t="shared" si="11"/>
        <v>#N/A</v>
      </c>
      <c r="E30" t="e">
        <f t="shared" si="12"/>
        <v>#N/A</v>
      </c>
      <c r="F30" t="e">
        <f t="shared" si="13"/>
        <v>#N/A</v>
      </c>
    </row>
    <row r="31" spans="1:57" ht="25.5">
      <c r="A31" s="1" t="s">
        <v>100</v>
      </c>
      <c r="B31" s="16" t="s">
        <v>421</v>
      </c>
      <c r="C31" t="e">
        <f t="shared" si="10"/>
        <v>#N/A</v>
      </c>
      <c r="D31" t="e">
        <f t="shared" si="11"/>
        <v>#N/A</v>
      </c>
      <c r="E31" t="e">
        <f t="shared" si="12"/>
        <v>#N/A</v>
      </c>
      <c r="F31" t="e">
        <f t="shared" si="13"/>
        <v>#N/A</v>
      </c>
    </row>
    <row r="32" spans="1:57">
      <c r="A32" s="1" t="s">
        <v>100</v>
      </c>
      <c r="B32" s="16" t="s">
        <v>422</v>
      </c>
      <c r="C32" t="e">
        <f t="shared" si="10"/>
        <v>#N/A</v>
      </c>
      <c r="D32" t="e">
        <f t="shared" si="11"/>
        <v>#N/A</v>
      </c>
      <c r="E32" t="e">
        <f t="shared" si="12"/>
        <v>#N/A</v>
      </c>
      <c r="F32" t="e">
        <f t="shared" si="13"/>
        <v>#N/A</v>
      </c>
    </row>
    <row r="33" spans="1:6" ht="25.5">
      <c r="A33" s="1" t="s">
        <v>100</v>
      </c>
      <c r="B33" s="16" t="s">
        <v>423</v>
      </c>
      <c r="C33" t="e">
        <f t="shared" si="10"/>
        <v>#N/A</v>
      </c>
      <c r="D33" t="e">
        <f t="shared" si="11"/>
        <v>#N/A</v>
      </c>
      <c r="E33" t="e">
        <f t="shared" si="12"/>
        <v>#N/A</v>
      </c>
      <c r="F33" t="e">
        <f t="shared" si="13"/>
        <v>#N/A</v>
      </c>
    </row>
    <row r="34" spans="1:6">
      <c r="A34" s="1" t="s">
        <v>100</v>
      </c>
      <c r="B34" s="16" t="s">
        <v>424</v>
      </c>
      <c r="C34" t="e">
        <f t="shared" si="10"/>
        <v>#N/A</v>
      </c>
      <c r="D34" t="e">
        <f t="shared" si="11"/>
        <v>#N/A</v>
      </c>
      <c r="E34" t="e">
        <f t="shared" si="12"/>
        <v>#N/A</v>
      </c>
      <c r="F34" t="e">
        <f t="shared" si="13"/>
        <v>#N/A</v>
      </c>
    </row>
    <row r="35" spans="1:6">
      <c r="A35" s="1" t="s">
        <v>100</v>
      </c>
      <c r="B35" s="16" t="s">
        <v>425</v>
      </c>
      <c r="C35" t="e">
        <f t="shared" si="10"/>
        <v>#N/A</v>
      </c>
      <c r="D35" t="e">
        <f t="shared" si="11"/>
        <v>#N/A</v>
      </c>
      <c r="E35" t="e">
        <f t="shared" si="12"/>
        <v>#N/A</v>
      </c>
      <c r="F35" t="e">
        <f t="shared" si="13"/>
        <v>#N/A</v>
      </c>
    </row>
    <row r="36" spans="1:6">
      <c r="A36" s="1" t="s">
        <v>100</v>
      </c>
      <c r="B36" s="16" t="s">
        <v>426</v>
      </c>
      <c r="C36" t="e">
        <f t="shared" si="10"/>
        <v>#N/A</v>
      </c>
      <c r="D36" t="e">
        <f t="shared" si="11"/>
        <v>#N/A</v>
      </c>
      <c r="E36" t="e">
        <f t="shared" si="12"/>
        <v>#N/A</v>
      </c>
      <c r="F36" t="e">
        <f t="shared" si="13"/>
        <v>#N/A</v>
      </c>
    </row>
    <row r="37" spans="1:6" ht="25.5">
      <c r="A37" s="1" t="s">
        <v>100</v>
      </c>
      <c r="B37" s="16" t="s">
        <v>427</v>
      </c>
      <c r="C37" t="e">
        <f t="shared" si="10"/>
        <v>#N/A</v>
      </c>
      <c r="D37" t="e">
        <f t="shared" si="11"/>
        <v>#N/A</v>
      </c>
      <c r="E37" t="e">
        <f t="shared" si="12"/>
        <v>#N/A</v>
      </c>
      <c r="F37" t="e">
        <f t="shared" si="13"/>
        <v>#N/A</v>
      </c>
    </row>
    <row r="38" spans="1:6">
      <c r="A38" s="1" t="s">
        <v>100</v>
      </c>
      <c r="B38" s="16" t="s">
        <v>428</v>
      </c>
      <c r="C38" t="e">
        <f t="shared" si="10"/>
        <v>#N/A</v>
      </c>
      <c r="D38" t="e">
        <f t="shared" si="11"/>
        <v>#N/A</v>
      </c>
      <c r="E38" t="e">
        <f t="shared" si="12"/>
        <v>#N/A</v>
      </c>
      <c r="F38" t="e">
        <f t="shared" si="13"/>
        <v>#N/A</v>
      </c>
    </row>
    <row r="39" spans="1:6">
      <c r="A39" s="1" t="s">
        <v>82</v>
      </c>
      <c r="B39" s="16" t="s">
        <v>429</v>
      </c>
      <c r="C39" t="e">
        <f t="shared" si="10"/>
        <v>#N/A</v>
      </c>
      <c r="D39" t="e">
        <f t="shared" si="11"/>
        <v>#N/A</v>
      </c>
      <c r="E39" t="e">
        <f t="shared" si="12"/>
        <v>#N/A</v>
      </c>
      <c r="F39" t="e">
        <f t="shared" si="13"/>
        <v>#N/A</v>
      </c>
    </row>
    <row r="40" spans="1:6">
      <c r="A40" s="1" t="s">
        <v>82</v>
      </c>
      <c r="B40" s="16" t="s">
        <v>430</v>
      </c>
      <c r="C40" t="e">
        <f t="shared" si="10"/>
        <v>#N/A</v>
      </c>
      <c r="D40" t="e">
        <f t="shared" si="11"/>
        <v>#N/A</v>
      </c>
      <c r="E40" t="e">
        <f t="shared" si="12"/>
        <v>#N/A</v>
      </c>
      <c r="F40" t="e">
        <f t="shared" si="13"/>
        <v>#N/A</v>
      </c>
    </row>
    <row r="41" spans="1:6">
      <c r="A41" s="1" t="s">
        <v>82</v>
      </c>
      <c r="B41" s="16" t="s">
        <v>431</v>
      </c>
      <c r="C41" t="e">
        <f t="shared" si="10"/>
        <v>#N/A</v>
      </c>
      <c r="D41" t="e">
        <f t="shared" si="11"/>
        <v>#N/A</v>
      </c>
      <c r="E41" t="e">
        <f t="shared" si="12"/>
        <v>#N/A</v>
      </c>
      <c r="F41" t="e">
        <f t="shared" si="13"/>
        <v>#N/A</v>
      </c>
    </row>
    <row r="42" spans="1:6">
      <c r="A42" s="1" t="s">
        <v>82</v>
      </c>
      <c r="B42" s="16" t="s">
        <v>432</v>
      </c>
      <c r="C42" t="e">
        <f t="shared" si="10"/>
        <v>#N/A</v>
      </c>
      <c r="D42" t="e">
        <f t="shared" si="11"/>
        <v>#N/A</v>
      </c>
      <c r="E42" t="e">
        <f t="shared" si="12"/>
        <v>#N/A</v>
      </c>
      <c r="F42" t="e">
        <f t="shared" si="13"/>
        <v>#N/A</v>
      </c>
    </row>
    <row r="43" spans="1:6">
      <c r="A43" s="1" t="s">
        <v>82</v>
      </c>
      <c r="B43" s="16" t="s">
        <v>433</v>
      </c>
      <c r="C43" t="e">
        <f t="shared" si="10"/>
        <v>#N/A</v>
      </c>
      <c r="D43" t="e">
        <f t="shared" si="11"/>
        <v>#N/A</v>
      </c>
      <c r="E43" t="e">
        <f t="shared" si="12"/>
        <v>#N/A</v>
      </c>
      <c r="F43" t="e">
        <f t="shared" si="13"/>
        <v>#N/A</v>
      </c>
    </row>
    <row r="44" spans="1:6">
      <c r="A44" s="1" t="s">
        <v>82</v>
      </c>
      <c r="B44" s="16" t="s">
        <v>434</v>
      </c>
      <c r="C44" t="e">
        <f t="shared" si="10"/>
        <v>#N/A</v>
      </c>
      <c r="D44" t="e">
        <f t="shared" si="11"/>
        <v>#N/A</v>
      </c>
      <c r="E44" t="e">
        <f t="shared" si="12"/>
        <v>#N/A</v>
      </c>
      <c r="F44" t="e">
        <f t="shared" si="13"/>
        <v>#N/A</v>
      </c>
    </row>
    <row r="45" spans="1:6">
      <c r="A45" s="1" t="s">
        <v>82</v>
      </c>
      <c r="B45" s="16" t="s">
        <v>435</v>
      </c>
      <c r="C45" t="e">
        <f t="shared" si="10"/>
        <v>#N/A</v>
      </c>
      <c r="D45" t="e">
        <f t="shared" si="11"/>
        <v>#N/A</v>
      </c>
      <c r="E45" t="e">
        <f t="shared" si="12"/>
        <v>#N/A</v>
      </c>
      <c r="F45" t="e">
        <f t="shared" si="13"/>
        <v>#N/A</v>
      </c>
    </row>
    <row r="46" spans="1:6" ht="25.5">
      <c r="A46" s="1" t="s">
        <v>82</v>
      </c>
      <c r="B46" s="16" t="s">
        <v>436</v>
      </c>
      <c r="C46" t="e">
        <f t="shared" si="10"/>
        <v>#N/A</v>
      </c>
      <c r="D46" t="e">
        <f t="shared" si="11"/>
        <v>#N/A</v>
      </c>
      <c r="E46" t="e">
        <f t="shared" si="12"/>
        <v>#N/A</v>
      </c>
      <c r="F46" t="e">
        <f t="shared" si="13"/>
        <v>#N/A</v>
      </c>
    </row>
    <row r="47" spans="1:6">
      <c r="A47" s="1"/>
      <c r="B47" s="17"/>
    </row>
    <row r="48" spans="1:6">
      <c r="A48" s="1"/>
      <c r="B48" s="17"/>
    </row>
    <row r="49" spans="1:13">
      <c r="A49" s="1"/>
      <c r="B49" s="17"/>
    </row>
    <row r="50" spans="1:13">
      <c r="A50" s="1"/>
      <c r="B50" s="16"/>
    </row>
    <row r="51" spans="1:13" ht="23.25">
      <c r="A51" s="12" t="s">
        <v>47</v>
      </c>
      <c r="B51" s="15"/>
    </row>
    <row r="52" spans="1:13">
      <c r="A52" s="1" t="s">
        <v>1</v>
      </c>
      <c r="B52" s="15" t="s">
        <v>2</v>
      </c>
      <c r="C52" t="s">
        <v>36</v>
      </c>
      <c r="D52" t="s">
        <v>37</v>
      </c>
      <c r="E52" t="s">
        <v>38</v>
      </c>
      <c r="F52" t="s">
        <v>51</v>
      </c>
      <c r="G52" t="s">
        <v>52</v>
      </c>
      <c r="H52" t="s">
        <v>8</v>
      </c>
      <c r="I52" t="s">
        <v>54</v>
      </c>
      <c r="J52" t="s">
        <v>55</v>
      </c>
      <c r="K52" t="s">
        <v>15</v>
      </c>
      <c r="L52" t="s">
        <v>39</v>
      </c>
      <c r="M52" t="s">
        <v>53</v>
      </c>
    </row>
    <row r="53" spans="1:13">
      <c r="A53" s="1" t="s">
        <v>86</v>
      </c>
      <c r="B53" s="16" t="s">
        <v>437</v>
      </c>
      <c r="C53" t="e">
        <f>VLOOKUP(B53,$AP$4:$BE$256,3,FALSE)</f>
        <v>#N/A</v>
      </c>
      <c r="D53" t="e">
        <f>VLOOKUP(B53,$AP$4:$BE$256,4,FALSE)</f>
        <v>#N/A</v>
      </c>
      <c r="E53" t="e">
        <f>VLOOKUP(B53,$AP$4:$BE$256,5,FALSE)</f>
        <v>#N/A</v>
      </c>
      <c r="F53" t="e">
        <f>VLOOKUP(B53,$AP$4:$BE$256,6,FALSE)</f>
        <v>#N/A</v>
      </c>
      <c r="G53" t="e">
        <f>VLOOKUP(B53,$AP$4:$BE$256,7,FALSE)</f>
        <v>#N/A</v>
      </c>
      <c r="H53" t="e">
        <f>VLOOKUP(B53,$AP$4:$BE$256,8,FALSE)</f>
        <v>#N/A</v>
      </c>
      <c r="I53" t="e">
        <f>VLOOKUP(B53,$AP$4:$BE$256,12,FALSE)</f>
        <v>#N/A</v>
      </c>
      <c r="J53" t="e">
        <f>VLOOKUP(B53,$AP$4:$BE$256,11,FALSE)</f>
        <v>#N/A</v>
      </c>
      <c r="K53" t="e">
        <f>VLOOKUP(B53,$AP$4:$BE$256,13,FALSE)</f>
        <v>#N/A</v>
      </c>
      <c r="L53" t="e">
        <f>VLOOKUP(B53,$AP$4:$BE$256,16,FALSE)</f>
        <v>#N/A</v>
      </c>
      <c r="M53" t="e">
        <f>VLOOKUP(B53,$AP$4:$BE$256,15,FALSE)</f>
        <v>#N/A</v>
      </c>
    </row>
    <row r="54" spans="1:13">
      <c r="A54" s="1" t="s">
        <v>86</v>
      </c>
      <c r="B54" s="16" t="s">
        <v>438</v>
      </c>
      <c r="C54" t="e">
        <f t="shared" ref="C54:C109" si="14">VLOOKUP(B54,$AP$4:$BE$256,3,FALSE)</f>
        <v>#N/A</v>
      </c>
      <c r="D54" t="e">
        <f t="shared" ref="D54:D109" si="15">VLOOKUP(B54,$AP$4:$BE$256,4,FALSE)</f>
        <v>#N/A</v>
      </c>
      <c r="E54" t="e">
        <f t="shared" ref="E54:E109" si="16">VLOOKUP(B54,$AP$4:$BE$256,5,FALSE)</f>
        <v>#N/A</v>
      </c>
      <c r="F54" t="e">
        <f t="shared" ref="F54:F109" si="17">VLOOKUP(B54,$AP$4:$BE$256,6,FALSE)</f>
        <v>#N/A</v>
      </c>
      <c r="G54" t="e">
        <f t="shared" ref="G54:G109" si="18">VLOOKUP(B54,$AP$4:$BE$256,7,FALSE)</f>
        <v>#N/A</v>
      </c>
      <c r="H54" t="e">
        <f t="shared" ref="H54:H109" si="19">VLOOKUP(B54,$AP$4:$BE$256,8,FALSE)</f>
        <v>#N/A</v>
      </c>
      <c r="I54" t="e">
        <f t="shared" ref="I54:I109" si="20">VLOOKUP(B54,$AP$4:$BE$256,12,FALSE)</f>
        <v>#N/A</v>
      </c>
      <c r="J54" t="e">
        <f t="shared" ref="J54:J109" si="21">VLOOKUP(B54,$AP$4:$BE$256,11,FALSE)</f>
        <v>#N/A</v>
      </c>
      <c r="K54" t="e">
        <f t="shared" ref="K54:K109" si="22">VLOOKUP(B54,$AP$4:$BE$256,13,FALSE)</f>
        <v>#N/A</v>
      </c>
      <c r="L54" t="e">
        <f t="shared" ref="L54:L109" si="23">VLOOKUP(B54,$AP$4:$BE$256,16,FALSE)</f>
        <v>#N/A</v>
      </c>
      <c r="M54" t="e">
        <f t="shared" ref="M54:M109" si="24">VLOOKUP(B54,$AP$4:$BE$256,15,FALSE)</f>
        <v>#N/A</v>
      </c>
    </row>
    <row r="55" spans="1:13">
      <c r="A55" s="1" t="s">
        <v>114</v>
      </c>
      <c r="B55" s="16" t="s">
        <v>439</v>
      </c>
      <c r="C55" t="e">
        <f t="shared" si="14"/>
        <v>#N/A</v>
      </c>
      <c r="D55" t="e">
        <f t="shared" si="15"/>
        <v>#N/A</v>
      </c>
      <c r="E55" t="e">
        <f t="shared" si="16"/>
        <v>#N/A</v>
      </c>
      <c r="F55" t="e">
        <f t="shared" si="17"/>
        <v>#N/A</v>
      </c>
      <c r="G55" t="e">
        <f t="shared" si="18"/>
        <v>#N/A</v>
      </c>
      <c r="H55" t="e">
        <f t="shared" si="19"/>
        <v>#N/A</v>
      </c>
      <c r="I55" t="e">
        <f t="shared" si="20"/>
        <v>#N/A</v>
      </c>
      <c r="J55" t="e">
        <f t="shared" si="21"/>
        <v>#N/A</v>
      </c>
      <c r="K55" t="e">
        <f t="shared" si="22"/>
        <v>#N/A</v>
      </c>
      <c r="L55" t="e">
        <f t="shared" si="23"/>
        <v>#N/A</v>
      </c>
      <c r="M55" t="e">
        <f t="shared" si="24"/>
        <v>#N/A</v>
      </c>
    </row>
    <row r="56" spans="1:13">
      <c r="A56" s="1" t="s">
        <v>136</v>
      </c>
      <c r="B56" s="16" t="s">
        <v>440</v>
      </c>
      <c r="C56" t="e">
        <f t="shared" si="14"/>
        <v>#N/A</v>
      </c>
      <c r="D56" t="e">
        <f t="shared" si="15"/>
        <v>#N/A</v>
      </c>
      <c r="E56" t="e">
        <f t="shared" si="16"/>
        <v>#N/A</v>
      </c>
      <c r="F56" t="e">
        <f t="shared" si="17"/>
        <v>#N/A</v>
      </c>
      <c r="G56" t="e">
        <f t="shared" si="18"/>
        <v>#N/A</v>
      </c>
      <c r="H56" t="e">
        <f t="shared" si="19"/>
        <v>#N/A</v>
      </c>
      <c r="I56" t="e">
        <f t="shared" si="20"/>
        <v>#N/A</v>
      </c>
      <c r="J56" t="e">
        <f t="shared" si="21"/>
        <v>#N/A</v>
      </c>
      <c r="K56" t="e">
        <f t="shared" si="22"/>
        <v>#N/A</v>
      </c>
      <c r="L56" t="e">
        <f t="shared" si="23"/>
        <v>#N/A</v>
      </c>
      <c r="M56" t="e">
        <f t="shared" si="24"/>
        <v>#N/A</v>
      </c>
    </row>
    <row r="57" spans="1:13">
      <c r="A57" s="1" t="s">
        <v>136</v>
      </c>
      <c r="B57" s="16" t="s">
        <v>441</v>
      </c>
      <c r="C57" t="e">
        <f t="shared" si="14"/>
        <v>#N/A</v>
      </c>
      <c r="D57" t="e">
        <f t="shared" si="15"/>
        <v>#N/A</v>
      </c>
      <c r="E57" t="e">
        <f t="shared" si="16"/>
        <v>#N/A</v>
      </c>
      <c r="F57" t="e">
        <f t="shared" si="17"/>
        <v>#N/A</v>
      </c>
      <c r="G57" t="e">
        <f t="shared" si="18"/>
        <v>#N/A</v>
      </c>
      <c r="H57" t="e">
        <f t="shared" si="19"/>
        <v>#N/A</v>
      </c>
      <c r="I57" t="e">
        <f t="shared" si="20"/>
        <v>#N/A</v>
      </c>
      <c r="J57" t="e">
        <f t="shared" si="21"/>
        <v>#N/A</v>
      </c>
      <c r="K57" t="e">
        <f t="shared" si="22"/>
        <v>#N/A</v>
      </c>
      <c r="L57" t="e">
        <f t="shared" si="23"/>
        <v>#N/A</v>
      </c>
      <c r="M57" t="e">
        <f t="shared" si="24"/>
        <v>#N/A</v>
      </c>
    </row>
    <row r="58" spans="1:13">
      <c r="A58" s="1" t="s">
        <v>136</v>
      </c>
      <c r="B58" s="16" t="s">
        <v>442</v>
      </c>
      <c r="C58" t="e">
        <f t="shared" si="14"/>
        <v>#N/A</v>
      </c>
      <c r="D58" t="e">
        <f t="shared" si="15"/>
        <v>#N/A</v>
      </c>
      <c r="E58" t="e">
        <f t="shared" si="16"/>
        <v>#N/A</v>
      </c>
      <c r="F58" t="e">
        <f t="shared" si="17"/>
        <v>#N/A</v>
      </c>
      <c r="G58" t="e">
        <f t="shared" si="18"/>
        <v>#N/A</v>
      </c>
      <c r="H58" t="e">
        <f t="shared" si="19"/>
        <v>#N/A</v>
      </c>
      <c r="I58" t="e">
        <f t="shared" si="20"/>
        <v>#N/A</v>
      </c>
      <c r="J58" t="e">
        <f t="shared" si="21"/>
        <v>#N/A</v>
      </c>
      <c r="K58" t="e">
        <f t="shared" si="22"/>
        <v>#N/A</v>
      </c>
      <c r="L58" t="e">
        <f t="shared" si="23"/>
        <v>#N/A</v>
      </c>
      <c r="M58" t="e">
        <f t="shared" si="24"/>
        <v>#N/A</v>
      </c>
    </row>
    <row r="59" spans="1:13">
      <c r="A59" s="1" t="s">
        <v>147</v>
      </c>
      <c r="B59" s="16" t="s">
        <v>443</v>
      </c>
      <c r="C59" t="e">
        <f t="shared" si="14"/>
        <v>#N/A</v>
      </c>
      <c r="D59" t="e">
        <f t="shared" si="15"/>
        <v>#N/A</v>
      </c>
      <c r="E59" t="e">
        <f t="shared" si="16"/>
        <v>#N/A</v>
      </c>
      <c r="F59" t="e">
        <f t="shared" si="17"/>
        <v>#N/A</v>
      </c>
      <c r="G59" t="e">
        <f t="shared" si="18"/>
        <v>#N/A</v>
      </c>
      <c r="H59" t="e">
        <f t="shared" si="19"/>
        <v>#N/A</v>
      </c>
      <c r="I59" t="e">
        <f t="shared" si="20"/>
        <v>#N/A</v>
      </c>
      <c r="J59" t="e">
        <f t="shared" si="21"/>
        <v>#N/A</v>
      </c>
      <c r="K59" t="e">
        <f t="shared" si="22"/>
        <v>#N/A</v>
      </c>
      <c r="L59" t="e">
        <f t="shared" si="23"/>
        <v>#N/A</v>
      </c>
      <c r="M59" t="e">
        <f t="shared" si="24"/>
        <v>#N/A</v>
      </c>
    </row>
    <row r="60" spans="1:13">
      <c r="A60" s="1" t="s">
        <v>147</v>
      </c>
      <c r="B60" s="16" t="s">
        <v>444</v>
      </c>
      <c r="C60" t="e">
        <f t="shared" si="14"/>
        <v>#N/A</v>
      </c>
      <c r="D60" t="e">
        <f t="shared" si="15"/>
        <v>#N/A</v>
      </c>
      <c r="E60" t="e">
        <f t="shared" si="16"/>
        <v>#N/A</v>
      </c>
      <c r="F60" t="e">
        <f t="shared" si="17"/>
        <v>#N/A</v>
      </c>
      <c r="G60" t="e">
        <f t="shared" si="18"/>
        <v>#N/A</v>
      </c>
      <c r="H60" t="e">
        <f t="shared" si="19"/>
        <v>#N/A</v>
      </c>
      <c r="I60" t="e">
        <f t="shared" si="20"/>
        <v>#N/A</v>
      </c>
      <c r="J60" t="e">
        <f t="shared" si="21"/>
        <v>#N/A</v>
      </c>
      <c r="K60" t="e">
        <f t="shared" si="22"/>
        <v>#N/A</v>
      </c>
      <c r="L60" t="e">
        <f t="shared" si="23"/>
        <v>#N/A</v>
      </c>
      <c r="M60" t="e">
        <f t="shared" si="24"/>
        <v>#N/A</v>
      </c>
    </row>
    <row r="61" spans="1:13" ht="25.5">
      <c r="A61" s="1" t="s">
        <v>114</v>
      </c>
      <c r="B61" s="16" t="s">
        <v>445</v>
      </c>
      <c r="C61" t="e">
        <f t="shared" si="14"/>
        <v>#N/A</v>
      </c>
      <c r="D61" t="e">
        <f t="shared" si="15"/>
        <v>#N/A</v>
      </c>
      <c r="E61" t="e">
        <f t="shared" si="16"/>
        <v>#N/A</v>
      </c>
      <c r="F61" t="e">
        <f t="shared" si="17"/>
        <v>#N/A</v>
      </c>
      <c r="G61" t="e">
        <f t="shared" si="18"/>
        <v>#N/A</v>
      </c>
      <c r="H61" t="e">
        <f t="shared" si="19"/>
        <v>#N/A</v>
      </c>
      <c r="I61" t="e">
        <f t="shared" si="20"/>
        <v>#N/A</v>
      </c>
      <c r="J61" t="e">
        <f t="shared" si="21"/>
        <v>#N/A</v>
      </c>
      <c r="K61" t="e">
        <f t="shared" si="22"/>
        <v>#N/A</v>
      </c>
      <c r="L61" t="e">
        <f t="shared" si="23"/>
        <v>#N/A</v>
      </c>
      <c r="M61" t="e">
        <f t="shared" si="24"/>
        <v>#N/A</v>
      </c>
    </row>
    <row r="62" spans="1:13" ht="25.5">
      <c r="A62" s="1" t="s">
        <v>114</v>
      </c>
      <c r="B62" s="16" t="s">
        <v>446</v>
      </c>
      <c r="C62" t="e">
        <f t="shared" si="14"/>
        <v>#N/A</v>
      </c>
      <c r="D62" t="e">
        <f t="shared" si="15"/>
        <v>#N/A</v>
      </c>
      <c r="E62" t="e">
        <f t="shared" si="16"/>
        <v>#N/A</v>
      </c>
      <c r="F62" t="e">
        <f t="shared" si="17"/>
        <v>#N/A</v>
      </c>
      <c r="G62" t="e">
        <f t="shared" si="18"/>
        <v>#N/A</v>
      </c>
      <c r="H62" t="e">
        <f t="shared" si="19"/>
        <v>#N/A</v>
      </c>
      <c r="I62" t="e">
        <f t="shared" si="20"/>
        <v>#N/A</v>
      </c>
      <c r="J62" t="e">
        <f t="shared" si="21"/>
        <v>#N/A</v>
      </c>
      <c r="K62" t="e">
        <f t="shared" si="22"/>
        <v>#N/A</v>
      </c>
      <c r="L62" t="e">
        <f t="shared" si="23"/>
        <v>#N/A</v>
      </c>
      <c r="M62" t="e">
        <f t="shared" si="24"/>
        <v>#N/A</v>
      </c>
    </row>
    <row r="63" spans="1:13">
      <c r="A63" s="1" t="s">
        <v>86</v>
      </c>
      <c r="B63" s="16" t="s">
        <v>447</v>
      </c>
      <c r="C63" t="e">
        <f t="shared" si="14"/>
        <v>#N/A</v>
      </c>
      <c r="D63" t="e">
        <f t="shared" si="15"/>
        <v>#N/A</v>
      </c>
      <c r="E63" t="e">
        <f t="shared" si="16"/>
        <v>#N/A</v>
      </c>
      <c r="F63" t="e">
        <f t="shared" si="17"/>
        <v>#N/A</v>
      </c>
      <c r="G63" t="e">
        <f t="shared" si="18"/>
        <v>#N/A</v>
      </c>
      <c r="H63" t="e">
        <f t="shared" si="19"/>
        <v>#N/A</v>
      </c>
      <c r="I63" t="e">
        <f t="shared" si="20"/>
        <v>#N/A</v>
      </c>
      <c r="J63" t="e">
        <f t="shared" si="21"/>
        <v>#N/A</v>
      </c>
      <c r="K63" t="e">
        <f t="shared" si="22"/>
        <v>#N/A</v>
      </c>
      <c r="L63" t="e">
        <f t="shared" si="23"/>
        <v>#N/A</v>
      </c>
      <c r="M63" t="e">
        <f t="shared" si="24"/>
        <v>#N/A</v>
      </c>
    </row>
    <row r="64" spans="1:13" ht="25.5">
      <c r="A64" s="1" t="s">
        <v>86</v>
      </c>
      <c r="B64" s="16" t="s">
        <v>448</v>
      </c>
      <c r="C64" t="e">
        <f t="shared" si="14"/>
        <v>#N/A</v>
      </c>
      <c r="D64" t="e">
        <f t="shared" si="15"/>
        <v>#N/A</v>
      </c>
      <c r="E64" t="e">
        <f t="shared" si="16"/>
        <v>#N/A</v>
      </c>
      <c r="F64" t="e">
        <f t="shared" si="17"/>
        <v>#N/A</v>
      </c>
      <c r="G64" t="e">
        <f t="shared" si="18"/>
        <v>#N/A</v>
      </c>
      <c r="H64" t="e">
        <f t="shared" si="19"/>
        <v>#N/A</v>
      </c>
      <c r="I64" t="e">
        <f t="shared" si="20"/>
        <v>#N/A</v>
      </c>
      <c r="J64" t="e">
        <f t="shared" si="21"/>
        <v>#N/A</v>
      </c>
      <c r="K64" t="e">
        <f t="shared" si="22"/>
        <v>#N/A</v>
      </c>
      <c r="L64" t="e">
        <f t="shared" si="23"/>
        <v>#N/A</v>
      </c>
      <c r="M64" t="e">
        <f t="shared" si="24"/>
        <v>#N/A</v>
      </c>
    </row>
    <row r="65" spans="1:13">
      <c r="A65" s="1" t="s">
        <v>86</v>
      </c>
      <c r="B65" s="16" t="s">
        <v>449</v>
      </c>
      <c r="C65" t="e">
        <f t="shared" si="14"/>
        <v>#N/A</v>
      </c>
      <c r="D65" t="e">
        <f t="shared" si="15"/>
        <v>#N/A</v>
      </c>
      <c r="E65" t="e">
        <f t="shared" si="16"/>
        <v>#N/A</v>
      </c>
      <c r="F65" t="e">
        <f t="shared" si="17"/>
        <v>#N/A</v>
      </c>
      <c r="G65" t="e">
        <f t="shared" si="18"/>
        <v>#N/A</v>
      </c>
      <c r="H65" t="e">
        <f t="shared" si="19"/>
        <v>#N/A</v>
      </c>
      <c r="I65" t="e">
        <f t="shared" si="20"/>
        <v>#N/A</v>
      </c>
      <c r="J65" t="e">
        <f t="shared" si="21"/>
        <v>#N/A</v>
      </c>
      <c r="K65" t="e">
        <f t="shared" si="22"/>
        <v>#N/A</v>
      </c>
      <c r="L65" t="e">
        <f t="shared" si="23"/>
        <v>#N/A</v>
      </c>
      <c r="M65" t="e">
        <f t="shared" si="24"/>
        <v>#N/A</v>
      </c>
    </row>
    <row r="66" spans="1:13">
      <c r="A66" s="1" t="s">
        <v>114</v>
      </c>
      <c r="B66" s="16" t="s">
        <v>450</v>
      </c>
      <c r="C66" t="e">
        <f t="shared" si="14"/>
        <v>#N/A</v>
      </c>
      <c r="D66" t="e">
        <f t="shared" si="15"/>
        <v>#N/A</v>
      </c>
      <c r="E66" t="e">
        <f t="shared" si="16"/>
        <v>#N/A</v>
      </c>
      <c r="F66" t="e">
        <f t="shared" si="17"/>
        <v>#N/A</v>
      </c>
      <c r="G66" t="e">
        <f t="shared" si="18"/>
        <v>#N/A</v>
      </c>
      <c r="H66" t="e">
        <f t="shared" si="19"/>
        <v>#N/A</v>
      </c>
      <c r="I66" t="e">
        <f t="shared" si="20"/>
        <v>#N/A</v>
      </c>
      <c r="J66" t="e">
        <f t="shared" si="21"/>
        <v>#N/A</v>
      </c>
      <c r="K66" t="e">
        <f t="shared" si="22"/>
        <v>#N/A</v>
      </c>
      <c r="L66" t="e">
        <f t="shared" si="23"/>
        <v>#N/A</v>
      </c>
      <c r="M66" t="e">
        <f t="shared" si="24"/>
        <v>#N/A</v>
      </c>
    </row>
    <row r="67" spans="1:13">
      <c r="A67" s="1" t="s">
        <v>86</v>
      </c>
      <c r="B67" s="16" t="s">
        <v>451</v>
      </c>
      <c r="C67" t="e">
        <f t="shared" si="14"/>
        <v>#N/A</v>
      </c>
      <c r="D67" t="e">
        <f t="shared" si="15"/>
        <v>#N/A</v>
      </c>
      <c r="E67" t="e">
        <f t="shared" si="16"/>
        <v>#N/A</v>
      </c>
      <c r="F67" t="e">
        <f t="shared" si="17"/>
        <v>#N/A</v>
      </c>
      <c r="G67" t="e">
        <f t="shared" si="18"/>
        <v>#N/A</v>
      </c>
      <c r="H67" t="e">
        <f t="shared" si="19"/>
        <v>#N/A</v>
      </c>
      <c r="I67" t="e">
        <f t="shared" si="20"/>
        <v>#N/A</v>
      </c>
      <c r="J67" t="e">
        <f t="shared" si="21"/>
        <v>#N/A</v>
      </c>
      <c r="K67" t="e">
        <f t="shared" si="22"/>
        <v>#N/A</v>
      </c>
      <c r="L67" t="e">
        <f t="shared" si="23"/>
        <v>#N/A</v>
      </c>
      <c r="M67" t="e">
        <f t="shared" si="24"/>
        <v>#N/A</v>
      </c>
    </row>
    <row r="68" spans="1:13" ht="25.5">
      <c r="A68" s="1" t="s">
        <v>188</v>
      </c>
      <c r="B68" s="16" t="s">
        <v>452</v>
      </c>
      <c r="C68" t="e">
        <f t="shared" si="14"/>
        <v>#N/A</v>
      </c>
      <c r="D68" t="e">
        <f t="shared" si="15"/>
        <v>#N/A</v>
      </c>
      <c r="E68" t="e">
        <f t="shared" si="16"/>
        <v>#N/A</v>
      </c>
      <c r="F68" t="e">
        <f t="shared" si="17"/>
        <v>#N/A</v>
      </c>
      <c r="G68" t="e">
        <f t="shared" si="18"/>
        <v>#N/A</v>
      </c>
      <c r="H68" t="e">
        <f t="shared" si="19"/>
        <v>#N/A</v>
      </c>
      <c r="I68" t="e">
        <f t="shared" si="20"/>
        <v>#N/A</v>
      </c>
      <c r="J68" t="e">
        <f t="shared" si="21"/>
        <v>#N/A</v>
      </c>
      <c r="K68" t="e">
        <f t="shared" si="22"/>
        <v>#N/A</v>
      </c>
      <c r="L68" t="e">
        <f t="shared" si="23"/>
        <v>#N/A</v>
      </c>
      <c r="M68" t="e">
        <f t="shared" si="24"/>
        <v>#N/A</v>
      </c>
    </row>
    <row r="69" spans="1:13" ht="25.5">
      <c r="A69" s="1" t="s">
        <v>147</v>
      </c>
      <c r="B69" s="16" t="s">
        <v>453</v>
      </c>
      <c r="C69" t="e">
        <f t="shared" si="14"/>
        <v>#N/A</v>
      </c>
      <c r="D69" t="e">
        <f t="shared" si="15"/>
        <v>#N/A</v>
      </c>
      <c r="E69" t="e">
        <f t="shared" si="16"/>
        <v>#N/A</v>
      </c>
      <c r="F69" t="e">
        <f t="shared" si="17"/>
        <v>#N/A</v>
      </c>
      <c r="G69" t="e">
        <f t="shared" si="18"/>
        <v>#N/A</v>
      </c>
      <c r="H69" t="e">
        <f t="shared" si="19"/>
        <v>#N/A</v>
      </c>
      <c r="I69" t="e">
        <f t="shared" si="20"/>
        <v>#N/A</v>
      </c>
      <c r="J69" t="e">
        <f t="shared" si="21"/>
        <v>#N/A</v>
      </c>
      <c r="K69" t="e">
        <f t="shared" si="22"/>
        <v>#N/A</v>
      </c>
      <c r="L69" t="e">
        <f t="shared" si="23"/>
        <v>#N/A</v>
      </c>
      <c r="M69" t="e">
        <f t="shared" si="24"/>
        <v>#N/A</v>
      </c>
    </row>
    <row r="70" spans="1:13">
      <c r="A70" s="1" t="s">
        <v>188</v>
      </c>
      <c r="B70" s="16" t="s">
        <v>454</v>
      </c>
      <c r="C70" t="e">
        <f t="shared" si="14"/>
        <v>#N/A</v>
      </c>
      <c r="D70" t="e">
        <f t="shared" si="15"/>
        <v>#N/A</v>
      </c>
      <c r="E70" t="e">
        <f t="shared" si="16"/>
        <v>#N/A</v>
      </c>
      <c r="F70" t="e">
        <f t="shared" si="17"/>
        <v>#N/A</v>
      </c>
      <c r="G70" t="e">
        <f t="shared" si="18"/>
        <v>#N/A</v>
      </c>
      <c r="H70" t="e">
        <f t="shared" si="19"/>
        <v>#N/A</v>
      </c>
      <c r="I70" t="e">
        <f t="shared" si="20"/>
        <v>#N/A</v>
      </c>
      <c r="J70" t="e">
        <f t="shared" si="21"/>
        <v>#N/A</v>
      </c>
      <c r="K70" t="e">
        <f t="shared" si="22"/>
        <v>#N/A</v>
      </c>
      <c r="L70" t="e">
        <f t="shared" si="23"/>
        <v>#N/A</v>
      </c>
      <c r="M70" t="e">
        <f t="shared" si="24"/>
        <v>#N/A</v>
      </c>
    </row>
    <row r="71" spans="1:13">
      <c r="A71" s="1" t="s">
        <v>136</v>
      </c>
      <c r="B71" s="16" t="s">
        <v>455</v>
      </c>
      <c r="C71" t="e">
        <f t="shared" si="14"/>
        <v>#N/A</v>
      </c>
      <c r="D71" t="e">
        <f t="shared" si="15"/>
        <v>#N/A</v>
      </c>
      <c r="E71" t="e">
        <f t="shared" si="16"/>
        <v>#N/A</v>
      </c>
      <c r="F71" t="e">
        <f t="shared" si="17"/>
        <v>#N/A</v>
      </c>
      <c r="G71" t="e">
        <f t="shared" si="18"/>
        <v>#N/A</v>
      </c>
      <c r="H71" t="e">
        <f t="shared" si="19"/>
        <v>#N/A</v>
      </c>
      <c r="I71" t="e">
        <f t="shared" si="20"/>
        <v>#N/A</v>
      </c>
      <c r="J71" t="e">
        <f t="shared" si="21"/>
        <v>#N/A</v>
      </c>
      <c r="K71" t="e">
        <f t="shared" si="22"/>
        <v>#N/A</v>
      </c>
      <c r="L71" t="e">
        <f t="shared" si="23"/>
        <v>#N/A</v>
      </c>
      <c r="M71" t="e">
        <f t="shared" si="24"/>
        <v>#N/A</v>
      </c>
    </row>
    <row r="72" spans="1:13">
      <c r="A72" s="1" t="s">
        <v>229</v>
      </c>
      <c r="B72" s="16" t="s">
        <v>456</v>
      </c>
      <c r="C72" t="e">
        <f t="shared" si="14"/>
        <v>#N/A</v>
      </c>
      <c r="D72" t="e">
        <f t="shared" si="15"/>
        <v>#N/A</v>
      </c>
      <c r="E72" t="e">
        <f t="shared" si="16"/>
        <v>#N/A</v>
      </c>
      <c r="F72" t="e">
        <f t="shared" si="17"/>
        <v>#N/A</v>
      </c>
      <c r="G72" t="e">
        <f t="shared" si="18"/>
        <v>#N/A</v>
      </c>
      <c r="H72" t="e">
        <f t="shared" si="19"/>
        <v>#N/A</v>
      </c>
      <c r="I72" t="e">
        <f t="shared" si="20"/>
        <v>#N/A</v>
      </c>
      <c r="J72" t="e">
        <f t="shared" si="21"/>
        <v>#N/A</v>
      </c>
      <c r="K72" t="e">
        <f t="shared" si="22"/>
        <v>#N/A</v>
      </c>
      <c r="L72" t="e">
        <f t="shared" si="23"/>
        <v>#N/A</v>
      </c>
      <c r="M72" t="e">
        <f t="shared" si="24"/>
        <v>#N/A</v>
      </c>
    </row>
    <row r="73" spans="1:13" ht="25.5">
      <c r="A73" s="1" t="s">
        <v>136</v>
      </c>
      <c r="B73" s="16" t="s">
        <v>457</v>
      </c>
      <c r="C73" t="e">
        <f t="shared" si="14"/>
        <v>#N/A</v>
      </c>
      <c r="D73" t="e">
        <f t="shared" si="15"/>
        <v>#N/A</v>
      </c>
      <c r="E73" t="e">
        <f t="shared" si="16"/>
        <v>#N/A</v>
      </c>
      <c r="F73" t="e">
        <f t="shared" si="17"/>
        <v>#N/A</v>
      </c>
      <c r="G73" t="e">
        <f t="shared" si="18"/>
        <v>#N/A</v>
      </c>
      <c r="H73" t="e">
        <f t="shared" si="19"/>
        <v>#N/A</v>
      </c>
      <c r="I73" t="e">
        <f t="shared" si="20"/>
        <v>#N/A</v>
      </c>
      <c r="J73" t="e">
        <f t="shared" si="21"/>
        <v>#N/A</v>
      </c>
      <c r="K73" t="e">
        <f t="shared" si="22"/>
        <v>#N/A</v>
      </c>
      <c r="L73" t="e">
        <f t="shared" si="23"/>
        <v>#N/A</v>
      </c>
      <c r="M73" t="e">
        <f t="shared" si="24"/>
        <v>#N/A</v>
      </c>
    </row>
    <row r="74" spans="1:13" ht="25.5">
      <c r="A74" s="1" t="s">
        <v>188</v>
      </c>
      <c r="B74" s="16" t="s">
        <v>458</v>
      </c>
      <c r="C74" t="e">
        <f t="shared" si="14"/>
        <v>#N/A</v>
      </c>
      <c r="D74" t="e">
        <f t="shared" si="15"/>
        <v>#N/A</v>
      </c>
      <c r="E74" t="e">
        <f t="shared" si="16"/>
        <v>#N/A</v>
      </c>
      <c r="F74" t="e">
        <f t="shared" si="17"/>
        <v>#N/A</v>
      </c>
      <c r="G74" t="e">
        <f t="shared" si="18"/>
        <v>#N/A</v>
      </c>
      <c r="H74" t="e">
        <f t="shared" si="19"/>
        <v>#N/A</v>
      </c>
      <c r="I74" t="e">
        <f t="shared" si="20"/>
        <v>#N/A</v>
      </c>
      <c r="J74" t="e">
        <f t="shared" si="21"/>
        <v>#N/A</v>
      </c>
      <c r="K74" t="e">
        <f t="shared" si="22"/>
        <v>#N/A</v>
      </c>
      <c r="L74" t="e">
        <f t="shared" si="23"/>
        <v>#N/A</v>
      </c>
      <c r="M74" t="e">
        <f t="shared" si="24"/>
        <v>#N/A</v>
      </c>
    </row>
    <row r="75" spans="1:13">
      <c r="A75" s="1" t="s">
        <v>147</v>
      </c>
      <c r="B75" s="16" t="s">
        <v>459</v>
      </c>
      <c r="C75" t="e">
        <f t="shared" si="14"/>
        <v>#N/A</v>
      </c>
      <c r="D75" t="e">
        <f t="shared" si="15"/>
        <v>#N/A</v>
      </c>
      <c r="E75" t="e">
        <f t="shared" si="16"/>
        <v>#N/A</v>
      </c>
      <c r="F75" t="e">
        <f t="shared" si="17"/>
        <v>#N/A</v>
      </c>
      <c r="G75" t="e">
        <f t="shared" si="18"/>
        <v>#N/A</v>
      </c>
      <c r="H75" t="e">
        <f t="shared" si="19"/>
        <v>#N/A</v>
      </c>
      <c r="I75" t="e">
        <f t="shared" si="20"/>
        <v>#N/A</v>
      </c>
      <c r="J75" t="e">
        <f t="shared" si="21"/>
        <v>#N/A</v>
      </c>
      <c r="K75" t="e">
        <f t="shared" si="22"/>
        <v>#N/A</v>
      </c>
      <c r="L75" t="e">
        <f t="shared" si="23"/>
        <v>#N/A</v>
      </c>
      <c r="M75" t="e">
        <f t="shared" si="24"/>
        <v>#N/A</v>
      </c>
    </row>
    <row r="76" spans="1:13">
      <c r="A76" s="1" t="s">
        <v>86</v>
      </c>
      <c r="B76" s="16" t="s">
        <v>460</v>
      </c>
      <c r="C76" t="e">
        <f t="shared" si="14"/>
        <v>#N/A</v>
      </c>
      <c r="D76" t="e">
        <f t="shared" si="15"/>
        <v>#N/A</v>
      </c>
      <c r="E76" t="e">
        <f t="shared" si="16"/>
        <v>#N/A</v>
      </c>
      <c r="F76" t="e">
        <f t="shared" si="17"/>
        <v>#N/A</v>
      </c>
      <c r="G76" t="e">
        <f t="shared" si="18"/>
        <v>#N/A</v>
      </c>
      <c r="H76" t="e">
        <f t="shared" si="19"/>
        <v>#N/A</v>
      </c>
      <c r="I76" t="e">
        <f t="shared" si="20"/>
        <v>#N/A</v>
      </c>
      <c r="J76" t="e">
        <f t="shared" si="21"/>
        <v>#N/A</v>
      </c>
      <c r="K76" t="e">
        <f t="shared" si="22"/>
        <v>#N/A</v>
      </c>
      <c r="L76" t="e">
        <f t="shared" si="23"/>
        <v>#N/A</v>
      </c>
      <c r="M76" t="e">
        <f t="shared" si="24"/>
        <v>#N/A</v>
      </c>
    </row>
    <row r="77" spans="1:13">
      <c r="A77" s="1" t="s">
        <v>147</v>
      </c>
      <c r="B77" s="16" t="s">
        <v>461</v>
      </c>
      <c r="C77" t="e">
        <f t="shared" si="14"/>
        <v>#N/A</v>
      </c>
      <c r="D77" t="e">
        <f t="shared" si="15"/>
        <v>#N/A</v>
      </c>
      <c r="E77" t="e">
        <f t="shared" si="16"/>
        <v>#N/A</v>
      </c>
      <c r="F77" t="e">
        <f t="shared" si="17"/>
        <v>#N/A</v>
      </c>
      <c r="G77" t="e">
        <f t="shared" si="18"/>
        <v>#N/A</v>
      </c>
      <c r="H77" t="e">
        <f t="shared" si="19"/>
        <v>#N/A</v>
      </c>
      <c r="I77" t="e">
        <f t="shared" si="20"/>
        <v>#N/A</v>
      </c>
      <c r="J77" t="e">
        <f t="shared" si="21"/>
        <v>#N/A</v>
      </c>
      <c r="K77" t="e">
        <f t="shared" si="22"/>
        <v>#N/A</v>
      </c>
      <c r="L77" t="e">
        <f t="shared" si="23"/>
        <v>#N/A</v>
      </c>
      <c r="M77" t="e">
        <f t="shared" si="24"/>
        <v>#N/A</v>
      </c>
    </row>
    <row r="78" spans="1:13">
      <c r="A78" s="1" t="s">
        <v>147</v>
      </c>
      <c r="B78" s="16" t="s">
        <v>462</v>
      </c>
      <c r="C78" t="e">
        <f t="shared" si="14"/>
        <v>#N/A</v>
      </c>
      <c r="D78" t="e">
        <f t="shared" si="15"/>
        <v>#N/A</v>
      </c>
      <c r="E78" t="e">
        <f t="shared" si="16"/>
        <v>#N/A</v>
      </c>
      <c r="F78" t="e">
        <f t="shared" si="17"/>
        <v>#N/A</v>
      </c>
      <c r="G78" t="e">
        <f t="shared" si="18"/>
        <v>#N/A</v>
      </c>
      <c r="H78" t="e">
        <f t="shared" si="19"/>
        <v>#N/A</v>
      </c>
      <c r="I78" t="e">
        <f t="shared" si="20"/>
        <v>#N/A</v>
      </c>
      <c r="J78" t="e">
        <f t="shared" si="21"/>
        <v>#N/A</v>
      </c>
      <c r="K78" t="e">
        <f t="shared" si="22"/>
        <v>#N/A</v>
      </c>
      <c r="L78" t="e">
        <f t="shared" si="23"/>
        <v>#N/A</v>
      </c>
      <c r="M78" t="e">
        <f t="shared" si="24"/>
        <v>#N/A</v>
      </c>
    </row>
    <row r="79" spans="1:13" ht="25.5">
      <c r="A79" s="1" t="s">
        <v>188</v>
      </c>
      <c r="B79" s="16" t="s">
        <v>463</v>
      </c>
      <c r="C79" t="e">
        <f t="shared" si="14"/>
        <v>#N/A</v>
      </c>
      <c r="D79" t="e">
        <f t="shared" si="15"/>
        <v>#N/A</v>
      </c>
      <c r="E79" t="e">
        <f t="shared" si="16"/>
        <v>#N/A</v>
      </c>
      <c r="F79" t="e">
        <f t="shared" si="17"/>
        <v>#N/A</v>
      </c>
      <c r="G79" t="e">
        <f t="shared" si="18"/>
        <v>#N/A</v>
      </c>
      <c r="H79" t="e">
        <f t="shared" si="19"/>
        <v>#N/A</v>
      </c>
      <c r="I79" t="e">
        <f t="shared" si="20"/>
        <v>#N/A</v>
      </c>
      <c r="J79" t="e">
        <f t="shared" si="21"/>
        <v>#N/A</v>
      </c>
      <c r="K79" t="e">
        <f t="shared" si="22"/>
        <v>#N/A</v>
      </c>
      <c r="L79" t="e">
        <f t="shared" si="23"/>
        <v>#N/A</v>
      </c>
      <c r="M79" t="e">
        <f t="shared" si="24"/>
        <v>#N/A</v>
      </c>
    </row>
    <row r="80" spans="1:13" ht="25.5">
      <c r="A80" s="1" t="s">
        <v>147</v>
      </c>
      <c r="B80" s="16" t="s">
        <v>464</v>
      </c>
      <c r="C80" t="e">
        <f t="shared" si="14"/>
        <v>#N/A</v>
      </c>
      <c r="D80" t="e">
        <f t="shared" si="15"/>
        <v>#N/A</v>
      </c>
      <c r="E80" t="e">
        <f t="shared" si="16"/>
        <v>#N/A</v>
      </c>
      <c r="F80" t="e">
        <f t="shared" si="17"/>
        <v>#N/A</v>
      </c>
      <c r="G80" t="e">
        <f t="shared" si="18"/>
        <v>#N/A</v>
      </c>
      <c r="H80" t="e">
        <f t="shared" si="19"/>
        <v>#N/A</v>
      </c>
      <c r="I80" t="e">
        <f t="shared" si="20"/>
        <v>#N/A</v>
      </c>
      <c r="J80" t="e">
        <f t="shared" si="21"/>
        <v>#N/A</v>
      </c>
      <c r="K80" t="e">
        <f t="shared" si="22"/>
        <v>#N/A</v>
      </c>
      <c r="L80" t="e">
        <f t="shared" si="23"/>
        <v>#N/A</v>
      </c>
      <c r="M80" t="e">
        <f t="shared" si="24"/>
        <v>#N/A</v>
      </c>
    </row>
    <row r="81" spans="1:13" ht="25.5">
      <c r="A81" s="1" t="s">
        <v>188</v>
      </c>
      <c r="B81" s="16" t="s">
        <v>465</v>
      </c>
      <c r="C81" t="e">
        <f t="shared" si="14"/>
        <v>#N/A</v>
      </c>
      <c r="D81" t="e">
        <f t="shared" si="15"/>
        <v>#N/A</v>
      </c>
      <c r="E81" t="e">
        <f t="shared" si="16"/>
        <v>#N/A</v>
      </c>
      <c r="F81" t="e">
        <f t="shared" si="17"/>
        <v>#N/A</v>
      </c>
      <c r="G81" t="e">
        <f t="shared" si="18"/>
        <v>#N/A</v>
      </c>
      <c r="H81" t="e">
        <f t="shared" si="19"/>
        <v>#N/A</v>
      </c>
      <c r="I81" t="e">
        <f t="shared" si="20"/>
        <v>#N/A</v>
      </c>
      <c r="J81" t="e">
        <f t="shared" si="21"/>
        <v>#N/A</v>
      </c>
      <c r="K81" t="e">
        <f t="shared" si="22"/>
        <v>#N/A</v>
      </c>
      <c r="L81" t="e">
        <f t="shared" si="23"/>
        <v>#N/A</v>
      </c>
      <c r="M81" t="e">
        <f t="shared" si="24"/>
        <v>#N/A</v>
      </c>
    </row>
    <row r="82" spans="1:13">
      <c r="A82" s="1" t="s">
        <v>136</v>
      </c>
      <c r="B82" s="16" t="s">
        <v>466</v>
      </c>
      <c r="C82" t="e">
        <f t="shared" si="14"/>
        <v>#N/A</v>
      </c>
      <c r="D82" t="e">
        <f t="shared" si="15"/>
        <v>#N/A</v>
      </c>
      <c r="E82" t="e">
        <f t="shared" si="16"/>
        <v>#N/A</v>
      </c>
      <c r="F82" t="e">
        <f t="shared" si="17"/>
        <v>#N/A</v>
      </c>
      <c r="G82" t="e">
        <f t="shared" si="18"/>
        <v>#N/A</v>
      </c>
      <c r="H82" t="e">
        <f t="shared" si="19"/>
        <v>#N/A</v>
      </c>
      <c r="I82" t="e">
        <f t="shared" si="20"/>
        <v>#N/A</v>
      </c>
      <c r="J82" t="e">
        <f t="shared" si="21"/>
        <v>#N/A</v>
      </c>
      <c r="K82" t="e">
        <f t="shared" si="22"/>
        <v>#N/A</v>
      </c>
      <c r="L82" t="e">
        <f t="shared" si="23"/>
        <v>#N/A</v>
      </c>
      <c r="M82" t="e">
        <f t="shared" si="24"/>
        <v>#N/A</v>
      </c>
    </row>
    <row r="83" spans="1:13" ht="25.5">
      <c r="A83" s="1" t="s">
        <v>114</v>
      </c>
      <c r="B83" s="16" t="s">
        <v>467</v>
      </c>
      <c r="C83" t="e">
        <f t="shared" si="14"/>
        <v>#N/A</v>
      </c>
      <c r="D83" t="e">
        <f t="shared" si="15"/>
        <v>#N/A</v>
      </c>
      <c r="E83" t="e">
        <f t="shared" si="16"/>
        <v>#N/A</v>
      </c>
      <c r="F83" t="e">
        <f t="shared" si="17"/>
        <v>#N/A</v>
      </c>
      <c r="G83" t="e">
        <f t="shared" si="18"/>
        <v>#N/A</v>
      </c>
      <c r="H83" t="e">
        <f t="shared" si="19"/>
        <v>#N/A</v>
      </c>
      <c r="I83" t="e">
        <f t="shared" si="20"/>
        <v>#N/A</v>
      </c>
      <c r="J83" t="e">
        <f t="shared" si="21"/>
        <v>#N/A</v>
      </c>
      <c r="K83" t="e">
        <f t="shared" si="22"/>
        <v>#N/A</v>
      </c>
      <c r="L83" t="e">
        <f t="shared" si="23"/>
        <v>#N/A</v>
      </c>
      <c r="M83" t="e">
        <f t="shared" si="24"/>
        <v>#N/A</v>
      </c>
    </row>
    <row r="84" spans="1:13">
      <c r="A84" s="1" t="s">
        <v>136</v>
      </c>
      <c r="B84" s="16" t="s">
        <v>468</v>
      </c>
      <c r="C84" t="e">
        <f t="shared" si="14"/>
        <v>#N/A</v>
      </c>
      <c r="D84" t="e">
        <f t="shared" si="15"/>
        <v>#N/A</v>
      </c>
      <c r="E84" t="e">
        <f t="shared" si="16"/>
        <v>#N/A</v>
      </c>
      <c r="F84" t="e">
        <f t="shared" si="17"/>
        <v>#N/A</v>
      </c>
      <c r="G84" t="e">
        <f t="shared" si="18"/>
        <v>#N/A</v>
      </c>
      <c r="H84" t="e">
        <f t="shared" si="19"/>
        <v>#N/A</v>
      </c>
      <c r="I84" t="e">
        <f t="shared" si="20"/>
        <v>#N/A</v>
      </c>
      <c r="J84" t="e">
        <f t="shared" si="21"/>
        <v>#N/A</v>
      </c>
      <c r="K84" t="e">
        <f t="shared" si="22"/>
        <v>#N/A</v>
      </c>
      <c r="L84" t="e">
        <f t="shared" si="23"/>
        <v>#N/A</v>
      </c>
      <c r="M84" t="e">
        <f t="shared" si="24"/>
        <v>#N/A</v>
      </c>
    </row>
    <row r="85" spans="1:13" ht="25.5">
      <c r="A85" s="1" t="s">
        <v>147</v>
      </c>
      <c r="B85" s="16" t="s">
        <v>469</v>
      </c>
      <c r="C85" t="e">
        <f t="shared" si="14"/>
        <v>#N/A</v>
      </c>
      <c r="D85" t="e">
        <f t="shared" si="15"/>
        <v>#N/A</v>
      </c>
      <c r="E85" t="e">
        <f t="shared" si="16"/>
        <v>#N/A</v>
      </c>
      <c r="F85" t="e">
        <f t="shared" si="17"/>
        <v>#N/A</v>
      </c>
      <c r="G85" t="e">
        <f t="shared" si="18"/>
        <v>#N/A</v>
      </c>
      <c r="H85" t="e">
        <f t="shared" si="19"/>
        <v>#N/A</v>
      </c>
      <c r="I85" t="e">
        <f t="shared" si="20"/>
        <v>#N/A</v>
      </c>
      <c r="J85" t="e">
        <f t="shared" si="21"/>
        <v>#N/A</v>
      </c>
      <c r="K85" t="e">
        <f t="shared" si="22"/>
        <v>#N/A</v>
      </c>
      <c r="L85" t="e">
        <f t="shared" si="23"/>
        <v>#N/A</v>
      </c>
      <c r="M85" t="e">
        <f t="shared" si="24"/>
        <v>#N/A</v>
      </c>
    </row>
    <row r="86" spans="1:13">
      <c r="A86" s="1" t="s">
        <v>188</v>
      </c>
      <c r="B86" s="16" t="s">
        <v>470</v>
      </c>
      <c r="C86" t="e">
        <f t="shared" si="14"/>
        <v>#N/A</v>
      </c>
      <c r="D86" t="e">
        <f t="shared" si="15"/>
        <v>#N/A</v>
      </c>
      <c r="E86" t="e">
        <f t="shared" si="16"/>
        <v>#N/A</v>
      </c>
      <c r="F86" t="e">
        <f t="shared" si="17"/>
        <v>#N/A</v>
      </c>
      <c r="G86" t="e">
        <f t="shared" si="18"/>
        <v>#N/A</v>
      </c>
      <c r="H86" t="e">
        <f t="shared" si="19"/>
        <v>#N/A</v>
      </c>
      <c r="I86" t="e">
        <f t="shared" si="20"/>
        <v>#N/A</v>
      </c>
      <c r="J86" t="e">
        <f t="shared" si="21"/>
        <v>#N/A</v>
      </c>
      <c r="K86" t="e">
        <f t="shared" si="22"/>
        <v>#N/A</v>
      </c>
      <c r="L86" t="e">
        <f t="shared" si="23"/>
        <v>#N/A</v>
      </c>
      <c r="M86" t="e">
        <f t="shared" si="24"/>
        <v>#N/A</v>
      </c>
    </row>
    <row r="87" spans="1:13">
      <c r="A87" s="1" t="s">
        <v>147</v>
      </c>
      <c r="B87" s="16" t="s">
        <v>471</v>
      </c>
      <c r="C87" t="e">
        <f t="shared" si="14"/>
        <v>#N/A</v>
      </c>
      <c r="D87" t="e">
        <f t="shared" si="15"/>
        <v>#N/A</v>
      </c>
      <c r="E87" t="e">
        <f t="shared" si="16"/>
        <v>#N/A</v>
      </c>
      <c r="F87" t="e">
        <f t="shared" si="17"/>
        <v>#N/A</v>
      </c>
      <c r="G87" t="e">
        <f t="shared" si="18"/>
        <v>#N/A</v>
      </c>
      <c r="H87" t="e">
        <f t="shared" si="19"/>
        <v>#N/A</v>
      </c>
      <c r="I87" t="e">
        <f t="shared" si="20"/>
        <v>#N/A</v>
      </c>
      <c r="J87" t="e">
        <f t="shared" si="21"/>
        <v>#N/A</v>
      </c>
      <c r="K87" t="e">
        <f t="shared" si="22"/>
        <v>#N/A</v>
      </c>
      <c r="L87" t="e">
        <f t="shared" si="23"/>
        <v>#N/A</v>
      </c>
      <c r="M87" t="e">
        <f t="shared" si="24"/>
        <v>#N/A</v>
      </c>
    </row>
    <row r="88" spans="1:13">
      <c r="A88" s="1" t="s">
        <v>86</v>
      </c>
      <c r="B88" s="16" t="s">
        <v>472</v>
      </c>
      <c r="C88" t="e">
        <f t="shared" si="14"/>
        <v>#N/A</v>
      </c>
      <c r="D88" t="e">
        <f t="shared" si="15"/>
        <v>#N/A</v>
      </c>
      <c r="E88" t="e">
        <f t="shared" si="16"/>
        <v>#N/A</v>
      </c>
      <c r="F88" t="e">
        <f t="shared" si="17"/>
        <v>#N/A</v>
      </c>
      <c r="G88" t="e">
        <f t="shared" si="18"/>
        <v>#N/A</v>
      </c>
      <c r="H88" t="e">
        <f t="shared" si="19"/>
        <v>#N/A</v>
      </c>
      <c r="I88" t="e">
        <f t="shared" si="20"/>
        <v>#N/A</v>
      </c>
      <c r="J88" t="e">
        <f t="shared" si="21"/>
        <v>#N/A</v>
      </c>
      <c r="K88" t="e">
        <f t="shared" si="22"/>
        <v>#N/A</v>
      </c>
      <c r="L88" t="e">
        <f t="shared" si="23"/>
        <v>#N/A</v>
      </c>
      <c r="M88" t="e">
        <f t="shared" si="24"/>
        <v>#N/A</v>
      </c>
    </row>
    <row r="89" spans="1:13">
      <c r="A89" s="1" t="s">
        <v>188</v>
      </c>
      <c r="B89" s="16" t="s">
        <v>473</v>
      </c>
      <c r="C89" t="e">
        <f t="shared" si="14"/>
        <v>#N/A</v>
      </c>
      <c r="D89" t="e">
        <f t="shared" si="15"/>
        <v>#N/A</v>
      </c>
      <c r="E89" t="e">
        <f t="shared" si="16"/>
        <v>#N/A</v>
      </c>
      <c r="F89" t="e">
        <f t="shared" si="17"/>
        <v>#N/A</v>
      </c>
      <c r="G89" t="e">
        <f t="shared" si="18"/>
        <v>#N/A</v>
      </c>
      <c r="H89" t="e">
        <f t="shared" si="19"/>
        <v>#N/A</v>
      </c>
      <c r="I89" t="e">
        <f t="shared" si="20"/>
        <v>#N/A</v>
      </c>
      <c r="J89" t="e">
        <f t="shared" si="21"/>
        <v>#N/A</v>
      </c>
      <c r="K89" t="e">
        <f t="shared" si="22"/>
        <v>#N/A</v>
      </c>
      <c r="L89" t="e">
        <f t="shared" si="23"/>
        <v>#N/A</v>
      </c>
      <c r="M89" t="e">
        <f t="shared" si="24"/>
        <v>#N/A</v>
      </c>
    </row>
    <row r="90" spans="1:13">
      <c r="A90" s="1" t="s">
        <v>86</v>
      </c>
      <c r="B90" s="16" t="s">
        <v>474</v>
      </c>
      <c r="C90" t="e">
        <f t="shared" si="14"/>
        <v>#N/A</v>
      </c>
      <c r="D90" t="e">
        <f t="shared" si="15"/>
        <v>#N/A</v>
      </c>
      <c r="E90" t="e">
        <f t="shared" si="16"/>
        <v>#N/A</v>
      </c>
      <c r="F90" t="e">
        <f t="shared" si="17"/>
        <v>#N/A</v>
      </c>
      <c r="G90" t="e">
        <f t="shared" si="18"/>
        <v>#N/A</v>
      </c>
      <c r="H90" t="e">
        <f t="shared" si="19"/>
        <v>#N/A</v>
      </c>
      <c r="I90" t="e">
        <f t="shared" si="20"/>
        <v>#N/A</v>
      </c>
      <c r="J90" t="e">
        <f t="shared" si="21"/>
        <v>#N/A</v>
      </c>
      <c r="K90" t="e">
        <f t="shared" si="22"/>
        <v>#N/A</v>
      </c>
      <c r="L90" t="e">
        <f t="shared" si="23"/>
        <v>#N/A</v>
      </c>
      <c r="M90" t="e">
        <f t="shared" si="24"/>
        <v>#N/A</v>
      </c>
    </row>
    <row r="91" spans="1:13">
      <c r="A91" s="1" t="s">
        <v>86</v>
      </c>
      <c r="B91" s="16" t="s">
        <v>475</v>
      </c>
      <c r="C91" t="e">
        <f t="shared" si="14"/>
        <v>#N/A</v>
      </c>
      <c r="D91" t="e">
        <f t="shared" si="15"/>
        <v>#N/A</v>
      </c>
      <c r="E91" t="e">
        <f t="shared" si="16"/>
        <v>#N/A</v>
      </c>
      <c r="F91" t="e">
        <f t="shared" si="17"/>
        <v>#N/A</v>
      </c>
      <c r="G91" t="e">
        <f t="shared" si="18"/>
        <v>#N/A</v>
      </c>
      <c r="H91" t="e">
        <f t="shared" si="19"/>
        <v>#N/A</v>
      </c>
      <c r="I91" t="e">
        <f t="shared" si="20"/>
        <v>#N/A</v>
      </c>
      <c r="J91" t="e">
        <f t="shared" si="21"/>
        <v>#N/A</v>
      </c>
      <c r="K91" t="e">
        <f t="shared" si="22"/>
        <v>#N/A</v>
      </c>
      <c r="L91" t="e">
        <f t="shared" si="23"/>
        <v>#N/A</v>
      </c>
      <c r="M91" t="e">
        <f t="shared" si="24"/>
        <v>#N/A</v>
      </c>
    </row>
    <row r="92" spans="1:13">
      <c r="A92" s="1" t="s">
        <v>114</v>
      </c>
      <c r="B92" s="16" t="s">
        <v>476</v>
      </c>
      <c r="C92" t="e">
        <f t="shared" si="14"/>
        <v>#N/A</v>
      </c>
      <c r="D92" t="e">
        <f t="shared" si="15"/>
        <v>#N/A</v>
      </c>
      <c r="E92" t="e">
        <f t="shared" si="16"/>
        <v>#N/A</v>
      </c>
      <c r="F92" t="e">
        <f t="shared" si="17"/>
        <v>#N/A</v>
      </c>
      <c r="G92" t="e">
        <f t="shared" si="18"/>
        <v>#N/A</v>
      </c>
      <c r="H92" t="e">
        <f t="shared" si="19"/>
        <v>#N/A</v>
      </c>
      <c r="I92" t="e">
        <f t="shared" si="20"/>
        <v>#N/A</v>
      </c>
      <c r="J92" t="e">
        <f t="shared" si="21"/>
        <v>#N/A</v>
      </c>
      <c r="K92" t="e">
        <f t="shared" si="22"/>
        <v>#N/A</v>
      </c>
      <c r="L92" t="e">
        <f t="shared" si="23"/>
        <v>#N/A</v>
      </c>
      <c r="M92" t="e">
        <f t="shared" si="24"/>
        <v>#N/A</v>
      </c>
    </row>
    <row r="93" spans="1:13">
      <c r="A93" s="1" t="s">
        <v>147</v>
      </c>
      <c r="B93" s="16" t="s">
        <v>477</v>
      </c>
      <c r="C93" t="e">
        <f t="shared" si="14"/>
        <v>#N/A</v>
      </c>
      <c r="D93" t="e">
        <f t="shared" si="15"/>
        <v>#N/A</v>
      </c>
      <c r="E93" t="e">
        <f t="shared" si="16"/>
        <v>#N/A</v>
      </c>
      <c r="F93" t="e">
        <f t="shared" si="17"/>
        <v>#N/A</v>
      </c>
      <c r="G93" t="e">
        <f t="shared" si="18"/>
        <v>#N/A</v>
      </c>
      <c r="H93" t="e">
        <f t="shared" si="19"/>
        <v>#N/A</v>
      </c>
      <c r="I93" t="e">
        <f t="shared" si="20"/>
        <v>#N/A</v>
      </c>
      <c r="J93" t="e">
        <f t="shared" si="21"/>
        <v>#N/A</v>
      </c>
      <c r="K93" t="e">
        <f t="shared" si="22"/>
        <v>#N/A</v>
      </c>
      <c r="L93" t="e">
        <f t="shared" si="23"/>
        <v>#N/A</v>
      </c>
      <c r="M93" t="e">
        <f t="shared" si="24"/>
        <v>#N/A</v>
      </c>
    </row>
    <row r="94" spans="1:13" ht="25.5">
      <c r="A94" s="1" t="s">
        <v>136</v>
      </c>
      <c r="B94" s="16" t="s">
        <v>478</v>
      </c>
      <c r="C94" t="e">
        <f t="shared" si="14"/>
        <v>#N/A</v>
      </c>
      <c r="D94" t="e">
        <f t="shared" si="15"/>
        <v>#N/A</v>
      </c>
      <c r="E94" t="e">
        <f t="shared" si="16"/>
        <v>#N/A</v>
      </c>
      <c r="F94" t="e">
        <f t="shared" si="17"/>
        <v>#N/A</v>
      </c>
      <c r="G94" t="e">
        <f t="shared" si="18"/>
        <v>#N/A</v>
      </c>
      <c r="H94" t="e">
        <f t="shared" si="19"/>
        <v>#N/A</v>
      </c>
      <c r="I94" t="e">
        <f t="shared" si="20"/>
        <v>#N/A</v>
      </c>
      <c r="J94" t="e">
        <f t="shared" si="21"/>
        <v>#N/A</v>
      </c>
      <c r="K94" t="e">
        <f t="shared" si="22"/>
        <v>#N/A</v>
      </c>
      <c r="L94" t="e">
        <f t="shared" si="23"/>
        <v>#N/A</v>
      </c>
      <c r="M94" t="e">
        <f t="shared" si="24"/>
        <v>#N/A</v>
      </c>
    </row>
    <row r="95" spans="1:13">
      <c r="A95" s="1" t="s">
        <v>147</v>
      </c>
      <c r="B95" s="16" t="s">
        <v>479</v>
      </c>
      <c r="C95" t="e">
        <f t="shared" si="14"/>
        <v>#N/A</v>
      </c>
      <c r="D95" t="e">
        <f t="shared" si="15"/>
        <v>#N/A</v>
      </c>
      <c r="E95" t="e">
        <f t="shared" si="16"/>
        <v>#N/A</v>
      </c>
      <c r="F95" t="e">
        <f t="shared" si="17"/>
        <v>#N/A</v>
      </c>
      <c r="G95" t="e">
        <f t="shared" si="18"/>
        <v>#N/A</v>
      </c>
      <c r="H95" t="e">
        <f t="shared" si="19"/>
        <v>#N/A</v>
      </c>
      <c r="I95" t="e">
        <f t="shared" si="20"/>
        <v>#N/A</v>
      </c>
      <c r="J95" t="e">
        <f t="shared" si="21"/>
        <v>#N/A</v>
      </c>
      <c r="K95" t="e">
        <f t="shared" si="22"/>
        <v>#N/A</v>
      </c>
      <c r="L95" t="e">
        <f t="shared" si="23"/>
        <v>#N/A</v>
      </c>
      <c r="M95" t="e">
        <f t="shared" si="24"/>
        <v>#N/A</v>
      </c>
    </row>
    <row r="96" spans="1:13">
      <c r="A96" s="1" t="s">
        <v>147</v>
      </c>
      <c r="B96" s="16" t="s">
        <v>480</v>
      </c>
      <c r="C96" t="e">
        <f t="shared" si="14"/>
        <v>#N/A</v>
      </c>
      <c r="D96" t="e">
        <f t="shared" si="15"/>
        <v>#N/A</v>
      </c>
      <c r="E96" t="e">
        <f t="shared" si="16"/>
        <v>#N/A</v>
      </c>
      <c r="F96" t="e">
        <f t="shared" si="17"/>
        <v>#N/A</v>
      </c>
      <c r="G96" t="e">
        <f t="shared" si="18"/>
        <v>#N/A</v>
      </c>
      <c r="H96" t="e">
        <f t="shared" si="19"/>
        <v>#N/A</v>
      </c>
      <c r="I96" t="e">
        <f t="shared" si="20"/>
        <v>#N/A</v>
      </c>
      <c r="J96" t="e">
        <f t="shared" si="21"/>
        <v>#N/A</v>
      </c>
      <c r="K96" t="e">
        <f t="shared" si="22"/>
        <v>#N/A</v>
      </c>
      <c r="L96" t="e">
        <f t="shared" si="23"/>
        <v>#N/A</v>
      </c>
      <c r="M96" t="e">
        <f t="shared" si="24"/>
        <v>#N/A</v>
      </c>
    </row>
    <row r="97" spans="1:13">
      <c r="A97" s="1" t="s">
        <v>147</v>
      </c>
      <c r="B97" s="16" t="s">
        <v>481</v>
      </c>
      <c r="C97" t="e">
        <f t="shared" si="14"/>
        <v>#N/A</v>
      </c>
      <c r="D97" t="e">
        <f t="shared" si="15"/>
        <v>#N/A</v>
      </c>
      <c r="E97" t="e">
        <f t="shared" si="16"/>
        <v>#N/A</v>
      </c>
      <c r="F97" t="e">
        <f t="shared" si="17"/>
        <v>#N/A</v>
      </c>
      <c r="G97" t="e">
        <f t="shared" si="18"/>
        <v>#N/A</v>
      </c>
      <c r="H97" t="e">
        <f t="shared" si="19"/>
        <v>#N/A</v>
      </c>
      <c r="I97" t="e">
        <f t="shared" si="20"/>
        <v>#N/A</v>
      </c>
      <c r="J97" t="e">
        <f t="shared" si="21"/>
        <v>#N/A</v>
      </c>
      <c r="K97" t="e">
        <f t="shared" si="22"/>
        <v>#N/A</v>
      </c>
      <c r="L97" t="e">
        <f t="shared" si="23"/>
        <v>#N/A</v>
      </c>
      <c r="M97" t="e">
        <f t="shared" si="24"/>
        <v>#N/A</v>
      </c>
    </row>
    <row r="98" spans="1:13">
      <c r="A98" s="1" t="s">
        <v>136</v>
      </c>
      <c r="B98" s="16" t="s">
        <v>482</v>
      </c>
      <c r="C98" t="e">
        <f t="shared" si="14"/>
        <v>#N/A</v>
      </c>
      <c r="D98" t="e">
        <f t="shared" si="15"/>
        <v>#N/A</v>
      </c>
      <c r="E98" t="e">
        <f t="shared" si="16"/>
        <v>#N/A</v>
      </c>
      <c r="F98" t="e">
        <f t="shared" si="17"/>
        <v>#N/A</v>
      </c>
      <c r="G98" t="e">
        <f t="shared" si="18"/>
        <v>#N/A</v>
      </c>
      <c r="H98" t="e">
        <f t="shared" si="19"/>
        <v>#N/A</v>
      </c>
      <c r="I98" t="e">
        <f t="shared" si="20"/>
        <v>#N/A</v>
      </c>
      <c r="J98" t="e">
        <f t="shared" si="21"/>
        <v>#N/A</v>
      </c>
      <c r="K98" t="e">
        <f t="shared" si="22"/>
        <v>#N/A</v>
      </c>
      <c r="L98" t="e">
        <f t="shared" si="23"/>
        <v>#N/A</v>
      </c>
      <c r="M98" t="e">
        <f t="shared" si="24"/>
        <v>#N/A</v>
      </c>
    </row>
    <row r="99" spans="1:13">
      <c r="A99" s="1" t="s">
        <v>147</v>
      </c>
      <c r="B99" s="16" t="s">
        <v>483</v>
      </c>
      <c r="C99" t="e">
        <f t="shared" si="14"/>
        <v>#N/A</v>
      </c>
      <c r="D99" t="e">
        <f t="shared" si="15"/>
        <v>#N/A</v>
      </c>
      <c r="E99" t="e">
        <f t="shared" si="16"/>
        <v>#N/A</v>
      </c>
      <c r="F99" t="e">
        <f t="shared" si="17"/>
        <v>#N/A</v>
      </c>
      <c r="G99" t="e">
        <f t="shared" si="18"/>
        <v>#N/A</v>
      </c>
      <c r="H99" t="e">
        <f t="shared" si="19"/>
        <v>#N/A</v>
      </c>
      <c r="I99" t="e">
        <f t="shared" si="20"/>
        <v>#N/A</v>
      </c>
      <c r="J99" t="e">
        <f t="shared" si="21"/>
        <v>#N/A</v>
      </c>
      <c r="K99" t="e">
        <f t="shared" si="22"/>
        <v>#N/A</v>
      </c>
      <c r="L99" t="e">
        <f t="shared" si="23"/>
        <v>#N/A</v>
      </c>
      <c r="M99" t="e">
        <f t="shared" si="24"/>
        <v>#N/A</v>
      </c>
    </row>
    <row r="100" spans="1:13">
      <c r="A100" s="1" t="s">
        <v>114</v>
      </c>
      <c r="B100" s="16" t="s">
        <v>484</v>
      </c>
      <c r="C100" t="e">
        <f t="shared" si="14"/>
        <v>#N/A</v>
      </c>
      <c r="D100" t="e">
        <f t="shared" si="15"/>
        <v>#N/A</v>
      </c>
      <c r="E100" t="e">
        <f t="shared" si="16"/>
        <v>#N/A</v>
      </c>
      <c r="F100" t="e">
        <f t="shared" si="17"/>
        <v>#N/A</v>
      </c>
      <c r="G100" t="e">
        <f t="shared" si="18"/>
        <v>#N/A</v>
      </c>
      <c r="H100" t="e">
        <f t="shared" si="19"/>
        <v>#N/A</v>
      </c>
      <c r="I100" t="e">
        <f t="shared" si="20"/>
        <v>#N/A</v>
      </c>
      <c r="J100" t="e">
        <f t="shared" si="21"/>
        <v>#N/A</v>
      </c>
      <c r="K100" t="e">
        <f t="shared" si="22"/>
        <v>#N/A</v>
      </c>
      <c r="L100" t="e">
        <f t="shared" si="23"/>
        <v>#N/A</v>
      </c>
      <c r="M100" t="e">
        <f t="shared" si="24"/>
        <v>#N/A</v>
      </c>
    </row>
    <row r="101" spans="1:13">
      <c r="A101" s="1" t="s">
        <v>114</v>
      </c>
      <c r="B101" s="16" t="s">
        <v>485</v>
      </c>
      <c r="C101" t="e">
        <f t="shared" si="14"/>
        <v>#N/A</v>
      </c>
      <c r="D101" t="e">
        <f t="shared" si="15"/>
        <v>#N/A</v>
      </c>
      <c r="E101" t="e">
        <f t="shared" si="16"/>
        <v>#N/A</v>
      </c>
      <c r="F101" t="e">
        <f t="shared" si="17"/>
        <v>#N/A</v>
      </c>
      <c r="G101" t="e">
        <f t="shared" si="18"/>
        <v>#N/A</v>
      </c>
      <c r="H101" t="e">
        <f t="shared" si="19"/>
        <v>#N/A</v>
      </c>
      <c r="I101" t="e">
        <f t="shared" si="20"/>
        <v>#N/A</v>
      </c>
      <c r="J101" t="e">
        <f t="shared" si="21"/>
        <v>#N/A</v>
      </c>
      <c r="K101" t="e">
        <f t="shared" si="22"/>
        <v>#N/A</v>
      </c>
      <c r="L101" t="e">
        <f t="shared" si="23"/>
        <v>#N/A</v>
      </c>
      <c r="M101" t="e">
        <f t="shared" si="24"/>
        <v>#N/A</v>
      </c>
    </row>
    <row r="102" spans="1:13">
      <c r="A102" s="1" t="s">
        <v>136</v>
      </c>
      <c r="B102" s="16" t="s">
        <v>486</v>
      </c>
      <c r="C102" t="e">
        <f t="shared" si="14"/>
        <v>#N/A</v>
      </c>
      <c r="D102" t="e">
        <f t="shared" si="15"/>
        <v>#N/A</v>
      </c>
      <c r="E102" t="e">
        <f t="shared" si="16"/>
        <v>#N/A</v>
      </c>
      <c r="F102" t="e">
        <f t="shared" si="17"/>
        <v>#N/A</v>
      </c>
      <c r="G102" t="e">
        <f t="shared" si="18"/>
        <v>#N/A</v>
      </c>
      <c r="H102" t="e">
        <f t="shared" si="19"/>
        <v>#N/A</v>
      </c>
      <c r="I102" t="e">
        <f t="shared" si="20"/>
        <v>#N/A</v>
      </c>
      <c r="J102" t="e">
        <f t="shared" si="21"/>
        <v>#N/A</v>
      </c>
      <c r="K102" t="e">
        <f t="shared" si="22"/>
        <v>#N/A</v>
      </c>
      <c r="L102" t="e">
        <f t="shared" si="23"/>
        <v>#N/A</v>
      </c>
      <c r="M102" t="e">
        <f t="shared" si="24"/>
        <v>#N/A</v>
      </c>
    </row>
    <row r="103" spans="1:13">
      <c r="A103" s="1" t="s">
        <v>147</v>
      </c>
      <c r="B103" s="16" t="s">
        <v>487</v>
      </c>
      <c r="C103" t="e">
        <f t="shared" si="14"/>
        <v>#N/A</v>
      </c>
      <c r="D103" t="e">
        <f t="shared" si="15"/>
        <v>#N/A</v>
      </c>
      <c r="E103" t="e">
        <f t="shared" si="16"/>
        <v>#N/A</v>
      </c>
      <c r="F103" t="e">
        <f t="shared" si="17"/>
        <v>#N/A</v>
      </c>
      <c r="G103" t="e">
        <f t="shared" si="18"/>
        <v>#N/A</v>
      </c>
      <c r="H103" t="e">
        <f t="shared" si="19"/>
        <v>#N/A</v>
      </c>
      <c r="I103" t="e">
        <f t="shared" si="20"/>
        <v>#N/A</v>
      </c>
      <c r="J103" t="e">
        <f t="shared" si="21"/>
        <v>#N/A</v>
      </c>
      <c r="K103" t="e">
        <f t="shared" si="22"/>
        <v>#N/A</v>
      </c>
      <c r="L103" t="e">
        <f t="shared" si="23"/>
        <v>#N/A</v>
      </c>
      <c r="M103" t="e">
        <f t="shared" si="24"/>
        <v>#N/A</v>
      </c>
    </row>
    <row r="104" spans="1:13">
      <c r="A104" s="1" t="s">
        <v>229</v>
      </c>
      <c r="B104" s="16" t="s">
        <v>488</v>
      </c>
      <c r="C104" t="e">
        <f t="shared" si="14"/>
        <v>#N/A</v>
      </c>
      <c r="D104" t="e">
        <f t="shared" si="15"/>
        <v>#N/A</v>
      </c>
      <c r="E104" t="e">
        <f t="shared" si="16"/>
        <v>#N/A</v>
      </c>
      <c r="F104" t="e">
        <f t="shared" si="17"/>
        <v>#N/A</v>
      </c>
      <c r="G104" t="e">
        <f t="shared" si="18"/>
        <v>#N/A</v>
      </c>
      <c r="H104" t="e">
        <f t="shared" si="19"/>
        <v>#N/A</v>
      </c>
      <c r="I104" t="e">
        <f t="shared" si="20"/>
        <v>#N/A</v>
      </c>
      <c r="J104" t="e">
        <f t="shared" si="21"/>
        <v>#N/A</v>
      </c>
      <c r="K104" t="e">
        <f t="shared" si="22"/>
        <v>#N/A</v>
      </c>
      <c r="L104" t="e">
        <f t="shared" si="23"/>
        <v>#N/A</v>
      </c>
      <c r="M104" t="e">
        <f t="shared" si="24"/>
        <v>#N/A</v>
      </c>
    </row>
    <row r="105" spans="1:13" ht="25.5">
      <c r="A105" s="1" t="s">
        <v>388</v>
      </c>
      <c r="B105" s="16" t="s">
        <v>489</v>
      </c>
      <c r="C105" t="e">
        <f t="shared" si="14"/>
        <v>#N/A</v>
      </c>
      <c r="D105" t="e">
        <f t="shared" si="15"/>
        <v>#N/A</v>
      </c>
      <c r="E105" t="e">
        <f t="shared" si="16"/>
        <v>#N/A</v>
      </c>
      <c r="F105" t="e">
        <f t="shared" si="17"/>
        <v>#N/A</v>
      </c>
      <c r="G105" t="e">
        <f t="shared" si="18"/>
        <v>#N/A</v>
      </c>
      <c r="H105" t="e">
        <f t="shared" si="19"/>
        <v>#N/A</v>
      </c>
      <c r="I105" t="e">
        <f t="shared" si="20"/>
        <v>#N/A</v>
      </c>
      <c r="J105" t="e">
        <f t="shared" si="21"/>
        <v>#N/A</v>
      </c>
      <c r="K105" t="e">
        <f t="shared" si="22"/>
        <v>#N/A</v>
      </c>
      <c r="L105" t="e">
        <f t="shared" si="23"/>
        <v>#N/A</v>
      </c>
      <c r="M105" t="e">
        <f t="shared" si="24"/>
        <v>#N/A</v>
      </c>
    </row>
    <row r="106" spans="1:13">
      <c r="A106" s="1" t="s">
        <v>147</v>
      </c>
      <c r="B106" s="16" t="s">
        <v>490</v>
      </c>
      <c r="C106" t="e">
        <f t="shared" si="14"/>
        <v>#N/A</v>
      </c>
      <c r="D106" t="e">
        <f t="shared" si="15"/>
        <v>#N/A</v>
      </c>
      <c r="E106" t="e">
        <f t="shared" si="16"/>
        <v>#N/A</v>
      </c>
      <c r="F106" t="e">
        <f t="shared" si="17"/>
        <v>#N/A</v>
      </c>
      <c r="G106" t="e">
        <f t="shared" si="18"/>
        <v>#N/A</v>
      </c>
      <c r="H106" t="e">
        <f t="shared" si="19"/>
        <v>#N/A</v>
      </c>
      <c r="I106" t="e">
        <f t="shared" si="20"/>
        <v>#N/A</v>
      </c>
      <c r="J106" t="e">
        <f t="shared" si="21"/>
        <v>#N/A</v>
      </c>
      <c r="K106" t="e">
        <f t="shared" si="22"/>
        <v>#N/A</v>
      </c>
      <c r="L106" t="e">
        <f t="shared" si="23"/>
        <v>#N/A</v>
      </c>
      <c r="M106" t="e">
        <f t="shared" si="24"/>
        <v>#N/A</v>
      </c>
    </row>
    <row r="107" spans="1:13" ht="25.5">
      <c r="A107" s="1" t="s">
        <v>188</v>
      </c>
      <c r="B107" s="16" t="s">
        <v>491</v>
      </c>
      <c r="C107" t="e">
        <f t="shared" si="14"/>
        <v>#N/A</v>
      </c>
      <c r="D107" t="e">
        <f t="shared" si="15"/>
        <v>#N/A</v>
      </c>
      <c r="E107" t="e">
        <f t="shared" si="16"/>
        <v>#N/A</v>
      </c>
      <c r="F107" t="e">
        <f t="shared" si="17"/>
        <v>#N/A</v>
      </c>
      <c r="G107" t="e">
        <f t="shared" si="18"/>
        <v>#N/A</v>
      </c>
      <c r="H107" t="e">
        <f t="shared" si="19"/>
        <v>#N/A</v>
      </c>
      <c r="I107" t="e">
        <f t="shared" si="20"/>
        <v>#N/A</v>
      </c>
      <c r="J107" t="e">
        <f t="shared" si="21"/>
        <v>#N/A</v>
      </c>
      <c r="K107" t="e">
        <f t="shared" si="22"/>
        <v>#N/A</v>
      </c>
      <c r="L107" t="e">
        <f t="shared" si="23"/>
        <v>#N/A</v>
      </c>
      <c r="M107" t="e">
        <f t="shared" si="24"/>
        <v>#N/A</v>
      </c>
    </row>
    <row r="108" spans="1:13" ht="25.5">
      <c r="A108" s="1" t="s">
        <v>114</v>
      </c>
      <c r="B108" s="16" t="s">
        <v>492</v>
      </c>
      <c r="C108" t="e">
        <f t="shared" si="14"/>
        <v>#N/A</v>
      </c>
      <c r="D108" t="e">
        <f t="shared" si="15"/>
        <v>#N/A</v>
      </c>
      <c r="E108" t="e">
        <f t="shared" si="16"/>
        <v>#N/A</v>
      </c>
      <c r="F108" t="e">
        <f t="shared" si="17"/>
        <v>#N/A</v>
      </c>
      <c r="G108" t="e">
        <f t="shared" si="18"/>
        <v>#N/A</v>
      </c>
      <c r="H108" t="e">
        <f t="shared" si="19"/>
        <v>#N/A</v>
      </c>
      <c r="I108" t="e">
        <f t="shared" si="20"/>
        <v>#N/A</v>
      </c>
      <c r="J108" t="e">
        <f t="shared" si="21"/>
        <v>#N/A</v>
      </c>
      <c r="K108" t="e">
        <f t="shared" si="22"/>
        <v>#N/A</v>
      </c>
      <c r="L108" t="e">
        <f t="shared" si="23"/>
        <v>#N/A</v>
      </c>
      <c r="M108" t="e">
        <f t="shared" si="24"/>
        <v>#N/A</v>
      </c>
    </row>
    <row r="109" spans="1:13" ht="25.5">
      <c r="A109" s="1" t="s">
        <v>86</v>
      </c>
      <c r="B109" s="16" t="s">
        <v>493</v>
      </c>
      <c r="C109" t="e">
        <f t="shared" si="14"/>
        <v>#N/A</v>
      </c>
      <c r="D109" t="e">
        <f t="shared" si="15"/>
        <v>#N/A</v>
      </c>
      <c r="E109" t="e">
        <f t="shared" si="16"/>
        <v>#N/A</v>
      </c>
      <c r="F109" t="e">
        <f t="shared" si="17"/>
        <v>#N/A</v>
      </c>
      <c r="G109" t="e">
        <f t="shared" si="18"/>
        <v>#N/A</v>
      </c>
      <c r="H109" t="e">
        <f t="shared" si="19"/>
        <v>#N/A</v>
      </c>
      <c r="I109" t="e">
        <f t="shared" si="20"/>
        <v>#N/A</v>
      </c>
      <c r="J109" t="e">
        <f t="shared" si="21"/>
        <v>#N/A</v>
      </c>
      <c r="K109" t="e">
        <f t="shared" si="22"/>
        <v>#N/A</v>
      </c>
      <c r="L109" t="e">
        <f t="shared" si="23"/>
        <v>#N/A</v>
      </c>
      <c r="M109" t="e">
        <f t="shared" si="24"/>
        <v>#N/A</v>
      </c>
    </row>
    <row r="110" spans="1:13">
      <c r="A110" s="1"/>
      <c r="B110" s="16"/>
    </row>
    <row r="111" spans="1:13" ht="23.25">
      <c r="A111" s="12" t="s">
        <v>40</v>
      </c>
      <c r="B111" s="15"/>
    </row>
    <row r="112" spans="1:13">
      <c r="A112" s="7" t="s">
        <v>1</v>
      </c>
      <c r="B112" s="15" t="s">
        <v>2</v>
      </c>
      <c r="C112" t="s">
        <v>41</v>
      </c>
      <c r="D112" t="s">
        <v>42</v>
      </c>
      <c r="E112" t="s">
        <v>43</v>
      </c>
      <c r="F112" t="s">
        <v>44</v>
      </c>
      <c r="G112" t="s">
        <v>56</v>
      </c>
      <c r="H112" t="s">
        <v>45</v>
      </c>
      <c r="I112" t="s">
        <v>57</v>
      </c>
      <c r="J112" t="s">
        <v>58</v>
      </c>
    </row>
    <row r="113" spans="1:10" ht="25.5">
      <c r="A113" s="1" t="s">
        <v>78</v>
      </c>
      <c r="B113" s="16" t="s">
        <v>494</v>
      </c>
      <c r="C113" t="e">
        <f t="shared" ref="C113:C119" si="25">VLOOKUP(B113,$BG$4:$BR$15,3,FALSE)</f>
        <v>#N/A</v>
      </c>
      <c r="D113" t="e">
        <f>VLOOKUP(B113,$BG$4:$BR$6,4,FALSE)</f>
        <v>#N/A</v>
      </c>
      <c r="E113" t="e">
        <f>VLOOKUP(B113,$BG$4:$BR$6,6,FALSE)</f>
        <v>#N/A</v>
      </c>
      <c r="F113" t="e">
        <f>VLOOKUP(B113,$BG$4:$BR$6,7,FALSE)</f>
        <v>#N/A</v>
      </c>
      <c r="G113" t="e">
        <f>VLOOKUP(B113,$BG$4:$BR$6,9,FALSE)</f>
        <v>#N/A</v>
      </c>
      <c r="H113" t="e">
        <f>VLOOKUP(B113,$BG$4:$BR$6,10,FALSE)</f>
        <v>#N/A</v>
      </c>
      <c r="I113" t="e">
        <f>VLOOKUP(B113,$BG$4:$BR$6,11,FALSE)</f>
        <v>#N/A</v>
      </c>
      <c r="J113" t="e">
        <f>VLOOKUP(B113,$BG$4:$BR$6,12,FALSE)</f>
        <v>#N/A</v>
      </c>
    </row>
    <row r="114" spans="1:10">
      <c r="A114" s="1" t="s">
        <v>132</v>
      </c>
      <c r="B114" s="16" t="s">
        <v>495</v>
      </c>
      <c r="C114" t="e">
        <f t="shared" si="25"/>
        <v>#N/A</v>
      </c>
      <c r="D114" t="e">
        <f t="shared" ref="D114:D119" si="26">VLOOKUP(B114,$BG$4:$BR$6,4,FALSE)</f>
        <v>#N/A</v>
      </c>
      <c r="E114" t="e">
        <f t="shared" ref="E114:E119" si="27">VLOOKUP(B114,$BG$4:$BR$6,6,FALSE)</f>
        <v>#N/A</v>
      </c>
      <c r="F114" t="e">
        <f t="shared" ref="F114:F119" si="28">VLOOKUP(B114,$BG$4:$BR$6,7,FALSE)</f>
        <v>#N/A</v>
      </c>
      <c r="G114" t="e">
        <f t="shared" ref="G114:G119" si="29">VLOOKUP(B114,$BG$4:$BR$6,9,FALSE)</f>
        <v>#N/A</v>
      </c>
      <c r="H114" t="e">
        <f t="shared" ref="H114:H119" si="30">VLOOKUP(B114,$BG$4:$BR$6,10,FALSE)</f>
        <v>#N/A</v>
      </c>
      <c r="I114" t="e">
        <f t="shared" ref="I114:I119" si="31">VLOOKUP(B114,$BG$4:$BR$6,11,FALSE)</f>
        <v>#N/A</v>
      </c>
      <c r="J114" t="e">
        <f t="shared" ref="J114:J119" si="32">VLOOKUP(B114,$BG$4:$BR$6,12,FALSE)</f>
        <v>#N/A</v>
      </c>
    </row>
    <row r="115" spans="1:10" ht="25.5">
      <c r="A115" s="1" t="s">
        <v>132</v>
      </c>
      <c r="B115" s="16" t="s">
        <v>496</v>
      </c>
      <c r="C115" t="e">
        <f t="shared" si="25"/>
        <v>#N/A</v>
      </c>
      <c r="D115" t="e">
        <f t="shared" si="26"/>
        <v>#N/A</v>
      </c>
      <c r="E115" t="e">
        <f t="shared" si="27"/>
        <v>#N/A</v>
      </c>
      <c r="F115" t="e">
        <f t="shared" si="28"/>
        <v>#N/A</v>
      </c>
      <c r="G115" t="e">
        <f t="shared" si="29"/>
        <v>#N/A</v>
      </c>
      <c r="H115" t="e">
        <f t="shared" si="30"/>
        <v>#N/A</v>
      </c>
      <c r="I115" t="e">
        <f t="shared" si="31"/>
        <v>#N/A</v>
      </c>
      <c r="J115" t="e">
        <f t="shared" si="32"/>
        <v>#N/A</v>
      </c>
    </row>
    <row r="116" spans="1:10">
      <c r="A116" s="1" t="s">
        <v>132</v>
      </c>
      <c r="B116" s="16" t="s">
        <v>497</v>
      </c>
      <c r="C116" t="e">
        <f t="shared" si="25"/>
        <v>#N/A</v>
      </c>
      <c r="D116" t="e">
        <f t="shared" si="26"/>
        <v>#N/A</v>
      </c>
      <c r="E116" t="e">
        <f t="shared" si="27"/>
        <v>#N/A</v>
      </c>
      <c r="F116" t="e">
        <f t="shared" si="28"/>
        <v>#N/A</v>
      </c>
      <c r="G116" t="e">
        <f t="shared" si="29"/>
        <v>#N/A</v>
      </c>
      <c r="H116" t="e">
        <f t="shared" si="30"/>
        <v>#N/A</v>
      </c>
      <c r="I116" t="e">
        <f t="shared" si="31"/>
        <v>#N/A</v>
      </c>
      <c r="J116" t="e">
        <f t="shared" si="32"/>
        <v>#N/A</v>
      </c>
    </row>
    <row r="117" spans="1:10">
      <c r="A117" s="1" t="s">
        <v>78</v>
      </c>
      <c r="B117" s="16" t="s">
        <v>498</v>
      </c>
      <c r="C117" t="e">
        <f t="shared" si="25"/>
        <v>#N/A</v>
      </c>
      <c r="D117" t="e">
        <f t="shared" si="26"/>
        <v>#N/A</v>
      </c>
      <c r="E117" t="e">
        <f t="shared" si="27"/>
        <v>#N/A</v>
      </c>
      <c r="F117" t="e">
        <f t="shared" si="28"/>
        <v>#N/A</v>
      </c>
      <c r="G117" t="e">
        <f t="shared" si="29"/>
        <v>#N/A</v>
      </c>
      <c r="H117" t="e">
        <f t="shared" si="30"/>
        <v>#N/A</v>
      </c>
      <c r="I117" t="e">
        <f t="shared" si="31"/>
        <v>#N/A</v>
      </c>
      <c r="J117" t="e">
        <f t="shared" si="32"/>
        <v>#N/A</v>
      </c>
    </row>
    <row r="118" spans="1:10">
      <c r="A118" s="1" t="s">
        <v>132</v>
      </c>
      <c r="B118" s="16" t="s">
        <v>499</v>
      </c>
      <c r="C118" t="e">
        <f t="shared" si="25"/>
        <v>#N/A</v>
      </c>
      <c r="D118" t="e">
        <f t="shared" si="26"/>
        <v>#N/A</v>
      </c>
      <c r="E118" t="e">
        <f t="shared" si="27"/>
        <v>#N/A</v>
      </c>
      <c r="F118" t="e">
        <f t="shared" si="28"/>
        <v>#N/A</v>
      </c>
      <c r="G118" t="e">
        <f t="shared" si="29"/>
        <v>#N/A</v>
      </c>
      <c r="H118" t="e">
        <f t="shared" si="30"/>
        <v>#N/A</v>
      </c>
      <c r="I118" t="e">
        <f t="shared" si="31"/>
        <v>#N/A</v>
      </c>
      <c r="J118" t="e">
        <f t="shared" si="32"/>
        <v>#N/A</v>
      </c>
    </row>
    <row r="119" spans="1:10">
      <c r="A119" s="1" t="s">
        <v>78</v>
      </c>
      <c r="B119" s="16" t="s">
        <v>500</v>
      </c>
      <c r="C119" t="e">
        <f t="shared" si="25"/>
        <v>#N/A</v>
      </c>
      <c r="D119" t="e">
        <f t="shared" si="26"/>
        <v>#N/A</v>
      </c>
      <c r="E119" t="e">
        <f t="shared" si="27"/>
        <v>#N/A</v>
      </c>
      <c r="F119" t="e">
        <f t="shared" si="28"/>
        <v>#N/A</v>
      </c>
      <c r="G119" t="e">
        <f t="shared" si="29"/>
        <v>#N/A</v>
      </c>
      <c r="H119" t="e">
        <f t="shared" si="30"/>
        <v>#N/A</v>
      </c>
      <c r="I119" t="e">
        <f t="shared" si="31"/>
        <v>#N/A</v>
      </c>
      <c r="J119" t="e">
        <f t="shared" si="32"/>
        <v>#N/A</v>
      </c>
    </row>
    <row r="120" spans="1:10">
      <c r="A120" s="1"/>
      <c r="B120" s="15"/>
    </row>
    <row r="121" spans="1:10">
      <c r="A121" s="1"/>
      <c r="B121" s="15"/>
    </row>
    <row r="122" spans="1:10">
      <c r="A122" s="1"/>
      <c r="B122" s="15"/>
    </row>
    <row r="123" spans="1:10">
      <c r="A123" s="1"/>
      <c r="B123" s="15"/>
    </row>
    <row r="124" spans="1:10">
      <c r="A124" s="1"/>
      <c r="B124" s="15"/>
    </row>
    <row r="125" spans="1:10">
      <c r="A125" s="1"/>
      <c r="B125" s="15"/>
    </row>
    <row r="126" spans="1:10">
      <c r="A126" s="1"/>
      <c r="B126" s="15"/>
    </row>
    <row r="127" spans="1:10">
      <c r="A127" s="1"/>
      <c r="B127" s="15"/>
    </row>
    <row r="128" spans="1:10">
      <c r="A128" s="1"/>
      <c r="B128" s="15"/>
    </row>
    <row r="129" spans="1:2">
      <c r="A129" s="1"/>
      <c r="B129" s="15"/>
    </row>
    <row r="130" spans="1:2">
      <c r="A130" s="1"/>
      <c r="B130" s="15"/>
    </row>
    <row r="131" spans="1:2">
      <c r="A131" s="1"/>
      <c r="B131" s="15"/>
    </row>
    <row r="132" spans="1:2">
      <c r="A132" s="1"/>
      <c r="B132" s="15"/>
    </row>
  </sheetData>
  <mergeCells count="17">
    <mergeCell ref="O2:P2"/>
    <mergeCell ref="Q2:Y2"/>
    <mergeCell ref="O11:P11"/>
    <mergeCell ref="Q11:T11"/>
    <mergeCell ref="U11:X11"/>
    <mergeCell ref="Y11:AB11"/>
    <mergeCell ref="AA2:AB2"/>
    <mergeCell ref="AC2:AF2"/>
    <mergeCell ref="AG2:AJ2"/>
    <mergeCell ref="AK2:AN2"/>
    <mergeCell ref="AP2:AQ2"/>
    <mergeCell ref="AR2:AV2"/>
    <mergeCell ref="AW2:BA2"/>
    <mergeCell ref="BB2:BE2"/>
    <mergeCell ref="BG2:BH2"/>
    <mergeCell ref="BI2:BO2"/>
    <mergeCell ref="BP2:B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Blank Depth</vt:lpstr>
      <vt:lpstr>BLANK-GAME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Ryan</cp:lastModifiedBy>
  <dcterms:created xsi:type="dcterms:W3CDTF">2019-08-07T00:56:07Z</dcterms:created>
  <dcterms:modified xsi:type="dcterms:W3CDTF">2019-08-16T22:48:05Z</dcterms:modified>
</cp:coreProperties>
</file>