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Clemson_Football_Analysis\"/>
    </mc:Choice>
  </mc:AlternateContent>
  <xr:revisionPtr revIDLastSave="0" documentId="13_ncr:1_{8DFECDED-7164-429E-A5C2-31BC9A74E956}" xr6:coauthVersionLast="43" xr6:coauthVersionMax="43" xr10:uidLastSave="{00000000-0000-0000-0000-000000000000}"/>
  <bookViews>
    <workbookView xWindow="1620" yWindow="1215" windowWidth="21450" windowHeight="14385" activeTab="7" xr2:uid="{CC753E6D-A7ED-C14A-9FDA-6FF942EF45A5}"/>
  </bookViews>
  <sheets>
    <sheet name="Depth" sheetId="2" r:id="rId1"/>
    <sheet name="2008-7" sheetId="1" r:id="rId2"/>
    <sheet name="2008-8" sheetId="19" r:id="rId3"/>
    <sheet name="2008-9" sheetId="20" r:id="rId4"/>
    <sheet name="2008-10" sheetId="21" r:id="rId5"/>
    <sheet name="2008-11" sheetId="22" r:id="rId6"/>
    <sheet name="2008-12" sheetId="23" r:id="rId7"/>
    <sheet name="2008-13" sheetId="24" r:id="rId8"/>
    <sheet name="Blank Game" sheetId="18" r:id="rId9"/>
  </sheets>
  <definedNames>
    <definedName name="_xlnm._FilterDatabase" localSheetId="0" hidden="1">Depth!$A$1:$B$112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24" l="1"/>
  <c r="H18" i="24"/>
  <c r="G18" i="24"/>
  <c r="F18" i="24"/>
  <c r="E18" i="24"/>
  <c r="D18" i="24"/>
  <c r="C18" i="24"/>
  <c r="I17" i="24"/>
  <c r="H17" i="24"/>
  <c r="G17" i="24"/>
  <c r="F17" i="24"/>
  <c r="E17" i="24"/>
  <c r="D17" i="24"/>
  <c r="C17" i="24"/>
  <c r="I16" i="24"/>
  <c r="H16" i="24"/>
  <c r="G16" i="24"/>
  <c r="F16" i="24"/>
  <c r="E16" i="24"/>
  <c r="D16" i="24"/>
  <c r="C16" i="24"/>
  <c r="I15" i="24"/>
  <c r="H15" i="24"/>
  <c r="G15" i="24"/>
  <c r="F15" i="24"/>
  <c r="E15" i="24"/>
  <c r="D15" i="24"/>
  <c r="C15" i="24"/>
  <c r="I14" i="24"/>
  <c r="H14" i="24"/>
  <c r="G14" i="24"/>
  <c r="F14" i="24"/>
  <c r="E14" i="24"/>
  <c r="D14" i="24"/>
  <c r="C14" i="24"/>
  <c r="I13" i="24"/>
  <c r="H13" i="24"/>
  <c r="G13" i="24"/>
  <c r="F13" i="24"/>
  <c r="E13" i="24"/>
  <c r="D13" i="24"/>
  <c r="C13" i="24"/>
  <c r="I12" i="24"/>
  <c r="H12" i="24"/>
  <c r="G12" i="24"/>
  <c r="F12" i="24"/>
  <c r="E12" i="24"/>
  <c r="D12" i="24"/>
  <c r="C12" i="24"/>
  <c r="I18" i="23"/>
  <c r="H18" i="23"/>
  <c r="G18" i="23"/>
  <c r="F18" i="23"/>
  <c r="E18" i="23"/>
  <c r="D18" i="23"/>
  <c r="C18" i="23"/>
  <c r="I17" i="23"/>
  <c r="H17" i="23"/>
  <c r="G17" i="23"/>
  <c r="F17" i="23"/>
  <c r="E17" i="23"/>
  <c r="D17" i="23"/>
  <c r="C17" i="23"/>
  <c r="I16" i="23"/>
  <c r="H16" i="23"/>
  <c r="G16" i="23"/>
  <c r="F16" i="23"/>
  <c r="E16" i="23"/>
  <c r="D16" i="23"/>
  <c r="C16" i="23"/>
  <c r="I15" i="23"/>
  <c r="H15" i="23"/>
  <c r="G15" i="23"/>
  <c r="F15" i="23"/>
  <c r="E15" i="23"/>
  <c r="D15" i="23"/>
  <c r="C15" i="23"/>
  <c r="I14" i="23"/>
  <c r="H14" i="23"/>
  <c r="G14" i="23"/>
  <c r="F14" i="23"/>
  <c r="E14" i="23"/>
  <c r="D14" i="23"/>
  <c r="C14" i="23"/>
  <c r="I13" i="23"/>
  <c r="H13" i="23"/>
  <c r="G13" i="23"/>
  <c r="F13" i="23"/>
  <c r="E13" i="23"/>
  <c r="D13" i="23"/>
  <c r="C13" i="23"/>
  <c r="I12" i="23"/>
  <c r="H12" i="23"/>
  <c r="G12" i="23"/>
  <c r="F12" i="23"/>
  <c r="E12" i="23"/>
  <c r="D12" i="23"/>
  <c r="C12" i="23"/>
  <c r="I18" i="22"/>
  <c r="H18" i="22"/>
  <c r="G18" i="22"/>
  <c r="F18" i="22"/>
  <c r="E18" i="22"/>
  <c r="D18" i="22"/>
  <c r="C18" i="22"/>
  <c r="I17" i="22"/>
  <c r="H17" i="22"/>
  <c r="G17" i="22"/>
  <c r="F17" i="22"/>
  <c r="E17" i="22"/>
  <c r="D17" i="22"/>
  <c r="C17" i="22"/>
  <c r="I16" i="22"/>
  <c r="H16" i="22"/>
  <c r="G16" i="22"/>
  <c r="F16" i="22"/>
  <c r="E16" i="22"/>
  <c r="D16" i="22"/>
  <c r="C16" i="22"/>
  <c r="I15" i="22"/>
  <c r="H15" i="22"/>
  <c r="G15" i="22"/>
  <c r="F15" i="22"/>
  <c r="E15" i="22"/>
  <c r="D15" i="22"/>
  <c r="C15" i="22"/>
  <c r="I14" i="22"/>
  <c r="H14" i="22"/>
  <c r="G14" i="22"/>
  <c r="F14" i="22"/>
  <c r="E14" i="22"/>
  <c r="D14" i="22"/>
  <c r="C14" i="22"/>
  <c r="I13" i="22"/>
  <c r="H13" i="22"/>
  <c r="G13" i="22"/>
  <c r="F13" i="22"/>
  <c r="E13" i="22"/>
  <c r="D13" i="22"/>
  <c r="C13" i="22"/>
  <c r="I12" i="22"/>
  <c r="H12" i="22"/>
  <c r="G12" i="22"/>
  <c r="F12" i="22"/>
  <c r="E12" i="22"/>
  <c r="D12" i="22"/>
  <c r="C12" i="22"/>
  <c r="I18" i="21"/>
  <c r="H18" i="21"/>
  <c r="G18" i="21"/>
  <c r="F18" i="21"/>
  <c r="E18" i="21"/>
  <c r="D18" i="21"/>
  <c r="C18" i="21"/>
  <c r="I17" i="21"/>
  <c r="H17" i="21"/>
  <c r="G17" i="21"/>
  <c r="F17" i="21"/>
  <c r="E17" i="21"/>
  <c r="D17" i="21"/>
  <c r="C17" i="21"/>
  <c r="I16" i="21"/>
  <c r="H16" i="21"/>
  <c r="G16" i="21"/>
  <c r="F16" i="21"/>
  <c r="E16" i="21"/>
  <c r="D16" i="21"/>
  <c r="C16" i="21"/>
  <c r="I15" i="21"/>
  <c r="H15" i="21"/>
  <c r="G15" i="21"/>
  <c r="F15" i="21"/>
  <c r="E15" i="21"/>
  <c r="D15" i="21"/>
  <c r="C15" i="21"/>
  <c r="I14" i="21"/>
  <c r="H14" i="21"/>
  <c r="G14" i="21"/>
  <c r="F14" i="21"/>
  <c r="E14" i="21"/>
  <c r="D14" i="21"/>
  <c r="C14" i="21"/>
  <c r="I13" i="21"/>
  <c r="H13" i="21"/>
  <c r="G13" i="21"/>
  <c r="F13" i="21"/>
  <c r="E13" i="21"/>
  <c r="D13" i="21"/>
  <c r="C13" i="21"/>
  <c r="I12" i="21"/>
  <c r="H12" i="21"/>
  <c r="G12" i="21"/>
  <c r="F12" i="21"/>
  <c r="E12" i="21"/>
  <c r="D12" i="21"/>
  <c r="C12" i="21"/>
  <c r="I18" i="20"/>
  <c r="H18" i="20"/>
  <c r="G18" i="20"/>
  <c r="F18" i="20"/>
  <c r="E18" i="20"/>
  <c r="D18" i="20"/>
  <c r="C18" i="20"/>
  <c r="I17" i="20"/>
  <c r="H17" i="20"/>
  <c r="G17" i="20"/>
  <c r="F17" i="20"/>
  <c r="E17" i="20"/>
  <c r="D17" i="20"/>
  <c r="C17" i="20"/>
  <c r="I16" i="20"/>
  <c r="H16" i="20"/>
  <c r="G16" i="20"/>
  <c r="F16" i="20"/>
  <c r="E16" i="20"/>
  <c r="D16" i="20"/>
  <c r="C16" i="20"/>
  <c r="I15" i="20"/>
  <c r="H15" i="20"/>
  <c r="G15" i="20"/>
  <c r="F15" i="20"/>
  <c r="E15" i="20"/>
  <c r="D15" i="20"/>
  <c r="C15" i="20"/>
  <c r="I14" i="20"/>
  <c r="H14" i="20"/>
  <c r="G14" i="20"/>
  <c r="F14" i="20"/>
  <c r="E14" i="20"/>
  <c r="D14" i="20"/>
  <c r="C14" i="20"/>
  <c r="I13" i="20"/>
  <c r="H13" i="20"/>
  <c r="G13" i="20"/>
  <c r="F13" i="20"/>
  <c r="E13" i="20"/>
  <c r="D13" i="20"/>
  <c r="C13" i="20"/>
  <c r="I12" i="20"/>
  <c r="H12" i="20"/>
  <c r="G12" i="20"/>
  <c r="F12" i="20"/>
  <c r="E12" i="20"/>
  <c r="D12" i="20"/>
  <c r="C12" i="20"/>
  <c r="I18" i="19"/>
  <c r="H18" i="19"/>
  <c r="G18" i="19"/>
  <c r="F18" i="19"/>
  <c r="E18" i="19"/>
  <c r="D18" i="19"/>
  <c r="C18" i="19"/>
  <c r="I17" i="19"/>
  <c r="H17" i="19"/>
  <c r="G17" i="19"/>
  <c r="F17" i="19"/>
  <c r="E17" i="19"/>
  <c r="D17" i="19"/>
  <c r="C17" i="19"/>
  <c r="I16" i="19"/>
  <c r="H16" i="19"/>
  <c r="G16" i="19"/>
  <c r="F16" i="19"/>
  <c r="E16" i="19"/>
  <c r="D16" i="19"/>
  <c r="C16" i="19"/>
  <c r="I15" i="19"/>
  <c r="H15" i="19"/>
  <c r="G15" i="19"/>
  <c r="F15" i="19"/>
  <c r="E15" i="19"/>
  <c r="D15" i="19"/>
  <c r="C15" i="19"/>
  <c r="I14" i="19"/>
  <c r="H14" i="19"/>
  <c r="G14" i="19"/>
  <c r="F14" i="19"/>
  <c r="E14" i="19"/>
  <c r="D14" i="19"/>
  <c r="C14" i="19"/>
  <c r="I13" i="19"/>
  <c r="H13" i="19"/>
  <c r="G13" i="19"/>
  <c r="F13" i="19"/>
  <c r="E13" i="19"/>
  <c r="D13" i="19"/>
  <c r="C13" i="19"/>
  <c r="I12" i="19"/>
  <c r="H12" i="19"/>
  <c r="G12" i="19"/>
  <c r="F12" i="19"/>
  <c r="E12" i="19"/>
  <c r="D12" i="19"/>
  <c r="C12" i="19"/>
  <c r="I18" i="1"/>
  <c r="H18" i="1"/>
  <c r="G18" i="1"/>
  <c r="F18" i="1"/>
  <c r="E18" i="1"/>
  <c r="D18" i="1"/>
  <c r="C18" i="1"/>
  <c r="I17" i="1"/>
  <c r="H17" i="1"/>
  <c r="G17" i="1"/>
  <c r="F17" i="1"/>
  <c r="E17" i="1"/>
  <c r="D17" i="1"/>
  <c r="C17" i="1"/>
  <c r="I16" i="1"/>
  <c r="H16" i="1"/>
  <c r="G16" i="1"/>
  <c r="F16" i="1"/>
  <c r="E16" i="1"/>
  <c r="D16" i="1"/>
  <c r="C16" i="1"/>
  <c r="I15" i="1"/>
  <c r="H15" i="1"/>
  <c r="G15" i="1"/>
  <c r="F15" i="1"/>
  <c r="E15" i="1"/>
  <c r="D15" i="1"/>
  <c r="C15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I12" i="1"/>
  <c r="H12" i="1"/>
  <c r="G12" i="1"/>
  <c r="F12" i="1"/>
  <c r="E12" i="1"/>
  <c r="D12" i="1"/>
  <c r="C12" i="1"/>
  <c r="J118" i="24" l="1"/>
  <c r="I118" i="24"/>
  <c r="H118" i="24"/>
  <c r="G118" i="24"/>
  <c r="F118" i="24"/>
  <c r="E118" i="24"/>
  <c r="D118" i="24"/>
  <c r="C118" i="24"/>
  <c r="J117" i="24"/>
  <c r="I117" i="24"/>
  <c r="H117" i="24"/>
  <c r="G117" i="24"/>
  <c r="F117" i="24"/>
  <c r="E117" i="24"/>
  <c r="D117" i="24"/>
  <c r="C117" i="24"/>
  <c r="J116" i="24"/>
  <c r="I116" i="24"/>
  <c r="H116" i="24"/>
  <c r="G116" i="24"/>
  <c r="F116" i="24"/>
  <c r="E116" i="24"/>
  <c r="D116" i="24"/>
  <c r="C116" i="24"/>
  <c r="J115" i="24"/>
  <c r="I115" i="24"/>
  <c r="H115" i="24"/>
  <c r="G115" i="24"/>
  <c r="F115" i="24"/>
  <c r="E115" i="24"/>
  <c r="D115" i="24"/>
  <c r="C115" i="24"/>
  <c r="J114" i="24"/>
  <c r="I114" i="24"/>
  <c r="H114" i="24"/>
  <c r="G114" i="24"/>
  <c r="F114" i="24"/>
  <c r="E114" i="24"/>
  <c r="D114" i="24"/>
  <c r="C114" i="24"/>
  <c r="J113" i="24"/>
  <c r="I113" i="24"/>
  <c r="H113" i="24"/>
  <c r="G113" i="24"/>
  <c r="F113" i="24"/>
  <c r="E113" i="24"/>
  <c r="D113" i="24"/>
  <c r="C113" i="24"/>
  <c r="M102" i="24"/>
  <c r="L102" i="24"/>
  <c r="K102" i="24"/>
  <c r="J102" i="24"/>
  <c r="I102" i="24"/>
  <c r="H102" i="24"/>
  <c r="G102" i="24"/>
  <c r="F102" i="24"/>
  <c r="E102" i="24"/>
  <c r="D102" i="24"/>
  <c r="C102" i="24"/>
  <c r="M101" i="24"/>
  <c r="L101" i="24"/>
  <c r="K101" i="24"/>
  <c r="J101" i="24"/>
  <c r="I101" i="24"/>
  <c r="H101" i="24"/>
  <c r="G101" i="24"/>
  <c r="F101" i="24"/>
  <c r="E101" i="24"/>
  <c r="D101" i="24"/>
  <c r="C101" i="24"/>
  <c r="M100" i="24"/>
  <c r="L100" i="24"/>
  <c r="K100" i="24"/>
  <c r="J100" i="24"/>
  <c r="I100" i="24"/>
  <c r="H100" i="24"/>
  <c r="G100" i="24"/>
  <c r="F100" i="24"/>
  <c r="E100" i="24"/>
  <c r="D100" i="24"/>
  <c r="C100" i="24"/>
  <c r="M99" i="24"/>
  <c r="L99" i="24"/>
  <c r="K99" i="24"/>
  <c r="J99" i="24"/>
  <c r="I99" i="24"/>
  <c r="H99" i="24"/>
  <c r="G99" i="24"/>
  <c r="F99" i="24"/>
  <c r="E99" i="24"/>
  <c r="D99" i="24"/>
  <c r="C99" i="24"/>
  <c r="M98" i="24"/>
  <c r="L98" i="24"/>
  <c r="K98" i="24"/>
  <c r="J98" i="24"/>
  <c r="I98" i="24"/>
  <c r="H98" i="24"/>
  <c r="G98" i="24"/>
  <c r="F98" i="24"/>
  <c r="E98" i="24"/>
  <c r="D98" i="24"/>
  <c r="C98" i="24"/>
  <c r="M97" i="24"/>
  <c r="L97" i="24"/>
  <c r="K97" i="24"/>
  <c r="J97" i="24"/>
  <c r="I97" i="24"/>
  <c r="H97" i="24"/>
  <c r="G97" i="24"/>
  <c r="F97" i="24"/>
  <c r="E97" i="24"/>
  <c r="D97" i="24"/>
  <c r="C97" i="24"/>
  <c r="M96" i="24"/>
  <c r="L96" i="24"/>
  <c r="K96" i="24"/>
  <c r="J96" i="24"/>
  <c r="I96" i="24"/>
  <c r="H96" i="24"/>
  <c r="G96" i="24"/>
  <c r="F96" i="24"/>
  <c r="E96" i="24"/>
  <c r="D96" i="24"/>
  <c r="C96" i="24"/>
  <c r="M95" i="24"/>
  <c r="L95" i="24"/>
  <c r="K95" i="24"/>
  <c r="J95" i="24"/>
  <c r="I95" i="24"/>
  <c r="H95" i="24"/>
  <c r="G95" i="24"/>
  <c r="F95" i="24"/>
  <c r="E95" i="24"/>
  <c r="D95" i="24"/>
  <c r="C95" i="24"/>
  <c r="M94" i="24"/>
  <c r="L94" i="24"/>
  <c r="K94" i="24"/>
  <c r="J94" i="24"/>
  <c r="I94" i="24"/>
  <c r="H94" i="24"/>
  <c r="G94" i="24"/>
  <c r="F94" i="24"/>
  <c r="E94" i="24"/>
  <c r="D94" i="24"/>
  <c r="C94" i="24"/>
  <c r="M93" i="24"/>
  <c r="L93" i="24"/>
  <c r="K93" i="24"/>
  <c r="J93" i="24"/>
  <c r="I93" i="24"/>
  <c r="H93" i="24"/>
  <c r="G93" i="24"/>
  <c r="F93" i="24"/>
  <c r="E93" i="24"/>
  <c r="D93" i="24"/>
  <c r="C93" i="24"/>
  <c r="M92" i="24"/>
  <c r="L92" i="24"/>
  <c r="K92" i="24"/>
  <c r="J92" i="24"/>
  <c r="I92" i="24"/>
  <c r="H92" i="24"/>
  <c r="G92" i="24"/>
  <c r="F92" i="24"/>
  <c r="E92" i="24"/>
  <c r="D92" i="24"/>
  <c r="C92" i="24"/>
  <c r="M91" i="24"/>
  <c r="L91" i="24"/>
  <c r="K91" i="24"/>
  <c r="J91" i="24"/>
  <c r="I91" i="24"/>
  <c r="H91" i="24"/>
  <c r="G91" i="24"/>
  <c r="F91" i="24"/>
  <c r="E91" i="24"/>
  <c r="D91" i="24"/>
  <c r="C91" i="24"/>
  <c r="M90" i="24"/>
  <c r="L90" i="24"/>
  <c r="K90" i="24"/>
  <c r="J90" i="24"/>
  <c r="I90" i="24"/>
  <c r="H90" i="24"/>
  <c r="G90" i="24"/>
  <c r="F90" i="24"/>
  <c r="E90" i="24"/>
  <c r="D90" i="24"/>
  <c r="C90" i="24"/>
  <c r="M89" i="24"/>
  <c r="L89" i="24"/>
  <c r="K89" i="24"/>
  <c r="J89" i="24"/>
  <c r="I89" i="24"/>
  <c r="H89" i="24"/>
  <c r="G89" i="24"/>
  <c r="F89" i="24"/>
  <c r="E89" i="24"/>
  <c r="D89" i="24"/>
  <c r="C89" i="24"/>
  <c r="M88" i="24"/>
  <c r="L88" i="24"/>
  <c r="K88" i="24"/>
  <c r="J88" i="24"/>
  <c r="I88" i="24"/>
  <c r="H88" i="24"/>
  <c r="G88" i="24"/>
  <c r="F88" i="24"/>
  <c r="E88" i="24"/>
  <c r="D88" i="24"/>
  <c r="C88" i="24"/>
  <c r="M87" i="24"/>
  <c r="L87" i="24"/>
  <c r="K87" i="24"/>
  <c r="J87" i="24"/>
  <c r="I87" i="24"/>
  <c r="H87" i="24"/>
  <c r="G87" i="24"/>
  <c r="F87" i="24"/>
  <c r="E87" i="24"/>
  <c r="D87" i="24"/>
  <c r="C87" i="24"/>
  <c r="M86" i="24"/>
  <c r="L86" i="24"/>
  <c r="K86" i="24"/>
  <c r="J86" i="24"/>
  <c r="I86" i="24"/>
  <c r="H86" i="24"/>
  <c r="G86" i="24"/>
  <c r="F86" i="24"/>
  <c r="E86" i="24"/>
  <c r="D86" i="24"/>
  <c r="C86" i="24"/>
  <c r="M85" i="24"/>
  <c r="L85" i="24"/>
  <c r="K85" i="24"/>
  <c r="J85" i="24"/>
  <c r="I85" i="24"/>
  <c r="H85" i="24"/>
  <c r="G85" i="24"/>
  <c r="F85" i="24"/>
  <c r="E85" i="24"/>
  <c r="D85" i="24"/>
  <c r="C85" i="24"/>
  <c r="M84" i="24"/>
  <c r="L84" i="24"/>
  <c r="K84" i="24"/>
  <c r="J84" i="24"/>
  <c r="I84" i="24"/>
  <c r="H84" i="24"/>
  <c r="G84" i="24"/>
  <c r="F84" i="24"/>
  <c r="E84" i="24"/>
  <c r="D84" i="24"/>
  <c r="C84" i="24"/>
  <c r="M83" i="24"/>
  <c r="L83" i="24"/>
  <c r="K83" i="24"/>
  <c r="J83" i="24"/>
  <c r="I83" i="24"/>
  <c r="H83" i="24"/>
  <c r="G83" i="24"/>
  <c r="F83" i="24"/>
  <c r="E83" i="24"/>
  <c r="D83" i="24"/>
  <c r="C83" i="24"/>
  <c r="M82" i="24"/>
  <c r="L82" i="24"/>
  <c r="K82" i="24"/>
  <c r="J82" i="24"/>
  <c r="I82" i="24"/>
  <c r="H82" i="24"/>
  <c r="G82" i="24"/>
  <c r="F82" i="24"/>
  <c r="E82" i="24"/>
  <c r="D82" i="24"/>
  <c r="C82" i="24"/>
  <c r="M81" i="24"/>
  <c r="L81" i="24"/>
  <c r="K81" i="24"/>
  <c r="J81" i="24"/>
  <c r="I81" i="24"/>
  <c r="H81" i="24"/>
  <c r="G81" i="24"/>
  <c r="F81" i="24"/>
  <c r="E81" i="24"/>
  <c r="D81" i="24"/>
  <c r="C81" i="24"/>
  <c r="M80" i="24"/>
  <c r="L80" i="24"/>
  <c r="K80" i="24"/>
  <c r="J80" i="24"/>
  <c r="I80" i="24"/>
  <c r="H80" i="24"/>
  <c r="G80" i="24"/>
  <c r="F80" i="24"/>
  <c r="E80" i="24"/>
  <c r="D80" i="24"/>
  <c r="C80" i="24"/>
  <c r="M79" i="24"/>
  <c r="L79" i="24"/>
  <c r="K79" i="24"/>
  <c r="J79" i="24"/>
  <c r="I79" i="24"/>
  <c r="H79" i="24"/>
  <c r="G79" i="24"/>
  <c r="F79" i="24"/>
  <c r="E79" i="24"/>
  <c r="D79" i="24"/>
  <c r="C79" i="24"/>
  <c r="M78" i="24"/>
  <c r="L78" i="24"/>
  <c r="K78" i="24"/>
  <c r="J78" i="24"/>
  <c r="I78" i="24"/>
  <c r="H78" i="24"/>
  <c r="G78" i="24"/>
  <c r="F78" i="24"/>
  <c r="E78" i="24"/>
  <c r="D78" i="24"/>
  <c r="C78" i="24"/>
  <c r="M77" i="24"/>
  <c r="L77" i="24"/>
  <c r="K77" i="24"/>
  <c r="J77" i="24"/>
  <c r="I77" i="24"/>
  <c r="H77" i="24"/>
  <c r="G77" i="24"/>
  <c r="F77" i="24"/>
  <c r="E77" i="24"/>
  <c r="D77" i="24"/>
  <c r="C77" i="24"/>
  <c r="M76" i="24"/>
  <c r="L76" i="24"/>
  <c r="K76" i="24"/>
  <c r="J76" i="24"/>
  <c r="I76" i="24"/>
  <c r="H76" i="24"/>
  <c r="G76" i="24"/>
  <c r="F76" i="24"/>
  <c r="E76" i="24"/>
  <c r="D76" i="24"/>
  <c r="C76" i="24"/>
  <c r="M75" i="24"/>
  <c r="L75" i="24"/>
  <c r="K75" i="24"/>
  <c r="J75" i="24"/>
  <c r="I75" i="24"/>
  <c r="H75" i="24"/>
  <c r="G75" i="24"/>
  <c r="F75" i="24"/>
  <c r="E75" i="24"/>
  <c r="D75" i="24"/>
  <c r="C75" i="24"/>
  <c r="M74" i="24"/>
  <c r="L74" i="24"/>
  <c r="K74" i="24"/>
  <c r="J74" i="24"/>
  <c r="I74" i="24"/>
  <c r="H74" i="24"/>
  <c r="G74" i="24"/>
  <c r="F74" i="24"/>
  <c r="E74" i="24"/>
  <c r="D74" i="24"/>
  <c r="C74" i="24"/>
  <c r="M73" i="24"/>
  <c r="L73" i="24"/>
  <c r="K73" i="24"/>
  <c r="J73" i="24"/>
  <c r="I73" i="24"/>
  <c r="H73" i="24"/>
  <c r="G73" i="24"/>
  <c r="F73" i="24"/>
  <c r="E73" i="24"/>
  <c r="D73" i="24"/>
  <c r="C73" i="24"/>
  <c r="M72" i="24"/>
  <c r="L72" i="24"/>
  <c r="K72" i="24"/>
  <c r="J72" i="24"/>
  <c r="I72" i="24"/>
  <c r="H72" i="24"/>
  <c r="G72" i="24"/>
  <c r="F72" i="24"/>
  <c r="E72" i="24"/>
  <c r="D72" i="24"/>
  <c r="C72" i="24"/>
  <c r="M71" i="24"/>
  <c r="L71" i="24"/>
  <c r="K71" i="24"/>
  <c r="J71" i="24"/>
  <c r="I71" i="24"/>
  <c r="H71" i="24"/>
  <c r="G71" i="24"/>
  <c r="F71" i="24"/>
  <c r="E71" i="24"/>
  <c r="D71" i="24"/>
  <c r="C71" i="24"/>
  <c r="M70" i="24"/>
  <c r="L70" i="24"/>
  <c r="K70" i="24"/>
  <c r="J70" i="24"/>
  <c r="I70" i="24"/>
  <c r="H70" i="24"/>
  <c r="G70" i="24"/>
  <c r="F70" i="24"/>
  <c r="E70" i="24"/>
  <c r="D70" i="24"/>
  <c r="C70" i="24"/>
  <c r="M69" i="24"/>
  <c r="L69" i="24"/>
  <c r="K69" i="24"/>
  <c r="J69" i="24"/>
  <c r="I69" i="24"/>
  <c r="H69" i="24"/>
  <c r="G69" i="24"/>
  <c r="F69" i="24"/>
  <c r="E69" i="24"/>
  <c r="D69" i="24"/>
  <c r="C69" i="24"/>
  <c r="M68" i="24"/>
  <c r="L68" i="24"/>
  <c r="K68" i="24"/>
  <c r="J68" i="24"/>
  <c r="I68" i="24"/>
  <c r="H68" i="24"/>
  <c r="G68" i="24"/>
  <c r="F68" i="24"/>
  <c r="E68" i="24"/>
  <c r="D68" i="24"/>
  <c r="C68" i="24"/>
  <c r="M67" i="24"/>
  <c r="L67" i="24"/>
  <c r="K67" i="24"/>
  <c r="J67" i="24"/>
  <c r="I67" i="24"/>
  <c r="H67" i="24"/>
  <c r="G67" i="24"/>
  <c r="F67" i="24"/>
  <c r="E67" i="24"/>
  <c r="D67" i="24"/>
  <c r="C67" i="24"/>
  <c r="M66" i="24"/>
  <c r="L66" i="24"/>
  <c r="K66" i="24"/>
  <c r="J66" i="24"/>
  <c r="I66" i="24"/>
  <c r="H66" i="24"/>
  <c r="G66" i="24"/>
  <c r="F66" i="24"/>
  <c r="E66" i="24"/>
  <c r="D66" i="24"/>
  <c r="C66" i="24"/>
  <c r="M65" i="24"/>
  <c r="L65" i="24"/>
  <c r="K65" i="24"/>
  <c r="J65" i="24"/>
  <c r="I65" i="24"/>
  <c r="H65" i="24"/>
  <c r="G65" i="24"/>
  <c r="F65" i="24"/>
  <c r="E65" i="24"/>
  <c r="D65" i="24"/>
  <c r="C65" i="24"/>
  <c r="M64" i="24"/>
  <c r="L64" i="24"/>
  <c r="K64" i="24"/>
  <c r="J64" i="24"/>
  <c r="I64" i="24"/>
  <c r="H64" i="24"/>
  <c r="G64" i="24"/>
  <c r="F64" i="24"/>
  <c r="E64" i="24"/>
  <c r="D64" i="24"/>
  <c r="C64" i="24"/>
  <c r="M63" i="24"/>
  <c r="L63" i="24"/>
  <c r="K63" i="24"/>
  <c r="J63" i="24"/>
  <c r="I63" i="24"/>
  <c r="H63" i="24"/>
  <c r="G63" i="24"/>
  <c r="F63" i="24"/>
  <c r="E63" i="24"/>
  <c r="D63" i="24"/>
  <c r="C63" i="24"/>
  <c r="M62" i="24"/>
  <c r="L62" i="24"/>
  <c r="K62" i="24"/>
  <c r="J62" i="24"/>
  <c r="I62" i="24"/>
  <c r="H62" i="24"/>
  <c r="G62" i="24"/>
  <c r="F62" i="24"/>
  <c r="E62" i="24"/>
  <c r="D62" i="24"/>
  <c r="C62" i="24"/>
  <c r="M61" i="24"/>
  <c r="L61" i="24"/>
  <c r="K61" i="24"/>
  <c r="J61" i="24"/>
  <c r="I61" i="24"/>
  <c r="H61" i="24"/>
  <c r="G61" i="24"/>
  <c r="F61" i="24"/>
  <c r="E61" i="24"/>
  <c r="D61" i="24"/>
  <c r="C61" i="24"/>
  <c r="M60" i="24"/>
  <c r="L60" i="24"/>
  <c r="K60" i="24"/>
  <c r="J60" i="24"/>
  <c r="I60" i="24"/>
  <c r="H60" i="24"/>
  <c r="G60" i="24"/>
  <c r="F60" i="24"/>
  <c r="E60" i="24"/>
  <c r="D60" i="24"/>
  <c r="C60" i="24"/>
  <c r="M59" i="24"/>
  <c r="L59" i="24"/>
  <c r="K59" i="24"/>
  <c r="J59" i="24"/>
  <c r="I59" i="24"/>
  <c r="H59" i="24"/>
  <c r="G59" i="24"/>
  <c r="F59" i="24"/>
  <c r="E59" i="24"/>
  <c r="D59" i="24"/>
  <c r="C59" i="24"/>
  <c r="M58" i="24"/>
  <c r="L58" i="24"/>
  <c r="K58" i="24"/>
  <c r="J58" i="24"/>
  <c r="I58" i="24"/>
  <c r="H58" i="24"/>
  <c r="G58" i="24"/>
  <c r="F58" i="24"/>
  <c r="E58" i="24"/>
  <c r="D58" i="24"/>
  <c r="C58" i="24"/>
  <c r="M57" i="24"/>
  <c r="L57" i="24"/>
  <c r="K57" i="24"/>
  <c r="J57" i="24"/>
  <c r="I57" i="24"/>
  <c r="H57" i="24"/>
  <c r="G57" i="24"/>
  <c r="F57" i="24"/>
  <c r="E57" i="24"/>
  <c r="D57" i="24"/>
  <c r="C57" i="24"/>
  <c r="M56" i="24"/>
  <c r="L56" i="24"/>
  <c r="K56" i="24"/>
  <c r="J56" i="24"/>
  <c r="I56" i="24"/>
  <c r="H56" i="24"/>
  <c r="G56" i="24"/>
  <c r="F56" i="24"/>
  <c r="E56" i="24"/>
  <c r="D56" i="24"/>
  <c r="C56" i="24"/>
  <c r="M55" i="24"/>
  <c r="L55" i="24"/>
  <c r="K55" i="24"/>
  <c r="J55" i="24"/>
  <c r="I55" i="24"/>
  <c r="H55" i="24"/>
  <c r="G55" i="24"/>
  <c r="F55" i="24"/>
  <c r="E55" i="24"/>
  <c r="D55" i="24"/>
  <c r="C55" i="24"/>
  <c r="M54" i="24"/>
  <c r="L54" i="24"/>
  <c r="K54" i="24"/>
  <c r="J54" i="24"/>
  <c r="I54" i="24"/>
  <c r="H54" i="24"/>
  <c r="G54" i="24"/>
  <c r="F54" i="24"/>
  <c r="E54" i="24"/>
  <c r="D54" i="24"/>
  <c r="C54" i="24"/>
  <c r="M53" i="24"/>
  <c r="L53" i="24"/>
  <c r="K53" i="24"/>
  <c r="J53" i="24"/>
  <c r="I53" i="24"/>
  <c r="H53" i="24"/>
  <c r="G53" i="24"/>
  <c r="F53" i="24"/>
  <c r="E53" i="24"/>
  <c r="D53" i="24"/>
  <c r="C53" i="24"/>
  <c r="F44" i="24"/>
  <c r="E44" i="24"/>
  <c r="D44" i="24"/>
  <c r="C44" i="24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31" i="24"/>
  <c r="E31" i="24"/>
  <c r="D31" i="24"/>
  <c r="C31" i="24"/>
  <c r="F30" i="24"/>
  <c r="E30" i="24"/>
  <c r="D30" i="24"/>
  <c r="C30" i="24"/>
  <c r="F29" i="24"/>
  <c r="E29" i="24"/>
  <c r="D29" i="24"/>
  <c r="C29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M8" i="24"/>
  <c r="L8" i="24"/>
  <c r="K8" i="24"/>
  <c r="J8" i="24"/>
  <c r="I8" i="24"/>
  <c r="H8" i="24"/>
  <c r="G8" i="24"/>
  <c r="F8" i="24"/>
  <c r="E8" i="24"/>
  <c r="D8" i="24"/>
  <c r="C8" i="24"/>
  <c r="M7" i="24"/>
  <c r="L7" i="24"/>
  <c r="K7" i="24"/>
  <c r="J7" i="24"/>
  <c r="I7" i="24"/>
  <c r="H7" i="24"/>
  <c r="G7" i="24"/>
  <c r="F7" i="24"/>
  <c r="E7" i="24"/>
  <c r="D7" i="24"/>
  <c r="C7" i="24"/>
  <c r="M6" i="24"/>
  <c r="L6" i="24"/>
  <c r="K6" i="24"/>
  <c r="J6" i="24"/>
  <c r="I6" i="24"/>
  <c r="H6" i="24"/>
  <c r="G6" i="24"/>
  <c r="F6" i="24"/>
  <c r="E6" i="24"/>
  <c r="D6" i="24"/>
  <c r="C6" i="24"/>
  <c r="M5" i="24"/>
  <c r="L5" i="24"/>
  <c r="K5" i="24"/>
  <c r="J5" i="24"/>
  <c r="I5" i="24"/>
  <c r="H5" i="24"/>
  <c r="G5" i="24"/>
  <c r="F5" i="24"/>
  <c r="E5" i="24"/>
  <c r="D5" i="24"/>
  <c r="C5" i="24"/>
  <c r="M4" i="24"/>
  <c r="L4" i="24"/>
  <c r="K4" i="24"/>
  <c r="J4" i="24"/>
  <c r="I4" i="24"/>
  <c r="H4" i="24"/>
  <c r="G4" i="24"/>
  <c r="F4" i="24"/>
  <c r="E4" i="24"/>
  <c r="D4" i="24"/>
  <c r="C4" i="24"/>
  <c r="M3" i="24"/>
  <c r="L3" i="24"/>
  <c r="K3" i="24"/>
  <c r="J3" i="24"/>
  <c r="I3" i="24"/>
  <c r="H3" i="24"/>
  <c r="G3" i="24"/>
  <c r="F3" i="24"/>
  <c r="E3" i="24"/>
  <c r="D3" i="24"/>
  <c r="C3" i="24"/>
  <c r="J118" i="23"/>
  <c r="I118" i="23"/>
  <c r="H118" i="23"/>
  <c r="G118" i="23"/>
  <c r="F118" i="23"/>
  <c r="E118" i="23"/>
  <c r="D118" i="23"/>
  <c r="C118" i="23"/>
  <c r="J117" i="23"/>
  <c r="I117" i="23"/>
  <c r="H117" i="23"/>
  <c r="G117" i="23"/>
  <c r="F117" i="23"/>
  <c r="E117" i="23"/>
  <c r="D117" i="23"/>
  <c r="C117" i="23"/>
  <c r="J116" i="23"/>
  <c r="I116" i="23"/>
  <c r="H116" i="23"/>
  <c r="G116" i="23"/>
  <c r="F116" i="23"/>
  <c r="E116" i="23"/>
  <c r="D116" i="23"/>
  <c r="C116" i="23"/>
  <c r="J115" i="23"/>
  <c r="I115" i="23"/>
  <c r="H115" i="23"/>
  <c r="G115" i="23"/>
  <c r="F115" i="23"/>
  <c r="E115" i="23"/>
  <c r="D115" i="23"/>
  <c r="C115" i="23"/>
  <c r="J114" i="23"/>
  <c r="I114" i="23"/>
  <c r="H114" i="23"/>
  <c r="G114" i="23"/>
  <c r="F114" i="23"/>
  <c r="E114" i="23"/>
  <c r="D114" i="23"/>
  <c r="C114" i="23"/>
  <c r="J113" i="23"/>
  <c r="I113" i="23"/>
  <c r="H113" i="23"/>
  <c r="G113" i="23"/>
  <c r="F113" i="23"/>
  <c r="E113" i="23"/>
  <c r="D113" i="23"/>
  <c r="C113" i="23"/>
  <c r="M102" i="23"/>
  <c r="L102" i="23"/>
  <c r="K102" i="23"/>
  <c r="J102" i="23"/>
  <c r="I102" i="23"/>
  <c r="H102" i="23"/>
  <c r="G102" i="23"/>
  <c r="F102" i="23"/>
  <c r="E102" i="23"/>
  <c r="D102" i="23"/>
  <c r="C102" i="23"/>
  <c r="M101" i="23"/>
  <c r="L101" i="23"/>
  <c r="K101" i="23"/>
  <c r="J101" i="23"/>
  <c r="I101" i="23"/>
  <c r="H101" i="23"/>
  <c r="G101" i="23"/>
  <c r="F101" i="23"/>
  <c r="E101" i="23"/>
  <c r="D101" i="23"/>
  <c r="C101" i="23"/>
  <c r="M100" i="23"/>
  <c r="L100" i="23"/>
  <c r="K100" i="23"/>
  <c r="J100" i="23"/>
  <c r="I100" i="23"/>
  <c r="H100" i="23"/>
  <c r="G100" i="23"/>
  <c r="F100" i="23"/>
  <c r="E100" i="23"/>
  <c r="D100" i="23"/>
  <c r="C100" i="23"/>
  <c r="M99" i="23"/>
  <c r="L99" i="23"/>
  <c r="K99" i="23"/>
  <c r="J99" i="23"/>
  <c r="I99" i="23"/>
  <c r="H99" i="23"/>
  <c r="G99" i="23"/>
  <c r="F99" i="23"/>
  <c r="E99" i="23"/>
  <c r="D99" i="23"/>
  <c r="C99" i="23"/>
  <c r="M98" i="23"/>
  <c r="L98" i="23"/>
  <c r="K98" i="23"/>
  <c r="J98" i="23"/>
  <c r="I98" i="23"/>
  <c r="H98" i="23"/>
  <c r="G98" i="23"/>
  <c r="F98" i="23"/>
  <c r="E98" i="23"/>
  <c r="D98" i="23"/>
  <c r="C98" i="23"/>
  <c r="M97" i="23"/>
  <c r="L97" i="23"/>
  <c r="K97" i="23"/>
  <c r="J97" i="23"/>
  <c r="I97" i="23"/>
  <c r="H97" i="23"/>
  <c r="G97" i="23"/>
  <c r="F97" i="23"/>
  <c r="E97" i="23"/>
  <c r="D97" i="23"/>
  <c r="C97" i="23"/>
  <c r="M96" i="23"/>
  <c r="L96" i="23"/>
  <c r="K96" i="23"/>
  <c r="J96" i="23"/>
  <c r="I96" i="23"/>
  <c r="H96" i="23"/>
  <c r="G96" i="23"/>
  <c r="F96" i="23"/>
  <c r="E96" i="23"/>
  <c r="D96" i="23"/>
  <c r="C96" i="23"/>
  <c r="M95" i="23"/>
  <c r="L95" i="23"/>
  <c r="K95" i="23"/>
  <c r="J95" i="23"/>
  <c r="I95" i="23"/>
  <c r="H95" i="23"/>
  <c r="G95" i="23"/>
  <c r="F95" i="23"/>
  <c r="E95" i="23"/>
  <c r="D95" i="23"/>
  <c r="C95" i="23"/>
  <c r="M94" i="23"/>
  <c r="L94" i="23"/>
  <c r="K94" i="23"/>
  <c r="J94" i="23"/>
  <c r="I94" i="23"/>
  <c r="H94" i="23"/>
  <c r="G94" i="23"/>
  <c r="F94" i="23"/>
  <c r="E94" i="23"/>
  <c r="D94" i="23"/>
  <c r="C94" i="23"/>
  <c r="M93" i="23"/>
  <c r="L93" i="23"/>
  <c r="K93" i="23"/>
  <c r="J93" i="23"/>
  <c r="I93" i="23"/>
  <c r="H93" i="23"/>
  <c r="G93" i="23"/>
  <c r="F93" i="23"/>
  <c r="E93" i="23"/>
  <c r="D93" i="23"/>
  <c r="C93" i="23"/>
  <c r="M92" i="23"/>
  <c r="L92" i="23"/>
  <c r="K92" i="23"/>
  <c r="J92" i="23"/>
  <c r="I92" i="23"/>
  <c r="H92" i="23"/>
  <c r="G92" i="23"/>
  <c r="F92" i="23"/>
  <c r="E92" i="23"/>
  <c r="D92" i="23"/>
  <c r="C92" i="23"/>
  <c r="M91" i="23"/>
  <c r="L91" i="23"/>
  <c r="K91" i="23"/>
  <c r="J91" i="23"/>
  <c r="I91" i="23"/>
  <c r="H91" i="23"/>
  <c r="G91" i="23"/>
  <c r="F91" i="23"/>
  <c r="E91" i="23"/>
  <c r="D91" i="23"/>
  <c r="C91" i="23"/>
  <c r="M90" i="23"/>
  <c r="L90" i="23"/>
  <c r="K90" i="23"/>
  <c r="J90" i="23"/>
  <c r="I90" i="23"/>
  <c r="H90" i="23"/>
  <c r="G90" i="23"/>
  <c r="F90" i="23"/>
  <c r="E90" i="23"/>
  <c r="D90" i="23"/>
  <c r="C90" i="23"/>
  <c r="M89" i="23"/>
  <c r="L89" i="23"/>
  <c r="K89" i="23"/>
  <c r="J89" i="23"/>
  <c r="I89" i="23"/>
  <c r="H89" i="23"/>
  <c r="G89" i="23"/>
  <c r="F89" i="23"/>
  <c r="E89" i="23"/>
  <c r="D89" i="23"/>
  <c r="C89" i="23"/>
  <c r="M88" i="23"/>
  <c r="L88" i="23"/>
  <c r="K88" i="23"/>
  <c r="J88" i="23"/>
  <c r="I88" i="23"/>
  <c r="H88" i="23"/>
  <c r="G88" i="23"/>
  <c r="F88" i="23"/>
  <c r="E88" i="23"/>
  <c r="D88" i="23"/>
  <c r="C88" i="23"/>
  <c r="M87" i="23"/>
  <c r="L87" i="23"/>
  <c r="K87" i="23"/>
  <c r="J87" i="23"/>
  <c r="I87" i="23"/>
  <c r="H87" i="23"/>
  <c r="G87" i="23"/>
  <c r="F87" i="23"/>
  <c r="E87" i="23"/>
  <c r="D87" i="23"/>
  <c r="C87" i="23"/>
  <c r="M86" i="23"/>
  <c r="L86" i="23"/>
  <c r="K86" i="23"/>
  <c r="J86" i="23"/>
  <c r="I86" i="23"/>
  <c r="H86" i="23"/>
  <c r="G86" i="23"/>
  <c r="F86" i="23"/>
  <c r="E86" i="23"/>
  <c r="D86" i="23"/>
  <c r="C86" i="23"/>
  <c r="M85" i="23"/>
  <c r="L85" i="23"/>
  <c r="K85" i="23"/>
  <c r="J85" i="23"/>
  <c r="I85" i="23"/>
  <c r="H85" i="23"/>
  <c r="G85" i="23"/>
  <c r="F85" i="23"/>
  <c r="E85" i="23"/>
  <c r="D85" i="23"/>
  <c r="C85" i="23"/>
  <c r="M84" i="23"/>
  <c r="L84" i="23"/>
  <c r="K84" i="23"/>
  <c r="J84" i="23"/>
  <c r="I84" i="23"/>
  <c r="H84" i="23"/>
  <c r="G84" i="23"/>
  <c r="F84" i="23"/>
  <c r="E84" i="23"/>
  <c r="D84" i="23"/>
  <c r="C84" i="23"/>
  <c r="M83" i="23"/>
  <c r="L83" i="23"/>
  <c r="K83" i="23"/>
  <c r="J83" i="23"/>
  <c r="I83" i="23"/>
  <c r="H83" i="23"/>
  <c r="G83" i="23"/>
  <c r="F83" i="23"/>
  <c r="E83" i="23"/>
  <c r="D83" i="23"/>
  <c r="C83" i="23"/>
  <c r="M82" i="23"/>
  <c r="L82" i="23"/>
  <c r="K82" i="23"/>
  <c r="J82" i="23"/>
  <c r="I82" i="23"/>
  <c r="H82" i="23"/>
  <c r="G82" i="23"/>
  <c r="F82" i="23"/>
  <c r="E82" i="23"/>
  <c r="D82" i="23"/>
  <c r="C82" i="23"/>
  <c r="M81" i="23"/>
  <c r="L81" i="23"/>
  <c r="K81" i="23"/>
  <c r="J81" i="23"/>
  <c r="I81" i="23"/>
  <c r="H81" i="23"/>
  <c r="G81" i="23"/>
  <c r="F81" i="23"/>
  <c r="E81" i="23"/>
  <c r="D81" i="23"/>
  <c r="C81" i="23"/>
  <c r="M80" i="23"/>
  <c r="L80" i="23"/>
  <c r="K80" i="23"/>
  <c r="J80" i="23"/>
  <c r="I80" i="23"/>
  <c r="H80" i="23"/>
  <c r="G80" i="23"/>
  <c r="F80" i="23"/>
  <c r="E80" i="23"/>
  <c r="D80" i="23"/>
  <c r="C80" i="23"/>
  <c r="M79" i="23"/>
  <c r="L79" i="23"/>
  <c r="K79" i="23"/>
  <c r="J79" i="23"/>
  <c r="I79" i="23"/>
  <c r="H79" i="23"/>
  <c r="G79" i="23"/>
  <c r="F79" i="23"/>
  <c r="E79" i="23"/>
  <c r="D79" i="23"/>
  <c r="C79" i="23"/>
  <c r="M78" i="23"/>
  <c r="L78" i="23"/>
  <c r="K78" i="23"/>
  <c r="J78" i="23"/>
  <c r="I78" i="23"/>
  <c r="H78" i="23"/>
  <c r="G78" i="23"/>
  <c r="F78" i="23"/>
  <c r="E78" i="23"/>
  <c r="D78" i="23"/>
  <c r="C78" i="23"/>
  <c r="M77" i="23"/>
  <c r="L77" i="23"/>
  <c r="K77" i="23"/>
  <c r="J77" i="23"/>
  <c r="I77" i="23"/>
  <c r="H77" i="23"/>
  <c r="G77" i="23"/>
  <c r="F77" i="23"/>
  <c r="E77" i="23"/>
  <c r="D77" i="23"/>
  <c r="C77" i="23"/>
  <c r="M76" i="23"/>
  <c r="L76" i="23"/>
  <c r="K76" i="23"/>
  <c r="J76" i="23"/>
  <c r="I76" i="23"/>
  <c r="H76" i="23"/>
  <c r="G76" i="23"/>
  <c r="F76" i="23"/>
  <c r="E76" i="23"/>
  <c r="D76" i="23"/>
  <c r="C76" i="23"/>
  <c r="M75" i="23"/>
  <c r="L75" i="23"/>
  <c r="K75" i="23"/>
  <c r="J75" i="23"/>
  <c r="I75" i="23"/>
  <c r="H75" i="23"/>
  <c r="G75" i="23"/>
  <c r="F75" i="23"/>
  <c r="E75" i="23"/>
  <c r="D75" i="23"/>
  <c r="C75" i="23"/>
  <c r="M74" i="23"/>
  <c r="L74" i="23"/>
  <c r="K74" i="23"/>
  <c r="J74" i="23"/>
  <c r="I74" i="23"/>
  <c r="H74" i="23"/>
  <c r="G74" i="23"/>
  <c r="F74" i="23"/>
  <c r="E74" i="23"/>
  <c r="D74" i="23"/>
  <c r="C74" i="23"/>
  <c r="M73" i="23"/>
  <c r="L73" i="23"/>
  <c r="K73" i="23"/>
  <c r="J73" i="23"/>
  <c r="I73" i="23"/>
  <c r="H73" i="23"/>
  <c r="G73" i="23"/>
  <c r="F73" i="23"/>
  <c r="E73" i="23"/>
  <c r="D73" i="23"/>
  <c r="C73" i="23"/>
  <c r="M72" i="23"/>
  <c r="L72" i="23"/>
  <c r="K72" i="23"/>
  <c r="J72" i="23"/>
  <c r="I72" i="23"/>
  <c r="H72" i="23"/>
  <c r="G72" i="23"/>
  <c r="F72" i="23"/>
  <c r="E72" i="23"/>
  <c r="D72" i="23"/>
  <c r="C72" i="23"/>
  <c r="M71" i="23"/>
  <c r="L71" i="23"/>
  <c r="K71" i="23"/>
  <c r="J71" i="23"/>
  <c r="I71" i="23"/>
  <c r="H71" i="23"/>
  <c r="G71" i="23"/>
  <c r="F71" i="23"/>
  <c r="E71" i="23"/>
  <c r="D71" i="23"/>
  <c r="C71" i="23"/>
  <c r="M70" i="23"/>
  <c r="L70" i="23"/>
  <c r="K70" i="23"/>
  <c r="J70" i="23"/>
  <c r="I70" i="23"/>
  <c r="H70" i="23"/>
  <c r="G70" i="23"/>
  <c r="F70" i="23"/>
  <c r="E70" i="23"/>
  <c r="D70" i="23"/>
  <c r="C70" i="23"/>
  <c r="M69" i="23"/>
  <c r="L69" i="23"/>
  <c r="K69" i="23"/>
  <c r="J69" i="23"/>
  <c r="I69" i="23"/>
  <c r="H69" i="23"/>
  <c r="G69" i="23"/>
  <c r="F69" i="23"/>
  <c r="E69" i="23"/>
  <c r="D69" i="23"/>
  <c r="C69" i="23"/>
  <c r="M68" i="23"/>
  <c r="L68" i="23"/>
  <c r="K68" i="23"/>
  <c r="J68" i="23"/>
  <c r="I68" i="23"/>
  <c r="H68" i="23"/>
  <c r="G68" i="23"/>
  <c r="F68" i="23"/>
  <c r="E68" i="23"/>
  <c r="D68" i="23"/>
  <c r="C68" i="23"/>
  <c r="M67" i="23"/>
  <c r="L67" i="23"/>
  <c r="K67" i="23"/>
  <c r="J67" i="23"/>
  <c r="I67" i="23"/>
  <c r="H67" i="23"/>
  <c r="G67" i="23"/>
  <c r="F67" i="23"/>
  <c r="E67" i="23"/>
  <c r="D67" i="23"/>
  <c r="C67" i="23"/>
  <c r="M66" i="23"/>
  <c r="L66" i="23"/>
  <c r="K66" i="23"/>
  <c r="J66" i="23"/>
  <c r="I66" i="23"/>
  <c r="H66" i="23"/>
  <c r="G66" i="23"/>
  <c r="F66" i="23"/>
  <c r="E66" i="23"/>
  <c r="D66" i="23"/>
  <c r="C66" i="23"/>
  <c r="M65" i="23"/>
  <c r="L65" i="23"/>
  <c r="K65" i="23"/>
  <c r="J65" i="23"/>
  <c r="I65" i="23"/>
  <c r="H65" i="23"/>
  <c r="G65" i="23"/>
  <c r="F65" i="23"/>
  <c r="E65" i="23"/>
  <c r="D65" i="23"/>
  <c r="C65" i="23"/>
  <c r="M64" i="23"/>
  <c r="L64" i="23"/>
  <c r="K64" i="23"/>
  <c r="J64" i="23"/>
  <c r="I64" i="23"/>
  <c r="H64" i="23"/>
  <c r="G64" i="23"/>
  <c r="F64" i="23"/>
  <c r="E64" i="23"/>
  <c r="D64" i="23"/>
  <c r="C64" i="23"/>
  <c r="M63" i="23"/>
  <c r="L63" i="23"/>
  <c r="K63" i="23"/>
  <c r="J63" i="23"/>
  <c r="I63" i="23"/>
  <c r="H63" i="23"/>
  <c r="G63" i="23"/>
  <c r="F63" i="23"/>
  <c r="E63" i="23"/>
  <c r="D63" i="23"/>
  <c r="C63" i="23"/>
  <c r="M62" i="23"/>
  <c r="L62" i="23"/>
  <c r="K62" i="23"/>
  <c r="J62" i="23"/>
  <c r="I62" i="23"/>
  <c r="H62" i="23"/>
  <c r="G62" i="23"/>
  <c r="F62" i="23"/>
  <c r="E62" i="23"/>
  <c r="D62" i="23"/>
  <c r="C62" i="23"/>
  <c r="M61" i="23"/>
  <c r="L61" i="23"/>
  <c r="K61" i="23"/>
  <c r="J61" i="23"/>
  <c r="I61" i="23"/>
  <c r="H61" i="23"/>
  <c r="G61" i="23"/>
  <c r="F61" i="23"/>
  <c r="E61" i="23"/>
  <c r="D61" i="23"/>
  <c r="C61" i="23"/>
  <c r="M60" i="23"/>
  <c r="L60" i="23"/>
  <c r="K60" i="23"/>
  <c r="J60" i="23"/>
  <c r="I60" i="23"/>
  <c r="H60" i="23"/>
  <c r="G60" i="23"/>
  <c r="F60" i="23"/>
  <c r="E60" i="23"/>
  <c r="D60" i="23"/>
  <c r="C60" i="23"/>
  <c r="M59" i="23"/>
  <c r="L59" i="23"/>
  <c r="K59" i="23"/>
  <c r="J59" i="23"/>
  <c r="I59" i="23"/>
  <c r="H59" i="23"/>
  <c r="G59" i="23"/>
  <c r="F59" i="23"/>
  <c r="E59" i="23"/>
  <c r="D59" i="23"/>
  <c r="C59" i="23"/>
  <c r="M58" i="23"/>
  <c r="L58" i="23"/>
  <c r="K58" i="23"/>
  <c r="J58" i="23"/>
  <c r="I58" i="23"/>
  <c r="H58" i="23"/>
  <c r="G58" i="23"/>
  <c r="F58" i="23"/>
  <c r="E58" i="23"/>
  <c r="D58" i="23"/>
  <c r="C58" i="23"/>
  <c r="M57" i="23"/>
  <c r="L57" i="23"/>
  <c r="K57" i="23"/>
  <c r="J57" i="23"/>
  <c r="I57" i="23"/>
  <c r="H57" i="23"/>
  <c r="G57" i="23"/>
  <c r="F57" i="23"/>
  <c r="E57" i="23"/>
  <c r="D57" i="23"/>
  <c r="C57" i="23"/>
  <c r="M56" i="23"/>
  <c r="L56" i="23"/>
  <c r="K56" i="23"/>
  <c r="J56" i="23"/>
  <c r="I56" i="23"/>
  <c r="H56" i="23"/>
  <c r="G56" i="23"/>
  <c r="F56" i="23"/>
  <c r="E56" i="23"/>
  <c r="D56" i="23"/>
  <c r="C56" i="23"/>
  <c r="M55" i="23"/>
  <c r="L55" i="23"/>
  <c r="K55" i="23"/>
  <c r="J55" i="23"/>
  <c r="I55" i="23"/>
  <c r="H55" i="23"/>
  <c r="G55" i="23"/>
  <c r="F55" i="23"/>
  <c r="E55" i="23"/>
  <c r="D55" i="23"/>
  <c r="C55" i="23"/>
  <c r="M54" i="23"/>
  <c r="L54" i="23"/>
  <c r="K54" i="23"/>
  <c r="J54" i="23"/>
  <c r="I54" i="23"/>
  <c r="H54" i="23"/>
  <c r="G54" i="23"/>
  <c r="F54" i="23"/>
  <c r="E54" i="23"/>
  <c r="D54" i="23"/>
  <c r="C54" i="23"/>
  <c r="M53" i="23"/>
  <c r="L53" i="23"/>
  <c r="K53" i="23"/>
  <c r="J53" i="23"/>
  <c r="I53" i="23"/>
  <c r="H53" i="23"/>
  <c r="G53" i="23"/>
  <c r="F53" i="23"/>
  <c r="E53" i="23"/>
  <c r="D53" i="23"/>
  <c r="C53" i="23"/>
  <c r="F44" i="23"/>
  <c r="E44" i="23"/>
  <c r="D44" i="23"/>
  <c r="C44" i="23"/>
  <c r="F43" i="23"/>
  <c r="E43" i="23"/>
  <c r="D43" i="23"/>
  <c r="C43" i="23"/>
  <c r="F42" i="23"/>
  <c r="E42" i="23"/>
  <c r="D42" i="23"/>
  <c r="C42" i="23"/>
  <c r="F41" i="23"/>
  <c r="E41" i="23"/>
  <c r="D41" i="23"/>
  <c r="C41" i="23"/>
  <c r="F40" i="23"/>
  <c r="E40" i="23"/>
  <c r="D40" i="23"/>
  <c r="C40" i="23"/>
  <c r="F39" i="23"/>
  <c r="E39" i="23"/>
  <c r="D39" i="23"/>
  <c r="C39" i="23"/>
  <c r="F38" i="23"/>
  <c r="E38" i="23"/>
  <c r="D38" i="23"/>
  <c r="C38" i="23"/>
  <c r="F37" i="23"/>
  <c r="E37" i="23"/>
  <c r="D37" i="23"/>
  <c r="C37" i="23"/>
  <c r="F36" i="23"/>
  <c r="E36" i="23"/>
  <c r="D36" i="23"/>
  <c r="C36" i="23"/>
  <c r="F35" i="23"/>
  <c r="E35" i="23"/>
  <c r="D35" i="23"/>
  <c r="C35" i="23"/>
  <c r="F34" i="23"/>
  <c r="E34" i="23"/>
  <c r="D34" i="23"/>
  <c r="C34" i="23"/>
  <c r="F33" i="23"/>
  <c r="E33" i="23"/>
  <c r="D33" i="23"/>
  <c r="C33" i="23"/>
  <c r="F32" i="23"/>
  <c r="E32" i="23"/>
  <c r="D32" i="23"/>
  <c r="C32" i="23"/>
  <c r="F31" i="23"/>
  <c r="E31" i="23"/>
  <c r="D31" i="23"/>
  <c r="C31" i="23"/>
  <c r="F30" i="23"/>
  <c r="E30" i="23"/>
  <c r="D30" i="23"/>
  <c r="C30" i="23"/>
  <c r="F29" i="23"/>
  <c r="E29" i="23"/>
  <c r="D29" i="23"/>
  <c r="C29" i="23"/>
  <c r="F28" i="23"/>
  <c r="E28" i="23"/>
  <c r="D28" i="23"/>
  <c r="C28" i="23"/>
  <c r="F27" i="23"/>
  <c r="E27" i="23"/>
  <c r="D27" i="23"/>
  <c r="C27" i="23"/>
  <c r="F26" i="23"/>
  <c r="E26" i="23"/>
  <c r="D26" i="23"/>
  <c r="C26" i="23"/>
  <c r="F25" i="23"/>
  <c r="E25" i="23"/>
  <c r="D25" i="23"/>
  <c r="C25" i="23"/>
  <c r="F24" i="23"/>
  <c r="E24" i="23"/>
  <c r="D24" i="23"/>
  <c r="C24" i="23"/>
  <c r="M8" i="23"/>
  <c r="L8" i="23"/>
  <c r="K8" i="23"/>
  <c r="J8" i="23"/>
  <c r="I8" i="23"/>
  <c r="H8" i="23"/>
  <c r="G8" i="23"/>
  <c r="F8" i="23"/>
  <c r="E8" i="23"/>
  <c r="D8" i="23"/>
  <c r="C8" i="23"/>
  <c r="M7" i="23"/>
  <c r="L7" i="23"/>
  <c r="K7" i="23"/>
  <c r="J7" i="23"/>
  <c r="I7" i="23"/>
  <c r="H7" i="23"/>
  <c r="G7" i="23"/>
  <c r="F7" i="23"/>
  <c r="E7" i="23"/>
  <c r="D7" i="23"/>
  <c r="C7" i="23"/>
  <c r="M6" i="23"/>
  <c r="L6" i="23"/>
  <c r="K6" i="23"/>
  <c r="J6" i="23"/>
  <c r="I6" i="23"/>
  <c r="H6" i="23"/>
  <c r="G6" i="23"/>
  <c r="F6" i="23"/>
  <c r="E6" i="23"/>
  <c r="D6" i="23"/>
  <c r="C6" i="23"/>
  <c r="M5" i="23"/>
  <c r="L5" i="23"/>
  <c r="K5" i="23"/>
  <c r="J5" i="23"/>
  <c r="I5" i="23"/>
  <c r="H5" i="23"/>
  <c r="G5" i="23"/>
  <c r="F5" i="23"/>
  <c r="E5" i="23"/>
  <c r="D5" i="23"/>
  <c r="C5" i="23"/>
  <c r="M4" i="23"/>
  <c r="L4" i="23"/>
  <c r="K4" i="23"/>
  <c r="J4" i="23"/>
  <c r="I4" i="23"/>
  <c r="H4" i="23"/>
  <c r="G4" i="23"/>
  <c r="F4" i="23"/>
  <c r="E4" i="23"/>
  <c r="D4" i="23"/>
  <c r="C4" i="23"/>
  <c r="M3" i="23"/>
  <c r="L3" i="23"/>
  <c r="K3" i="23"/>
  <c r="J3" i="23"/>
  <c r="I3" i="23"/>
  <c r="H3" i="23"/>
  <c r="G3" i="23"/>
  <c r="F3" i="23"/>
  <c r="E3" i="23"/>
  <c r="D3" i="23"/>
  <c r="C3" i="23"/>
  <c r="J118" i="22"/>
  <c r="I118" i="22"/>
  <c r="H118" i="22"/>
  <c r="G118" i="22"/>
  <c r="F118" i="22"/>
  <c r="E118" i="22"/>
  <c r="D118" i="22"/>
  <c r="C118" i="22"/>
  <c r="J117" i="22"/>
  <c r="I117" i="22"/>
  <c r="H117" i="22"/>
  <c r="G117" i="22"/>
  <c r="F117" i="22"/>
  <c r="E117" i="22"/>
  <c r="D117" i="22"/>
  <c r="C117" i="22"/>
  <c r="J116" i="22"/>
  <c r="I116" i="22"/>
  <c r="H116" i="22"/>
  <c r="G116" i="22"/>
  <c r="F116" i="22"/>
  <c r="E116" i="22"/>
  <c r="D116" i="22"/>
  <c r="C116" i="22"/>
  <c r="J115" i="22"/>
  <c r="I115" i="22"/>
  <c r="H115" i="22"/>
  <c r="G115" i="22"/>
  <c r="F115" i="22"/>
  <c r="E115" i="22"/>
  <c r="D115" i="22"/>
  <c r="C115" i="22"/>
  <c r="J114" i="22"/>
  <c r="I114" i="22"/>
  <c r="H114" i="22"/>
  <c r="G114" i="22"/>
  <c r="F114" i="22"/>
  <c r="E114" i="22"/>
  <c r="D114" i="22"/>
  <c r="C114" i="22"/>
  <c r="J113" i="22"/>
  <c r="I113" i="22"/>
  <c r="H113" i="22"/>
  <c r="G113" i="22"/>
  <c r="F113" i="22"/>
  <c r="E113" i="22"/>
  <c r="D113" i="22"/>
  <c r="C113" i="22"/>
  <c r="M102" i="22"/>
  <c r="L102" i="22"/>
  <c r="K102" i="22"/>
  <c r="J102" i="22"/>
  <c r="I102" i="22"/>
  <c r="H102" i="22"/>
  <c r="G102" i="22"/>
  <c r="F102" i="22"/>
  <c r="E102" i="22"/>
  <c r="D102" i="22"/>
  <c r="C102" i="22"/>
  <c r="M101" i="22"/>
  <c r="L101" i="22"/>
  <c r="K101" i="22"/>
  <c r="J101" i="22"/>
  <c r="I101" i="22"/>
  <c r="H101" i="22"/>
  <c r="G101" i="22"/>
  <c r="F101" i="22"/>
  <c r="E101" i="22"/>
  <c r="D101" i="22"/>
  <c r="C101" i="22"/>
  <c r="M100" i="22"/>
  <c r="L100" i="22"/>
  <c r="K100" i="22"/>
  <c r="J100" i="22"/>
  <c r="I100" i="22"/>
  <c r="H100" i="22"/>
  <c r="G100" i="22"/>
  <c r="F100" i="22"/>
  <c r="E100" i="22"/>
  <c r="D100" i="22"/>
  <c r="C100" i="22"/>
  <c r="M99" i="22"/>
  <c r="L99" i="22"/>
  <c r="K99" i="22"/>
  <c r="J99" i="22"/>
  <c r="I99" i="22"/>
  <c r="H99" i="22"/>
  <c r="G99" i="22"/>
  <c r="F99" i="22"/>
  <c r="E99" i="22"/>
  <c r="D99" i="22"/>
  <c r="C99" i="22"/>
  <c r="M98" i="22"/>
  <c r="L98" i="22"/>
  <c r="K98" i="22"/>
  <c r="J98" i="22"/>
  <c r="I98" i="22"/>
  <c r="H98" i="22"/>
  <c r="G98" i="22"/>
  <c r="F98" i="22"/>
  <c r="E98" i="22"/>
  <c r="D98" i="22"/>
  <c r="C98" i="22"/>
  <c r="M97" i="22"/>
  <c r="L97" i="22"/>
  <c r="K97" i="22"/>
  <c r="J97" i="22"/>
  <c r="I97" i="22"/>
  <c r="H97" i="22"/>
  <c r="G97" i="22"/>
  <c r="F97" i="22"/>
  <c r="E97" i="22"/>
  <c r="D97" i="22"/>
  <c r="C97" i="22"/>
  <c r="M96" i="22"/>
  <c r="L96" i="22"/>
  <c r="K96" i="22"/>
  <c r="J96" i="22"/>
  <c r="I96" i="22"/>
  <c r="H96" i="22"/>
  <c r="G96" i="22"/>
  <c r="F96" i="22"/>
  <c r="E96" i="22"/>
  <c r="D96" i="22"/>
  <c r="C96" i="22"/>
  <c r="M95" i="22"/>
  <c r="L95" i="22"/>
  <c r="K95" i="22"/>
  <c r="J95" i="22"/>
  <c r="I95" i="22"/>
  <c r="H95" i="22"/>
  <c r="G95" i="22"/>
  <c r="F95" i="22"/>
  <c r="E95" i="22"/>
  <c r="D95" i="22"/>
  <c r="C95" i="22"/>
  <c r="M94" i="22"/>
  <c r="L94" i="22"/>
  <c r="K94" i="22"/>
  <c r="J94" i="22"/>
  <c r="I94" i="22"/>
  <c r="H94" i="22"/>
  <c r="G94" i="22"/>
  <c r="F94" i="22"/>
  <c r="E94" i="22"/>
  <c r="D94" i="22"/>
  <c r="C94" i="22"/>
  <c r="M93" i="22"/>
  <c r="L93" i="22"/>
  <c r="K93" i="22"/>
  <c r="J93" i="22"/>
  <c r="I93" i="22"/>
  <c r="H93" i="22"/>
  <c r="G93" i="22"/>
  <c r="F93" i="22"/>
  <c r="E93" i="22"/>
  <c r="D93" i="22"/>
  <c r="C93" i="22"/>
  <c r="M92" i="22"/>
  <c r="L92" i="22"/>
  <c r="K92" i="22"/>
  <c r="J92" i="22"/>
  <c r="I92" i="22"/>
  <c r="H92" i="22"/>
  <c r="G92" i="22"/>
  <c r="F92" i="22"/>
  <c r="E92" i="22"/>
  <c r="D92" i="22"/>
  <c r="C92" i="22"/>
  <c r="M91" i="22"/>
  <c r="L91" i="22"/>
  <c r="K91" i="22"/>
  <c r="J91" i="22"/>
  <c r="I91" i="22"/>
  <c r="H91" i="22"/>
  <c r="G91" i="22"/>
  <c r="F91" i="22"/>
  <c r="E91" i="22"/>
  <c r="D91" i="22"/>
  <c r="C91" i="22"/>
  <c r="M90" i="22"/>
  <c r="L90" i="22"/>
  <c r="K90" i="22"/>
  <c r="J90" i="22"/>
  <c r="I90" i="22"/>
  <c r="H90" i="22"/>
  <c r="G90" i="22"/>
  <c r="F90" i="22"/>
  <c r="E90" i="22"/>
  <c r="D90" i="22"/>
  <c r="C90" i="22"/>
  <c r="M89" i="22"/>
  <c r="L89" i="22"/>
  <c r="K89" i="22"/>
  <c r="J89" i="22"/>
  <c r="I89" i="22"/>
  <c r="H89" i="22"/>
  <c r="G89" i="22"/>
  <c r="F89" i="22"/>
  <c r="E89" i="22"/>
  <c r="D89" i="22"/>
  <c r="C89" i="22"/>
  <c r="M88" i="22"/>
  <c r="L88" i="22"/>
  <c r="K88" i="22"/>
  <c r="J88" i="22"/>
  <c r="I88" i="22"/>
  <c r="H88" i="22"/>
  <c r="G88" i="22"/>
  <c r="F88" i="22"/>
  <c r="E88" i="22"/>
  <c r="D88" i="22"/>
  <c r="C88" i="22"/>
  <c r="M87" i="22"/>
  <c r="L87" i="22"/>
  <c r="K87" i="22"/>
  <c r="J87" i="22"/>
  <c r="I87" i="22"/>
  <c r="H87" i="22"/>
  <c r="G87" i="22"/>
  <c r="F87" i="22"/>
  <c r="E87" i="22"/>
  <c r="D87" i="22"/>
  <c r="C87" i="22"/>
  <c r="M86" i="22"/>
  <c r="L86" i="22"/>
  <c r="K86" i="22"/>
  <c r="J86" i="22"/>
  <c r="I86" i="22"/>
  <c r="H86" i="22"/>
  <c r="G86" i="22"/>
  <c r="F86" i="22"/>
  <c r="E86" i="22"/>
  <c r="D86" i="22"/>
  <c r="C86" i="22"/>
  <c r="M85" i="22"/>
  <c r="L85" i="22"/>
  <c r="K85" i="22"/>
  <c r="J85" i="22"/>
  <c r="I85" i="22"/>
  <c r="H85" i="22"/>
  <c r="G85" i="22"/>
  <c r="F85" i="22"/>
  <c r="E85" i="22"/>
  <c r="D85" i="22"/>
  <c r="C85" i="22"/>
  <c r="M84" i="22"/>
  <c r="L84" i="22"/>
  <c r="K84" i="22"/>
  <c r="J84" i="22"/>
  <c r="I84" i="22"/>
  <c r="H84" i="22"/>
  <c r="G84" i="22"/>
  <c r="F84" i="22"/>
  <c r="E84" i="22"/>
  <c r="D84" i="22"/>
  <c r="C84" i="22"/>
  <c r="M83" i="22"/>
  <c r="L83" i="22"/>
  <c r="K83" i="22"/>
  <c r="J83" i="22"/>
  <c r="I83" i="22"/>
  <c r="H83" i="22"/>
  <c r="G83" i="22"/>
  <c r="F83" i="22"/>
  <c r="E83" i="22"/>
  <c r="D83" i="22"/>
  <c r="C83" i="22"/>
  <c r="M82" i="22"/>
  <c r="L82" i="22"/>
  <c r="K82" i="22"/>
  <c r="J82" i="22"/>
  <c r="I82" i="22"/>
  <c r="H82" i="22"/>
  <c r="G82" i="22"/>
  <c r="F82" i="22"/>
  <c r="E82" i="22"/>
  <c r="D82" i="22"/>
  <c r="C82" i="22"/>
  <c r="M81" i="22"/>
  <c r="L81" i="22"/>
  <c r="K81" i="22"/>
  <c r="J81" i="22"/>
  <c r="I81" i="22"/>
  <c r="H81" i="22"/>
  <c r="G81" i="22"/>
  <c r="F81" i="22"/>
  <c r="E81" i="22"/>
  <c r="D81" i="22"/>
  <c r="C81" i="22"/>
  <c r="M80" i="22"/>
  <c r="L80" i="22"/>
  <c r="K80" i="22"/>
  <c r="J80" i="22"/>
  <c r="I80" i="22"/>
  <c r="H80" i="22"/>
  <c r="G80" i="22"/>
  <c r="F80" i="22"/>
  <c r="E80" i="22"/>
  <c r="D80" i="22"/>
  <c r="C80" i="22"/>
  <c r="M79" i="22"/>
  <c r="L79" i="22"/>
  <c r="K79" i="22"/>
  <c r="J79" i="22"/>
  <c r="I79" i="22"/>
  <c r="H79" i="22"/>
  <c r="G79" i="22"/>
  <c r="F79" i="22"/>
  <c r="E79" i="22"/>
  <c r="D79" i="22"/>
  <c r="C79" i="22"/>
  <c r="M78" i="22"/>
  <c r="L78" i="22"/>
  <c r="K78" i="22"/>
  <c r="J78" i="22"/>
  <c r="I78" i="22"/>
  <c r="H78" i="22"/>
  <c r="G78" i="22"/>
  <c r="F78" i="22"/>
  <c r="E78" i="22"/>
  <c r="D78" i="22"/>
  <c r="C78" i="22"/>
  <c r="M77" i="22"/>
  <c r="L77" i="22"/>
  <c r="K77" i="22"/>
  <c r="J77" i="22"/>
  <c r="I77" i="22"/>
  <c r="H77" i="22"/>
  <c r="G77" i="22"/>
  <c r="F77" i="22"/>
  <c r="E77" i="22"/>
  <c r="D77" i="22"/>
  <c r="C77" i="22"/>
  <c r="M76" i="22"/>
  <c r="L76" i="22"/>
  <c r="K76" i="22"/>
  <c r="J76" i="22"/>
  <c r="I76" i="22"/>
  <c r="H76" i="22"/>
  <c r="G76" i="22"/>
  <c r="F76" i="22"/>
  <c r="E76" i="22"/>
  <c r="D76" i="22"/>
  <c r="C76" i="22"/>
  <c r="M75" i="22"/>
  <c r="L75" i="22"/>
  <c r="K75" i="22"/>
  <c r="J75" i="22"/>
  <c r="I75" i="22"/>
  <c r="H75" i="22"/>
  <c r="G75" i="22"/>
  <c r="F75" i="22"/>
  <c r="E75" i="22"/>
  <c r="D75" i="22"/>
  <c r="C75" i="22"/>
  <c r="M74" i="22"/>
  <c r="L74" i="22"/>
  <c r="K74" i="22"/>
  <c r="J74" i="22"/>
  <c r="I74" i="22"/>
  <c r="H74" i="22"/>
  <c r="G74" i="22"/>
  <c r="F74" i="22"/>
  <c r="E74" i="22"/>
  <c r="D74" i="22"/>
  <c r="C74" i="22"/>
  <c r="M73" i="22"/>
  <c r="L73" i="22"/>
  <c r="K73" i="22"/>
  <c r="J73" i="22"/>
  <c r="I73" i="22"/>
  <c r="H73" i="22"/>
  <c r="G73" i="22"/>
  <c r="F73" i="22"/>
  <c r="E73" i="22"/>
  <c r="D73" i="22"/>
  <c r="C73" i="22"/>
  <c r="M72" i="22"/>
  <c r="L72" i="22"/>
  <c r="K72" i="22"/>
  <c r="J72" i="22"/>
  <c r="I72" i="22"/>
  <c r="H72" i="22"/>
  <c r="G72" i="22"/>
  <c r="F72" i="22"/>
  <c r="E72" i="22"/>
  <c r="D72" i="22"/>
  <c r="C72" i="22"/>
  <c r="M71" i="22"/>
  <c r="L71" i="22"/>
  <c r="K71" i="22"/>
  <c r="J71" i="22"/>
  <c r="I71" i="22"/>
  <c r="H71" i="22"/>
  <c r="G71" i="22"/>
  <c r="F71" i="22"/>
  <c r="E71" i="22"/>
  <c r="D71" i="22"/>
  <c r="C71" i="22"/>
  <c r="M70" i="22"/>
  <c r="L70" i="22"/>
  <c r="K70" i="22"/>
  <c r="J70" i="22"/>
  <c r="I70" i="22"/>
  <c r="H70" i="22"/>
  <c r="G70" i="22"/>
  <c r="F70" i="22"/>
  <c r="E70" i="22"/>
  <c r="D70" i="22"/>
  <c r="C70" i="22"/>
  <c r="M69" i="22"/>
  <c r="L69" i="22"/>
  <c r="K69" i="22"/>
  <c r="J69" i="22"/>
  <c r="I69" i="22"/>
  <c r="H69" i="22"/>
  <c r="G69" i="22"/>
  <c r="F69" i="22"/>
  <c r="E69" i="22"/>
  <c r="D69" i="22"/>
  <c r="C69" i="22"/>
  <c r="M68" i="22"/>
  <c r="L68" i="22"/>
  <c r="K68" i="22"/>
  <c r="J68" i="22"/>
  <c r="I68" i="22"/>
  <c r="H68" i="22"/>
  <c r="G68" i="22"/>
  <c r="F68" i="22"/>
  <c r="E68" i="22"/>
  <c r="D68" i="22"/>
  <c r="C68" i="22"/>
  <c r="M67" i="22"/>
  <c r="L67" i="22"/>
  <c r="K67" i="22"/>
  <c r="J67" i="22"/>
  <c r="I67" i="22"/>
  <c r="H67" i="22"/>
  <c r="G67" i="22"/>
  <c r="F67" i="22"/>
  <c r="E67" i="22"/>
  <c r="D67" i="22"/>
  <c r="C67" i="22"/>
  <c r="M66" i="22"/>
  <c r="L66" i="22"/>
  <c r="K66" i="22"/>
  <c r="J66" i="22"/>
  <c r="I66" i="22"/>
  <c r="H66" i="22"/>
  <c r="G66" i="22"/>
  <c r="F66" i="22"/>
  <c r="E66" i="22"/>
  <c r="D66" i="22"/>
  <c r="C66" i="22"/>
  <c r="M65" i="22"/>
  <c r="L65" i="22"/>
  <c r="K65" i="22"/>
  <c r="J65" i="22"/>
  <c r="I65" i="22"/>
  <c r="H65" i="22"/>
  <c r="G65" i="22"/>
  <c r="F65" i="22"/>
  <c r="E65" i="22"/>
  <c r="D65" i="22"/>
  <c r="C65" i="22"/>
  <c r="M64" i="22"/>
  <c r="L64" i="22"/>
  <c r="K64" i="22"/>
  <c r="J64" i="22"/>
  <c r="I64" i="22"/>
  <c r="H64" i="22"/>
  <c r="G64" i="22"/>
  <c r="F64" i="22"/>
  <c r="E64" i="22"/>
  <c r="D64" i="22"/>
  <c r="C64" i="22"/>
  <c r="M63" i="22"/>
  <c r="L63" i="22"/>
  <c r="K63" i="22"/>
  <c r="J63" i="22"/>
  <c r="I63" i="22"/>
  <c r="H63" i="22"/>
  <c r="G63" i="22"/>
  <c r="F63" i="22"/>
  <c r="E63" i="22"/>
  <c r="D63" i="22"/>
  <c r="C63" i="22"/>
  <c r="M62" i="22"/>
  <c r="L62" i="22"/>
  <c r="K62" i="22"/>
  <c r="J62" i="22"/>
  <c r="I62" i="22"/>
  <c r="H62" i="22"/>
  <c r="G62" i="22"/>
  <c r="F62" i="22"/>
  <c r="E62" i="22"/>
  <c r="D62" i="22"/>
  <c r="C62" i="22"/>
  <c r="M61" i="22"/>
  <c r="L61" i="22"/>
  <c r="K61" i="22"/>
  <c r="J61" i="22"/>
  <c r="I61" i="22"/>
  <c r="H61" i="22"/>
  <c r="G61" i="22"/>
  <c r="F61" i="22"/>
  <c r="E61" i="22"/>
  <c r="D61" i="22"/>
  <c r="C61" i="22"/>
  <c r="M60" i="22"/>
  <c r="L60" i="22"/>
  <c r="K60" i="22"/>
  <c r="J60" i="22"/>
  <c r="I60" i="22"/>
  <c r="H60" i="22"/>
  <c r="G60" i="22"/>
  <c r="F60" i="22"/>
  <c r="E60" i="22"/>
  <c r="D60" i="22"/>
  <c r="C60" i="22"/>
  <c r="M59" i="22"/>
  <c r="L59" i="22"/>
  <c r="K59" i="22"/>
  <c r="J59" i="22"/>
  <c r="I59" i="22"/>
  <c r="H59" i="22"/>
  <c r="G59" i="22"/>
  <c r="F59" i="22"/>
  <c r="E59" i="22"/>
  <c r="D59" i="22"/>
  <c r="C59" i="22"/>
  <c r="M58" i="22"/>
  <c r="L58" i="22"/>
  <c r="K58" i="22"/>
  <c r="J58" i="22"/>
  <c r="I58" i="22"/>
  <c r="H58" i="22"/>
  <c r="G58" i="22"/>
  <c r="F58" i="22"/>
  <c r="E58" i="22"/>
  <c r="D58" i="22"/>
  <c r="C58" i="22"/>
  <c r="M57" i="22"/>
  <c r="L57" i="22"/>
  <c r="K57" i="22"/>
  <c r="J57" i="22"/>
  <c r="I57" i="22"/>
  <c r="H57" i="22"/>
  <c r="G57" i="22"/>
  <c r="F57" i="22"/>
  <c r="E57" i="22"/>
  <c r="D57" i="22"/>
  <c r="C57" i="22"/>
  <c r="M56" i="22"/>
  <c r="L56" i="22"/>
  <c r="K56" i="22"/>
  <c r="J56" i="22"/>
  <c r="I56" i="22"/>
  <c r="H56" i="22"/>
  <c r="G56" i="22"/>
  <c r="F56" i="22"/>
  <c r="E56" i="22"/>
  <c r="D56" i="22"/>
  <c r="C56" i="22"/>
  <c r="M55" i="22"/>
  <c r="L55" i="22"/>
  <c r="K55" i="22"/>
  <c r="J55" i="22"/>
  <c r="I55" i="22"/>
  <c r="H55" i="22"/>
  <c r="G55" i="22"/>
  <c r="F55" i="22"/>
  <c r="E55" i="22"/>
  <c r="D55" i="22"/>
  <c r="C55" i="22"/>
  <c r="M54" i="22"/>
  <c r="L54" i="22"/>
  <c r="K54" i="22"/>
  <c r="J54" i="22"/>
  <c r="I54" i="22"/>
  <c r="H54" i="22"/>
  <c r="G54" i="22"/>
  <c r="F54" i="22"/>
  <c r="E54" i="22"/>
  <c r="D54" i="22"/>
  <c r="C54" i="22"/>
  <c r="M53" i="22"/>
  <c r="L53" i="22"/>
  <c r="K53" i="22"/>
  <c r="J53" i="22"/>
  <c r="I53" i="22"/>
  <c r="H53" i="22"/>
  <c r="G53" i="22"/>
  <c r="F53" i="22"/>
  <c r="E53" i="22"/>
  <c r="D53" i="22"/>
  <c r="C53" i="22"/>
  <c r="F44" i="22"/>
  <c r="E44" i="22"/>
  <c r="D44" i="22"/>
  <c r="C44" i="22"/>
  <c r="F43" i="22"/>
  <c r="E43" i="22"/>
  <c r="D43" i="22"/>
  <c r="C43" i="22"/>
  <c r="F42" i="22"/>
  <c r="E42" i="22"/>
  <c r="D42" i="22"/>
  <c r="C42" i="22"/>
  <c r="F41" i="22"/>
  <c r="E41" i="22"/>
  <c r="D41" i="22"/>
  <c r="C41" i="22"/>
  <c r="F40" i="22"/>
  <c r="E40" i="22"/>
  <c r="D40" i="22"/>
  <c r="C40" i="22"/>
  <c r="F39" i="22"/>
  <c r="E39" i="22"/>
  <c r="D39" i="22"/>
  <c r="C39" i="22"/>
  <c r="F38" i="22"/>
  <c r="E38" i="22"/>
  <c r="D38" i="22"/>
  <c r="C38" i="22"/>
  <c r="F37" i="22"/>
  <c r="E37" i="22"/>
  <c r="D37" i="22"/>
  <c r="C37" i="22"/>
  <c r="F36" i="22"/>
  <c r="E36" i="22"/>
  <c r="D36" i="22"/>
  <c r="C36" i="22"/>
  <c r="F35" i="22"/>
  <c r="E35" i="22"/>
  <c r="D35" i="22"/>
  <c r="C35" i="22"/>
  <c r="F34" i="22"/>
  <c r="E34" i="22"/>
  <c r="D34" i="22"/>
  <c r="C34" i="22"/>
  <c r="F33" i="22"/>
  <c r="E33" i="22"/>
  <c r="D33" i="22"/>
  <c r="C33" i="22"/>
  <c r="F32" i="22"/>
  <c r="E32" i="22"/>
  <c r="D32" i="22"/>
  <c r="C32" i="22"/>
  <c r="F31" i="22"/>
  <c r="E31" i="22"/>
  <c r="D31" i="22"/>
  <c r="C31" i="22"/>
  <c r="F30" i="22"/>
  <c r="E30" i="22"/>
  <c r="D30" i="22"/>
  <c r="C30" i="22"/>
  <c r="F29" i="22"/>
  <c r="E29" i="22"/>
  <c r="D29" i="22"/>
  <c r="C29" i="22"/>
  <c r="F28" i="22"/>
  <c r="E28" i="22"/>
  <c r="D28" i="22"/>
  <c r="C28" i="22"/>
  <c r="F27" i="22"/>
  <c r="E27" i="22"/>
  <c r="D27" i="22"/>
  <c r="C27" i="22"/>
  <c r="F26" i="22"/>
  <c r="E26" i="22"/>
  <c r="D26" i="22"/>
  <c r="C26" i="22"/>
  <c r="F25" i="22"/>
  <c r="E25" i="22"/>
  <c r="D25" i="22"/>
  <c r="C25" i="22"/>
  <c r="F24" i="22"/>
  <c r="E24" i="22"/>
  <c r="D24" i="22"/>
  <c r="C24" i="22"/>
  <c r="M8" i="22"/>
  <c r="L8" i="22"/>
  <c r="K8" i="22"/>
  <c r="J8" i="22"/>
  <c r="I8" i="22"/>
  <c r="H8" i="22"/>
  <c r="G8" i="22"/>
  <c r="F8" i="22"/>
  <c r="E8" i="22"/>
  <c r="D8" i="22"/>
  <c r="C8" i="22"/>
  <c r="M7" i="22"/>
  <c r="L7" i="22"/>
  <c r="K7" i="22"/>
  <c r="J7" i="22"/>
  <c r="I7" i="22"/>
  <c r="H7" i="22"/>
  <c r="G7" i="22"/>
  <c r="F7" i="22"/>
  <c r="E7" i="22"/>
  <c r="D7" i="22"/>
  <c r="C7" i="22"/>
  <c r="M6" i="22"/>
  <c r="L6" i="22"/>
  <c r="K6" i="22"/>
  <c r="J6" i="22"/>
  <c r="I6" i="22"/>
  <c r="H6" i="22"/>
  <c r="G6" i="22"/>
  <c r="F6" i="22"/>
  <c r="E6" i="22"/>
  <c r="D6" i="22"/>
  <c r="C6" i="22"/>
  <c r="M5" i="22"/>
  <c r="L5" i="22"/>
  <c r="K5" i="22"/>
  <c r="J5" i="22"/>
  <c r="I5" i="22"/>
  <c r="H5" i="22"/>
  <c r="G5" i="22"/>
  <c r="F5" i="22"/>
  <c r="E5" i="22"/>
  <c r="D5" i="22"/>
  <c r="C5" i="22"/>
  <c r="M4" i="22"/>
  <c r="L4" i="22"/>
  <c r="K4" i="22"/>
  <c r="J4" i="22"/>
  <c r="I4" i="22"/>
  <c r="H4" i="22"/>
  <c r="G4" i="22"/>
  <c r="F4" i="22"/>
  <c r="E4" i="22"/>
  <c r="D4" i="22"/>
  <c r="C4" i="22"/>
  <c r="M3" i="22"/>
  <c r="L3" i="22"/>
  <c r="K3" i="22"/>
  <c r="J3" i="22"/>
  <c r="I3" i="22"/>
  <c r="H3" i="22"/>
  <c r="G3" i="22"/>
  <c r="F3" i="22"/>
  <c r="E3" i="22"/>
  <c r="D3" i="22"/>
  <c r="C3" i="22"/>
  <c r="C54" i="18"/>
  <c r="D54" i="18"/>
  <c r="E54" i="18"/>
  <c r="F54" i="18"/>
  <c r="G54" i="18"/>
  <c r="H54" i="18"/>
  <c r="I54" i="18"/>
  <c r="J54" i="18"/>
  <c r="K54" i="18"/>
  <c r="L54" i="18"/>
  <c r="M54" i="18"/>
  <c r="C55" i="18"/>
  <c r="D55" i="18"/>
  <c r="E55" i="18"/>
  <c r="F55" i="18"/>
  <c r="G55" i="18"/>
  <c r="H55" i="18"/>
  <c r="I55" i="18"/>
  <c r="J55" i="18"/>
  <c r="K55" i="18"/>
  <c r="L55" i="18"/>
  <c r="M55" i="18"/>
  <c r="C56" i="18"/>
  <c r="D56" i="18"/>
  <c r="E56" i="18"/>
  <c r="F56" i="18"/>
  <c r="G56" i="18"/>
  <c r="H56" i="18"/>
  <c r="I56" i="18"/>
  <c r="J56" i="18"/>
  <c r="K56" i="18"/>
  <c r="L56" i="18"/>
  <c r="M56" i="18"/>
  <c r="C57" i="18"/>
  <c r="D57" i="18"/>
  <c r="E57" i="18"/>
  <c r="F57" i="18"/>
  <c r="G57" i="18"/>
  <c r="H57" i="18"/>
  <c r="I57" i="18"/>
  <c r="J57" i="18"/>
  <c r="K57" i="18"/>
  <c r="L57" i="18"/>
  <c r="M57" i="18"/>
  <c r="C58" i="18"/>
  <c r="D58" i="18"/>
  <c r="E58" i="18"/>
  <c r="F58" i="18"/>
  <c r="G58" i="18"/>
  <c r="H58" i="18"/>
  <c r="I58" i="18"/>
  <c r="J58" i="18"/>
  <c r="K58" i="18"/>
  <c r="L58" i="18"/>
  <c r="M58" i="18"/>
  <c r="C59" i="18"/>
  <c r="D59" i="18"/>
  <c r="E59" i="18"/>
  <c r="F59" i="18"/>
  <c r="G59" i="18"/>
  <c r="H59" i="18"/>
  <c r="I59" i="18"/>
  <c r="J59" i="18"/>
  <c r="K59" i="18"/>
  <c r="L59" i="18"/>
  <c r="M59" i="18"/>
  <c r="C60" i="18"/>
  <c r="D60" i="18"/>
  <c r="E60" i="18"/>
  <c r="F60" i="18"/>
  <c r="G60" i="18"/>
  <c r="H60" i="18"/>
  <c r="I60" i="18"/>
  <c r="J60" i="18"/>
  <c r="K60" i="18"/>
  <c r="L60" i="18"/>
  <c r="M60" i="18"/>
  <c r="C61" i="18"/>
  <c r="D61" i="18"/>
  <c r="E61" i="18"/>
  <c r="F61" i="18"/>
  <c r="G61" i="18"/>
  <c r="H61" i="18"/>
  <c r="I61" i="18"/>
  <c r="J61" i="18"/>
  <c r="K61" i="18"/>
  <c r="L61" i="18"/>
  <c r="M61" i="18"/>
  <c r="C62" i="18"/>
  <c r="D62" i="18"/>
  <c r="E62" i="18"/>
  <c r="F62" i="18"/>
  <c r="G62" i="18"/>
  <c r="H62" i="18"/>
  <c r="I62" i="18"/>
  <c r="J62" i="18"/>
  <c r="K62" i="18"/>
  <c r="L62" i="18"/>
  <c r="M62" i="18"/>
  <c r="C63" i="18"/>
  <c r="D63" i="18"/>
  <c r="E63" i="18"/>
  <c r="F63" i="18"/>
  <c r="G63" i="18"/>
  <c r="H63" i="18"/>
  <c r="I63" i="18"/>
  <c r="J63" i="18"/>
  <c r="K63" i="18"/>
  <c r="L63" i="18"/>
  <c r="M63" i="18"/>
  <c r="C64" i="18"/>
  <c r="D64" i="18"/>
  <c r="E64" i="18"/>
  <c r="F64" i="18"/>
  <c r="G64" i="18"/>
  <c r="H64" i="18"/>
  <c r="I64" i="18"/>
  <c r="J64" i="18"/>
  <c r="K64" i="18"/>
  <c r="L64" i="18"/>
  <c r="M64" i="18"/>
  <c r="C65" i="18"/>
  <c r="D65" i="18"/>
  <c r="E65" i="18"/>
  <c r="F65" i="18"/>
  <c r="G65" i="18"/>
  <c r="H65" i="18"/>
  <c r="I65" i="18"/>
  <c r="J65" i="18"/>
  <c r="K65" i="18"/>
  <c r="L65" i="18"/>
  <c r="M65" i="18"/>
  <c r="C66" i="18"/>
  <c r="D66" i="18"/>
  <c r="E66" i="18"/>
  <c r="F66" i="18"/>
  <c r="G66" i="18"/>
  <c r="H66" i="18"/>
  <c r="I66" i="18"/>
  <c r="J66" i="18"/>
  <c r="K66" i="18"/>
  <c r="L66" i="18"/>
  <c r="M66" i="18"/>
  <c r="C67" i="18"/>
  <c r="D67" i="18"/>
  <c r="E67" i="18"/>
  <c r="F67" i="18"/>
  <c r="G67" i="18"/>
  <c r="H67" i="18"/>
  <c r="I67" i="18"/>
  <c r="J67" i="18"/>
  <c r="K67" i="18"/>
  <c r="L67" i="18"/>
  <c r="M67" i="18"/>
  <c r="C68" i="18"/>
  <c r="D68" i="18"/>
  <c r="E68" i="18"/>
  <c r="F68" i="18"/>
  <c r="G68" i="18"/>
  <c r="H68" i="18"/>
  <c r="I68" i="18"/>
  <c r="J68" i="18"/>
  <c r="K68" i="18"/>
  <c r="L68" i="18"/>
  <c r="M68" i="18"/>
  <c r="C69" i="18"/>
  <c r="D69" i="18"/>
  <c r="E69" i="18"/>
  <c r="F69" i="18"/>
  <c r="G69" i="18"/>
  <c r="H69" i="18"/>
  <c r="I69" i="18"/>
  <c r="J69" i="18"/>
  <c r="K69" i="18"/>
  <c r="L69" i="18"/>
  <c r="M69" i="18"/>
  <c r="C70" i="18"/>
  <c r="D70" i="18"/>
  <c r="E70" i="18"/>
  <c r="F70" i="18"/>
  <c r="G70" i="18"/>
  <c r="H70" i="18"/>
  <c r="I70" i="18"/>
  <c r="J70" i="18"/>
  <c r="K70" i="18"/>
  <c r="L70" i="18"/>
  <c r="M70" i="18"/>
  <c r="C71" i="18"/>
  <c r="D71" i="18"/>
  <c r="E71" i="18"/>
  <c r="F71" i="18"/>
  <c r="G71" i="18"/>
  <c r="H71" i="18"/>
  <c r="I71" i="18"/>
  <c r="J71" i="18"/>
  <c r="K71" i="18"/>
  <c r="L71" i="18"/>
  <c r="M71" i="18"/>
  <c r="C72" i="18"/>
  <c r="D72" i="18"/>
  <c r="E72" i="18"/>
  <c r="F72" i="18"/>
  <c r="G72" i="18"/>
  <c r="H72" i="18"/>
  <c r="I72" i="18"/>
  <c r="J72" i="18"/>
  <c r="K72" i="18"/>
  <c r="L72" i="18"/>
  <c r="M72" i="18"/>
  <c r="C73" i="18"/>
  <c r="D73" i="18"/>
  <c r="E73" i="18"/>
  <c r="F73" i="18"/>
  <c r="G73" i="18"/>
  <c r="H73" i="18"/>
  <c r="I73" i="18"/>
  <c r="J73" i="18"/>
  <c r="K73" i="18"/>
  <c r="L73" i="18"/>
  <c r="M73" i="18"/>
  <c r="C74" i="18"/>
  <c r="D74" i="18"/>
  <c r="E74" i="18"/>
  <c r="F74" i="18"/>
  <c r="G74" i="18"/>
  <c r="H74" i="18"/>
  <c r="I74" i="18"/>
  <c r="J74" i="18"/>
  <c r="K74" i="18"/>
  <c r="L74" i="18"/>
  <c r="M74" i="18"/>
  <c r="C75" i="18"/>
  <c r="D75" i="18"/>
  <c r="E75" i="18"/>
  <c r="F75" i="18"/>
  <c r="G75" i="18"/>
  <c r="H75" i="18"/>
  <c r="I75" i="18"/>
  <c r="J75" i="18"/>
  <c r="K75" i="18"/>
  <c r="L75" i="18"/>
  <c r="M75" i="18"/>
  <c r="C76" i="18"/>
  <c r="D76" i="18"/>
  <c r="E76" i="18"/>
  <c r="F76" i="18"/>
  <c r="G76" i="18"/>
  <c r="H76" i="18"/>
  <c r="I76" i="18"/>
  <c r="J76" i="18"/>
  <c r="K76" i="18"/>
  <c r="L76" i="18"/>
  <c r="M76" i="18"/>
  <c r="C77" i="18"/>
  <c r="D77" i="18"/>
  <c r="E77" i="18"/>
  <c r="F77" i="18"/>
  <c r="G77" i="18"/>
  <c r="H77" i="18"/>
  <c r="I77" i="18"/>
  <c r="J77" i="18"/>
  <c r="K77" i="18"/>
  <c r="L77" i="18"/>
  <c r="M77" i="18"/>
  <c r="C78" i="18"/>
  <c r="D78" i="18"/>
  <c r="E78" i="18"/>
  <c r="F78" i="18"/>
  <c r="G78" i="18"/>
  <c r="H78" i="18"/>
  <c r="I78" i="18"/>
  <c r="J78" i="18"/>
  <c r="K78" i="18"/>
  <c r="L78" i="18"/>
  <c r="M78" i="18"/>
  <c r="C79" i="18"/>
  <c r="D79" i="18"/>
  <c r="E79" i="18"/>
  <c r="F79" i="18"/>
  <c r="G79" i="18"/>
  <c r="H79" i="18"/>
  <c r="I79" i="18"/>
  <c r="J79" i="18"/>
  <c r="K79" i="18"/>
  <c r="L79" i="18"/>
  <c r="M79" i="18"/>
  <c r="C80" i="18"/>
  <c r="D80" i="18"/>
  <c r="E80" i="18"/>
  <c r="F80" i="18"/>
  <c r="G80" i="18"/>
  <c r="H80" i="18"/>
  <c r="I80" i="18"/>
  <c r="J80" i="18"/>
  <c r="K80" i="18"/>
  <c r="L80" i="18"/>
  <c r="M80" i="18"/>
  <c r="C81" i="18"/>
  <c r="D81" i="18"/>
  <c r="E81" i="18"/>
  <c r="F81" i="18"/>
  <c r="G81" i="18"/>
  <c r="H81" i="18"/>
  <c r="I81" i="18"/>
  <c r="J81" i="18"/>
  <c r="K81" i="18"/>
  <c r="L81" i="18"/>
  <c r="M81" i="18"/>
  <c r="C82" i="18"/>
  <c r="D82" i="18"/>
  <c r="E82" i="18"/>
  <c r="F82" i="18"/>
  <c r="G82" i="18"/>
  <c r="H82" i="18"/>
  <c r="I82" i="18"/>
  <c r="J82" i="18"/>
  <c r="K82" i="18"/>
  <c r="L82" i="18"/>
  <c r="M82" i="18"/>
  <c r="C83" i="18"/>
  <c r="D83" i="18"/>
  <c r="E83" i="18"/>
  <c r="F83" i="18"/>
  <c r="G83" i="18"/>
  <c r="H83" i="18"/>
  <c r="I83" i="18"/>
  <c r="J83" i="18"/>
  <c r="K83" i="18"/>
  <c r="L83" i="18"/>
  <c r="M83" i="18"/>
  <c r="C84" i="18"/>
  <c r="D84" i="18"/>
  <c r="E84" i="18"/>
  <c r="F84" i="18"/>
  <c r="G84" i="18"/>
  <c r="H84" i="18"/>
  <c r="I84" i="18"/>
  <c r="J84" i="18"/>
  <c r="K84" i="18"/>
  <c r="L84" i="18"/>
  <c r="M84" i="18"/>
  <c r="C85" i="18"/>
  <c r="D85" i="18"/>
  <c r="E85" i="18"/>
  <c r="F85" i="18"/>
  <c r="G85" i="18"/>
  <c r="H85" i="18"/>
  <c r="I85" i="18"/>
  <c r="J85" i="18"/>
  <c r="K85" i="18"/>
  <c r="L85" i="18"/>
  <c r="M85" i="18"/>
  <c r="C86" i="18"/>
  <c r="D86" i="18"/>
  <c r="E86" i="18"/>
  <c r="F86" i="18"/>
  <c r="G86" i="18"/>
  <c r="H86" i="18"/>
  <c r="I86" i="18"/>
  <c r="J86" i="18"/>
  <c r="K86" i="18"/>
  <c r="L86" i="18"/>
  <c r="M86" i="18"/>
  <c r="C87" i="18"/>
  <c r="D87" i="18"/>
  <c r="E87" i="18"/>
  <c r="F87" i="18"/>
  <c r="G87" i="18"/>
  <c r="H87" i="18"/>
  <c r="I87" i="18"/>
  <c r="J87" i="18"/>
  <c r="K87" i="18"/>
  <c r="L87" i="18"/>
  <c r="M87" i="18"/>
  <c r="C88" i="18"/>
  <c r="D88" i="18"/>
  <c r="E88" i="18"/>
  <c r="F88" i="18"/>
  <c r="G88" i="18"/>
  <c r="H88" i="18"/>
  <c r="I88" i="18"/>
  <c r="J88" i="18"/>
  <c r="K88" i="18"/>
  <c r="L88" i="18"/>
  <c r="M88" i="18"/>
  <c r="C89" i="18"/>
  <c r="D89" i="18"/>
  <c r="E89" i="18"/>
  <c r="F89" i="18"/>
  <c r="G89" i="18"/>
  <c r="H89" i="18"/>
  <c r="I89" i="18"/>
  <c r="J89" i="18"/>
  <c r="K89" i="18"/>
  <c r="L89" i="18"/>
  <c r="M89" i="18"/>
  <c r="C90" i="18"/>
  <c r="D90" i="18"/>
  <c r="E90" i="18"/>
  <c r="F90" i="18"/>
  <c r="G90" i="18"/>
  <c r="H90" i="18"/>
  <c r="I90" i="18"/>
  <c r="J90" i="18"/>
  <c r="K90" i="18"/>
  <c r="L90" i="18"/>
  <c r="M90" i="18"/>
  <c r="C91" i="18"/>
  <c r="D91" i="18"/>
  <c r="E91" i="18"/>
  <c r="F91" i="18"/>
  <c r="G91" i="18"/>
  <c r="H91" i="18"/>
  <c r="I91" i="18"/>
  <c r="J91" i="18"/>
  <c r="K91" i="18"/>
  <c r="L91" i="18"/>
  <c r="M91" i="18"/>
  <c r="C92" i="18"/>
  <c r="D92" i="18"/>
  <c r="E92" i="18"/>
  <c r="F92" i="18"/>
  <c r="G92" i="18"/>
  <c r="H92" i="18"/>
  <c r="I92" i="18"/>
  <c r="J92" i="18"/>
  <c r="K92" i="18"/>
  <c r="L92" i="18"/>
  <c r="M92" i="18"/>
  <c r="C93" i="18"/>
  <c r="D93" i="18"/>
  <c r="E93" i="18"/>
  <c r="F93" i="18"/>
  <c r="G93" i="18"/>
  <c r="H93" i="18"/>
  <c r="I93" i="18"/>
  <c r="J93" i="18"/>
  <c r="K93" i="18"/>
  <c r="L93" i="18"/>
  <c r="M93" i="18"/>
  <c r="C94" i="18"/>
  <c r="D94" i="18"/>
  <c r="E94" i="18"/>
  <c r="F94" i="18"/>
  <c r="G94" i="18"/>
  <c r="H94" i="18"/>
  <c r="I94" i="18"/>
  <c r="J94" i="18"/>
  <c r="K94" i="18"/>
  <c r="L94" i="18"/>
  <c r="M94" i="18"/>
  <c r="C95" i="18"/>
  <c r="D95" i="18"/>
  <c r="E95" i="18"/>
  <c r="F95" i="18"/>
  <c r="G95" i="18"/>
  <c r="H95" i="18"/>
  <c r="I95" i="18"/>
  <c r="J95" i="18"/>
  <c r="K95" i="18"/>
  <c r="L95" i="18"/>
  <c r="M95" i="18"/>
  <c r="C96" i="18"/>
  <c r="D96" i="18"/>
  <c r="E96" i="18"/>
  <c r="F96" i="18"/>
  <c r="G96" i="18"/>
  <c r="H96" i="18"/>
  <c r="I96" i="18"/>
  <c r="J96" i="18"/>
  <c r="K96" i="18"/>
  <c r="L96" i="18"/>
  <c r="M96" i="18"/>
  <c r="C97" i="18"/>
  <c r="D97" i="18"/>
  <c r="E97" i="18"/>
  <c r="F97" i="18"/>
  <c r="G97" i="18"/>
  <c r="H97" i="18"/>
  <c r="I97" i="18"/>
  <c r="J97" i="18"/>
  <c r="K97" i="18"/>
  <c r="L97" i="18"/>
  <c r="M97" i="18"/>
  <c r="C98" i="18"/>
  <c r="D98" i="18"/>
  <c r="E98" i="18"/>
  <c r="F98" i="18"/>
  <c r="G98" i="18"/>
  <c r="H98" i="18"/>
  <c r="I98" i="18"/>
  <c r="J98" i="18"/>
  <c r="K98" i="18"/>
  <c r="L98" i="18"/>
  <c r="M98" i="18"/>
  <c r="C99" i="18"/>
  <c r="D99" i="18"/>
  <c r="E99" i="18"/>
  <c r="F99" i="18"/>
  <c r="G99" i="18"/>
  <c r="H99" i="18"/>
  <c r="I99" i="18"/>
  <c r="J99" i="18"/>
  <c r="K99" i="18"/>
  <c r="L99" i="18"/>
  <c r="M99" i="18"/>
  <c r="C100" i="18"/>
  <c r="D100" i="18"/>
  <c r="E100" i="18"/>
  <c r="F100" i="18"/>
  <c r="G100" i="18"/>
  <c r="H100" i="18"/>
  <c r="I100" i="18"/>
  <c r="J100" i="18"/>
  <c r="K100" i="18"/>
  <c r="L100" i="18"/>
  <c r="M100" i="18"/>
  <c r="C101" i="18"/>
  <c r="D101" i="18"/>
  <c r="E101" i="18"/>
  <c r="F101" i="18"/>
  <c r="G101" i="18"/>
  <c r="H101" i="18"/>
  <c r="I101" i="18"/>
  <c r="J101" i="18"/>
  <c r="K101" i="18"/>
  <c r="L101" i="18"/>
  <c r="M101" i="18"/>
  <c r="C102" i="18"/>
  <c r="D102" i="18"/>
  <c r="E102" i="18"/>
  <c r="F102" i="18"/>
  <c r="G102" i="18"/>
  <c r="H102" i="18"/>
  <c r="I102" i="18"/>
  <c r="J102" i="18"/>
  <c r="K102" i="18"/>
  <c r="L102" i="18"/>
  <c r="M102" i="18"/>
  <c r="M53" i="18"/>
  <c r="L53" i="18"/>
  <c r="K53" i="18"/>
  <c r="J53" i="18"/>
  <c r="I53" i="18"/>
  <c r="H53" i="18"/>
  <c r="G53" i="18"/>
  <c r="F53" i="18"/>
  <c r="E53" i="18"/>
  <c r="D53" i="18"/>
  <c r="C53" i="18"/>
  <c r="C53" i="1"/>
  <c r="C54" i="21"/>
  <c r="D54" i="21"/>
  <c r="E54" i="21"/>
  <c r="F54" i="21"/>
  <c r="G54" i="21"/>
  <c r="H54" i="21"/>
  <c r="I54" i="21"/>
  <c r="J54" i="21"/>
  <c r="K54" i="21"/>
  <c r="L54" i="21"/>
  <c r="M54" i="21"/>
  <c r="C55" i="21"/>
  <c r="D55" i="21"/>
  <c r="E55" i="21"/>
  <c r="F55" i="21"/>
  <c r="G55" i="21"/>
  <c r="H55" i="21"/>
  <c r="I55" i="21"/>
  <c r="J55" i="21"/>
  <c r="K55" i="21"/>
  <c r="L55" i="21"/>
  <c r="M55" i="21"/>
  <c r="C56" i="21"/>
  <c r="D56" i="21"/>
  <c r="E56" i="21"/>
  <c r="F56" i="21"/>
  <c r="G56" i="21"/>
  <c r="H56" i="21"/>
  <c r="I56" i="21"/>
  <c r="J56" i="21"/>
  <c r="K56" i="21"/>
  <c r="L56" i="21"/>
  <c r="M56" i="21"/>
  <c r="C57" i="21"/>
  <c r="D57" i="21"/>
  <c r="E57" i="21"/>
  <c r="F57" i="21"/>
  <c r="G57" i="21"/>
  <c r="H57" i="21"/>
  <c r="I57" i="21"/>
  <c r="J57" i="21"/>
  <c r="K57" i="21"/>
  <c r="L57" i="21"/>
  <c r="M57" i="21"/>
  <c r="C58" i="21"/>
  <c r="D58" i="21"/>
  <c r="E58" i="21"/>
  <c r="F58" i="21"/>
  <c r="G58" i="21"/>
  <c r="H58" i="21"/>
  <c r="I58" i="21"/>
  <c r="J58" i="21"/>
  <c r="K58" i="21"/>
  <c r="L58" i="21"/>
  <c r="M58" i="21"/>
  <c r="C59" i="21"/>
  <c r="D59" i="21"/>
  <c r="E59" i="21"/>
  <c r="F59" i="21"/>
  <c r="G59" i="21"/>
  <c r="H59" i="21"/>
  <c r="I59" i="21"/>
  <c r="J59" i="21"/>
  <c r="K59" i="21"/>
  <c r="L59" i="21"/>
  <c r="M59" i="21"/>
  <c r="C60" i="21"/>
  <c r="D60" i="21"/>
  <c r="E60" i="21"/>
  <c r="F60" i="21"/>
  <c r="G60" i="21"/>
  <c r="H60" i="21"/>
  <c r="I60" i="21"/>
  <c r="J60" i="21"/>
  <c r="K60" i="21"/>
  <c r="L60" i="21"/>
  <c r="M60" i="21"/>
  <c r="C61" i="21"/>
  <c r="D61" i="21"/>
  <c r="E61" i="21"/>
  <c r="F61" i="21"/>
  <c r="G61" i="21"/>
  <c r="H61" i="21"/>
  <c r="I61" i="21"/>
  <c r="J61" i="21"/>
  <c r="K61" i="21"/>
  <c r="L61" i="21"/>
  <c r="M61" i="21"/>
  <c r="C62" i="21"/>
  <c r="D62" i="21"/>
  <c r="E62" i="21"/>
  <c r="F62" i="21"/>
  <c r="G62" i="21"/>
  <c r="H62" i="21"/>
  <c r="I62" i="21"/>
  <c r="J62" i="21"/>
  <c r="K62" i="21"/>
  <c r="L62" i="21"/>
  <c r="M62" i="21"/>
  <c r="C63" i="21"/>
  <c r="D63" i="21"/>
  <c r="E63" i="21"/>
  <c r="F63" i="21"/>
  <c r="G63" i="21"/>
  <c r="H63" i="21"/>
  <c r="I63" i="21"/>
  <c r="J63" i="21"/>
  <c r="K63" i="21"/>
  <c r="L63" i="21"/>
  <c r="M63" i="21"/>
  <c r="C64" i="21"/>
  <c r="D64" i="21"/>
  <c r="E64" i="21"/>
  <c r="F64" i="21"/>
  <c r="G64" i="21"/>
  <c r="H64" i="21"/>
  <c r="I64" i="21"/>
  <c r="J64" i="21"/>
  <c r="K64" i="21"/>
  <c r="L64" i="21"/>
  <c r="M64" i="21"/>
  <c r="C65" i="21"/>
  <c r="D65" i="21"/>
  <c r="E65" i="21"/>
  <c r="F65" i="21"/>
  <c r="G65" i="21"/>
  <c r="H65" i="21"/>
  <c r="I65" i="21"/>
  <c r="J65" i="21"/>
  <c r="K65" i="21"/>
  <c r="L65" i="21"/>
  <c r="M65" i="21"/>
  <c r="C66" i="21"/>
  <c r="D66" i="21"/>
  <c r="E66" i="21"/>
  <c r="F66" i="21"/>
  <c r="G66" i="21"/>
  <c r="H66" i="21"/>
  <c r="I66" i="21"/>
  <c r="J66" i="21"/>
  <c r="K66" i="21"/>
  <c r="L66" i="21"/>
  <c r="M66" i="21"/>
  <c r="C67" i="21"/>
  <c r="D67" i="21"/>
  <c r="E67" i="21"/>
  <c r="F67" i="21"/>
  <c r="G67" i="21"/>
  <c r="H67" i="21"/>
  <c r="I67" i="21"/>
  <c r="J67" i="21"/>
  <c r="K67" i="21"/>
  <c r="L67" i="21"/>
  <c r="M67" i="21"/>
  <c r="C68" i="21"/>
  <c r="D68" i="21"/>
  <c r="E68" i="21"/>
  <c r="F68" i="21"/>
  <c r="G68" i="21"/>
  <c r="H68" i="21"/>
  <c r="I68" i="21"/>
  <c r="J68" i="21"/>
  <c r="K68" i="21"/>
  <c r="L68" i="21"/>
  <c r="M68" i="21"/>
  <c r="C69" i="21"/>
  <c r="D69" i="21"/>
  <c r="E69" i="21"/>
  <c r="F69" i="21"/>
  <c r="G69" i="21"/>
  <c r="H69" i="21"/>
  <c r="I69" i="21"/>
  <c r="J69" i="21"/>
  <c r="K69" i="21"/>
  <c r="L69" i="21"/>
  <c r="M69" i="21"/>
  <c r="C70" i="21"/>
  <c r="D70" i="21"/>
  <c r="E70" i="21"/>
  <c r="F70" i="21"/>
  <c r="G70" i="21"/>
  <c r="H70" i="21"/>
  <c r="I70" i="21"/>
  <c r="J70" i="21"/>
  <c r="K70" i="21"/>
  <c r="L70" i="21"/>
  <c r="M70" i="21"/>
  <c r="C71" i="21"/>
  <c r="D71" i="21"/>
  <c r="E71" i="21"/>
  <c r="F71" i="21"/>
  <c r="G71" i="21"/>
  <c r="H71" i="21"/>
  <c r="I71" i="21"/>
  <c r="J71" i="21"/>
  <c r="K71" i="21"/>
  <c r="L71" i="21"/>
  <c r="M71" i="21"/>
  <c r="C72" i="21"/>
  <c r="D72" i="21"/>
  <c r="E72" i="21"/>
  <c r="F72" i="21"/>
  <c r="G72" i="21"/>
  <c r="H72" i="21"/>
  <c r="I72" i="21"/>
  <c r="J72" i="21"/>
  <c r="K72" i="21"/>
  <c r="L72" i="21"/>
  <c r="M72" i="21"/>
  <c r="C73" i="21"/>
  <c r="D73" i="21"/>
  <c r="E73" i="21"/>
  <c r="F73" i="21"/>
  <c r="G73" i="21"/>
  <c r="H73" i="21"/>
  <c r="I73" i="21"/>
  <c r="J73" i="21"/>
  <c r="K73" i="21"/>
  <c r="L73" i="21"/>
  <c r="M73" i="21"/>
  <c r="C74" i="21"/>
  <c r="D74" i="21"/>
  <c r="E74" i="21"/>
  <c r="F74" i="21"/>
  <c r="G74" i="21"/>
  <c r="H74" i="21"/>
  <c r="I74" i="21"/>
  <c r="J74" i="21"/>
  <c r="K74" i="21"/>
  <c r="L74" i="21"/>
  <c r="M74" i="21"/>
  <c r="C75" i="21"/>
  <c r="D75" i="21"/>
  <c r="E75" i="21"/>
  <c r="F75" i="21"/>
  <c r="G75" i="21"/>
  <c r="H75" i="21"/>
  <c r="I75" i="21"/>
  <c r="J75" i="21"/>
  <c r="K75" i="21"/>
  <c r="L75" i="21"/>
  <c r="M75" i="21"/>
  <c r="C76" i="21"/>
  <c r="D76" i="21"/>
  <c r="E76" i="21"/>
  <c r="F76" i="21"/>
  <c r="G76" i="21"/>
  <c r="H76" i="21"/>
  <c r="I76" i="21"/>
  <c r="J76" i="21"/>
  <c r="K76" i="21"/>
  <c r="L76" i="21"/>
  <c r="M76" i="21"/>
  <c r="C77" i="21"/>
  <c r="D77" i="21"/>
  <c r="E77" i="21"/>
  <c r="F77" i="21"/>
  <c r="G77" i="21"/>
  <c r="H77" i="21"/>
  <c r="I77" i="21"/>
  <c r="J77" i="21"/>
  <c r="K77" i="21"/>
  <c r="L77" i="21"/>
  <c r="M77" i="21"/>
  <c r="C78" i="21"/>
  <c r="D78" i="21"/>
  <c r="E78" i="21"/>
  <c r="F78" i="21"/>
  <c r="G78" i="21"/>
  <c r="H78" i="21"/>
  <c r="I78" i="21"/>
  <c r="J78" i="21"/>
  <c r="K78" i="21"/>
  <c r="L78" i="21"/>
  <c r="M78" i="21"/>
  <c r="C79" i="21"/>
  <c r="D79" i="21"/>
  <c r="E79" i="21"/>
  <c r="F79" i="21"/>
  <c r="G79" i="21"/>
  <c r="H79" i="21"/>
  <c r="I79" i="21"/>
  <c r="J79" i="21"/>
  <c r="K79" i="21"/>
  <c r="L79" i="21"/>
  <c r="M79" i="21"/>
  <c r="C80" i="21"/>
  <c r="D80" i="21"/>
  <c r="E80" i="21"/>
  <c r="F80" i="21"/>
  <c r="G80" i="21"/>
  <c r="H80" i="21"/>
  <c r="I80" i="21"/>
  <c r="J80" i="21"/>
  <c r="K80" i="21"/>
  <c r="L80" i="21"/>
  <c r="M80" i="21"/>
  <c r="C81" i="21"/>
  <c r="D81" i="21"/>
  <c r="E81" i="21"/>
  <c r="F81" i="21"/>
  <c r="G81" i="21"/>
  <c r="H81" i="21"/>
  <c r="I81" i="21"/>
  <c r="J81" i="21"/>
  <c r="K81" i="21"/>
  <c r="L81" i="21"/>
  <c r="M81" i="21"/>
  <c r="C82" i="21"/>
  <c r="D82" i="21"/>
  <c r="E82" i="21"/>
  <c r="F82" i="21"/>
  <c r="G82" i="21"/>
  <c r="H82" i="21"/>
  <c r="I82" i="21"/>
  <c r="J82" i="21"/>
  <c r="K82" i="21"/>
  <c r="L82" i="21"/>
  <c r="M82" i="21"/>
  <c r="C83" i="21"/>
  <c r="D83" i="21"/>
  <c r="E83" i="21"/>
  <c r="F83" i="21"/>
  <c r="G83" i="21"/>
  <c r="H83" i="21"/>
  <c r="I83" i="21"/>
  <c r="J83" i="21"/>
  <c r="K83" i="21"/>
  <c r="L83" i="21"/>
  <c r="M83" i="21"/>
  <c r="C84" i="21"/>
  <c r="D84" i="21"/>
  <c r="E84" i="21"/>
  <c r="F84" i="21"/>
  <c r="G84" i="21"/>
  <c r="H84" i="21"/>
  <c r="I84" i="21"/>
  <c r="J84" i="21"/>
  <c r="K84" i="21"/>
  <c r="L84" i="21"/>
  <c r="M84" i="21"/>
  <c r="C85" i="21"/>
  <c r="D85" i="21"/>
  <c r="E85" i="21"/>
  <c r="F85" i="21"/>
  <c r="G85" i="21"/>
  <c r="H85" i="21"/>
  <c r="I85" i="21"/>
  <c r="J85" i="21"/>
  <c r="K85" i="21"/>
  <c r="L85" i="21"/>
  <c r="M85" i="21"/>
  <c r="C86" i="21"/>
  <c r="D86" i="21"/>
  <c r="E86" i="21"/>
  <c r="F86" i="21"/>
  <c r="G86" i="21"/>
  <c r="H86" i="21"/>
  <c r="I86" i="21"/>
  <c r="J86" i="21"/>
  <c r="K86" i="21"/>
  <c r="L86" i="21"/>
  <c r="M86" i="21"/>
  <c r="C87" i="21"/>
  <c r="D87" i="21"/>
  <c r="E87" i="21"/>
  <c r="F87" i="21"/>
  <c r="G87" i="21"/>
  <c r="H87" i="21"/>
  <c r="I87" i="21"/>
  <c r="J87" i="21"/>
  <c r="K87" i="21"/>
  <c r="L87" i="21"/>
  <c r="M87" i="21"/>
  <c r="C88" i="21"/>
  <c r="D88" i="21"/>
  <c r="E88" i="21"/>
  <c r="F88" i="21"/>
  <c r="G88" i="21"/>
  <c r="H88" i="21"/>
  <c r="I88" i="21"/>
  <c r="J88" i="21"/>
  <c r="K88" i="21"/>
  <c r="L88" i="21"/>
  <c r="M88" i="21"/>
  <c r="C89" i="21"/>
  <c r="D89" i="21"/>
  <c r="E89" i="21"/>
  <c r="F89" i="21"/>
  <c r="G89" i="21"/>
  <c r="H89" i="21"/>
  <c r="I89" i="21"/>
  <c r="J89" i="21"/>
  <c r="K89" i="21"/>
  <c r="L89" i="21"/>
  <c r="M89" i="21"/>
  <c r="C90" i="21"/>
  <c r="D90" i="21"/>
  <c r="E90" i="21"/>
  <c r="F90" i="21"/>
  <c r="G90" i="21"/>
  <c r="H90" i="21"/>
  <c r="I90" i="21"/>
  <c r="J90" i="21"/>
  <c r="K90" i="21"/>
  <c r="L90" i="21"/>
  <c r="M90" i="21"/>
  <c r="C91" i="21"/>
  <c r="D91" i="21"/>
  <c r="E91" i="21"/>
  <c r="F91" i="21"/>
  <c r="G91" i="21"/>
  <c r="H91" i="21"/>
  <c r="I91" i="21"/>
  <c r="J91" i="21"/>
  <c r="K91" i="21"/>
  <c r="L91" i="21"/>
  <c r="M91" i="21"/>
  <c r="C92" i="21"/>
  <c r="D92" i="21"/>
  <c r="E92" i="21"/>
  <c r="F92" i="21"/>
  <c r="G92" i="21"/>
  <c r="H92" i="21"/>
  <c r="I92" i="21"/>
  <c r="J92" i="21"/>
  <c r="K92" i="21"/>
  <c r="L92" i="21"/>
  <c r="M92" i="21"/>
  <c r="C93" i="21"/>
  <c r="D93" i="21"/>
  <c r="E93" i="21"/>
  <c r="F93" i="21"/>
  <c r="G93" i="21"/>
  <c r="H93" i="21"/>
  <c r="I93" i="21"/>
  <c r="J93" i="21"/>
  <c r="K93" i="21"/>
  <c r="L93" i="21"/>
  <c r="M93" i="21"/>
  <c r="C94" i="21"/>
  <c r="D94" i="21"/>
  <c r="E94" i="21"/>
  <c r="F94" i="21"/>
  <c r="G94" i="21"/>
  <c r="H94" i="21"/>
  <c r="I94" i="21"/>
  <c r="J94" i="21"/>
  <c r="K94" i="21"/>
  <c r="L94" i="21"/>
  <c r="M94" i="21"/>
  <c r="C95" i="21"/>
  <c r="D95" i="21"/>
  <c r="E95" i="21"/>
  <c r="F95" i="21"/>
  <c r="G95" i="21"/>
  <c r="H95" i="21"/>
  <c r="I95" i="21"/>
  <c r="J95" i="21"/>
  <c r="K95" i="21"/>
  <c r="L95" i="21"/>
  <c r="M95" i="21"/>
  <c r="C96" i="21"/>
  <c r="D96" i="21"/>
  <c r="E96" i="21"/>
  <c r="F96" i="21"/>
  <c r="G96" i="21"/>
  <c r="H96" i="21"/>
  <c r="I96" i="21"/>
  <c r="J96" i="21"/>
  <c r="K96" i="21"/>
  <c r="L96" i="21"/>
  <c r="M96" i="21"/>
  <c r="C97" i="21"/>
  <c r="D97" i="21"/>
  <c r="E97" i="21"/>
  <c r="F97" i="21"/>
  <c r="G97" i="21"/>
  <c r="H97" i="21"/>
  <c r="I97" i="21"/>
  <c r="J97" i="21"/>
  <c r="K97" i="21"/>
  <c r="L97" i="21"/>
  <c r="M97" i="21"/>
  <c r="C98" i="21"/>
  <c r="D98" i="21"/>
  <c r="E98" i="21"/>
  <c r="F98" i="21"/>
  <c r="G98" i="21"/>
  <c r="H98" i="21"/>
  <c r="I98" i="21"/>
  <c r="J98" i="21"/>
  <c r="K98" i="21"/>
  <c r="L98" i="21"/>
  <c r="M98" i="21"/>
  <c r="C99" i="21"/>
  <c r="D99" i="21"/>
  <c r="E99" i="21"/>
  <c r="F99" i="21"/>
  <c r="G99" i="21"/>
  <c r="H99" i="21"/>
  <c r="I99" i="21"/>
  <c r="J99" i="21"/>
  <c r="K99" i="21"/>
  <c r="L99" i="21"/>
  <c r="M99" i="21"/>
  <c r="C100" i="21"/>
  <c r="D100" i="21"/>
  <c r="E100" i="21"/>
  <c r="F100" i="21"/>
  <c r="G100" i="21"/>
  <c r="H100" i="21"/>
  <c r="I100" i="21"/>
  <c r="J100" i="21"/>
  <c r="K100" i="21"/>
  <c r="L100" i="21"/>
  <c r="M100" i="21"/>
  <c r="C101" i="21"/>
  <c r="D101" i="21"/>
  <c r="E101" i="21"/>
  <c r="F101" i="21"/>
  <c r="G101" i="21"/>
  <c r="H101" i="21"/>
  <c r="I101" i="21"/>
  <c r="J101" i="21"/>
  <c r="K101" i="21"/>
  <c r="L101" i="21"/>
  <c r="M101" i="21"/>
  <c r="C102" i="21"/>
  <c r="D102" i="21"/>
  <c r="E102" i="21"/>
  <c r="F102" i="21"/>
  <c r="G102" i="21"/>
  <c r="H102" i="21"/>
  <c r="I102" i="21"/>
  <c r="J102" i="21"/>
  <c r="K102" i="21"/>
  <c r="L102" i="21"/>
  <c r="M102" i="21"/>
  <c r="M53" i="21"/>
  <c r="L53" i="21"/>
  <c r="K53" i="21"/>
  <c r="J53" i="21"/>
  <c r="I53" i="21"/>
  <c r="H53" i="21"/>
  <c r="G53" i="21"/>
  <c r="F53" i="21"/>
  <c r="E53" i="21"/>
  <c r="D53" i="21"/>
  <c r="C53" i="21"/>
  <c r="J118" i="21"/>
  <c r="I118" i="21"/>
  <c r="H118" i="21"/>
  <c r="G118" i="21"/>
  <c r="F118" i="21"/>
  <c r="E118" i="21"/>
  <c r="D118" i="21"/>
  <c r="C118" i="21"/>
  <c r="J117" i="21"/>
  <c r="I117" i="21"/>
  <c r="H117" i="21"/>
  <c r="G117" i="21"/>
  <c r="F117" i="21"/>
  <c r="E117" i="21"/>
  <c r="D117" i="21"/>
  <c r="C117" i="21"/>
  <c r="J116" i="21"/>
  <c r="I116" i="21"/>
  <c r="H116" i="21"/>
  <c r="G116" i="21"/>
  <c r="F116" i="21"/>
  <c r="E116" i="21"/>
  <c r="D116" i="21"/>
  <c r="C116" i="21"/>
  <c r="J115" i="21"/>
  <c r="I115" i="21"/>
  <c r="H115" i="21"/>
  <c r="G115" i="21"/>
  <c r="F115" i="21"/>
  <c r="E115" i="21"/>
  <c r="D115" i="21"/>
  <c r="C115" i="21"/>
  <c r="J114" i="21"/>
  <c r="I114" i="21"/>
  <c r="H114" i="21"/>
  <c r="G114" i="21"/>
  <c r="F114" i="21"/>
  <c r="E114" i="21"/>
  <c r="D114" i="21"/>
  <c r="C114" i="21"/>
  <c r="J113" i="21"/>
  <c r="I113" i="21"/>
  <c r="H113" i="21"/>
  <c r="G113" i="21"/>
  <c r="F113" i="21"/>
  <c r="E113" i="21"/>
  <c r="D113" i="21"/>
  <c r="C113" i="21"/>
  <c r="F44" i="21"/>
  <c r="E44" i="21"/>
  <c r="D44" i="21"/>
  <c r="C44" i="21"/>
  <c r="F43" i="21"/>
  <c r="E43" i="21"/>
  <c r="D43" i="21"/>
  <c r="C43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9" i="21"/>
  <c r="E39" i="21"/>
  <c r="D39" i="21"/>
  <c r="C39" i="21"/>
  <c r="F38" i="21"/>
  <c r="E38" i="21"/>
  <c r="D38" i="21"/>
  <c r="C38" i="21"/>
  <c r="F37" i="21"/>
  <c r="E37" i="21"/>
  <c r="D37" i="21"/>
  <c r="C37" i="21"/>
  <c r="F36" i="21"/>
  <c r="E36" i="21"/>
  <c r="D36" i="21"/>
  <c r="C36" i="21"/>
  <c r="F35" i="21"/>
  <c r="E35" i="21"/>
  <c r="D35" i="21"/>
  <c r="C35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F30" i="21"/>
  <c r="E30" i="21"/>
  <c r="D30" i="21"/>
  <c r="C30" i="21"/>
  <c r="F29" i="21"/>
  <c r="E29" i="21"/>
  <c r="D29" i="21"/>
  <c r="C29" i="21"/>
  <c r="F28" i="21"/>
  <c r="E28" i="21"/>
  <c r="D28" i="21"/>
  <c r="C28" i="21"/>
  <c r="F27" i="21"/>
  <c r="E27" i="21"/>
  <c r="D27" i="21"/>
  <c r="C27" i="21"/>
  <c r="F26" i="21"/>
  <c r="E26" i="21"/>
  <c r="D26" i="21"/>
  <c r="C26" i="21"/>
  <c r="F25" i="21"/>
  <c r="E25" i="21"/>
  <c r="D25" i="21"/>
  <c r="C25" i="21"/>
  <c r="F24" i="21"/>
  <c r="E24" i="21"/>
  <c r="D24" i="21"/>
  <c r="C24" i="21"/>
  <c r="M8" i="21"/>
  <c r="L8" i="21"/>
  <c r="K8" i="21"/>
  <c r="J8" i="21"/>
  <c r="I8" i="21"/>
  <c r="H8" i="21"/>
  <c r="G8" i="21"/>
  <c r="F8" i="21"/>
  <c r="E8" i="21"/>
  <c r="D8" i="21"/>
  <c r="C8" i="21"/>
  <c r="M7" i="21"/>
  <c r="L7" i="21"/>
  <c r="K7" i="21"/>
  <c r="J7" i="21"/>
  <c r="I7" i="21"/>
  <c r="H7" i="21"/>
  <c r="G7" i="21"/>
  <c r="F7" i="21"/>
  <c r="E7" i="21"/>
  <c r="D7" i="21"/>
  <c r="C7" i="21"/>
  <c r="M6" i="21"/>
  <c r="L6" i="21"/>
  <c r="K6" i="21"/>
  <c r="J6" i="21"/>
  <c r="I6" i="21"/>
  <c r="H6" i="21"/>
  <c r="G6" i="21"/>
  <c r="F6" i="21"/>
  <c r="E6" i="21"/>
  <c r="D6" i="21"/>
  <c r="C6" i="21"/>
  <c r="M5" i="21"/>
  <c r="L5" i="21"/>
  <c r="K5" i="21"/>
  <c r="J5" i="21"/>
  <c r="I5" i="21"/>
  <c r="H5" i="21"/>
  <c r="G5" i="21"/>
  <c r="F5" i="21"/>
  <c r="E5" i="21"/>
  <c r="D5" i="21"/>
  <c r="C5" i="21"/>
  <c r="M4" i="21"/>
  <c r="L4" i="21"/>
  <c r="K4" i="21"/>
  <c r="J4" i="21"/>
  <c r="I4" i="21"/>
  <c r="H4" i="21"/>
  <c r="G4" i="21"/>
  <c r="F4" i="21"/>
  <c r="E4" i="21"/>
  <c r="D4" i="21"/>
  <c r="C4" i="21"/>
  <c r="M3" i="21"/>
  <c r="L3" i="21"/>
  <c r="K3" i="21"/>
  <c r="J3" i="21"/>
  <c r="I3" i="21"/>
  <c r="H3" i="21"/>
  <c r="G3" i="21"/>
  <c r="F3" i="21"/>
  <c r="E3" i="21"/>
  <c r="D3" i="21"/>
  <c r="C3" i="21"/>
  <c r="J118" i="20"/>
  <c r="I118" i="20"/>
  <c r="H118" i="20"/>
  <c r="G118" i="20"/>
  <c r="F118" i="20"/>
  <c r="E118" i="20"/>
  <c r="D118" i="20"/>
  <c r="C118" i="20"/>
  <c r="J117" i="20"/>
  <c r="I117" i="20"/>
  <c r="H117" i="20"/>
  <c r="G117" i="20"/>
  <c r="F117" i="20"/>
  <c r="E117" i="20"/>
  <c r="D117" i="20"/>
  <c r="C117" i="20"/>
  <c r="J116" i="20"/>
  <c r="I116" i="20"/>
  <c r="H116" i="20"/>
  <c r="G116" i="20"/>
  <c r="F116" i="20"/>
  <c r="E116" i="20"/>
  <c r="D116" i="20"/>
  <c r="C116" i="20"/>
  <c r="J115" i="20"/>
  <c r="I115" i="20"/>
  <c r="H115" i="20"/>
  <c r="G115" i="20"/>
  <c r="F115" i="20"/>
  <c r="E115" i="20"/>
  <c r="D115" i="20"/>
  <c r="C115" i="20"/>
  <c r="J114" i="20"/>
  <c r="I114" i="20"/>
  <c r="H114" i="20"/>
  <c r="G114" i="20"/>
  <c r="F114" i="20"/>
  <c r="E114" i="20"/>
  <c r="D114" i="20"/>
  <c r="C114" i="20"/>
  <c r="J113" i="20"/>
  <c r="I113" i="20"/>
  <c r="H113" i="20"/>
  <c r="G113" i="20"/>
  <c r="F113" i="20"/>
  <c r="E113" i="20"/>
  <c r="D113" i="20"/>
  <c r="C113" i="20"/>
  <c r="M102" i="20"/>
  <c r="L102" i="20"/>
  <c r="K102" i="20"/>
  <c r="J102" i="20"/>
  <c r="I102" i="20"/>
  <c r="H102" i="20"/>
  <c r="G102" i="20"/>
  <c r="F102" i="20"/>
  <c r="E102" i="20"/>
  <c r="D102" i="20"/>
  <c r="C102" i="20"/>
  <c r="M101" i="20"/>
  <c r="L101" i="20"/>
  <c r="K101" i="20"/>
  <c r="J101" i="20"/>
  <c r="I101" i="20"/>
  <c r="H101" i="20"/>
  <c r="G101" i="20"/>
  <c r="F101" i="20"/>
  <c r="E101" i="20"/>
  <c r="D101" i="20"/>
  <c r="C101" i="20"/>
  <c r="M100" i="20"/>
  <c r="L100" i="20"/>
  <c r="K100" i="20"/>
  <c r="J100" i="20"/>
  <c r="I100" i="20"/>
  <c r="H100" i="20"/>
  <c r="G100" i="20"/>
  <c r="F100" i="20"/>
  <c r="E100" i="20"/>
  <c r="D100" i="20"/>
  <c r="C100" i="20"/>
  <c r="M99" i="20"/>
  <c r="L99" i="20"/>
  <c r="K99" i="20"/>
  <c r="J99" i="20"/>
  <c r="I99" i="20"/>
  <c r="H99" i="20"/>
  <c r="G99" i="20"/>
  <c r="F99" i="20"/>
  <c r="E99" i="20"/>
  <c r="D99" i="20"/>
  <c r="C99" i="20"/>
  <c r="M98" i="20"/>
  <c r="L98" i="20"/>
  <c r="K98" i="20"/>
  <c r="J98" i="20"/>
  <c r="I98" i="20"/>
  <c r="H98" i="20"/>
  <c r="G98" i="20"/>
  <c r="F98" i="20"/>
  <c r="E98" i="20"/>
  <c r="D98" i="20"/>
  <c r="C98" i="20"/>
  <c r="M97" i="20"/>
  <c r="L97" i="20"/>
  <c r="K97" i="20"/>
  <c r="J97" i="20"/>
  <c r="I97" i="20"/>
  <c r="H97" i="20"/>
  <c r="G97" i="20"/>
  <c r="F97" i="20"/>
  <c r="E97" i="20"/>
  <c r="D97" i="20"/>
  <c r="C97" i="20"/>
  <c r="M96" i="20"/>
  <c r="L96" i="20"/>
  <c r="K96" i="20"/>
  <c r="J96" i="20"/>
  <c r="I96" i="20"/>
  <c r="H96" i="20"/>
  <c r="G96" i="20"/>
  <c r="F96" i="20"/>
  <c r="E96" i="20"/>
  <c r="D96" i="20"/>
  <c r="C96" i="20"/>
  <c r="M95" i="20"/>
  <c r="L95" i="20"/>
  <c r="K95" i="20"/>
  <c r="J95" i="20"/>
  <c r="I95" i="20"/>
  <c r="H95" i="20"/>
  <c r="G95" i="20"/>
  <c r="F95" i="20"/>
  <c r="E95" i="20"/>
  <c r="D95" i="20"/>
  <c r="C95" i="20"/>
  <c r="M94" i="20"/>
  <c r="L94" i="20"/>
  <c r="K94" i="20"/>
  <c r="J94" i="20"/>
  <c r="I94" i="20"/>
  <c r="H94" i="20"/>
  <c r="G94" i="20"/>
  <c r="F94" i="20"/>
  <c r="E94" i="20"/>
  <c r="D94" i="20"/>
  <c r="C94" i="20"/>
  <c r="M93" i="20"/>
  <c r="L93" i="20"/>
  <c r="K93" i="20"/>
  <c r="J93" i="20"/>
  <c r="I93" i="20"/>
  <c r="H93" i="20"/>
  <c r="G93" i="20"/>
  <c r="F93" i="20"/>
  <c r="E93" i="20"/>
  <c r="D93" i="20"/>
  <c r="C93" i="20"/>
  <c r="M92" i="20"/>
  <c r="L92" i="20"/>
  <c r="K92" i="20"/>
  <c r="J92" i="20"/>
  <c r="I92" i="20"/>
  <c r="H92" i="20"/>
  <c r="G92" i="20"/>
  <c r="F92" i="20"/>
  <c r="E92" i="20"/>
  <c r="D92" i="20"/>
  <c r="C92" i="20"/>
  <c r="M91" i="20"/>
  <c r="L91" i="20"/>
  <c r="K91" i="20"/>
  <c r="J91" i="20"/>
  <c r="I91" i="20"/>
  <c r="H91" i="20"/>
  <c r="G91" i="20"/>
  <c r="F91" i="20"/>
  <c r="E91" i="20"/>
  <c r="D91" i="20"/>
  <c r="C91" i="20"/>
  <c r="M90" i="20"/>
  <c r="L90" i="20"/>
  <c r="K90" i="20"/>
  <c r="J90" i="20"/>
  <c r="I90" i="20"/>
  <c r="H90" i="20"/>
  <c r="G90" i="20"/>
  <c r="F90" i="20"/>
  <c r="E90" i="20"/>
  <c r="D90" i="20"/>
  <c r="C90" i="20"/>
  <c r="M89" i="20"/>
  <c r="L89" i="20"/>
  <c r="K89" i="20"/>
  <c r="J89" i="20"/>
  <c r="I89" i="20"/>
  <c r="H89" i="20"/>
  <c r="G89" i="20"/>
  <c r="F89" i="20"/>
  <c r="E89" i="20"/>
  <c r="D89" i="20"/>
  <c r="C89" i="20"/>
  <c r="M88" i="20"/>
  <c r="L88" i="20"/>
  <c r="K88" i="20"/>
  <c r="J88" i="20"/>
  <c r="I88" i="20"/>
  <c r="H88" i="20"/>
  <c r="G88" i="20"/>
  <c r="F88" i="20"/>
  <c r="E88" i="20"/>
  <c r="D88" i="20"/>
  <c r="C88" i="20"/>
  <c r="M87" i="20"/>
  <c r="L87" i="20"/>
  <c r="K87" i="20"/>
  <c r="J87" i="20"/>
  <c r="I87" i="20"/>
  <c r="H87" i="20"/>
  <c r="G87" i="20"/>
  <c r="F87" i="20"/>
  <c r="E87" i="20"/>
  <c r="D87" i="20"/>
  <c r="C87" i="20"/>
  <c r="M86" i="20"/>
  <c r="L86" i="20"/>
  <c r="K86" i="20"/>
  <c r="J86" i="20"/>
  <c r="I86" i="20"/>
  <c r="H86" i="20"/>
  <c r="G86" i="20"/>
  <c r="F86" i="20"/>
  <c r="E86" i="20"/>
  <c r="D86" i="20"/>
  <c r="C86" i="20"/>
  <c r="M85" i="20"/>
  <c r="L85" i="20"/>
  <c r="K85" i="20"/>
  <c r="J85" i="20"/>
  <c r="I85" i="20"/>
  <c r="H85" i="20"/>
  <c r="G85" i="20"/>
  <c r="F85" i="20"/>
  <c r="E85" i="20"/>
  <c r="D85" i="20"/>
  <c r="C85" i="20"/>
  <c r="M84" i="20"/>
  <c r="L84" i="20"/>
  <c r="K84" i="20"/>
  <c r="J84" i="20"/>
  <c r="I84" i="20"/>
  <c r="H84" i="20"/>
  <c r="G84" i="20"/>
  <c r="F84" i="20"/>
  <c r="E84" i="20"/>
  <c r="D84" i="20"/>
  <c r="C84" i="20"/>
  <c r="M83" i="20"/>
  <c r="L83" i="20"/>
  <c r="K83" i="20"/>
  <c r="J83" i="20"/>
  <c r="I83" i="20"/>
  <c r="H83" i="20"/>
  <c r="G83" i="20"/>
  <c r="F83" i="20"/>
  <c r="E83" i="20"/>
  <c r="D83" i="20"/>
  <c r="C83" i="20"/>
  <c r="M82" i="20"/>
  <c r="L82" i="20"/>
  <c r="K82" i="20"/>
  <c r="J82" i="20"/>
  <c r="I82" i="20"/>
  <c r="H82" i="20"/>
  <c r="G82" i="20"/>
  <c r="F82" i="20"/>
  <c r="E82" i="20"/>
  <c r="D82" i="20"/>
  <c r="C82" i="20"/>
  <c r="M81" i="20"/>
  <c r="L81" i="20"/>
  <c r="K81" i="20"/>
  <c r="J81" i="20"/>
  <c r="I81" i="20"/>
  <c r="H81" i="20"/>
  <c r="G81" i="20"/>
  <c r="F81" i="20"/>
  <c r="E81" i="20"/>
  <c r="D81" i="20"/>
  <c r="C81" i="20"/>
  <c r="M80" i="20"/>
  <c r="L80" i="20"/>
  <c r="K80" i="20"/>
  <c r="J80" i="20"/>
  <c r="I80" i="20"/>
  <c r="H80" i="20"/>
  <c r="G80" i="20"/>
  <c r="F80" i="20"/>
  <c r="E80" i="20"/>
  <c r="D80" i="20"/>
  <c r="C80" i="20"/>
  <c r="M79" i="20"/>
  <c r="L79" i="20"/>
  <c r="K79" i="20"/>
  <c r="J79" i="20"/>
  <c r="I79" i="20"/>
  <c r="H79" i="20"/>
  <c r="G79" i="20"/>
  <c r="F79" i="20"/>
  <c r="E79" i="20"/>
  <c r="D79" i="20"/>
  <c r="C79" i="20"/>
  <c r="M78" i="20"/>
  <c r="L78" i="20"/>
  <c r="K78" i="20"/>
  <c r="J78" i="20"/>
  <c r="I78" i="20"/>
  <c r="H78" i="20"/>
  <c r="G78" i="20"/>
  <c r="F78" i="20"/>
  <c r="E78" i="20"/>
  <c r="D78" i="20"/>
  <c r="C78" i="20"/>
  <c r="M77" i="20"/>
  <c r="L77" i="20"/>
  <c r="K77" i="20"/>
  <c r="J77" i="20"/>
  <c r="I77" i="20"/>
  <c r="H77" i="20"/>
  <c r="G77" i="20"/>
  <c r="F77" i="20"/>
  <c r="E77" i="20"/>
  <c r="D77" i="20"/>
  <c r="C77" i="20"/>
  <c r="M76" i="20"/>
  <c r="L76" i="20"/>
  <c r="K76" i="20"/>
  <c r="J76" i="20"/>
  <c r="I76" i="20"/>
  <c r="H76" i="20"/>
  <c r="G76" i="20"/>
  <c r="F76" i="20"/>
  <c r="E76" i="20"/>
  <c r="D76" i="20"/>
  <c r="C76" i="20"/>
  <c r="M75" i="20"/>
  <c r="L75" i="20"/>
  <c r="K75" i="20"/>
  <c r="J75" i="20"/>
  <c r="I75" i="20"/>
  <c r="H75" i="20"/>
  <c r="G75" i="20"/>
  <c r="F75" i="20"/>
  <c r="E75" i="20"/>
  <c r="D75" i="20"/>
  <c r="C75" i="20"/>
  <c r="M74" i="20"/>
  <c r="L74" i="20"/>
  <c r="K74" i="20"/>
  <c r="J74" i="20"/>
  <c r="I74" i="20"/>
  <c r="H74" i="20"/>
  <c r="G74" i="20"/>
  <c r="F74" i="20"/>
  <c r="E74" i="20"/>
  <c r="D74" i="20"/>
  <c r="C74" i="20"/>
  <c r="M73" i="20"/>
  <c r="L73" i="20"/>
  <c r="K73" i="20"/>
  <c r="J73" i="20"/>
  <c r="I73" i="20"/>
  <c r="H73" i="20"/>
  <c r="G73" i="20"/>
  <c r="F73" i="20"/>
  <c r="E73" i="20"/>
  <c r="D73" i="20"/>
  <c r="C73" i="20"/>
  <c r="M72" i="20"/>
  <c r="L72" i="20"/>
  <c r="K72" i="20"/>
  <c r="J72" i="20"/>
  <c r="I72" i="20"/>
  <c r="H72" i="20"/>
  <c r="G72" i="20"/>
  <c r="F72" i="20"/>
  <c r="E72" i="20"/>
  <c r="D72" i="20"/>
  <c r="C72" i="20"/>
  <c r="M71" i="20"/>
  <c r="L71" i="20"/>
  <c r="K71" i="20"/>
  <c r="J71" i="20"/>
  <c r="I71" i="20"/>
  <c r="H71" i="20"/>
  <c r="G71" i="20"/>
  <c r="F71" i="20"/>
  <c r="E71" i="20"/>
  <c r="D71" i="20"/>
  <c r="C71" i="20"/>
  <c r="M70" i="20"/>
  <c r="L70" i="20"/>
  <c r="K70" i="20"/>
  <c r="J70" i="20"/>
  <c r="I70" i="20"/>
  <c r="H70" i="20"/>
  <c r="G70" i="20"/>
  <c r="F70" i="20"/>
  <c r="E70" i="20"/>
  <c r="D70" i="20"/>
  <c r="C70" i="20"/>
  <c r="M69" i="20"/>
  <c r="L69" i="20"/>
  <c r="K69" i="20"/>
  <c r="J69" i="20"/>
  <c r="I69" i="20"/>
  <c r="H69" i="20"/>
  <c r="G69" i="20"/>
  <c r="F69" i="20"/>
  <c r="E69" i="20"/>
  <c r="D69" i="20"/>
  <c r="C69" i="20"/>
  <c r="M68" i="20"/>
  <c r="L68" i="20"/>
  <c r="K68" i="20"/>
  <c r="J68" i="20"/>
  <c r="I68" i="20"/>
  <c r="H68" i="20"/>
  <c r="G68" i="20"/>
  <c r="F68" i="20"/>
  <c r="E68" i="20"/>
  <c r="D68" i="20"/>
  <c r="C68" i="20"/>
  <c r="M67" i="20"/>
  <c r="L67" i="20"/>
  <c r="K67" i="20"/>
  <c r="J67" i="20"/>
  <c r="I67" i="20"/>
  <c r="H67" i="20"/>
  <c r="G67" i="20"/>
  <c r="F67" i="20"/>
  <c r="E67" i="20"/>
  <c r="D67" i="20"/>
  <c r="C67" i="20"/>
  <c r="M66" i="20"/>
  <c r="L66" i="20"/>
  <c r="K66" i="20"/>
  <c r="J66" i="20"/>
  <c r="I66" i="20"/>
  <c r="H66" i="20"/>
  <c r="G66" i="20"/>
  <c r="F66" i="20"/>
  <c r="E66" i="20"/>
  <c r="D66" i="20"/>
  <c r="C66" i="20"/>
  <c r="M65" i="20"/>
  <c r="L65" i="20"/>
  <c r="K65" i="20"/>
  <c r="J65" i="20"/>
  <c r="I65" i="20"/>
  <c r="H65" i="20"/>
  <c r="G65" i="20"/>
  <c r="F65" i="20"/>
  <c r="E65" i="20"/>
  <c r="D65" i="20"/>
  <c r="C65" i="20"/>
  <c r="M64" i="20"/>
  <c r="L64" i="20"/>
  <c r="K64" i="20"/>
  <c r="J64" i="20"/>
  <c r="I64" i="20"/>
  <c r="H64" i="20"/>
  <c r="G64" i="20"/>
  <c r="F64" i="20"/>
  <c r="E64" i="20"/>
  <c r="D64" i="20"/>
  <c r="C64" i="20"/>
  <c r="M63" i="20"/>
  <c r="L63" i="20"/>
  <c r="K63" i="20"/>
  <c r="J63" i="20"/>
  <c r="I63" i="20"/>
  <c r="H63" i="20"/>
  <c r="G63" i="20"/>
  <c r="F63" i="20"/>
  <c r="E63" i="20"/>
  <c r="D63" i="20"/>
  <c r="C63" i="20"/>
  <c r="M62" i="20"/>
  <c r="L62" i="20"/>
  <c r="K62" i="20"/>
  <c r="J62" i="20"/>
  <c r="I62" i="20"/>
  <c r="H62" i="20"/>
  <c r="G62" i="20"/>
  <c r="F62" i="20"/>
  <c r="E62" i="20"/>
  <c r="D62" i="20"/>
  <c r="C62" i="20"/>
  <c r="M61" i="20"/>
  <c r="L61" i="20"/>
  <c r="K61" i="20"/>
  <c r="J61" i="20"/>
  <c r="I61" i="20"/>
  <c r="H61" i="20"/>
  <c r="G61" i="20"/>
  <c r="F61" i="20"/>
  <c r="E61" i="20"/>
  <c r="D61" i="20"/>
  <c r="C61" i="20"/>
  <c r="M60" i="20"/>
  <c r="L60" i="20"/>
  <c r="K60" i="20"/>
  <c r="J60" i="20"/>
  <c r="I60" i="20"/>
  <c r="H60" i="20"/>
  <c r="G60" i="20"/>
  <c r="F60" i="20"/>
  <c r="E60" i="20"/>
  <c r="D60" i="20"/>
  <c r="C60" i="20"/>
  <c r="M59" i="20"/>
  <c r="L59" i="20"/>
  <c r="K59" i="20"/>
  <c r="J59" i="20"/>
  <c r="I59" i="20"/>
  <c r="H59" i="20"/>
  <c r="G59" i="20"/>
  <c r="F59" i="20"/>
  <c r="E59" i="20"/>
  <c r="D59" i="20"/>
  <c r="C59" i="20"/>
  <c r="M58" i="20"/>
  <c r="L58" i="20"/>
  <c r="K58" i="20"/>
  <c r="J58" i="20"/>
  <c r="I58" i="20"/>
  <c r="H58" i="20"/>
  <c r="G58" i="20"/>
  <c r="F58" i="20"/>
  <c r="E58" i="20"/>
  <c r="D58" i="20"/>
  <c r="C58" i="20"/>
  <c r="M57" i="20"/>
  <c r="L57" i="20"/>
  <c r="K57" i="20"/>
  <c r="J57" i="20"/>
  <c r="I57" i="20"/>
  <c r="H57" i="20"/>
  <c r="G57" i="20"/>
  <c r="F57" i="20"/>
  <c r="E57" i="20"/>
  <c r="D57" i="20"/>
  <c r="C57" i="20"/>
  <c r="M56" i="20"/>
  <c r="L56" i="20"/>
  <c r="K56" i="20"/>
  <c r="J56" i="20"/>
  <c r="I56" i="20"/>
  <c r="H56" i="20"/>
  <c r="G56" i="20"/>
  <c r="F56" i="20"/>
  <c r="E56" i="20"/>
  <c r="D56" i="20"/>
  <c r="C56" i="20"/>
  <c r="M55" i="20"/>
  <c r="L55" i="20"/>
  <c r="K55" i="20"/>
  <c r="J55" i="20"/>
  <c r="I55" i="20"/>
  <c r="H55" i="20"/>
  <c r="G55" i="20"/>
  <c r="F55" i="20"/>
  <c r="E55" i="20"/>
  <c r="D55" i="20"/>
  <c r="C55" i="20"/>
  <c r="M54" i="20"/>
  <c r="L54" i="20"/>
  <c r="K54" i="20"/>
  <c r="J54" i="20"/>
  <c r="I54" i="20"/>
  <c r="H54" i="20"/>
  <c r="G54" i="20"/>
  <c r="F54" i="20"/>
  <c r="E54" i="20"/>
  <c r="D54" i="20"/>
  <c r="C54" i="20"/>
  <c r="M53" i="20"/>
  <c r="L53" i="20"/>
  <c r="K53" i="20"/>
  <c r="J53" i="20"/>
  <c r="I53" i="20"/>
  <c r="H53" i="20"/>
  <c r="G53" i="20"/>
  <c r="F53" i="20"/>
  <c r="E53" i="20"/>
  <c r="D53" i="20"/>
  <c r="C53" i="20"/>
  <c r="F44" i="20"/>
  <c r="E44" i="20"/>
  <c r="D44" i="20"/>
  <c r="C44" i="20"/>
  <c r="F43" i="20"/>
  <c r="E43" i="20"/>
  <c r="D43" i="20"/>
  <c r="C43" i="20"/>
  <c r="F42" i="20"/>
  <c r="E42" i="20"/>
  <c r="D42" i="20"/>
  <c r="C42" i="20"/>
  <c r="F41" i="20"/>
  <c r="E41" i="20"/>
  <c r="D41" i="20"/>
  <c r="C41" i="20"/>
  <c r="F40" i="20"/>
  <c r="E40" i="20"/>
  <c r="D40" i="20"/>
  <c r="C40" i="20"/>
  <c r="F39" i="20"/>
  <c r="E39" i="20"/>
  <c r="D39" i="20"/>
  <c r="C39" i="20"/>
  <c r="F38" i="20"/>
  <c r="E38" i="20"/>
  <c r="D38" i="20"/>
  <c r="C38" i="20"/>
  <c r="F37" i="20"/>
  <c r="E37" i="20"/>
  <c r="D37" i="20"/>
  <c r="C37" i="20"/>
  <c r="F36" i="20"/>
  <c r="E36" i="20"/>
  <c r="D36" i="20"/>
  <c r="C36" i="20"/>
  <c r="F35" i="20"/>
  <c r="E35" i="20"/>
  <c r="D35" i="20"/>
  <c r="C35" i="20"/>
  <c r="F34" i="20"/>
  <c r="E34" i="20"/>
  <c r="D34" i="20"/>
  <c r="C34" i="20"/>
  <c r="F33" i="20"/>
  <c r="E33" i="20"/>
  <c r="D33" i="20"/>
  <c r="C33" i="20"/>
  <c r="F32" i="20"/>
  <c r="E32" i="20"/>
  <c r="D32" i="20"/>
  <c r="C32" i="20"/>
  <c r="F31" i="20"/>
  <c r="E31" i="20"/>
  <c r="D31" i="20"/>
  <c r="C31" i="20"/>
  <c r="F30" i="20"/>
  <c r="E30" i="20"/>
  <c r="D30" i="20"/>
  <c r="C30" i="20"/>
  <c r="F29" i="20"/>
  <c r="E29" i="20"/>
  <c r="D29" i="20"/>
  <c r="C29" i="20"/>
  <c r="F28" i="20"/>
  <c r="E28" i="20"/>
  <c r="D28" i="20"/>
  <c r="C28" i="20"/>
  <c r="F27" i="20"/>
  <c r="E27" i="20"/>
  <c r="D27" i="20"/>
  <c r="C27" i="20"/>
  <c r="F26" i="20"/>
  <c r="E26" i="20"/>
  <c r="D26" i="20"/>
  <c r="C26" i="20"/>
  <c r="F25" i="20"/>
  <c r="E25" i="20"/>
  <c r="D25" i="20"/>
  <c r="C25" i="20"/>
  <c r="F24" i="20"/>
  <c r="E24" i="20"/>
  <c r="D24" i="20"/>
  <c r="C24" i="20"/>
  <c r="M8" i="20"/>
  <c r="L8" i="20"/>
  <c r="K8" i="20"/>
  <c r="J8" i="20"/>
  <c r="I8" i="20"/>
  <c r="H8" i="20"/>
  <c r="G8" i="20"/>
  <c r="F8" i="20"/>
  <c r="E8" i="20"/>
  <c r="D8" i="20"/>
  <c r="C8" i="20"/>
  <c r="M7" i="20"/>
  <c r="L7" i="20"/>
  <c r="K7" i="20"/>
  <c r="J7" i="20"/>
  <c r="I7" i="20"/>
  <c r="H7" i="20"/>
  <c r="G7" i="20"/>
  <c r="F7" i="20"/>
  <c r="E7" i="20"/>
  <c r="D7" i="20"/>
  <c r="C7" i="20"/>
  <c r="M6" i="20"/>
  <c r="L6" i="20"/>
  <c r="K6" i="20"/>
  <c r="J6" i="20"/>
  <c r="I6" i="20"/>
  <c r="H6" i="20"/>
  <c r="G6" i="20"/>
  <c r="F6" i="20"/>
  <c r="E6" i="20"/>
  <c r="D6" i="20"/>
  <c r="C6" i="20"/>
  <c r="M5" i="20"/>
  <c r="L5" i="20"/>
  <c r="K5" i="20"/>
  <c r="J5" i="20"/>
  <c r="I5" i="20"/>
  <c r="H5" i="20"/>
  <c r="G5" i="20"/>
  <c r="F5" i="20"/>
  <c r="E5" i="20"/>
  <c r="D5" i="20"/>
  <c r="C5" i="20"/>
  <c r="M4" i="20"/>
  <c r="L4" i="20"/>
  <c r="K4" i="20"/>
  <c r="J4" i="20"/>
  <c r="I4" i="20"/>
  <c r="H4" i="20"/>
  <c r="G4" i="20"/>
  <c r="F4" i="20"/>
  <c r="E4" i="20"/>
  <c r="D4" i="20"/>
  <c r="C4" i="20"/>
  <c r="M3" i="20"/>
  <c r="L3" i="20"/>
  <c r="K3" i="20"/>
  <c r="J3" i="20"/>
  <c r="I3" i="20"/>
  <c r="H3" i="20"/>
  <c r="G3" i="20"/>
  <c r="F3" i="20"/>
  <c r="E3" i="20"/>
  <c r="D3" i="20"/>
  <c r="C3" i="20"/>
  <c r="J118" i="19"/>
  <c r="I118" i="19"/>
  <c r="H118" i="19"/>
  <c r="G118" i="19"/>
  <c r="F118" i="19"/>
  <c r="E118" i="19"/>
  <c r="D118" i="19"/>
  <c r="C118" i="19"/>
  <c r="J117" i="19"/>
  <c r="I117" i="19"/>
  <c r="H117" i="19"/>
  <c r="G117" i="19"/>
  <c r="F117" i="19"/>
  <c r="E117" i="19"/>
  <c r="D117" i="19"/>
  <c r="C117" i="19"/>
  <c r="J116" i="19"/>
  <c r="I116" i="19"/>
  <c r="H116" i="19"/>
  <c r="G116" i="19"/>
  <c r="F116" i="19"/>
  <c r="E116" i="19"/>
  <c r="D116" i="19"/>
  <c r="C116" i="19"/>
  <c r="J115" i="19"/>
  <c r="I115" i="19"/>
  <c r="H115" i="19"/>
  <c r="G115" i="19"/>
  <c r="F115" i="19"/>
  <c r="E115" i="19"/>
  <c r="D115" i="19"/>
  <c r="C115" i="19"/>
  <c r="J114" i="19"/>
  <c r="I114" i="19"/>
  <c r="H114" i="19"/>
  <c r="G114" i="19"/>
  <c r="F114" i="19"/>
  <c r="E114" i="19"/>
  <c r="D114" i="19"/>
  <c r="C114" i="19"/>
  <c r="J113" i="19"/>
  <c r="I113" i="19"/>
  <c r="H113" i="19"/>
  <c r="G113" i="19"/>
  <c r="F113" i="19"/>
  <c r="E113" i="19"/>
  <c r="D113" i="19"/>
  <c r="C113" i="19"/>
  <c r="M102" i="19"/>
  <c r="L102" i="19"/>
  <c r="K102" i="19"/>
  <c r="J102" i="19"/>
  <c r="I102" i="19"/>
  <c r="H102" i="19"/>
  <c r="G102" i="19"/>
  <c r="F102" i="19"/>
  <c r="E102" i="19"/>
  <c r="D102" i="19"/>
  <c r="C102" i="19"/>
  <c r="M101" i="19"/>
  <c r="L101" i="19"/>
  <c r="K101" i="19"/>
  <c r="J101" i="19"/>
  <c r="I101" i="19"/>
  <c r="H101" i="19"/>
  <c r="G101" i="19"/>
  <c r="F101" i="19"/>
  <c r="E101" i="19"/>
  <c r="D101" i="19"/>
  <c r="C101" i="19"/>
  <c r="M100" i="19"/>
  <c r="L100" i="19"/>
  <c r="K100" i="19"/>
  <c r="J100" i="19"/>
  <c r="I100" i="19"/>
  <c r="H100" i="19"/>
  <c r="G100" i="19"/>
  <c r="F100" i="19"/>
  <c r="E100" i="19"/>
  <c r="D100" i="19"/>
  <c r="C100" i="19"/>
  <c r="M99" i="19"/>
  <c r="L99" i="19"/>
  <c r="K99" i="19"/>
  <c r="J99" i="19"/>
  <c r="I99" i="19"/>
  <c r="H99" i="19"/>
  <c r="G99" i="19"/>
  <c r="F99" i="19"/>
  <c r="E99" i="19"/>
  <c r="D99" i="19"/>
  <c r="C99" i="19"/>
  <c r="M98" i="19"/>
  <c r="L98" i="19"/>
  <c r="K98" i="19"/>
  <c r="J98" i="19"/>
  <c r="I98" i="19"/>
  <c r="H98" i="19"/>
  <c r="G98" i="19"/>
  <c r="F98" i="19"/>
  <c r="E98" i="19"/>
  <c r="D98" i="19"/>
  <c r="C98" i="19"/>
  <c r="M97" i="19"/>
  <c r="L97" i="19"/>
  <c r="K97" i="19"/>
  <c r="J97" i="19"/>
  <c r="I97" i="19"/>
  <c r="H97" i="19"/>
  <c r="G97" i="19"/>
  <c r="F97" i="19"/>
  <c r="E97" i="19"/>
  <c r="D97" i="19"/>
  <c r="C97" i="19"/>
  <c r="M96" i="19"/>
  <c r="L96" i="19"/>
  <c r="K96" i="19"/>
  <c r="J96" i="19"/>
  <c r="I96" i="19"/>
  <c r="H96" i="19"/>
  <c r="G96" i="19"/>
  <c r="F96" i="19"/>
  <c r="E96" i="19"/>
  <c r="D96" i="19"/>
  <c r="C96" i="19"/>
  <c r="M95" i="19"/>
  <c r="L95" i="19"/>
  <c r="K95" i="19"/>
  <c r="J95" i="19"/>
  <c r="I95" i="19"/>
  <c r="H95" i="19"/>
  <c r="G95" i="19"/>
  <c r="F95" i="19"/>
  <c r="E95" i="19"/>
  <c r="D95" i="19"/>
  <c r="C95" i="19"/>
  <c r="M94" i="19"/>
  <c r="L94" i="19"/>
  <c r="K94" i="19"/>
  <c r="J94" i="19"/>
  <c r="I94" i="19"/>
  <c r="H94" i="19"/>
  <c r="G94" i="19"/>
  <c r="F94" i="19"/>
  <c r="E94" i="19"/>
  <c r="D94" i="19"/>
  <c r="C94" i="19"/>
  <c r="M93" i="19"/>
  <c r="L93" i="19"/>
  <c r="K93" i="19"/>
  <c r="J93" i="19"/>
  <c r="I93" i="19"/>
  <c r="H93" i="19"/>
  <c r="G93" i="19"/>
  <c r="F93" i="19"/>
  <c r="E93" i="19"/>
  <c r="D93" i="19"/>
  <c r="C93" i="19"/>
  <c r="M92" i="19"/>
  <c r="L92" i="19"/>
  <c r="K92" i="19"/>
  <c r="J92" i="19"/>
  <c r="I92" i="19"/>
  <c r="H92" i="19"/>
  <c r="G92" i="19"/>
  <c r="F92" i="19"/>
  <c r="E92" i="19"/>
  <c r="D92" i="19"/>
  <c r="C92" i="19"/>
  <c r="M91" i="19"/>
  <c r="L91" i="19"/>
  <c r="K91" i="19"/>
  <c r="J91" i="19"/>
  <c r="I91" i="19"/>
  <c r="H91" i="19"/>
  <c r="G91" i="19"/>
  <c r="F91" i="19"/>
  <c r="E91" i="19"/>
  <c r="D91" i="19"/>
  <c r="C91" i="19"/>
  <c r="M90" i="19"/>
  <c r="L90" i="19"/>
  <c r="K90" i="19"/>
  <c r="J90" i="19"/>
  <c r="I90" i="19"/>
  <c r="H90" i="19"/>
  <c r="G90" i="19"/>
  <c r="F90" i="19"/>
  <c r="E90" i="19"/>
  <c r="D90" i="19"/>
  <c r="C90" i="19"/>
  <c r="M89" i="19"/>
  <c r="L89" i="19"/>
  <c r="K89" i="19"/>
  <c r="J89" i="19"/>
  <c r="I89" i="19"/>
  <c r="H89" i="19"/>
  <c r="G89" i="19"/>
  <c r="F89" i="19"/>
  <c r="E89" i="19"/>
  <c r="D89" i="19"/>
  <c r="C89" i="19"/>
  <c r="M88" i="19"/>
  <c r="L88" i="19"/>
  <c r="K88" i="19"/>
  <c r="J88" i="19"/>
  <c r="I88" i="19"/>
  <c r="H88" i="19"/>
  <c r="G88" i="19"/>
  <c r="F88" i="19"/>
  <c r="E88" i="19"/>
  <c r="D88" i="19"/>
  <c r="C88" i="19"/>
  <c r="M87" i="19"/>
  <c r="L87" i="19"/>
  <c r="K87" i="19"/>
  <c r="J87" i="19"/>
  <c r="I87" i="19"/>
  <c r="H87" i="19"/>
  <c r="G87" i="19"/>
  <c r="F87" i="19"/>
  <c r="E87" i="19"/>
  <c r="D87" i="19"/>
  <c r="C87" i="19"/>
  <c r="M86" i="19"/>
  <c r="L86" i="19"/>
  <c r="K86" i="19"/>
  <c r="J86" i="19"/>
  <c r="I86" i="19"/>
  <c r="H86" i="19"/>
  <c r="G86" i="19"/>
  <c r="F86" i="19"/>
  <c r="E86" i="19"/>
  <c r="D86" i="19"/>
  <c r="C86" i="19"/>
  <c r="M85" i="19"/>
  <c r="L85" i="19"/>
  <c r="K85" i="19"/>
  <c r="J85" i="19"/>
  <c r="I85" i="19"/>
  <c r="H85" i="19"/>
  <c r="G85" i="19"/>
  <c r="F85" i="19"/>
  <c r="E85" i="19"/>
  <c r="D85" i="19"/>
  <c r="C85" i="19"/>
  <c r="M84" i="19"/>
  <c r="L84" i="19"/>
  <c r="K84" i="19"/>
  <c r="J84" i="19"/>
  <c r="I84" i="19"/>
  <c r="H84" i="19"/>
  <c r="G84" i="19"/>
  <c r="F84" i="19"/>
  <c r="E84" i="19"/>
  <c r="D84" i="19"/>
  <c r="C84" i="19"/>
  <c r="M83" i="19"/>
  <c r="L83" i="19"/>
  <c r="K83" i="19"/>
  <c r="J83" i="19"/>
  <c r="I83" i="19"/>
  <c r="H83" i="19"/>
  <c r="G83" i="19"/>
  <c r="F83" i="19"/>
  <c r="E83" i="19"/>
  <c r="D83" i="19"/>
  <c r="C83" i="19"/>
  <c r="M82" i="19"/>
  <c r="L82" i="19"/>
  <c r="K82" i="19"/>
  <c r="J82" i="19"/>
  <c r="I82" i="19"/>
  <c r="H82" i="19"/>
  <c r="G82" i="19"/>
  <c r="F82" i="19"/>
  <c r="E82" i="19"/>
  <c r="D82" i="19"/>
  <c r="C82" i="19"/>
  <c r="M81" i="19"/>
  <c r="L81" i="19"/>
  <c r="K81" i="19"/>
  <c r="J81" i="19"/>
  <c r="I81" i="19"/>
  <c r="H81" i="19"/>
  <c r="G81" i="19"/>
  <c r="F81" i="19"/>
  <c r="E81" i="19"/>
  <c r="D81" i="19"/>
  <c r="C81" i="19"/>
  <c r="M80" i="19"/>
  <c r="L80" i="19"/>
  <c r="K80" i="19"/>
  <c r="J80" i="19"/>
  <c r="I80" i="19"/>
  <c r="H80" i="19"/>
  <c r="G80" i="19"/>
  <c r="F80" i="19"/>
  <c r="E80" i="19"/>
  <c r="D80" i="19"/>
  <c r="C80" i="19"/>
  <c r="M79" i="19"/>
  <c r="L79" i="19"/>
  <c r="K79" i="19"/>
  <c r="J79" i="19"/>
  <c r="I79" i="19"/>
  <c r="H79" i="19"/>
  <c r="G79" i="19"/>
  <c r="F79" i="19"/>
  <c r="E79" i="19"/>
  <c r="D79" i="19"/>
  <c r="C79" i="19"/>
  <c r="M78" i="19"/>
  <c r="L78" i="19"/>
  <c r="K78" i="19"/>
  <c r="J78" i="19"/>
  <c r="I78" i="19"/>
  <c r="H78" i="19"/>
  <c r="G78" i="19"/>
  <c r="F78" i="19"/>
  <c r="E78" i="19"/>
  <c r="D78" i="19"/>
  <c r="C78" i="19"/>
  <c r="M77" i="19"/>
  <c r="L77" i="19"/>
  <c r="K77" i="19"/>
  <c r="J77" i="19"/>
  <c r="I77" i="19"/>
  <c r="H77" i="19"/>
  <c r="G77" i="19"/>
  <c r="F77" i="19"/>
  <c r="E77" i="19"/>
  <c r="D77" i="19"/>
  <c r="C77" i="19"/>
  <c r="M76" i="19"/>
  <c r="L76" i="19"/>
  <c r="K76" i="19"/>
  <c r="J76" i="19"/>
  <c r="I76" i="19"/>
  <c r="H76" i="19"/>
  <c r="G76" i="19"/>
  <c r="F76" i="19"/>
  <c r="E76" i="19"/>
  <c r="D76" i="19"/>
  <c r="C76" i="19"/>
  <c r="M75" i="19"/>
  <c r="L75" i="19"/>
  <c r="K75" i="19"/>
  <c r="J75" i="19"/>
  <c r="I75" i="19"/>
  <c r="H75" i="19"/>
  <c r="G75" i="19"/>
  <c r="F75" i="19"/>
  <c r="E75" i="19"/>
  <c r="D75" i="19"/>
  <c r="C75" i="19"/>
  <c r="M74" i="19"/>
  <c r="L74" i="19"/>
  <c r="K74" i="19"/>
  <c r="J74" i="19"/>
  <c r="I74" i="19"/>
  <c r="H74" i="19"/>
  <c r="G74" i="19"/>
  <c r="F74" i="19"/>
  <c r="E74" i="19"/>
  <c r="D74" i="19"/>
  <c r="C74" i="19"/>
  <c r="M73" i="19"/>
  <c r="L73" i="19"/>
  <c r="K73" i="19"/>
  <c r="J73" i="19"/>
  <c r="I73" i="19"/>
  <c r="H73" i="19"/>
  <c r="G73" i="19"/>
  <c r="F73" i="19"/>
  <c r="E73" i="19"/>
  <c r="D73" i="19"/>
  <c r="C73" i="19"/>
  <c r="M72" i="19"/>
  <c r="L72" i="19"/>
  <c r="K72" i="19"/>
  <c r="J72" i="19"/>
  <c r="I72" i="19"/>
  <c r="H72" i="19"/>
  <c r="G72" i="19"/>
  <c r="F72" i="19"/>
  <c r="E72" i="19"/>
  <c r="D72" i="19"/>
  <c r="C72" i="19"/>
  <c r="M71" i="19"/>
  <c r="L71" i="19"/>
  <c r="K71" i="19"/>
  <c r="J71" i="19"/>
  <c r="I71" i="19"/>
  <c r="H71" i="19"/>
  <c r="G71" i="19"/>
  <c r="F71" i="19"/>
  <c r="E71" i="19"/>
  <c r="D71" i="19"/>
  <c r="C71" i="19"/>
  <c r="M70" i="19"/>
  <c r="L70" i="19"/>
  <c r="K70" i="19"/>
  <c r="J70" i="19"/>
  <c r="I70" i="19"/>
  <c r="H70" i="19"/>
  <c r="G70" i="19"/>
  <c r="F70" i="19"/>
  <c r="E70" i="19"/>
  <c r="D70" i="19"/>
  <c r="C70" i="19"/>
  <c r="M69" i="19"/>
  <c r="L69" i="19"/>
  <c r="K69" i="19"/>
  <c r="J69" i="19"/>
  <c r="I69" i="19"/>
  <c r="H69" i="19"/>
  <c r="G69" i="19"/>
  <c r="F69" i="19"/>
  <c r="E69" i="19"/>
  <c r="D69" i="19"/>
  <c r="C69" i="19"/>
  <c r="M68" i="19"/>
  <c r="L68" i="19"/>
  <c r="K68" i="19"/>
  <c r="J68" i="19"/>
  <c r="I68" i="19"/>
  <c r="H68" i="19"/>
  <c r="G68" i="19"/>
  <c r="F68" i="19"/>
  <c r="E68" i="19"/>
  <c r="D68" i="19"/>
  <c r="C68" i="19"/>
  <c r="M67" i="19"/>
  <c r="L67" i="19"/>
  <c r="K67" i="19"/>
  <c r="J67" i="19"/>
  <c r="I67" i="19"/>
  <c r="H67" i="19"/>
  <c r="G67" i="19"/>
  <c r="F67" i="19"/>
  <c r="E67" i="19"/>
  <c r="D67" i="19"/>
  <c r="C67" i="19"/>
  <c r="M66" i="19"/>
  <c r="L66" i="19"/>
  <c r="K66" i="19"/>
  <c r="J66" i="19"/>
  <c r="I66" i="19"/>
  <c r="H66" i="19"/>
  <c r="G66" i="19"/>
  <c r="F66" i="19"/>
  <c r="E66" i="19"/>
  <c r="D66" i="19"/>
  <c r="C66" i="19"/>
  <c r="M65" i="19"/>
  <c r="L65" i="19"/>
  <c r="K65" i="19"/>
  <c r="J65" i="19"/>
  <c r="I65" i="19"/>
  <c r="H65" i="19"/>
  <c r="G65" i="19"/>
  <c r="F65" i="19"/>
  <c r="E65" i="19"/>
  <c r="D65" i="19"/>
  <c r="C65" i="19"/>
  <c r="M64" i="19"/>
  <c r="L64" i="19"/>
  <c r="K64" i="19"/>
  <c r="J64" i="19"/>
  <c r="I64" i="19"/>
  <c r="H64" i="19"/>
  <c r="G64" i="19"/>
  <c r="F64" i="19"/>
  <c r="E64" i="19"/>
  <c r="D64" i="19"/>
  <c r="C64" i="19"/>
  <c r="M63" i="19"/>
  <c r="L63" i="19"/>
  <c r="K63" i="19"/>
  <c r="J63" i="19"/>
  <c r="I63" i="19"/>
  <c r="H63" i="19"/>
  <c r="G63" i="19"/>
  <c r="F63" i="19"/>
  <c r="E63" i="19"/>
  <c r="D63" i="19"/>
  <c r="C63" i="19"/>
  <c r="M62" i="19"/>
  <c r="L62" i="19"/>
  <c r="K62" i="19"/>
  <c r="J62" i="19"/>
  <c r="I62" i="19"/>
  <c r="H62" i="19"/>
  <c r="G62" i="19"/>
  <c r="F62" i="19"/>
  <c r="E62" i="19"/>
  <c r="D62" i="19"/>
  <c r="C62" i="19"/>
  <c r="M61" i="19"/>
  <c r="L61" i="19"/>
  <c r="K61" i="19"/>
  <c r="J61" i="19"/>
  <c r="I61" i="19"/>
  <c r="H61" i="19"/>
  <c r="G61" i="19"/>
  <c r="F61" i="19"/>
  <c r="E61" i="19"/>
  <c r="D61" i="19"/>
  <c r="C61" i="19"/>
  <c r="M60" i="19"/>
  <c r="L60" i="19"/>
  <c r="K60" i="19"/>
  <c r="J60" i="19"/>
  <c r="I60" i="19"/>
  <c r="H60" i="19"/>
  <c r="G60" i="19"/>
  <c r="F60" i="19"/>
  <c r="E60" i="19"/>
  <c r="D60" i="19"/>
  <c r="C60" i="19"/>
  <c r="M59" i="19"/>
  <c r="L59" i="19"/>
  <c r="K59" i="19"/>
  <c r="J59" i="19"/>
  <c r="I59" i="19"/>
  <c r="H59" i="19"/>
  <c r="G59" i="19"/>
  <c r="F59" i="19"/>
  <c r="E59" i="19"/>
  <c r="D59" i="19"/>
  <c r="C59" i="19"/>
  <c r="M58" i="19"/>
  <c r="L58" i="19"/>
  <c r="K58" i="19"/>
  <c r="J58" i="19"/>
  <c r="I58" i="19"/>
  <c r="H58" i="19"/>
  <c r="G58" i="19"/>
  <c r="F58" i="19"/>
  <c r="E58" i="19"/>
  <c r="D58" i="19"/>
  <c r="C58" i="19"/>
  <c r="M57" i="19"/>
  <c r="L57" i="19"/>
  <c r="K57" i="19"/>
  <c r="J57" i="19"/>
  <c r="I57" i="19"/>
  <c r="H57" i="19"/>
  <c r="G57" i="19"/>
  <c r="F57" i="19"/>
  <c r="E57" i="19"/>
  <c r="D57" i="19"/>
  <c r="C57" i="19"/>
  <c r="M56" i="19"/>
  <c r="L56" i="19"/>
  <c r="K56" i="19"/>
  <c r="J56" i="19"/>
  <c r="I56" i="19"/>
  <c r="H56" i="19"/>
  <c r="G56" i="19"/>
  <c r="F56" i="19"/>
  <c r="E56" i="19"/>
  <c r="D56" i="19"/>
  <c r="C56" i="19"/>
  <c r="M55" i="19"/>
  <c r="L55" i="19"/>
  <c r="K55" i="19"/>
  <c r="J55" i="19"/>
  <c r="I55" i="19"/>
  <c r="H55" i="19"/>
  <c r="G55" i="19"/>
  <c r="F55" i="19"/>
  <c r="E55" i="19"/>
  <c r="D55" i="19"/>
  <c r="C55" i="19"/>
  <c r="M54" i="19"/>
  <c r="L54" i="19"/>
  <c r="K54" i="19"/>
  <c r="J54" i="19"/>
  <c r="I54" i="19"/>
  <c r="H54" i="19"/>
  <c r="G54" i="19"/>
  <c r="F54" i="19"/>
  <c r="E54" i="19"/>
  <c r="D54" i="19"/>
  <c r="C54" i="19"/>
  <c r="M53" i="19"/>
  <c r="L53" i="19"/>
  <c r="K53" i="19"/>
  <c r="J53" i="19"/>
  <c r="I53" i="19"/>
  <c r="H53" i="19"/>
  <c r="G53" i="19"/>
  <c r="F53" i="19"/>
  <c r="E53" i="19"/>
  <c r="D53" i="19"/>
  <c r="C53" i="19"/>
  <c r="F44" i="19"/>
  <c r="E44" i="19"/>
  <c r="D44" i="19"/>
  <c r="C44" i="19"/>
  <c r="F43" i="19"/>
  <c r="E43" i="19"/>
  <c r="D43" i="19"/>
  <c r="C43" i="19"/>
  <c r="F42" i="19"/>
  <c r="E42" i="19"/>
  <c r="D42" i="19"/>
  <c r="C42" i="19"/>
  <c r="F41" i="19"/>
  <c r="E41" i="19"/>
  <c r="D41" i="19"/>
  <c r="C41" i="19"/>
  <c r="F40" i="19"/>
  <c r="E40" i="19"/>
  <c r="D40" i="19"/>
  <c r="C40" i="19"/>
  <c r="F39" i="19"/>
  <c r="E39" i="19"/>
  <c r="D39" i="19"/>
  <c r="C39" i="19"/>
  <c r="F38" i="19"/>
  <c r="E38" i="19"/>
  <c r="D38" i="19"/>
  <c r="C38" i="19"/>
  <c r="F37" i="19"/>
  <c r="E37" i="19"/>
  <c r="D37" i="19"/>
  <c r="C37" i="19"/>
  <c r="F36" i="19"/>
  <c r="E36" i="19"/>
  <c r="D36" i="19"/>
  <c r="C36" i="19"/>
  <c r="F35" i="19"/>
  <c r="E35" i="19"/>
  <c r="D35" i="19"/>
  <c r="C35" i="19"/>
  <c r="F34" i="19"/>
  <c r="E34" i="19"/>
  <c r="D34" i="19"/>
  <c r="C34" i="19"/>
  <c r="F33" i="19"/>
  <c r="E33" i="19"/>
  <c r="D33" i="19"/>
  <c r="C33" i="19"/>
  <c r="F32" i="19"/>
  <c r="E32" i="19"/>
  <c r="D32" i="19"/>
  <c r="C32" i="19"/>
  <c r="F31" i="19"/>
  <c r="E31" i="19"/>
  <c r="D31" i="19"/>
  <c r="C31" i="19"/>
  <c r="F30" i="19"/>
  <c r="E30" i="19"/>
  <c r="D30" i="19"/>
  <c r="C30" i="19"/>
  <c r="F29" i="19"/>
  <c r="E29" i="19"/>
  <c r="D29" i="19"/>
  <c r="C29" i="19"/>
  <c r="F28" i="19"/>
  <c r="E28" i="19"/>
  <c r="D28" i="19"/>
  <c r="C28" i="19"/>
  <c r="F27" i="19"/>
  <c r="E27" i="19"/>
  <c r="D27" i="19"/>
  <c r="C27" i="19"/>
  <c r="F26" i="19"/>
  <c r="E26" i="19"/>
  <c r="D26" i="19"/>
  <c r="C26" i="19"/>
  <c r="F25" i="19"/>
  <c r="E25" i="19"/>
  <c r="D25" i="19"/>
  <c r="C25" i="19"/>
  <c r="F24" i="19"/>
  <c r="E24" i="19"/>
  <c r="D24" i="19"/>
  <c r="C24" i="19"/>
  <c r="M8" i="19"/>
  <c r="L8" i="19"/>
  <c r="K8" i="19"/>
  <c r="J8" i="19"/>
  <c r="I8" i="19"/>
  <c r="H8" i="19"/>
  <c r="G8" i="19"/>
  <c r="F8" i="19"/>
  <c r="E8" i="19"/>
  <c r="D8" i="19"/>
  <c r="C8" i="19"/>
  <c r="M7" i="19"/>
  <c r="L7" i="19"/>
  <c r="K7" i="19"/>
  <c r="J7" i="19"/>
  <c r="I7" i="19"/>
  <c r="H7" i="19"/>
  <c r="G7" i="19"/>
  <c r="F7" i="19"/>
  <c r="E7" i="19"/>
  <c r="D7" i="19"/>
  <c r="C7" i="19"/>
  <c r="M6" i="19"/>
  <c r="L6" i="19"/>
  <c r="K6" i="19"/>
  <c r="J6" i="19"/>
  <c r="I6" i="19"/>
  <c r="H6" i="19"/>
  <c r="G6" i="19"/>
  <c r="F6" i="19"/>
  <c r="E6" i="19"/>
  <c r="D6" i="19"/>
  <c r="C6" i="19"/>
  <c r="M5" i="19"/>
  <c r="L5" i="19"/>
  <c r="K5" i="19"/>
  <c r="J5" i="19"/>
  <c r="I5" i="19"/>
  <c r="H5" i="19"/>
  <c r="G5" i="19"/>
  <c r="F5" i="19"/>
  <c r="E5" i="19"/>
  <c r="D5" i="19"/>
  <c r="C5" i="19"/>
  <c r="M4" i="19"/>
  <c r="L4" i="19"/>
  <c r="K4" i="19"/>
  <c r="J4" i="19"/>
  <c r="I4" i="19"/>
  <c r="H4" i="19"/>
  <c r="G4" i="19"/>
  <c r="F4" i="19"/>
  <c r="E4" i="19"/>
  <c r="D4" i="19"/>
  <c r="C4" i="19"/>
  <c r="M3" i="19"/>
  <c r="L3" i="19"/>
  <c r="K3" i="19"/>
  <c r="J3" i="19"/>
  <c r="I3" i="19"/>
  <c r="H3" i="19"/>
  <c r="G3" i="19"/>
  <c r="F3" i="19"/>
  <c r="E3" i="19"/>
  <c r="D3" i="19"/>
  <c r="C3" i="19"/>
  <c r="M4" i="18" l="1"/>
  <c r="M5" i="18"/>
  <c r="M6" i="18"/>
  <c r="M7" i="18"/>
  <c r="M8" i="18"/>
  <c r="M3" i="18"/>
  <c r="L4" i="18"/>
  <c r="L5" i="18"/>
  <c r="L6" i="18"/>
  <c r="L7" i="18"/>
  <c r="L8" i="18"/>
  <c r="L3" i="18"/>
  <c r="K4" i="18"/>
  <c r="K5" i="18"/>
  <c r="K6" i="18"/>
  <c r="K7" i="18"/>
  <c r="K8" i="18"/>
  <c r="K3" i="18"/>
  <c r="J3" i="18"/>
  <c r="J4" i="18"/>
  <c r="J5" i="18"/>
  <c r="J6" i="18"/>
  <c r="J7" i="18"/>
  <c r="J8" i="18"/>
  <c r="M4" i="1"/>
  <c r="M5" i="1"/>
  <c r="M6" i="1"/>
  <c r="M7" i="1"/>
  <c r="M8" i="1"/>
  <c r="M3" i="1"/>
  <c r="L4" i="1"/>
  <c r="L5" i="1"/>
  <c r="L6" i="1"/>
  <c r="L7" i="1"/>
  <c r="L8" i="1"/>
  <c r="L3" i="1"/>
  <c r="K3" i="1"/>
  <c r="K4" i="1"/>
  <c r="K5" i="1"/>
  <c r="K6" i="1"/>
  <c r="K7" i="1"/>
  <c r="K8" i="1"/>
  <c r="J118" i="18" l="1"/>
  <c r="I118" i="18"/>
  <c r="H118" i="18"/>
  <c r="G118" i="18"/>
  <c r="F118" i="18"/>
  <c r="E118" i="18"/>
  <c r="D118" i="18"/>
  <c r="C118" i="18"/>
  <c r="J117" i="18"/>
  <c r="I117" i="18"/>
  <c r="H117" i="18"/>
  <c r="G117" i="18"/>
  <c r="F117" i="18"/>
  <c r="E117" i="18"/>
  <c r="D117" i="18"/>
  <c r="C117" i="18"/>
  <c r="J116" i="18"/>
  <c r="I116" i="18"/>
  <c r="H116" i="18"/>
  <c r="G116" i="18"/>
  <c r="F116" i="18"/>
  <c r="E116" i="18"/>
  <c r="D116" i="18"/>
  <c r="C116" i="18"/>
  <c r="J115" i="18"/>
  <c r="I115" i="18"/>
  <c r="H115" i="18"/>
  <c r="G115" i="18"/>
  <c r="F115" i="18"/>
  <c r="E115" i="18"/>
  <c r="D115" i="18"/>
  <c r="C115" i="18"/>
  <c r="J114" i="18"/>
  <c r="I114" i="18"/>
  <c r="H114" i="18"/>
  <c r="G114" i="18"/>
  <c r="F114" i="18"/>
  <c r="E114" i="18"/>
  <c r="D114" i="18"/>
  <c r="C114" i="18"/>
  <c r="J113" i="18"/>
  <c r="I113" i="18"/>
  <c r="H113" i="18"/>
  <c r="G113" i="18"/>
  <c r="F113" i="18"/>
  <c r="E113" i="18"/>
  <c r="D113" i="18"/>
  <c r="C113" i="18"/>
  <c r="F44" i="18"/>
  <c r="E44" i="18"/>
  <c r="D44" i="18"/>
  <c r="C44" i="18"/>
  <c r="F43" i="18"/>
  <c r="E43" i="18"/>
  <c r="D43" i="18"/>
  <c r="C43" i="18"/>
  <c r="F42" i="18"/>
  <c r="E42" i="18"/>
  <c r="D42" i="18"/>
  <c r="C42" i="18"/>
  <c r="F41" i="18"/>
  <c r="E41" i="18"/>
  <c r="D41" i="18"/>
  <c r="C41" i="18"/>
  <c r="F40" i="18"/>
  <c r="E40" i="18"/>
  <c r="D40" i="18"/>
  <c r="C40" i="18"/>
  <c r="F39" i="18"/>
  <c r="E39" i="18"/>
  <c r="D39" i="18"/>
  <c r="C39" i="18"/>
  <c r="F38" i="18"/>
  <c r="E38" i="18"/>
  <c r="D38" i="18"/>
  <c r="C38" i="18"/>
  <c r="F37" i="18"/>
  <c r="E37" i="18"/>
  <c r="D37" i="18"/>
  <c r="C37" i="18"/>
  <c r="F36" i="18"/>
  <c r="E36" i="18"/>
  <c r="D36" i="18"/>
  <c r="C36" i="18"/>
  <c r="F35" i="18"/>
  <c r="E35" i="18"/>
  <c r="D35" i="18"/>
  <c r="C35" i="18"/>
  <c r="F34" i="18"/>
  <c r="E34" i="18"/>
  <c r="D34" i="18"/>
  <c r="C34" i="18"/>
  <c r="F33" i="18"/>
  <c r="E33" i="18"/>
  <c r="D33" i="18"/>
  <c r="C33" i="18"/>
  <c r="F32" i="18"/>
  <c r="E32" i="18"/>
  <c r="D32" i="18"/>
  <c r="C32" i="18"/>
  <c r="F31" i="18"/>
  <c r="E31" i="18"/>
  <c r="D31" i="18"/>
  <c r="C31" i="18"/>
  <c r="F30" i="18"/>
  <c r="E30" i="18"/>
  <c r="D30" i="18"/>
  <c r="C30" i="18"/>
  <c r="F29" i="18"/>
  <c r="E29" i="18"/>
  <c r="D29" i="18"/>
  <c r="C29" i="18"/>
  <c r="F28" i="18"/>
  <c r="E28" i="18"/>
  <c r="D28" i="18"/>
  <c r="C28" i="18"/>
  <c r="F27" i="18"/>
  <c r="E27" i="18"/>
  <c r="D27" i="18"/>
  <c r="C27" i="18"/>
  <c r="F26" i="18"/>
  <c r="E26" i="18"/>
  <c r="D26" i="18"/>
  <c r="C26" i="18"/>
  <c r="F25" i="18"/>
  <c r="E25" i="18"/>
  <c r="D25" i="18"/>
  <c r="C25" i="18"/>
  <c r="F24" i="18"/>
  <c r="E24" i="18"/>
  <c r="D24" i="18"/>
  <c r="C24" i="18"/>
  <c r="I18" i="18"/>
  <c r="H18" i="18"/>
  <c r="G18" i="18"/>
  <c r="F18" i="18"/>
  <c r="E18" i="18"/>
  <c r="D18" i="18"/>
  <c r="C18" i="18"/>
  <c r="I17" i="18"/>
  <c r="H17" i="18"/>
  <c r="G17" i="18"/>
  <c r="F17" i="18"/>
  <c r="E17" i="18"/>
  <c r="D17" i="18"/>
  <c r="C17" i="18"/>
  <c r="I16" i="18"/>
  <c r="H16" i="18"/>
  <c r="G16" i="18"/>
  <c r="F16" i="18"/>
  <c r="E16" i="18"/>
  <c r="D16" i="18"/>
  <c r="C16" i="18"/>
  <c r="I15" i="18"/>
  <c r="H15" i="18"/>
  <c r="G15" i="18"/>
  <c r="F15" i="18"/>
  <c r="E15" i="18"/>
  <c r="D15" i="18"/>
  <c r="C15" i="18"/>
  <c r="I14" i="18"/>
  <c r="H14" i="18"/>
  <c r="G14" i="18"/>
  <c r="F14" i="18"/>
  <c r="E14" i="18"/>
  <c r="D14" i="18"/>
  <c r="C14" i="18"/>
  <c r="I13" i="18"/>
  <c r="H13" i="18"/>
  <c r="G13" i="18"/>
  <c r="F13" i="18"/>
  <c r="E13" i="18"/>
  <c r="D13" i="18"/>
  <c r="C13" i="18"/>
  <c r="I12" i="18"/>
  <c r="H12" i="18"/>
  <c r="G12" i="18"/>
  <c r="F12" i="18"/>
  <c r="E12" i="18"/>
  <c r="D12" i="18"/>
  <c r="C12" i="18"/>
  <c r="I8" i="18"/>
  <c r="H8" i="18"/>
  <c r="G8" i="18"/>
  <c r="F8" i="18"/>
  <c r="E8" i="18"/>
  <c r="D8" i="18"/>
  <c r="C8" i="18"/>
  <c r="I7" i="18"/>
  <c r="H7" i="18"/>
  <c r="G7" i="18"/>
  <c r="F7" i="18"/>
  <c r="E7" i="18"/>
  <c r="D7" i="18"/>
  <c r="C7" i="18"/>
  <c r="I6" i="18"/>
  <c r="H6" i="18"/>
  <c r="G6" i="18"/>
  <c r="F6" i="18"/>
  <c r="E6" i="18"/>
  <c r="D6" i="18"/>
  <c r="C6" i="18"/>
  <c r="I5" i="18"/>
  <c r="H5" i="18"/>
  <c r="G5" i="18"/>
  <c r="F5" i="18"/>
  <c r="E5" i="18"/>
  <c r="D5" i="18"/>
  <c r="C5" i="18"/>
  <c r="I4" i="18"/>
  <c r="H4" i="18"/>
  <c r="G4" i="18"/>
  <c r="F4" i="18"/>
  <c r="E4" i="18"/>
  <c r="D4" i="18"/>
  <c r="C4" i="18"/>
  <c r="I3" i="18"/>
  <c r="H3" i="18"/>
  <c r="G3" i="18"/>
  <c r="F3" i="18"/>
  <c r="E3" i="18"/>
  <c r="D3" i="18"/>
  <c r="C3" i="18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24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3" i="1"/>
  <c r="C113" i="1"/>
  <c r="Q2" i="2" l="1"/>
  <c r="J114" i="1" l="1"/>
  <c r="J115" i="1"/>
  <c r="J116" i="1"/>
  <c r="J117" i="1"/>
  <c r="J118" i="1"/>
  <c r="I114" i="1"/>
  <c r="I115" i="1"/>
  <c r="I116" i="1"/>
  <c r="I117" i="1"/>
  <c r="I118" i="1"/>
  <c r="H114" i="1"/>
  <c r="H115" i="1"/>
  <c r="H116" i="1"/>
  <c r="H117" i="1"/>
  <c r="H118" i="1"/>
  <c r="G114" i="1"/>
  <c r="G115" i="1"/>
  <c r="G116" i="1"/>
  <c r="G117" i="1"/>
  <c r="G118" i="1"/>
  <c r="F114" i="1"/>
  <c r="F115" i="1"/>
  <c r="F116" i="1"/>
  <c r="F117" i="1"/>
  <c r="F118" i="1"/>
  <c r="E114" i="1"/>
  <c r="E115" i="1"/>
  <c r="E116" i="1"/>
  <c r="E117" i="1"/>
  <c r="E118" i="1"/>
  <c r="D114" i="1"/>
  <c r="D115" i="1"/>
  <c r="D116" i="1"/>
  <c r="D117" i="1"/>
  <c r="D118" i="1"/>
  <c r="C114" i="1"/>
  <c r="C115" i="1"/>
  <c r="C116" i="1"/>
  <c r="C117" i="1"/>
  <c r="C118" i="1"/>
  <c r="J113" i="1"/>
  <c r="I113" i="1"/>
  <c r="H113" i="1"/>
  <c r="G113" i="1"/>
  <c r="F113" i="1"/>
  <c r="E113" i="1"/>
  <c r="D11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M53" i="1"/>
  <c r="L53" i="1"/>
  <c r="K53" i="1"/>
  <c r="J53" i="1"/>
  <c r="I53" i="1"/>
  <c r="H53" i="1"/>
  <c r="G53" i="1"/>
  <c r="F53" i="1"/>
  <c r="E53" i="1"/>
  <c r="D53" i="1"/>
  <c r="J4" i="1"/>
  <c r="J5" i="1"/>
  <c r="J6" i="1"/>
  <c r="J7" i="1"/>
  <c r="J8" i="1"/>
  <c r="J3" i="1"/>
  <c r="I3" i="1"/>
  <c r="I4" i="1"/>
  <c r="I5" i="1"/>
  <c r="I6" i="1"/>
  <c r="I7" i="1"/>
  <c r="I8" i="1"/>
  <c r="H4" i="1"/>
  <c r="H5" i="1"/>
  <c r="H6" i="1"/>
  <c r="H7" i="1"/>
  <c r="H8" i="1"/>
  <c r="H3" i="1"/>
  <c r="G4" i="1"/>
  <c r="G5" i="1"/>
  <c r="G6" i="1"/>
  <c r="G7" i="1"/>
  <c r="G8" i="1"/>
  <c r="G3" i="1"/>
  <c r="F4" i="1"/>
  <c r="F5" i="1"/>
  <c r="F6" i="1"/>
  <c r="F7" i="1"/>
  <c r="F8" i="1"/>
  <c r="F3" i="1"/>
  <c r="E4" i="1"/>
  <c r="E5" i="1"/>
  <c r="E6" i="1"/>
  <c r="E7" i="1"/>
  <c r="E8" i="1"/>
  <c r="E3" i="1"/>
  <c r="D3" i="1"/>
  <c r="C4" i="1"/>
  <c r="C5" i="1"/>
  <c r="C6" i="1"/>
  <c r="C7" i="1"/>
  <c r="C8" i="1"/>
  <c r="D4" i="1"/>
  <c r="D5" i="1"/>
  <c r="D6" i="1"/>
  <c r="D7" i="1"/>
  <c r="D8" i="1"/>
  <c r="A38" i="2" l="1"/>
  <c r="F112" i="2"/>
  <c r="D112" i="2"/>
  <c r="Q112" i="2"/>
  <c r="C112" i="2" s="1"/>
  <c r="A112" i="2"/>
  <c r="B11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2" i="2"/>
  <c r="Q3" i="2" l="1"/>
  <c r="C3" i="2" s="1"/>
  <c r="Q4" i="2"/>
  <c r="C4" i="2" s="1"/>
  <c r="Q5" i="2"/>
  <c r="C5" i="2" s="1"/>
  <c r="Q6" i="2"/>
  <c r="C6" i="2" s="1"/>
  <c r="Q7" i="2"/>
  <c r="C7" i="2" s="1"/>
  <c r="Q8" i="2"/>
  <c r="C8" i="2" s="1"/>
  <c r="Q9" i="2"/>
  <c r="C9" i="2" s="1"/>
  <c r="Q10" i="2"/>
  <c r="C10" i="2" s="1"/>
  <c r="Q11" i="2"/>
  <c r="C11" i="2" s="1"/>
  <c r="Q12" i="2"/>
  <c r="C12" i="2" s="1"/>
  <c r="Q13" i="2"/>
  <c r="C13" i="2" s="1"/>
  <c r="Q14" i="2"/>
  <c r="C14" i="2" s="1"/>
  <c r="Q15" i="2"/>
  <c r="C15" i="2" s="1"/>
  <c r="Q16" i="2"/>
  <c r="C16" i="2" s="1"/>
  <c r="Q17" i="2"/>
  <c r="C17" i="2" s="1"/>
  <c r="Q18" i="2"/>
  <c r="C18" i="2" s="1"/>
  <c r="Q19" i="2"/>
  <c r="C19" i="2" s="1"/>
  <c r="Q20" i="2"/>
  <c r="C20" i="2" s="1"/>
  <c r="Q21" i="2"/>
  <c r="C21" i="2" s="1"/>
  <c r="Q22" i="2"/>
  <c r="C22" i="2" s="1"/>
  <c r="Q23" i="2"/>
  <c r="C23" i="2" s="1"/>
  <c r="Q24" i="2"/>
  <c r="C24" i="2" s="1"/>
  <c r="Q25" i="2"/>
  <c r="C25" i="2" s="1"/>
  <c r="Q26" i="2"/>
  <c r="C26" i="2" s="1"/>
  <c r="Q27" i="2"/>
  <c r="C27" i="2" s="1"/>
  <c r="Q28" i="2"/>
  <c r="C28" i="2" s="1"/>
  <c r="Q29" i="2"/>
  <c r="C29" i="2" s="1"/>
  <c r="Q30" i="2"/>
  <c r="C30" i="2" s="1"/>
  <c r="Q31" i="2"/>
  <c r="C31" i="2" s="1"/>
  <c r="Q32" i="2"/>
  <c r="C32" i="2" s="1"/>
  <c r="Q33" i="2"/>
  <c r="C33" i="2" s="1"/>
  <c r="Q34" i="2"/>
  <c r="C34" i="2" s="1"/>
  <c r="Q35" i="2"/>
  <c r="C35" i="2" s="1"/>
  <c r="Q36" i="2"/>
  <c r="C36" i="2" s="1"/>
  <c r="Q37" i="2"/>
  <c r="C37" i="2" s="1"/>
  <c r="Q38" i="2"/>
  <c r="C38" i="2" s="1"/>
  <c r="Q39" i="2"/>
  <c r="C39" i="2" s="1"/>
  <c r="Q40" i="2"/>
  <c r="C40" i="2" s="1"/>
  <c r="Q41" i="2"/>
  <c r="C41" i="2" s="1"/>
  <c r="Q42" i="2"/>
  <c r="C42" i="2" s="1"/>
  <c r="Q43" i="2"/>
  <c r="C43" i="2" s="1"/>
  <c r="Q44" i="2"/>
  <c r="C44" i="2" s="1"/>
  <c r="Q45" i="2"/>
  <c r="C45" i="2" s="1"/>
  <c r="Q46" i="2"/>
  <c r="C46" i="2" s="1"/>
  <c r="Q47" i="2"/>
  <c r="C47" i="2" s="1"/>
  <c r="Q48" i="2"/>
  <c r="C48" i="2" s="1"/>
  <c r="Q49" i="2"/>
  <c r="C49" i="2" s="1"/>
  <c r="Q50" i="2"/>
  <c r="C50" i="2" s="1"/>
  <c r="Q51" i="2"/>
  <c r="C51" i="2" s="1"/>
  <c r="Q52" i="2"/>
  <c r="C52" i="2" s="1"/>
  <c r="Q53" i="2"/>
  <c r="C53" i="2" s="1"/>
  <c r="Q54" i="2"/>
  <c r="C54" i="2" s="1"/>
  <c r="Q55" i="2"/>
  <c r="C55" i="2" s="1"/>
  <c r="Q56" i="2"/>
  <c r="C56" i="2" s="1"/>
  <c r="Q57" i="2"/>
  <c r="C57" i="2" s="1"/>
  <c r="Q58" i="2"/>
  <c r="C58" i="2" s="1"/>
  <c r="Q59" i="2"/>
  <c r="C59" i="2" s="1"/>
  <c r="Q60" i="2"/>
  <c r="C60" i="2" s="1"/>
  <c r="Q61" i="2"/>
  <c r="C61" i="2" s="1"/>
  <c r="Q62" i="2"/>
  <c r="C62" i="2" s="1"/>
  <c r="Q63" i="2"/>
  <c r="C63" i="2" s="1"/>
  <c r="Q64" i="2"/>
  <c r="C64" i="2" s="1"/>
  <c r="Q65" i="2"/>
  <c r="C65" i="2" s="1"/>
  <c r="Q66" i="2"/>
  <c r="C66" i="2" s="1"/>
  <c r="Q67" i="2"/>
  <c r="C67" i="2" s="1"/>
  <c r="Q68" i="2"/>
  <c r="C68" i="2" s="1"/>
  <c r="Q69" i="2"/>
  <c r="C69" i="2" s="1"/>
  <c r="Q70" i="2"/>
  <c r="C70" i="2" s="1"/>
  <c r="Q71" i="2"/>
  <c r="C71" i="2" s="1"/>
  <c r="Q72" i="2"/>
  <c r="C72" i="2" s="1"/>
  <c r="Q73" i="2"/>
  <c r="C73" i="2" s="1"/>
  <c r="Q74" i="2"/>
  <c r="C74" i="2" s="1"/>
  <c r="Q75" i="2"/>
  <c r="C75" i="2" s="1"/>
  <c r="Q76" i="2"/>
  <c r="C76" i="2" s="1"/>
  <c r="Q77" i="2"/>
  <c r="C77" i="2" s="1"/>
  <c r="Q78" i="2"/>
  <c r="C78" i="2" s="1"/>
  <c r="Q79" i="2"/>
  <c r="C79" i="2" s="1"/>
  <c r="Q80" i="2"/>
  <c r="C80" i="2" s="1"/>
  <c r="Q81" i="2"/>
  <c r="C81" i="2" s="1"/>
  <c r="Q82" i="2"/>
  <c r="C82" i="2" s="1"/>
  <c r="Q83" i="2"/>
  <c r="C83" i="2" s="1"/>
  <c r="Q84" i="2"/>
  <c r="C84" i="2" s="1"/>
  <c r="Q85" i="2"/>
  <c r="C85" i="2" s="1"/>
  <c r="Q86" i="2"/>
  <c r="C86" i="2" s="1"/>
  <c r="Q87" i="2"/>
  <c r="C87" i="2" s="1"/>
  <c r="Q88" i="2"/>
  <c r="C88" i="2" s="1"/>
  <c r="Q89" i="2"/>
  <c r="C89" i="2" s="1"/>
  <c r="Q90" i="2"/>
  <c r="C90" i="2" s="1"/>
  <c r="Q91" i="2"/>
  <c r="C91" i="2" s="1"/>
  <c r="Q92" i="2"/>
  <c r="C92" i="2" s="1"/>
  <c r="Q93" i="2"/>
  <c r="C93" i="2" s="1"/>
  <c r="Q94" i="2"/>
  <c r="C94" i="2" s="1"/>
  <c r="Q95" i="2"/>
  <c r="C95" i="2" s="1"/>
  <c r="Q96" i="2"/>
  <c r="C96" i="2" s="1"/>
  <c r="Q97" i="2"/>
  <c r="C97" i="2" s="1"/>
  <c r="Q98" i="2"/>
  <c r="C98" i="2" s="1"/>
  <c r="Q99" i="2"/>
  <c r="C99" i="2" s="1"/>
  <c r="Q100" i="2"/>
  <c r="C100" i="2" s="1"/>
  <c r="Q101" i="2"/>
  <c r="C101" i="2" s="1"/>
  <c r="Q102" i="2"/>
  <c r="C102" i="2" s="1"/>
  <c r="Q103" i="2"/>
  <c r="C103" i="2" s="1"/>
  <c r="Q104" i="2"/>
  <c r="C104" i="2" s="1"/>
  <c r="Q105" i="2"/>
  <c r="C105" i="2" s="1"/>
  <c r="Q106" i="2"/>
  <c r="C106" i="2" s="1"/>
  <c r="Q107" i="2"/>
  <c r="C107" i="2" s="1"/>
  <c r="Q108" i="2"/>
  <c r="C108" i="2" s="1"/>
  <c r="Q109" i="2"/>
  <c r="C109" i="2" s="1"/>
  <c r="Q110" i="2"/>
  <c r="C110" i="2" s="1"/>
  <c r="Q111" i="2"/>
  <c r="C111" i="2" s="1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D2" i="2"/>
  <c r="A2" i="2"/>
</calcChain>
</file>

<file path=xl/sharedStrings.xml><?xml version="1.0" encoding="utf-8"?>
<sst xmlns="http://schemas.openxmlformats.org/spreadsheetml/2006/main" count="3443" uniqueCount="407">
  <si>
    <t>Cullen Harper</t>
  </si>
  <si>
    <t>Willy Korn</t>
  </si>
  <si>
    <t>Tyler Grisham</t>
  </si>
  <si>
    <t>TD</t>
  </si>
  <si>
    <t>Position</t>
  </si>
  <si>
    <t>QB</t>
  </si>
  <si>
    <t>Player</t>
  </si>
  <si>
    <t>School</t>
  </si>
  <si>
    <t>Cmp</t>
  </si>
  <si>
    <t>Att</t>
  </si>
  <si>
    <t>Pct</t>
  </si>
  <si>
    <t>Yds</t>
  </si>
  <si>
    <t>Y/A</t>
  </si>
  <si>
    <t>AY/A</t>
  </si>
  <si>
    <t>Int</t>
  </si>
  <si>
    <t>Rate</t>
  </si>
  <si>
    <t>Clemson</t>
  </si>
  <si>
    <t>Passing</t>
  </si>
  <si>
    <t>Name</t>
  </si>
  <si>
    <t>Recruiting Rank</t>
  </si>
  <si>
    <t>Height(Inches)</t>
  </si>
  <si>
    <t>Weight(LBs)</t>
  </si>
  <si>
    <t>Pos</t>
  </si>
  <si>
    <t>SR</t>
  </si>
  <si>
    <t>FR</t>
  </si>
  <si>
    <t>RB</t>
  </si>
  <si>
    <t>JR</t>
  </si>
  <si>
    <t>WR</t>
  </si>
  <si>
    <t>SO</t>
  </si>
  <si>
    <t>TE</t>
  </si>
  <si>
    <t>OL</t>
  </si>
  <si>
    <t>DL</t>
  </si>
  <si>
    <t>LB</t>
  </si>
  <si>
    <t>P</t>
  </si>
  <si>
    <t>Stars</t>
  </si>
  <si>
    <t>NA</t>
  </si>
  <si>
    <t>Adams, Eddie</t>
  </si>
  <si>
    <t>OG</t>
  </si>
  <si>
    <t>Greenwood, SC</t>
  </si>
  <si>
    <t>-</t>
  </si>
  <si>
    <t>Adams, Spencer</t>
  </si>
  <si>
    <t>S</t>
  </si>
  <si>
    <t>Matthews, NC</t>
  </si>
  <si>
    <t>Alexander, Kevin</t>
  </si>
  <si>
    <t>DE</t>
  </si>
  <si>
    <t>Raiford, FL</t>
  </si>
  <si>
    <t>Allen, Dwayne</t>
  </si>
  <si>
    <t>Fayetteville, NC</t>
  </si>
  <si>
    <t>Andrews, Daniel</t>
  </si>
  <si>
    <t>Jacksonville, FL</t>
  </si>
  <si>
    <t>Ashe, Terrance</t>
  </si>
  <si>
    <t>Cheraw, SC</t>
  </si>
  <si>
    <t>Austin, Thomas</t>
  </si>
  <si>
    <t>C</t>
  </si>
  <si>
    <t>Camden, SC</t>
  </si>
  <si>
    <t>Barry, Durrell</t>
  </si>
  <si>
    <t>North Charleston, SC</t>
  </si>
  <si>
    <t>Benton, Spencer</t>
  </si>
  <si>
    <t>PK</t>
  </si>
  <si>
    <t>Myrtle Beach, SC</t>
  </si>
  <si>
    <t>Bowers, Da'Quan</t>
  </si>
  <si>
    <t>Bamberg, SC</t>
  </si>
  <si>
    <t>Branch, Andre</t>
  </si>
  <si>
    <t>Richmond, VA</t>
  </si>
  <si>
    <t>Brewer, Xavier</t>
  </si>
  <si>
    <t>CB</t>
  </si>
  <si>
    <t>Brown, Jaron</t>
  </si>
  <si>
    <t>Brown, Kantrell</t>
  </si>
  <si>
    <t>Saint Matthews, SC</t>
  </si>
  <si>
    <t>Brown, Kourtnei</t>
  </si>
  <si>
    <t>Charlotte, NC</t>
  </si>
  <si>
    <t>Buchholz, Mark</t>
  </si>
  <si>
    <t>Alpharetta, GA</t>
  </si>
  <si>
    <t>Butler, Crezdon</t>
  </si>
  <si>
    <t>Asheville, NC</t>
  </si>
  <si>
    <t>Campbell, Jeremy</t>
  </si>
  <si>
    <t>Port Orange, FL</t>
  </si>
  <si>
    <t>Chambers, Sadat</t>
  </si>
  <si>
    <t>Pageland, SC</t>
  </si>
  <si>
    <t>Chancellor, Chris</t>
  </si>
  <si>
    <t>Miramar, FL</t>
  </si>
  <si>
    <t>Chavis, Miguel</t>
  </si>
  <si>
    <t>DT</t>
  </si>
  <si>
    <t>Clay, Antonio</t>
  </si>
  <si>
    <t>Jeffersonville, GA</t>
  </si>
  <si>
    <t>Clear, Brandon</t>
  </si>
  <si>
    <t>Hoover, AL</t>
  </si>
  <si>
    <t>Clear, Byron</t>
  </si>
  <si>
    <t>Clemons, Chris</t>
  </si>
  <si>
    <t>Arcadia, FL</t>
  </si>
  <si>
    <t>Cloy, Mason</t>
  </si>
  <si>
    <t>Columbia, SC</t>
  </si>
  <si>
    <t>Conner, Kavell</t>
  </si>
  <si>
    <t>Cooper, Scotty</t>
  </si>
  <si>
    <t>Lake City, SC</t>
  </si>
  <si>
    <t>Cumbie, Jamie</t>
  </si>
  <si>
    <t>Morris, IL</t>
  </si>
  <si>
    <t>Davis, James</t>
  </si>
  <si>
    <t>Atlanta, GA</t>
  </si>
  <si>
    <t>Davisson, Kyle</t>
  </si>
  <si>
    <t>Diehl, Chad</t>
  </si>
  <si>
    <t>FB</t>
  </si>
  <si>
    <t>Lyman, SC</t>
  </si>
  <si>
    <t>Dye, Xavier</t>
  </si>
  <si>
    <t>Early, John</t>
  </si>
  <si>
    <t>Darlington, SC</t>
  </si>
  <si>
    <t>Ellington, Andre</t>
  </si>
  <si>
    <t>Moncks Corner, SC</t>
  </si>
  <si>
    <t>Faerber, Nelson</t>
  </si>
  <si>
    <t>Duluth, GA</t>
  </si>
  <si>
    <t>Ford, Brandon</t>
  </si>
  <si>
    <t>Hanahan, SC</t>
  </si>
  <si>
    <t>Ford, Jacoby</t>
  </si>
  <si>
    <t>Royal Palm Beach, FL</t>
  </si>
  <si>
    <t>Freeman, Dalton</t>
  </si>
  <si>
    <t>Pelion, SC</t>
  </si>
  <si>
    <t>Gardner, Gray</t>
  </si>
  <si>
    <t>Gilchrist, Marcus</t>
  </si>
  <si>
    <t>High Point, NC</t>
  </si>
  <si>
    <t>Grant, Jamarcus</t>
  </si>
  <si>
    <t>Mullins, SC</t>
  </si>
  <si>
    <t>Grisham, Tyler</t>
  </si>
  <si>
    <t>Birmingham, AL</t>
  </si>
  <si>
    <t>Hairston, Chris</t>
  </si>
  <si>
    <t>OT</t>
  </si>
  <si>
    <t>Winston-Salem, NC</t>
  </si>
  <si>
    <t>Hall, Rashard</t>
  </si>
  <si>
    <t>St. Augustine, FL</t>
  </si>
  <si>
    <t>Hamlin, Michael</t>
  </si>
  <si>
    <t>Timmonsville, SC</t>
  </si>
  <si>
    <t>Harper, Cullen</t>
  </si>
  <si>
    <t>Harper, Jamie</t>
  </si>
  <si>
    <t>Henderson, Brock</t>
  </si>
  <si>
    <t>Greenville, SC</t>
  </si>
  <si>
    <t>Hill, Brian</t>
  </si>
  <si>
    <t>Clemson, SC</t>
  </si>
  <si>
    <t>Humphries, Barry</t>
  </si>
  <si>
    <t>Anderson, SC</t>
  </si>
  <si>
    <t>Hunter, Stanley</t>
  </si>
  <si>
    <t>Spartanburg, SC</t>
  </si>
  <si>
    <t>Ihewunwa, Ike</t>
  </si>
  <si>
    <t>Powder Springs, GA</t>
  </si>
  <si>
    <t>Jackson, Rashaad</t>
  </si>
  <si>
    <t>Union, SC</t>
  </si>
  <si>
    <t>Jackson, Richard</t>
  </si>
  <si>
    <t>Greer, SC</t>
  </si>
  <si>
    <t>Jenkins, Jarvis</t>
  </si>
  <si>
    <t>Johnson, Kyle</t>
  </si>
  <si>
    <t>Jones, Marquan</t>
  </si>
  <si>
    <t>Kelly, Aaron</t>
  </si>
  <si>
    <t>Marietta, GA</t>
  </si>
  <si>
    <t>Knowles, Matthew</t>
  </si>
  <si>
    <t>Korn, Willy</t>
  </si>
  <si>
    <t>Lambert, Cory</t>
  </si>
  <si>
    <t>Leonard-Horwith, Shawn</t>
  </si>
  <si>
    <t>La Crescenta, CA</t>
  </si>
  <si>
    <t>Lewis, Haydrian</t>
  </si>
  <si>
    <t>Charleston, SC</t>
  </si>
  <si>
    <t>Lewis, Jr., Carlton</t>
  </si>
  <si>
    <t>Linthicum, Brian</t>
  </si>
  <si>
    <t>Farmington, NM</t>
  </si>
  <si>
    <t>Macko, Paul</t>
  </si>
  <si>
    <t>Wadsworth, OH</t>
  </si>
  <si>
    <t>Maners, Jimmy</t>
  </si>
  <si>
    <t>Rock Hill, SC</t>
  </si>
  <si>
    <t>Maxwell, Byron</t>
  </si>
  <si>
    <t>Maye, Brandon</t>
  </si>
  <si>
    <t>Mobile, AL</t>
  </si>
  <si>
    <t>McClain, Antoine</t>
  </si>
  <si>
    <t>Anniston, AL</t>
  </si>
  <si>
    <t>McDaniel, DeAndre</t>
  </si>
  <si>
    <t>Tallahassee, FL</t>
  </si>
  <si>
    <t>McKissic, Jock</t>
  </si>
  <si>
    <t>Opelika, AL</t>
  </si>
  <si>
    <t>Medlin, Jamal</t>
  </si>
  <si>
    <t>Orangeburg, SC</t>
  </si>
  <si>
    <t>Miller, Josh</t>
  </si>
  <si>
    <t>Manning, SC</t>
  </si>
  <si>
    <t>Moore, Rennie</t>
  </si>
  <si>
    <t>Saint Mary's, GA</t>
  </si>
  <si>
    <t>Murchison, Antwon</t>
  </si>
  <si>
    <t>Aberdeen, NC</t>
  </si>
  <si>
    <t>Nobles, Kasey</t>
  </si>
  <si>
    <t>Lake Butler, FL</t>
  </si>
  <si>
    <t>Norris, Wilson</t>
  </si>
  <si>
    <t>Pickens, SC</t>
  </si>
  <si>
    <t>O'Sullivan, Cameron</t>
  </si>
  <si>
    <t>Oliver, Brandon</t>
  </si>
  <si>
    <t>Summerton, SC</t>
  </si>
  <si>
    <t>Page, Kenneth</t>
  </si>
  <si>
    <t>Palmer, Michael</t>
  </si>
  <si>
    <t>Stone Mountain, GA</t>
  </si>
  <si>
    <t>Parker, Kyle</t>
  </si>
  <si>
    <t>Price, Phillip</t>
  </si>
  <si>
    <t>Dillon, SC</t>
  </si>
  <si>
    <t>Ramsey, Ben</t>
  </si>
  <si>
    <t>Greensboro, NC</t>
  </si>
  <si>
    <t>Richardson, Chris</t>
  </si>
  <si>
    <t>Lithia Springs, GA</t>
  </si>
  <si>
    <t>Richt, Jon</t>
  </si>
  <si>
    <t>Athens, GA</t>
  </si>
  <si>
    <t>Robinson, Akeem</t>
  </si>
  <si>
    <t>Miami, FL</t>
  </si>
  <si>
    <t>Roediger, Charles</t>
  </si>
  <si>
    <t>LS</t>
  </si>
  <si>
    <t>Advance, NC</t>
  </si>
  <si>
    <t>Rollins, Tarik</t>
  </si>
  <si>
    <t>Sanders, Matt</t>
  </si>
  <si>
    <t>Crestview, FL</t>
  </si>
  <si>
    <t>Sapp, Ricky</t>
  </si>
  <si>
    <t>Scott, Dorell</t>
  </si>
  <si>
    <t>Sensabaugh, Coty</t>
  </si>
  <si>
    <t>Kingsport, TN</t>
  </si>
  <si>
    <t>Simmons, Caleb</t>
  </si>
  <si>
    <t>Skinner, Matt</t>
  </si>
  <si>
    <t>Smith, David</t>
  </si>
  <si>
    <t>Speweik, Brandon</t>
  </si>
  <si>
    <t>Oregon, OH</t>
  </si>
  <si>
    <t>Spiller, C.J.</t>
  </si>
  <si>
    <t>Stone, Preston</t>
  </si>
  <si>
    <t>Arlington, TX</t>
  </si>
  <si>
    <t>Taylor, Rendrick</t>
  </si>
  <si>
    <t>Clio, SC</t>
  </si>
  <si>
    <t>Thompson, Brandon</t>
  </si>
  <si>
    <t>Thomasville, GA</t>
  </si>
  <si>
    <t>Traylor, Drew</t>
  </si>
  <si>
    <t>Wade, Michael</t>
  </si>
  <si>
    <t>Walker, Landon</t>
  </si>
  <si>
    <t>North Wilkesboro, NC</t>
  </si>
  <si>
    <t>Watson, Ronald</t>
  </si>
  <si>
    <t>Mauldin, SC</t>
  </si>
  <si>
    <t>Whetsell, Britton</t>
  </si>
  <si>
    <t>Bowman, SC</t>
  </si>
  <si>
    <t>Willard, Jonathan</t>
  </si>
  <si>
    <t>Loris, SC</t>
  </si>
  <si>
    <t>Wright, John</t>
  </si>
  <si>
    <t>Zimmerman, Dawson</t>
  </si>
  <si>
    <t>Snellville, GA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</si>
  <si>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</si>
  <si>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</si>
  <si>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</si>
  <si>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</si>
  <si>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</si>
  <si>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</si>
  <si>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</si>
  <si>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</si>
  <si>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Kyle Parker</t>
  </si>
  <si>
    <t>Jon Richt</t>
  </si>
  <si>
    <t>Brandon Speweik</t>
  </si>
  <si>
    <t>Michael Wade</t>
  </si>
  <si>
    <t>Rushing</t>
  </si>
  <si>
    <t>James Davis</t>
  </si>
  <si>
    <t>Andre Ellington</t>
  </si>
  <si>
    <t>Jamie Harper</t>
  </si>
  <si>
    <t>Paul Macko</t>
  </si>
  <si>
    <t>C.J. Spiller</t>
  </si>
  <si>
    <t>Rendrick Taylor</t>
  </si>
  <si>
    <t>Ronald Watson</t>
  </si>
  <si>
    <t>Receiving</t>
  </si>
  <si>
    <t>Scrimmage</t>
  </si>
  <si>
    <t>Avg</t>
  </si>
  <si>
    <t>Rec</t>
  </si>
  <si>
    <t>Plays</t>
  </si>
  <si>
    <t>Jacoby Ford</t>
  </si>
  <si>
    <t>Aaron Kelly</t>
  </si>
  <si>
    <t>Michael Palmer</t>
  </si>
  <si>
    <t>Attempts</t>
  </si>
  <si>
    <t>Terrance Ashe</t>
  </si>
  <si>
    <t>Jaron Brown</t>
  </si>
  <si>
    <t>Brandon Clear</t>
  </si>
  <si>
    <t>Kyle Davisson</t>
  </si>
  <si>
    <t>Xavier Dye</t>
  </si>
  <si>
    <t>Nelson Faerber</t>
  </si>
  <si>
    <t>Brandon Ford</t>
  </si>
  <si>
    <t>Brian Hill</t>
  </si>
  <si>
    <t>Kyle Johnson</t>
  </si>
  <si>
    <t>Marquan Jones</t>
  </si>
  <si>
    <t>Receptions</t>
  </si>
  <si>
    <t>TD_Rec</t>
  </si>
  <si>
    <t>Yards_Rec</t>
  </si>
  <si>
    <t>Rush_Yds</t>
  </si>
  <si>
    <t>Rush_TD</t>
  </si>
  <si>
    <t>Rush_Att</t>
  </si>
  <si>
    <t>Tackles</t>
  </si>
  <si>
    <t>Def Int</t>
  </si>
  <si>
    <t>Fumbles</t>
  </si>
  <si>
    <t>Solo</t>
  </si>
  <si>
    <t>Ast</t>
  </si>
  <si>
    <t>Tot</t>
  </si>
  <si>
    <t>Loss</t>
  </si>
  <si>
    <t>Sk</t>
  </si>
  <si>
    <t>PD</t>
  </si>
  <si>
    <t>FF</t>
  </si>
  <si>
    <t>Kavell Conner</t>
  </si>
  <si>
    <t>Dorell Scott</t>
  </si>
  <si>
    <t>Chris Clemons</t>
  </si>
  <si>
    <t>Michael Hamlin</t>
  </si>
  <si>
    <t>Stanley Hunter</t>
  </si>
  <si>
    <t>Deandre McDaniel</t>
  </si>
  <si>
    <t>Ricky Sapp</t>
  </si>
  <si>
    <t>Da'Quan Bowers</t>
  </si>
  <si>
    <t>Brandon Maye</t>
  </si>
  <si>
    <t>Byron Maxwell</t>
  </si>
  <si>
    <t>Kevin Alexander</t>
  </si>
  <si>
    <t>Crezdon Butler</t>
  </si>
  <si>
    <t>Jarvis Jenkins</t>
  </si>
  <si>
    <t>Brandon Thompson</t>
  </si>
  <si>
    <t>Jeremy Campbell</t>
  </si>
  <si>
    <t>Chris Chancellor</t>
  </si>
  <si>
    <t>Scotty Cooper</t>
  </si>
  <si>
    <t>Marcus Gilchrist</t>
  </si>
  <si>
    <t>Jock McKissic</t>
  </si>
  <si>
    <t>Charles Roediger</t>
  </si>
  <si>
    <t>Kicking</t>
  </si>
  <si>
    <t>Punting</t>
  </si>
  <si>
    <t>XPM</t>
  </si>
  <si>
    <t>XPA</t>
  </si>
  <si>
    <t>XP%</t>
  </si>
  <si>
    <t>FGM</t>
  </si>
  <si>
    <t>FGA</t>
  </si>
  <si>
    <t>FG%</t>
  </si>
  <si>
    <t>Pts</t>
  </si>
  <si>
    <t>Punts</t>
  </si>
  <si>
    <t>Mark Buchholz</t>
  </si>
  <si>
    <t>Jimmy Maners</t>
  </si>
  <si>
    <t>Dawson Zimmerman</t>
  </si>
  <si>
    <t>PssrRate</t>
  </si>
  <si>
    <t>Defense</t>
  </si>
  <si>
    <t>Spencer Adams</t>
  </si>
  <si>
    <t>Daniel Andrews</t>
  </si>
  <si>
    <t>Andre Branch</t>
  </si>
  <si>
    <t>Xavier Brewer</t>
  </si>
  <si>
    <t>Kantrell Brown</t>
  </si>
  <si>
    <t>Kourtnei Brown</t>
  </si>
  <si>
    <t>Sadat Chambers</t>
  </si>
  <si>
    <t>Miguel Chavis</t>
  </si>
  <si>
    <t>Antonio Clay</t>
  </si>
  <si>
    <t>Byron Clear</t>
  </si>
  <si>
    <t>Jamie Cumbie</t>
  </si>
  <si>
    <t>Rashard Hall</t>
  </si>
  <si>
    <t>Brock Henderson</t>
  </si>
  <si>
    <t>Ike Ihewunwa</t>
  </si>
  <si>
    <t>Rashaad Jackson</t>
  </si>
  <si>
    <t>Matthew Knowles</t>
  </si>
  <si>
    <t>Shawn Leonard-Horwith</t>
  </si>
  <si>
    <t>Haydrian Lewis</t>
  </si>
  <si>
    <t>Jr., Carlton Lewis</t>
  </si>
  <si>
    <t>DeAndre McDaniel</t>
  </si>
  <si>
    <t>Josh Miller</t>
  </si>
  <si>
    <t>Rennie Moore</t>
  </si>
  <si>
    <t>Antwon Murchison</t>
  </si>
  <si>
    <t>Cameron O'Sullivan</t>
  </si>
  <si>
    <t>Brandon Oliver</t>
  </si>
  <si>
    <t>Chris Richardson</t>
  </si>
  <si>
    <t>Tarik Rollins</t>
  </si>
  <si>
    <t>Coty Sensabaugh</t>
  </si>
  <si>
    <t>Drew Traylor</t>
  </si>
  <si>
    <t>Britton Whetsell</t>
  </si>
  <si>
    <t>Jonathan Willard</t>
  </si>
  <si>
    <t>John Wright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</si>
  <si>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</si>
  <si>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</si>
  <si>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</si>
  <si>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</si>
  <si>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</si>
  <si>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</si>
  <si>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</si>
  <si>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</si>
  <si>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Spencer Benton</t>
  </si>
  <si>
    <t>John Early</t>
  </si>
  <si>
    <t>Richard Jackson</t>
  </si>
  <si>
    <t>Paste Kicking Below</t>
  </si>
  <si>
    <t>Points</t>
  </si>
  <si>
    <t>Punt_Yards</t>
  </si>
  <si>
    <t>Avg_Punt_Yds</t>
  </si>
  <si>
    <t>Game Number</t>
  </si>
  <si>
    <t>Opponent</t>
  </si>
  <si>
    <t>Points_For</t>
  </si>
  <si>
    <t>Points_Against</t>
  </si>
  <si>
    <t>Win?</t>
  </si>
  <si>
    <t>T</t>
  </si>
  <si>
    <t>Location</t>
  </si>
  <si>
    <t>Home</t>
  </si>
  <si>
    <t>Neutral</t>
  </si>
  <si>
    <t>Yards_For</t>
  </si>
  <si>
    <t>Yards_Against</t>
  </si>
  <si>
    <t>Clem_Rank</t>
  </si>
  <si>
    <t>Opp_Rank</t>
  </si>
  <si>
    <t>Dwayne Allen</t>
  </si>
  <si>
    <t>Durrell Barry</t>
  </si>
  <si>
    <t>Gray Gardner</t>
  </si>
  <si>
    <t>Brian Linthicum</t>
  </si>
  <si>
    <t>Kasey Nobles</t>
  </si>
  <si>
    <t>Phillip Price</t>
  </si>
  <si>
    <t>Akeem Robinson</t>
  </si>
  <si>
    <t>GT</t>
  </si>
  <si>
    <t>Unranked</t>
  </si>
  <si>
    <t>BC</t>
  </si>
  <si>
    <t>F</t>
  </si>
  <si>
    <t>Away</t>
  </si>
  <si>
    <t>FSU</t>
  </si>
  <si>
    <t>Duke</t>
  </si>
  <si>
    <t>UVA</t>
  </si>
  <si>
    <t>South Carolina</t>
  </si>
  <si>
    <t>Nebraska</t>
  </si>
  <si>
    <t>Chris Hairston</t>
  </si>
  <si>
    <t>Thomas Austin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</si>
</sst>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1" applyNumberFormat="0" applyFill="0" applyAlignment="0" applyProtection="0"/>
    <xf numFmtId="0" fontId="16" fillId="0" borderId="2" applyNumberFormat="0" applyFill="0" applyAlignment="0" applyProtection="0"/>
    <xf numFmtId="0" fontId="17" fillId="0" borderId="3" applyNumberFormat="0" applyFill="0" applyAlignment="0" applyProtection="0"/>
    <xf numFmtId="0" fontId="17" fillId="0" borderId="0" applyNumberFormat="0" applyFill="0" applyBorder="0" applyAlignment="0" applyProtection="0"/>
    <xf numFmtId="0" fontId="18" fillId="2" borderId="0" applyNumberFormat="0" applyBorder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1" fillId="5" borderId="4" applyNumberFormat="0" applyAlignment="0" applyProtection="0"/>
    <xf numFmtId="0" fontId="22" fillId="6" borderId="5" applyNumberFormat="0" applyAlignment="0" applyProtection="0"/>
    <xf numFmtId="0" fontId="23" fillId="6" borderId="4" applyNumberFormat="0" applyAlignment="0" applyProtection="0"/>
    <xf numFmtId="0" fontId="24" fillId="0" borderId="6" applyNumberFormat="0" applyFill="0" applyAlignment="0" applyProtection="0"/>
    <xf numFmtId="0" fontId="25" fillId="7" borderId="7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66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/>
    <xf numFmtId="0" fontId="5" fillId="0" borderId="0" xfId="0" applyFont="1"/>
    <xf numFmtId="16" fontId="5" fillId="0" borderId="0" xfId="0" applyNumberFormat="1" applyFont="1"/>
    <xf numFmtId="17" fontId="5" fillId="0" borderId="0" xfId="0" applyNumberFormat="1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3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" fillId="0" borderId="0" xfId="0" applyFont="1" applyAlignment="1">
      <alignment horizontal="center" vertical="center" wrapText="1"/>
    </xf>
    <xf numFmtId="0" fontId="28" fillId="0" borderId="0" xfId="42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8" fillId="0" borderId="0" xfId="42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 xr:uid="{F0F53902-265D-43BF-AB4B-0969CD7BA075}"/>
    <cellStyle name="Note 2" xfId="43" xr:uid="{CEC30D65-E931-46C4-8C94-CE7F64EC109C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fbstats.com/2008/player/147/80036/index.html" TargetMode="External"/><Relationship Id="rId18" Type="http://schemas.openxmlformats.org/officeDocument/2006/relationships/hyperlink" Target="http://www.cfbstats.com/2008/player/147/1008650/index.html" TargetMode="External"/><Relationship Id="rId26" Type="http://schemas.openxmlformats.org/officeDocument/2006/relationships/hyperlink" Target="http://www.cfbstats.com/2008/player/147/1008637/index.html" TargetMode="External"/><Relationship Id="rId39" Type="http://schemas.openxmlformats.org/officeDocument/2006/relationships/hyperlink" Target="http://www.cfbstats.com/2008/player/147/1008643/index.html" TargetMode="External"/><Relationship Id="rId21" Type="http://schemas.openxmlformats.org/officeDocument/2006/relationships/hyperlink" Target="http://www.cfbstats.com/2008/player/147/1000744/index.html" TargetMode="External"/><Relationship Id="rId34" Type="http://schemas.openxmlformats.org/officeDocument/2006/relationships/hyperlink" Target="http://www.cfbstats.com/2008/player/147/1000747/index.html" TargetMode="External"/><Relationship Id="rId42" Type="http://schemas.openxmlformats.org/officeDocument/2006/relationships/hyperlink" Target="http://www.cfbstats.com/2008/player/147/87208/index.html" TargetMode="External"/><Relationship Id="rId47" Type="http://schemas.openxmlformats.org/officeDocument/2006/relationships/hyperlink" Target="http://www.cfbstats.com/2008/player/147/80043/index.html" TargetMode="External"/><Relationship Id="rId50" Type="http://schemas.openxmlformats.org/officeDocument/2006/relationships/hyperlink" Target="http://www.cfbstats.com/2008/player/147/1000771/index.html" TargetMode="External"/><Relationship Id="rId55" Type="http://schemas.openxmlformats.org/officeDocument/2006/relationships/hyperlink" Target="http://www.cfbstats.com/2008/player/147/1008639/index.html" TargetMode="External"/><Relationship Id="rId7" Type="http://schemas.openxmlformats.org/officeDocument/2006/relationships/hyperlink" Target="http://www.cfbstats.com/2008/player/147/1008648/index.html" TargetMode="External"/><Relationship Id="rId2" Type="http://schemas.openxmlformats.org/officeDocument/2006/relationships/hyperlink" Target="http://www.cfbstats.com/2008/player/147/1015953/index.html" TargetMode="External"/><Relationship Id="rId16" Type="http://schemas.openxmlformats.org/officeDocument/2006/relationships/hyperlink" Target="http://www.cfbstats.com/2008/player/147/70509/index.html" TargetMode="External"/><Relationship Id="rId29" Type="http://schemas.openxmlformats.org/officeDocument/2006/relationships/hyperlink" Target="http://www.cfbstats.com/2008/player/147/70517/index.html" TargetMode="External"/><Relationship Id="rId11" Type="http://schemas.openxmlformats.org/officeDocument/2006/relationships/hyperlink" Target="http://www.cfbstats.com/2008/player/147/1000746/index.html" TargetMode="External"/><Relationship Id="rId24" Type="http://schemas.openxmlformats.org/officeDocument/2006/relationships/hyperlink" Target="http://www.cfbstats.com/2008/player/147/1000770/index.html" TargetMode="External"/><Relationship Id="rId32" Type="http://schemas.openxmlformats.org/officeDocument/2006/relationships/hyperlink" Target="http://www.cfbstats.com/2008/player/147/1015944/index.html" TargetMode="External"/><Relationship Id="rId37" Type="http://schemas.openxmlformats.org/officeDocument/2006/relationships/hyperlink" Target="http://www.cfbstats.com/2008/player/147/1015946/index.html" TargetMode="External"/><Relationship Id="rId40" Type="http://schemas.openxmlformats.org/officeDocument/2006/relationships/hyperlink" Target="http://www.cfbstats.com/2008/player/147/80050/index.html" TargetMode="External"/><Relationship Id="rId45" Type="http://schemas.openxmlformats.org/officeDocument/2006/relationships/hyperlink" Target="http://www.cfbstats.com/2008/player/147/1008646/index.html" TargetMode="External"/><Relationship Id="rId53" Type="http://schemas.openxmlformats.org/officeDocument/2006/relationships/hyperlink" Target="http://www.cfbstats.com/2008/player/147/1000767/index.html" TargetMode="External"/><Relationship Id="rId58" Type="http://schemas.openxmlformats.org/officeDocument/2006/relationships/hyperlink" Target="http://www.cfbstats.com/2008/player/147/1008647/index.html" TargetMode="External"/><Relationship Id="rId5" Type="http://schemas.openxmlformats.org/officeDocument/2006/relationships/hyperlink" Target="http://www.cfbstats.com/2008/player/147/80053/index.html" TargetMode="External"/><Relationship Id="rId19" Type="http://schemas.openxmlformats.org/officeDocument/2006/relationships/hyperlink" Target="http://www.cfbstats.com/2008/player/147/1000768/index.html" TargetMode="External"/><Relationship Id="rId4" Type="http://schemas.openxmlformats.org/officeDocument/2006/relationships/hyperlink" Target="http://www.cfbstats.com/2008/player/147/80047/index.html" TargetMode="External"/><Relationship Id="rId9" Type="http://schemas.openxmlformats.org/officeDocument/2006/relationships/hyperlink" Target="http://www.cfbstats.com/2008/player/147/1008665/index.html" TargetMode="External"/><Relationship Id="rId14" Type="http://schemas.openxmlformats.org/officeDocument/2006/relationships/hyperlink" Target="http://www.cfbstats.com/2008/player/147/80039/index.html" TargetMode="External"/><Relationship Id="rId22" Type="http://schemas.openxmlformats.org/officeDocument/2006/relationships/hyperlink" Target="http://www.cfbstats.com/2008/player/147/1008644/index.html" TargetMode="External"/><Relationship Id="rId27" Type="http://schemas.openxmlformats.org/officeDocument/2006/relationships/hyperlink" Target="http://www.cfbstats.com/2008/player/147/80035/index.html" TargetMode="External"/><Relationship Id="rId30" Type="http://schemas.openxmlformats.org/officeDocument/2006/relationships/hyperlink" Target="http://www.cfbstats.com/2008/player/147/70506/index.html" TargetMode="External"/><Relationship Id="rId35" Type="http://schemas.openxmlformats.org/officeDocument/2006/relationships/hyperlink" Target="http://www.cfbstats.com/2008/player/147/1008670/index.html" TargetMode="External"/><Relationship Id="rId43" Type="http://schemas.openxmlformats.org/officeDocument/2006/relationships/hyperlink" Target="http://www.cfbstats.com/2008/player/147/1000760/index.html" TargetMode="External"/><Relationship Id="rId48" Type="http://schemas.openxmlformats.org/officeDocument/2006/relationships/hyperlink" Target="http://www.cfbstats.com/2008/player/147/80042/index.html" TargetMode="External"/><Relationship Id="rId56" Type="http://schemas.openxmlformats.org/officeDocument/2006/relationships/hyperlink" Target="http://www.cfbstats.com/2008/player/147/1000752/index.html" TargetMode="External"/><Relationship Id="rId8" Type="http://schemas.openxmlformats.org/officeDocument/2006/relationships/hyperlink" Target="http://www.cfbstats.com/2008/player/147/1015954/index.html" TargetMode="External"/><Relationship Id="rId51" Type="http://schemas.openxmlformats.org/officeDocument/2006/relationships/hyperlink" Target="http://www.cfbstats.com/2008/player/147/70526/index.html" TargetMode="External"/><Relationship Id="rId3" Type="http://schemas.openxmlformats.org/officeDocument/2006/relationships/hyperlink" Target="http://www.cfbstats.com/2008/player/147/1000753/index.html" TargetMode="External"/><Relationship Id="rId12" Type="http://schemas.openxmlformats.org/officeDocument/2006/relationships/hyperlink" Target="http://www.cfbstats.com/2008/player/147/1000759/index.html" TargetMode="External"/><Relationship Id="rId17" Type="http://schemas.openxmlformats.org/officeDocument/2006/relationships/hyperlink" Target="http://www.cfbstats.com/2008/player/147/80038/index.html" TargetMode="External"/><Relationship Id="rId25" Type="http://schemas.openxmlformats.org/officeDocument/2006/relationships/hyperlink" Target="http://www.cfbstats.com/2008/player/147/1000764/index.html" TargetMode="External"/><Relationship Id="rId33" Type="http://schemas.openxmlformats.org/officeDocument/2006/relationships/hyperlink" Target="http://www.cfbstats.com/2008/player/147/80056/index.html" TargetMode="External"/><Relationship Id="rId38" Type="http://schemas.openxmlformats.org/officeDocument/2006/relationships/hyperlink" Target="http://www.cfbstats.com/2008/player/147/70518/index.html" TargetMode="External"/><Relationship Id="rId46" Type="http://schemas.openxmlformats.org/officeDocument/2006/relationships/hyperlink" Target="http://www.cfbstats.com/2008/player/147/1008641/index.html" TargetMode="External"/><Relationship Id="rId59" Type="http://schemas.openxmlformats.org/officeDocument/2006/relationships/hyperlink" Target="http://www.cfbstats.com/2008/player/147/1000758/index.html" TargetMode="External"/><Relationship Id="rId20" Type="http://schemas.openxmlformats.org/officeDocument/2006/relationships/hyperlink" Target="http://www.cfbstats.com/2008/player/147/80031/index.html" TargetMode="External"/><Relationship Id="rId41" Type="http://schemas.openxmlformats.org/officeDocument/2006/relationships/hyperlink" Target="http://www.cfbstats.com/2008/player/147/80037/index.html" TargetMode="External"/><Relationship Id="rId54" Type="http://schemas.openxmlformats.org/officeDocument/2006/relationships/hyperlink" Target="http://www.cfbstats.com/2008/player/147/70527/index.html" TargetMode="External"/><Relationship Id="rId1" Type="http://schemas.openxmlformats.org/officeDocument/2006/relationships/hyperlink" Target="http://www.cfbstats.com/2008/player/147/1000751/index.html" TargetMode="External"/><Relationship Id="rId6" Type="http://schemas.openxmlformats.org/officeDocument/2006/relationships/hyperlink" Target="http://www.cfbstats.com/2008/player/147/1015972/index.html" TargetMode="External"/><Relationship Id="rId15" Type="http://schemas.openxmlformats.org/officeDocument/2006/relationships/hyperlink" Target="http://www.cfbstats.com/2008/player/147/1008663/index.html" TargetMode="External"/><Relationship Id="rId23" Type="http://schemas.openxmlformats.org/officeDocument/2006/relationships/hyperlink" Target="http://www.cfbstats.com/2008/player/147/1008642/index.html" TargetMode="External"/><Relationship Id="rId28" Type="http://schemas.openxmlformats.org/officeDocument/2006/relationships/hyperlink" Target="http://www.cfbstats.com/2008/player/147/1000766/index.html" TargetMode="External"/><Relationship Id="rId36" Type="http://schemas.openxmlformats.org/officeDocument/2006/relationships/hyperlink" Target="http://www.cfbstats.com/2008/player/147/80294/index.html" TargetMode="External"/><Relationship Id="rId49" Type="http://schemas.openxmlformats.org/officeDocument/2006/relationships/hyperlink" Target="http://www.cfbstats.com/2008/player/147/80045/index.html" TargetMode="External"/><Relationship Id="rId57" Type="http://schemas.openxmlformats.org/officeDocument/2006/relationships/hyperlink" Target="http://www.cfbstats.com/2008/player/147/1015974/index.html" TargetMode="External"/><Relationship Id="rId10" Type="http://schemas.openxmlformats.org/officeDocument/2006/relationships/hyperlink" Target="http://www.cfbstats.com/2008/player/147/1008638/index.html" TargetMode="External"/><Relationship Id="rId31" Type="http://schemas.openxmlformats.org/officeDocument/2006/relationships/hyperlink" Target="http://www.cfbstats.com/2008/player/147/1015965/index.html" TargetMode="External"/><Relationship Id="rId44" Type="http://schemas.openxmlformats.org/officeDocument/2006/relationships/hyperlink" Target="http://www.cfbstats.com/2008/player/147/1000754/index.html" TargetMode="External"/><Relationship Id="rId52" Type="http://schemas.openxmlformats.org/officeDocument/2006/relationships/hyperlink" Target="http://www.cfbstats.com/2008/player/147/1000762/index.html" TargetMode="External"/><Relationship Id="rId60" Type="http://schemas.openxmlformats.org/officeDocument/2006/relationships/hyperlink" Target="http://www.cfbstats.com/2008/player/147/1015973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31"/>
  <sheetViews>
    <sheetView topLeftCell="A61" zoomScaleNormal="100" workbookViewId="0">
      <selection activeCell="K131" sqref="K131"/>
    </sheetView>
  </sheetViews>
  <sheetFormatPr defaultColWidth="11" defaultRowHeight="15.75"/>
  <cols>
    <col min="1" max="1" width="15" customWidth="1"/>
    <col min="2" max="2" width="18" bestFit="1" customWidth="1"/>
    <col min="3" max="3" width="13" style="11" bestFit="1" customWidth="1"/>
    <col min="4" max="4" width="13.375" bestFit="1" customWidth="1"/>
    <col min="5" max="5" width="14" bestFit="1" customWidth="1"/>
    <col min="6" max="6" width="10.5" customWidth="1"/>
    <col min="8" max="8" width="22.875" bestFit="1" customWidth="1"/>
    <col min="10" max="10" width="24" bestFit="1" customWidth="1"/>
  </cols>
  <sheetData>
    <row r="1" spans="1:20">
      <c r="A1" t="s">
        <v>4</v>
      </c>
      <c r="B1" t="s">
        <v>18</v>
      </c>
      <c r="C1" s="11" t="s">
        <v>20</v>
      </c>
      <c r="D1" t="s">
        <v>21</v>
      </c>
      <c r="E1" t="s">
        <v>19</v>
      </c>
      <c r="F1" t="s">
        <v>34</v>
      </c>
      <c r="H1" t="s">
        <v>244</v>
      </c>
      <c r="I1" s="9" t="s">
        <v>238</v>
      </c>
      <c r="J1" s="9" t="s">
        <v>18</v>
      </c>
      <c r="K1" s="9" t="s">
        <v>22</v>
      </c>
      <c r="L1" s="9" t="s">
        <v>239</v>
      </c>
      <c r="M1" s="9" t="s">
        <v>240</v>
      </c>
      <c r="N1" s="9" t="s">
        <v>241</v>
      </c>
      <c r="O1" s="9" t="s">
        <v>242</v>
      </c>
      <c r="P1" s="9" t="s">
        <v>243</v>
      </c>
      <c r="S1" s="9" t="s">
        <v>245</v>
      </c>
      <c r="T1" s="9" t="s">
        <v>34</v>
      </c>
    </row>
    <row r="2" spans="1:20" ht="16.5">
      <c r="A2" s="2" t="str">
        <f t="shared" ref="A2:A33" si="0">K2</f>
        <v>OG</v>
      </c>
      <c r="B2" s="3" t="str">
        <f t="shared" ref="B2:B33" si="1">TRIM(MID($J2,FIND(", ",$J2,1)+1,100))&amp;" "&amp;LEFT($J2,FIND(",",$J2,1)-1)</f>
        <v>Eddie Adams</v>
      </c>
      <c r="C2" s="11">
        <f t="shared" ref="C2:C33" si="2">CONVERT(LEFT(Q2,FIND("'",Q2)-1),"ft","in")+SUBSTITUTE(RIGHT(Q2,LEN(Q2)-FIND("'",Q2)),"""","")</f>
        <v>74</v>
      </c>
      <c r="D2">
        <f t="shared" ref="D2:D33" si="3">N2</f>
        <v>295</v>
      </c>
      <c r="E2">
        <v>0.5</v>
      </c>
      <c r="F2">
        <f t="shared" ref="F2:F33" si="4">IF(E2&gt;=0.98,5,IF(E2&gt;=0.9,4,IF(E2&gt;=0.8,3,IF(E2="NA",2,2))))</f>
        <v>2</v>
      </c>
      <c r="I2" s="6">
        <v>51</v>
      </c>
      <c r="J2" s="6" t="s">
        <v>36</v>
      </c>
      <c r="K2" s="6" t="s">
        <v>37</v>
      </c>
      <c r="L2" s="6" t="s">
        <v>26</v>
      </c>
      <c r="M2" s="7">
        <v>43618</v>
      </c>
      <c r="N2" s="6">
        <v>295</v>
      </c>
      <c r="O2" s="6" t="s">
        <v>38</v>
      </c>
      <c r="P2" s="6" t="s">
        <v>39</v>
      </c>
      <c r="Q2" t="str">
        <f>MONTH(M2) &amp; "'" &amp; DAY(M2)</f>
        <v>6'2</v>
      </c>
      <c r="S2" s="10" t="s">
        <v>245</v>
      </c>
      <c r="T2" t="s">
        <v>34</v>
      </c>
    </row>
    <row r="3" spans="1:20">
      <c r="A3" s="2" t="str">
        <f t="shared" si="0"/>
        <v>S</v>
      </c>
      <c r="B3" s="4" t="str">
        <f t="shared" si="1"/>
        <v>Spencer Adams</v>
      </c>
      <c r="C3" s="11">
        <f t="shared" si="2"/>
        <v>73</v>
      </c>
      <c r="D3">
        <f t="shared" si="3"/>
        <v>180</v>
      </c>
      <c r="E3">
        <v>0.94730000000000003</v>
      </c>
      <c r="F3">
        <f t="shared" si="4"/>
        <v>4</v>
      </c>
      <c r="I3" s="6">
        <v>9</v>
      </c>
      <c r="J3" s="6" t="s">
        <v>40</v>
      </c>
      <c r="K3" s="6" t="s">
        <v>41</v>
      </c>
      <c r="L3" s="6" t="s">
        <v>24</v>
      </c>
      <c r="M3" s="7">
        <v>43617</v>
      </c>
      <c r="N3" s="6">
        <v>180</v>
      </c>
      <c r="O3" s="6" t="s">
        <v>42</v>
      </c>
      <c r="P3" s="6" t="s">
        <v>39</v>
      </c>
      <c r="Q3" t="str">
        <f t="shared" ref="Q3:Q65" si="5">MONTH(M3) &amp; "'" &amp; DAY(M3)</f>
        <v>6'1</v>
      </c>
      <c r="T3">
        <v>5</v>
      </c>
    </row>
    <row r="4" spans="1:20">
      <c r="A4" s="2" t="str">
        <f t="shared" si="0"/>
        <v>DE</v>
      </c>
      <c r="B4" s="4" t="str">
        <f t="shared" si="1"/>
        <v>Kevin Alexander</v>
      </c>
      <c r="C4" s="11">
        <f t="shared" si="2"/>
        <v>75</v>
      </c>
      <c r="D4">
        <f t="shared" si="3"/>
        <v>255</v>
      </c>
      <c r="E4">
        <v>0.86080000000000001</v>
      </c>
      <c r="F4">
        <f t="shared" si="4"/>
        <v>3</v>
      </c>
      <c r="I4" s="6">
        <v>24</v>
      </c>
      <c r="J4" s="5" t="s">
        <v>43</v>
      </c>
      <c r="K4" s="6" t="s">
        <v>44</v>
      </c>
      <c r="L4" s="6" t="s">
        <v>26</v>
      </c>
      <c r="M4" s="7">
        <v>43619</v>
      </c>
      <c r="N4" s="6">
        <v>255</v>
      </c>
      <c r="O4" s="6" t="s">
        <v>45</v>
      </c>
      <c r="P4" s="6" t="s">
        <v>39</v>
      </c>
      <c r="Q4" t="str">
        <f t="shared" si="5"/>
        <v>6'3</v>
      </c>
      <c r="T4">
        <v>4</v>
      </c>
    </row>
    <row r="5" spans="1:20">
      <c r="A5" s="2" t="str">
        <f t="shared" si="0"/>
        <v>TE</v>
      </c>
      <c r="B5" s="4" t="str">
        <f t="shared" si="1"/>
        <v>Dwayne Allen</v>
      </c>
      <c r="C5" s="11">
        <f t="shared" si="2"/>
        <v>75</v>
      </c>
      <c r="D5">
        <f t="shared" si="3"/>
        <v>245</v>
      </c>
      <c r="E5">
        <v>0.93810000000000004</v>
      </c>
      <c r="F5">
        <f t="shared" si="4"/>
        <v>4</v>
      </c>
      <c r="I5" s="6">
        <v>89</v>
      </c>
      <c r="J5" s="6" t="s">
        <v>46</v>
      </c>
      <c r="K5" s="6" t="s">
        <v>29</v>
      </c>
      <c r="L5" s="6" t="s">
        <v>24</v>
      </c>
      <c r="M5" s="7">
        <v>43619</v>
      </c>
      <c r="N5" s="6">
        <v>245</v>
      </c>
      <c r="O5" s="6" t="s">
        <v>47</v>
      </c>
      <c r="P5" s="6" t="s">
        <v>39</v>
      </c>
      <c r="Q5" t="str">
        <f t="shared" si="5"/>
        <v>6'3</v>
      </c>
      <c r="T5">
        <v>3</v>
      </c>
    </row>
    <row r="6" spans="1:20">
      <c r="A6" s="2" t="str">
        <f t="shared" si="0"/>
        <v>LB</v>
      </c>
      <c r="B6" s="4" t="str">
        <f t="shared" si="1"/>
        <v>Daniel Andrews</v>
      </c>
      <c r="C6" s="11">
        <f t="shared" si="2"/>
        <v>71</v>
      </c>
      <c r="D6">
        <f t="shared" si="3"/>
        <v>190</v>
      </c>
      <c r="E6">
        <v>0.77780000000000005</v>
      </c>
      <c r="F6">
        <f t="shared" si="4"/>
        <v>2</v>
      </c>
      <c r="I6" s="6">
        <v>41</v>
      </c>
      <c r="J6" s="5" t="s">
        <v>48</v>
      </c>
      <c r="K6" s="6" t="s">
        <v>32</v>
      </c>
      <c r="L6" s="6" t="s">
        <v>24</v>
      </c>
      <c r="M6" s="7">
        <v>43596</v>
      </c>
      <c r="N6" s="6">
        <v>190</v>
      </c>
      <c r="O6" s="6" t="s">
        <v>49</v>
      </c>
      <c r="P6" s="6" t="s">
        <v>39</v>
      </c>
      <c r="Q6" t="str">
        <f t="shared" si="5"/>
        <v>5'11</v>
      </c>
      <c r="T6">
        <v>2</v>
      </c>
    </row>
    <row r="7" spans="1:20">
      <c r="A7" s="2" t="str">
        <f t="shared" si="0"/>
        <v>WR</v>
      </c>
      <c r="B7" s="4" t="str">
        <f t="shared" si="1"/>
        <v>Terrance Ashe</v>
      </c>
      <c r="C7" s="11">
        <f t="shared" si="2"/>
        <v>74</v>
      </c>
      <c r="D7">
        <f t="shared" si="3"/>
        <v>190</v>
      </c>
      <c r="E7">
        <v>0.5</v>
      </c>
      <c r="F7">
        <f t="shared" si="4"/>
        <v>2</v>
      </c>
      <c r="I7" s="6">
        <v>87</v>
      </c>
      <c r="J7" s="5" t="s">
        <v>50</v>
      </c>
      <c r="K7" s="6" t="s">
        <v>27</v>
      </c>
      <c r="L7" s="6" t="s">
        <v>28</v>
      </c>
      <c r="M7" s="7">
        <v>43618</v>
      </c>
      <c r="N7" s="6">
        <v>190</v>
      </c>
      <c r="O7" s="6" t="s">
        <v>51</v>
      </c>
      <c r="P7" s="6" t="s">
        <v>39</v>
      </c>
      <c r="Q7" t="str">
        <f t="shared" si="5"/>
        <v>6'2</v>
      </c>
      <c r="T7">
        <v>1</v>
      </c>
    </row>
    <row r="8" spans="1:20">
      <c r="A8" s="2" t="str">
        <f t="shared" si="0"/>
        <v>C</v>
      </c>
      <c r="B8" s="4" t="str">
        <f t="shared" si="1"/>
        <v>Thomas Austin</v>
      </c>
      <c r="C8" s="11">
        <f t="shared" si="2"/>
        <v>75</v>
      </c>
      <c r="D8">
        <f t="shared" si="3"/>
        <v>315</v>
      </c>
      <c r="E8">
        <v>0.87780000000000002</v>
      </c>
      <c r="F8">
        <f t="shared" si="4"/>
        <v>3</v>
      </c>
      <c r="I8" s="6">
        <v>65</v>
      </c>
      <c r="J8" s="5" t="s">
        <v>52</v>
      </c>
      <c r="K8" s="6" t="s">
        <v>53</v>
      </c>
      <c r="L8" s="6" t="s">
        <v>26</v>
      </c>
      <c r="M8" s="7">
        <v>43619</v>
      </c>
      <c r="N8" s="6">
        <v>315</v>
      </c>
      <c r="O8" s="6" t="s">
        <v>54</v>
      </c>
      <c r="P8" s="6" t="s">
        <v>39</v>
      </c>
      <c r="Q8" t="str">
        <f t="shared" si="5"/>
        <v>6'3</v>
      </c>
      <c r="T8" t="s">
        <v>35</v>
      </c>
    </row>
    <row r="9" spans="1:20">
      <c r="A9" s="2" t="str">
        <f t="shared" si="0"/>
        <v>TE</v>
      </c>
      <c r="B9" s="4" t="str">
        <f t="shared" si="1"/>
        <v>Durrell Barry</v>
      </c>
      <c r="C9" s="11">
        <f t="shared" si="2"/>
        <v>76</v>
      </c>
      <c r="D9">
        <f t="shared" si="3"/>
        <v>245</v>
      </c>
      <c r="E9">
        <v>0.83330000000000004</v>
      </c>
      <c r="F9">
        <f t="shared" si="4"/>
        <v>3</v>
      </c>
      <c r="I9" s="6">
        <v>82</v>
      </c>
      <c r="J9" s="5" t="s">
        <v>55</v>
      </c>
      <c r="K9" s="6" t="s">
        <v>29</v>
      </c>
      <c r="L9" s="6" t="s">
        <v>26</v>
      </c>
      <c r="M9" s="7">
        <v>43620</v>
      </c>
      <c r="N9" s="6">
        <v>245</v>
      </c>
      <c r="O9" s="6" t="s">
        <v>56</v>
      </c>
      <c r="P9" s="6" t="s">
        <v>39</v>
      </c>
      <c r="Q9" t="str">
        <f t="shared" si="5"/>
        <v>6'4</v>
      </c>
    </row>
    <row r="10" spans="1:20">
      <c r="A10" s="2" t="str">
        <f t="shared" si="0"/>
        <v>PK</v>
      </c>
      <c r="B10" s="4" t="str">
        <f t="shared" si="1"/>
        <v>Spencer Benton</v>
      </c>
      <c r="C10" s="11">
        <f t="shared" si="2"/>
        <v>73</v>
      </c>
      <c r="D10">
        <f t="shared" si="3"/>
        <v>190</v>
      </c>
      <c r="E10">
        <v>0.84309999999999996</v>
      </c>
      <c r="F10">
        <f t="shared" si="4"/>
        <v>3</v>
      </c>
      <c r="I10" s="6">
        <v>39</v>
      </c>
      <c r="J10" s="6" t="s">
        <v>57</v>
      </c>
      <c r="K10" s="6" t="s">
        <v>58</v>
      </c>
      <c r="L10" s="6" t="s">
        <v>24</v>
      </c>
      <c r="M10" s="7">
        <v>43617</v>
      </c>
      <c r="N10" s="6">
        <v>190</v>
      </c>
      <c r="O10" s="6" t="s">
        <v>59</v>
      </c>
      <c r="P10" s="6" t="s">
        <v>39</v>
      </c>
      <c r="Q10" t="str">
        <f t="shared" si="5"/>
        <v>6'1</v>
      </c>
    </row>
    <row r="11" spans="1:20">
      <c r="A11" s="2" t="str">
        <f t="shared" si="0"/>
        <v>DE</v>
      </c>
      <c r="B11" s="4" t="str">
        <f t="shared" si="1"/>
        <v>Da'Quan Bowers</v>
      </c>
      <c r="C11" s="11">
        <f t="shared" si="2"/>
        <v>76</v>
      </c>
      <c r="D11">
        <f t="shared" si="3"/>
        <v>275</v>
      </c>
      <c r="E11">
        <v>0.99970000000000003</v>
      </c>
      <c r="F11">
        <f t="shared" si="4"/>
        <v>5</v>
      </c>
      <c r="I11" s="6">
        <v>93</v>
      </c>
      <c r="J11" s="5" t="s">
        <v>60</v>
      </c>
      <c r="K11" s="6" t="s">
        <v>44</v>
      </c>
      <c r="L11" s="6" t="s">
        <v>24</v>
      </c>
      <c r="M11" s="7">
        <v>43620</v>
      </c>
      <c r="N11" s="6">
        <v>275</v>
      </c>
      <c r="O11" s="6" t="s">
        <v>61</v>
      </c>
      <c r="P11" s="6" t="s">
        <v>39</v>
      </c>
      <c r="Q11" t="str">
        <f t="shared" si="5"/>
        <v>6'4</v>
      </c>
    </row>
    <row r="12" spans="1:20">
      <c r="A12" s="2" t="str">
        <f t="shared" si="0"/>
        <v>DE</v>
      </c>
      <c r="B12" s="4" t="str">
        <f t="shared" si="1"/>
        <v>Andre Branch</v>
      </c>
      <c r="C12" s="11">
        <f t="shared" si="2"/>
        <v>77</v>
      </c>
      <c r="D12">
        <f t="shared" si="3"/>
        <v>250</v>
      </c>
      <c r="E12">
        <v>0.81110000000000004</v>
      </c>
      <c r="F12">
        <f t="shared" si="4"/>
        <v>3</v>
      </c>
      <c r="I12" s="6">
        <v>40</v>
      </c>
      <c r="J12" s="5" t="s">
        <v>62</v>
      </c>
      <c r="K12" s="6" t="s">
        <v>44</v>
      </c>
      <c r="L12" s="6" t="s">
        <v>24</v>
      </c>
      <c r="M12" s="7">
        <v>43621</v>
      </c>
      <c r="N12" s="6">
        <v>250</v>
      </c>
      <c r="O12" s="6" t="s">
        <v>63</v>
      </c>
      <c r="P12" s="6" t="s">
        <v>39</v>
      </c>
      <c r="Q12" t="str">
        <f t="shared" si="5"/>
        <v>6'5</v>
      </c>
    </row>
    <row r="13" spans="1:20">
      <c r="A13" s="2" t="str">
        <f t="shared" si="0"/>
        <v>CB</v>
      </c>
      <c r="B13" s="4" t="str">
        <f t="shared" si="1"/>
        <v>Xavier Brewer</v>
      </c>
      <c r="C13" s="11">
        <f t="shared" si="2"/>
        <v>71</v>
      </c>
      <c r="D13">
        <f t="shared" si="3"/>
        <v>170</v>
      </c>
      <c r="E13">
        <v>0.93369999999999997</v>
      </c>
      <c r="F13">
        <f t="shared" si="4"/>
        <v>4</v>
      </c>
      <c r="I13" s="6">
        <v>37</v>
      </c>
      <c r="J13" s="6" t="s">
        <v>64</v>
      </c>
      <c r="K13" s="6" t="s">
        <v>65</v>
      </c>
      <c r="L13" s="6" t="s">
        <v>24</v>
      </c>
      <c r="M13" s="7">
        <v>43596</v>
      </c>
      <c r="N13" s="6">
        <v>170</v>
      </c>
      <c r="O13" s="6" t="s">
        <v>49</v>
      </c>
      <c r="P13" s="6" t="s">
        <v>39</v>
      </c>
      <c r="Q13" t="str">
        <f t="shared" si="5"/>
        <v>5'11</v>
      </c>
    </row>
    <row r="14" spans="1:20">
      <c r="A14" s="2" t="str">
        <f t="shared" si="0"/>
        <v>WR</v>
      </c>
      <c r="B14" s="4" t="str">
        <f t="shared" si="1"/>
        <v>Jaron Brown</v>
      </c>
      <c r="C14" s="11">
        <f t="shared" si="2"/>
        <v>74</v>
      </c>
      <c r="D14">
        <f t="shared" si="3"/>
        <v>190</v>
      </c>
      <c r="E14">
        <v>0.86219999999999997</v>
      </c>
      <c r="F14">
        <f t="shared" si="4"/>
        <v>3</v>
      </c>
      <c r="I14" s="6">
        <v>81</v>
      </c>
      <c r="J14" s="6" t="s">
        <v>66</v>
      </c>
      <c r="K14" s="6" t="s">
        <v>27</v>
      </c>
      <c r="L14" s="6" t="s">
        <v>24</v>
      </c>
      <c r="M14" s="7">
        <v>43618</v>
      </c>
      <c r="N14" s="6">
        <v>190</v>
      </c>
      <c r="O14" s="6" t="s">
        <v>51</v>
      </c>
      <c r="P14" s="6" t="s">
        <v>39</v>
      </c>
      <c r="Q14" t="str">
        <f t="shared" si="5"/>
        <v>6'2</v>
      </c>
    </row>
    <row r="15" spans="1:20">
      <c r="A15" s="2" t="str">
        <f t="shared" si="0"/>
        <v>S</v>
      </c>
      <c r="B15" s="4" t="str">
        <f t="shared" si="1"/>
        <v>Kantrell Brown</v>
      </c>
      <c r="C15" s="11">
        <f t="shared" si="2"/>
        <v>73</v>
      </c>
      <c r="D15">
        <f t="shared" si="3"/>
        <v>185</v>
      </c>
      <c r="E15">
        <v>0.5</v>
      </c>
      <c r="F15">
        <f t="shared" si="4"/>
        <v>2</v>
      </c>
      <c r="I15" s="6">
        <v>43</v>
      </c>
      <c r="J15" s="5" t="s">
        <v>67</v>
      </c>
      <c r="K15" s="6" t="s">
        <v>41</v>
      </c>
      <c r="L15" s="6" t="s">
        <v>24</v>
      </c>
      <c r="M15" s="8">
        <v>36678</v>
      </c>
      <c r="N15" s="6">
        <v>185</v>
      </c>
      <c r="O15" s="6" t="s">
        <v>68</v>
      </c>
      <c r="P15" s="6" t="s">
        <v>39</v>
      </c>
      <c r="Q15" t="str">
        <f t="shared" si="5"/>
        <v>6'1</v>
      </c>
    </row>
    <row r="16" spans="1:20">
      <c r="A16" s="2" t="str">
        <f t="shared" si="0"/>
        <v>DE</v>
      </c>
      <c r="B16" s="4" t="str">
        <f t="shared" si="1"/>
        <v>Kourtnei Brown</v>
      </c>
      <c r="C16" s="11">
        <f t="shared" si="2"/>
        <v>76</v>
      </c>
      <c r="D16">
        <f t="shared" si="3"/>
        <v>240</v>
      </c>
      <c r="E16">
        <v>0.86880000000000002</v>
      </c>
      <c r="F16">
        <f t="shared" si="4"/>
        <v>3</v>
      </c>
      <c r="I16" s="6">
        <v>90</v>
      </c>
      <c r="J16" s="5" t="s">
        <v>69</v>
      </c>
      <c r="K16" s="6" t="s">
        <v>44</v>
      </c>
      <c r="L16" s="6" t="s">
        <v>28</v>
      </c>
      <c r="M16" s="7">
        <v>43620</v>
      </c>
      <c r="N16" s="6">
        <v>240</v>
      </c>
      <c r="O16" s="6" t="s">
        <v>70</v>
      </c>
      <c r="P16" s="6" t="s">
        <v>39</v>
      </c>
      <c r="Q16" t="str">
        <f t="shared" si="5"/>
        <v>6'4</v>
      </c>
    </row>
    <row r="17" spans="1:17">
      <c r="A17" s="2" t="str">
        <f t="shared" si="0"/>
        <v>PK</v>
      </c>
      <c r="B17" s="4" t="str">
        <f t="shared" si="1"/>
        <v>Mark Buchholz</v>
      </c>
      <c r="C17" s="11">
        <f t="shared" si="2"/>
        <v>73</v>
      </c>
      <c r="D17">
        <f t="shared" si="3"/>
        <v>215</v>
      </c>
      <c r="E17">
        <v>0.5</v>
      </c>
      <c r="F17">
        <f t="shared" si="4"/>
        <v>2</v>
      </c>
      <c r="I17" s="6">
        <v>14</v>
      </c>
      <c r="J17" s="5" t="s">
        <v>71</v>
      </c>
      <c r="K17" s="6" t="s">
        <v>58</v>
      </c>
      <c r="L17" s="6" t="s">
        <v>23</v>
      </c>
      <c r="M17" s="8">
        <v>36678</v>
      </c>
      <c r="N17" s="6">
        <v>215</v>
      </c>
      <c r="O17" s="6" t="s">
        <v>72</v>
      </c>
      <c r="P17" s="6" t="s">
        <v>39</v>
      </c>
      <c r="Q17" t="str">
        <f t="shared" si="5"/>
        <v>6'1</v>
      </c>
    </row>
    <row r="18" spans="1:17">
      <c r="A18" s="2" t="str">
        <f t="shared" si="0"/>
        <v>CB</v>
      </c>
      <c r="B18" s="4" t="str">
        <f t="shared" si="1"/>
        <v>Crezdon Butler</v>
      </c>
      <c r="C18" s="11">
        <f t="shared" si="2"/>
        <v>73</v>
      </c>
      <c r="D18">
        <f t="shared" si="3"/>
        <v>185</v>
      </c>
      <c r="E18">
        <v>0.88129999999999997</v>
      </c>
      <c r="F18">
        <f t="shared" si="4"/>
        <v>3</v>
      </c>
      <c r="I18" s="6">
        <v>18</v>
      </c>
      <c r="J18" s="5" t="s">
        <v>73</v>
      </c>
      <c r="K18" s="6" t="s">
        <v>65</v>
      </c>
      <c r="L18" s="6" t="s">
        <v>26</v>
      </c>
      <c r="M18" s="8">
        <v>36678</v>
      </c>
      <c r="N18" s="6">
        <v>185</v>
      </c>
      <c r="O18" s="6" t="s">
        <v>74</v>
      </c>
      <c r="P18" s="6" t="s">
        <v>39</v>
      </c>
      <c r="Q18" t="str">
        <f t="shared" si="5"/>
        <v>6'1</v>
      </c>
    </row>
    <row r="19" spans="1:17">
      <c r="A19" s="2" t="str">
        <f t="shared" si="0"/>
        <v>LB</v>
      </c>
      <c r="B19" s="4" t="str">
        <f t="shared" si="1"/>
        <v>Jeremy Campbell</v>
      </c>
      <c r="C19" s="11">
        <f t="shared" si="2"/>
        <v>73</v>
      </c>
      <c r="D19">
        <f t="shared" si="3"/>
        <v>220</v>
      </c>
      <c r="E19">
        <v>0.83330000000000004</v>
      </c>
      <c r="F19">
        <f t="shared" si="4"/>
        <v>3</v>
      </c>
      <c r="I19" s="6">
        <v>48</v>
      </c>
      <c r="J19" s="5" t="s">
        <v>75</v>
      </c>
      <c r="K19" s="6" t="s">
        <v>32</v>
      </c>
      <c r="L19" s="6" t="s">
        <v>26</v>
      </c>
      <c r="M19" s="7">
        <v>43617</v>
      </c>
      <c r="N19" s="6">
        <v>220</v>
      </c>
      <c r="O19" s="6" t="s">
        <v>76</v>
      </c>
      <c r="P19" s="6" t="s">
        <v>39</v>
      </c>
      <c r="Q19" t="str">
        <f t="shared" si="5"/>
        <v>6'1</v>
      </c>
    </row>
    <row r="20" spans="1:17">
      <c r="A20" s="2" t="str">
        <f t="shared" si="0"/>
        <v>S</v>
      </c>
      <c r="B20" s="4" t="str">
        <f t="shared" si="1"/>
        <v>Sadat Chambers</v>
      </c>
      <c r="C20" s="11">
        <f t="shared" si="2"/>
        <v>71</v>
      </c>
      <c r="D20">
        <f t="shared" si="3"/>
        <v>190</v>
      </c>
      <c r="E20">
        <v>0.83330000000000004</v>
      </c>
      <c r="F20">
        <f t="shared" si="4"/>
        <v>3</v>
      </c>
      <c r="I20" s="6">
        <v>27</v>
      </c>
      <c r="J20" s="5" t="s">
        <v>77</v>
      </c>
      <c r="K20" s="6" t="s">
        <v>41</v>
      </c>
      <c r="L20" s="6" t="s">
        <v>26</v>
      </c>
      <c r="M20" s="7">
        <v>43596</v>
      </c>
      <c r="N20" s="6">
        <v>190</v>
      </c>
      <c r="O20" s="6" t="s">
        <v>78</v>
      </c>
      <c r="P20" s="6" t="s">
        <v>39</v>
      </c>
      <c r="Q20" t="str">
        <f t="shared" si="5"/>
        <v>5'11</v>
      </c>
    </row>
    <row r="21" spans="1:17">
      <c r="A21" s="2" t="str">
        <f t="shared" si="0"/>
        <v>CB</v>
      </c>
      <c r="B21" s="4" t="str">
        <f t="shared" si="1"/>
        <v>Chris Chancellor</v>
      </c>
      <c r="C21" s="11">
        <f t="shared" si="2"/>
        <v>70</v>
      </c>
      <c r="D21">
        <f t="shared" si="3"/>
        <v>165</v>
      </c>
      <c r="E21">
        <v>0.9</v>
      </c>
      <c r="F21">
        <f t="shared" si="4"/>
        <v>4</v>
      </c>
      <c r="I21" s="6">
        <v>38</v>
      </c>
      <c r="J21" s="5" t="s">
        <v>79</v>
      </c>
      <c r="K21" s="6" t="s">
        <v>65</v>
      </c>
      <c r="L21" s="6" t="s">
        <v>26</v>
      </c>
      <c r="M21" s="7">
        <v>43595</v>
      </c>
      <c r="N21" s="6">
        <v>165</v>
      </c>
      <c r="O21" s="6" t="s">
        <v>80</v>
      </c>
      <c r="P21" s="6" t="s">
        <v>39</v>
      </c>
      <c r="Q21" t="str">
        <f t="shared" si="5"/>
        <v>5'10</v>
      </c>
    </row>
    <row r="22" spans="1:17">
      <c r="A22" s="2" t="str">
        <f t="shared" si="0"/>
        <v>DT</v>
      </c>
      <c r="B22" s="4" t="str">
        <f t="shared" si="1"/>
        <v>Miguel Chavis</v>
      </c>
      <c r="C22" s="11">
        <f t="shared" si="2"/>
        <v>77</v>
      </c>
      <c r="D22">
        <f t="shared" si="3"/>
        <v>280</v>
      </c>
      <c r="E22">
        <v>0.87780000000000002</v>
      </c>
      <c r="F22">
        <f t="shared" si="4"/>
        <v>3</v>
      </c>
      <c r="I22" s="6">
        <v>89</v>
      </c>
      <c r="J22" s="5" t="s">
        <v>81</v>
      </c>
      <c r="K22" s="6" t="s">
        <v>82</v>
      </c>
      <c r="L22" s="6" t="s">
        <v>28</v>
      </c>
      <c r="M22" s="7">
        <v>43621</v>
      </c>
      <c r="N22" s="6">
        <v>280</v>
      </c>
      <c r="O22" s="6" t="s">
        <v>47</v>
      </c>
      <c r="P22" s="6" t="s">
        <v>39</v>
      </c>
      <c r="Q22" t="str">
        <f t="shared" si="5"/>
        <v>6'5</v>
      </c>
    </row>
    <row r="23" spans="1:17">
      <c r="A23" s="2" t="str">
        <f t="shared" si="0"/>
        <v>LB</v>
      </c>
      <c r="B23" s="4" t="str">
        <f t="shared" si="1"/>
        <v>Antonio Clay</v>
      </c>
      <c r="C23" s="11">
        <f t="shared" si="2"/>
        <v>73</v>
      </c>
      <c r="D23">
        <f t="shared" si="3"/>
        <v>230</v>
      </c>
      <c r="E23">
        <v>0.9</v>
      </c>
      <c r="F23">
        <f t="shared" si="4"/>
        <v>4</v>
      </c>
      <c r="I23" s="6">
        <v>43</v>
      </c>
      <c r="J23" s="6" t="s">
        <v>83</v>
      </c>
      <c r="K23" s="6" t="s">
        <v>32</v>
      </c>
      <c r="L23" s="6" t="s">
        <v>26</v>
      </c>
      <c r="M23" s="8">
        <v>36678</v>
      </c>
      <c r="N23" s="6">
        <v>230</v>
      </c>
      <c r="O23" s="6" t="s">
        <v>84</v>
      </c>
      <c r="P23" s="6" t="s">
        <v>39</v>
      </c>
      <c r="Q23" t="str">
        <f t="shared" si="5"/>
        <v>6'1</v>
      </c>
    </row>
    <row r="24" spans="1:17">
      <c r="A24" s="2" t="str">
        <f t="shared" si="0"/>
        <v>WR</v>
      </c>
      <c r="B24" s="4" t="str">
        <f t="shared" si="1"/>
        <v>Brandon Clear</v>
      </c>
      <c r="C24" s="11">
        <f t="shared" si="2"/>
        <v>77</v>
      </c>
      <c r="D24">
        <f t="shared" si="3"/>
        <v>205</v>
      </c>
      <c r="E24">
        <v>0.84030000000000005</v>
      </c>
      <c r="F24">
        <f t="shared" si="4"/>
        <v>3</v>
      </c>
      <c r="I24" s="6">
        <v>85</v>
      </c>
      <c r="J24" s="6" t="s">
        <v>85</v>
      </c>
      <c r="K24" s="6" t="s">
        <v>27</v>
      </c>
      <c r="L24" s="6" t="s">
        <v>24</v>
      </c>
      <c r="M24" s="7">
        <v>43621</v>
      </c>
      <c r="N24" s="6">
        <v>205</v>
      </c>
      <c r="O24" s="6" t="s">
        <v>86</v>
      </c>
      <c r="P24" s="6" t="s">
        <v>39</v>
      </c>
      <c r="Q24" t="str">
        <f t="shared" si="5"/>
        <v>6'5</v>
      </c>
    </row>
    <row r="25" spans="1:17">
      <c r="A25" s="2" t="str">
        <f t="shared" si="0"/>
        <v>DE</v>
      </c>
      <c r="B25" s="4" t="str">
        <f t="shared" si="1"/>
        <v>Byron Clear</v>
      </c>
      <c r="C25" s="11">
        <f t="shared" si="2"/>
        <v>77</v>
      </c>
      <c r="D25">
        <f t="shared" si="3"/>
        <v>225</v>
      </c>
      <c r="E25">
        <v>0.83540000000000003</v>
      </c>
      <c r="F25">
        <f t="shared" si="4"/>
        <v>3</v>
      </c>
      <c r="I25" s="6">
        <v>42</v>
      </c>
      <c r="J25" s="6" t="s">
        <v>87</v>
      </c>
      <c r="K25" s="6" t="s">
        <v>44</v>
      </c>
      <c r="L25" s="6" t="s">
        <v>24</v>
      </c>
      <c r="M25" s="7">
        <v>43621</v>
      </c>
      <c r="N25" s="6">
        <v>225</v>
      </c>
      <c r="O25" s="6" t="s">
        <v>86</v>
      </c>
      <c r="P25" s="6" t="s">
        <v>39</v>
      </c>
      <c r="Q25" t="str">
        <f t="shared" si="5"/>
        <v>6'5</v>
      </c>
    </row>
    <row r="26" spans="1:17">
      <c r="A26" s="2" t="str">
        <f t="shared" si="0"/>
        <v>S</v>
      </c>
      <c r="B26" s="4" t="str">
        <f t="shared" si="1"/>
        <v>Chris Clemons</v>
      </c>
      <c r="C26" s="11">
        <f t="shared" si="2"/>
        <v>73</v>
      </c>
      <c r="D26">
        <f t="shared" si="3"/>
        <v>210</v>
      </c>
      <c r="E26">
        <v>0.83330000000000004</v>
      </c>
      <c r="F26">
        <f t="shared" si="4"/>
        <v>3</v>
      </c>
      <c r="I26" s="6">
        <v>22</v>
      </c>
      <c r="J26" s="5" t="s">
        <v>88</v>
      </c>
      <c r="K26" s="6" t="s">
        <v>41</v>
      </c>
      <c r="L26" s="6" t="s">
        <v>23</v>
      </c>
      <c r="M26" s="7">
        <v>43617</v>
      </c>
      <c r="N26" s="6">
        <v>210</v>
      </c>
      <c r="O26" s="6" t="s">
        <v>89</v>
      </c>
      <c r="P26" s="6" t="s">
        <v>39</v>
      </c>
      <c r="Q26" t="str">
        <f t="shared" si="5"/>
        <v>6'1</v>
      </c>
    </row>
    <row r="27" spans="1:17">
      <c r="A27" s="2" t="str">
        <f t="shared" si="0"/>
        <v>OL</v>
      </c>
      <c r="B27" s="4" t="str">
        <f t="shared" si="1"/>
        <v>Mason Cloy</v>
      </c>
      <c r="C27" s="11">
        <f t="shared" si="2"/>
        <v>75</v>
      </c>
      <c r="D27">
        <f t="shared" si="3"/>
        <v>310</v>
      </c>
      <c r="E27">
        <v>0.87329999999999997</v>
      </c>
      <c r="F27">
        <f t="shared" si="4"/>
        <v>3</v>
      </c>
      <c r="I27" s="6">
        <v>62</v>
      </c>
      <c r="J27" s="6" t="s">
        <v>90</v>
      </c>
      <c r="K27" s="6" t="s">
        <v>30</v>
      </c>
      <c r="L27" s="6" t="s">
        <v>24</v>
      </c>
      <c r="M27" s="7">
        <v>43619</v>
      </c>
      <c r="N27" s="6">
        <v>310</v>
      </c>
      <c r="O27" s="6" t="s">
        <v>91</v>
      </c>
      <c r="P27" s="6" t="s">
        <v>39</v>
      </c>
      <c r="Q27" t="str">
        <f t="shared" si="5"/>
        <v>6'3</v>
      </c>
    </row>
    <row r="28" spans="1:17">
      <c r="A28" s="2" t="str">
        <f t="shared" si="0"/>
        <v>LB</v>
      </c>
      <c r="B28" s="4" t="str">
        <f t="shared" si="1"/>
        <v>Kavell Conner</v>
      </c>
      <c r="C28" s="11">
        <f t="shared" si="2"/>
        <v>73</v>
      </c>
      <c r="D28">
        <f t="shared" si="3"/>
        <v>225</v>
      </c>
      <c r="E28">
        <v>0.74439999999999995</v>
      </c>
      <c r="F28">
        <f t="shared" si="4"/>
        <v>2</v>
      </c>
      <c r="I28" s="6">
        <v>33</v>
      </c>
      <c r="J28" s="5" t="s">
        <v>92</v>
      </c>
      <c r="K28" s="6" t="s">
        <v>32</v>
      </c>
      <c r="L28" s="6" t="s">
        <v>26</v>
      </c>
      <c r="M28" s="7">
        <v>43617</v>
      </c>
      <c r="N28" s="6">
        <v>225</v>
      </c>
      <c r="O28" s="6" t="s">
        <v>63</v>
      </c>
      <c r="P28" s="6" t="s">
        <v>39</v>
      </c>
      <c r="Q28" t="str">
        <f t="shared" si="5"/>
        <v>6'1</v>
      </c>
    </row>
    <row r="29" spans="1:17">
      <c r="A29" s="2" t="str">
        <f t="shared" si="0"/>
        <v>LB</v>
      </c>
      <c r="B29" s="4" t="str">
        <f t="shared" si="1"/>
        <v>Scotty Cooper</v>
      </c>
      <c r="C29" s="11">
        <f t="shared" si="2"/>
        <v>73</v>
      </c>
      <c r="D29">
        <f t="shared" si="3"/>
        <v>215</v>
      </c>
      <c r="E29">
        <v>0.93700000000000006</v>
      </c>
      <c r="F29">
        <f t="shared" si="4"/>
        <v>4</v>
      </c>
      <c r="I29" s="6">
        <v>44</v>
      </c>
      <c r="J29" s="5" t="s">
        <v>93</v>
      </c>
      <c r="K29" s="6" t="s">
        <v>32</v>
      </c>
      <c r="L29" s="6" t="s">
        <v>28</v>
      </c>
      <c r="M29" s="7">
        <v>43617</v>
      </c>
      <c r="N29" s="6">
        <v>215</v>
      </c>
      <c r="O29" s="6" t="s">
        <v>94</v>
      </c>
      <c r="P29" s="6" t="s">
        <v>39</v>
      </c>
      <c r="Q29" t="str">
        <f t="shared" si="5"/>
        <v>6'1</v>
      </c>
    </row>
    <row r="30" spans="1:17">
      <c r="A30" s="2" t="str">
        <f t="shared" si="0"/>
        <v>DT</v>
      </c>
      <c r="B30" s="4" t="str">
        <f t="shared" si="1"/>
        <v>Jamie Cumbie</v>
      </c>
      <c r="C30" s="11">
        <f t="shared" si="2"/>
        <v>79</v>
      </c>
      <c r="D30">
        <f t="shared" si="3"/>
        <v>270</v>
      </c>
      <c r="E30">
        <v>0.94669999999999999</v>
      </c>
      <c r="F30">
        <f t="shared" si="4"/>
        <v>4</v>
      </c>
      <c r="I30" s="6">
        <v>8</v>
      </c>
      <c r="J30" s="5" t="s">
        <v>95</v>
      </c>
      <c r="K30" s="6" t="s">
        <v>82</v>
      </c>
      <c r="L30" s="6" t="s">
        <v>26</v>
      </c>
      <c r="M30" s="7">
        <v>43623</v>
      </c>
      <c r="N30" s="6">
        <v>270</v>
      </c>
      <c r="O30" s="6" t="s">
        <v>96</v>
      </c>
      <c r="P30" s="6" t="s">
        <v>39</v>
      </c>
      <c r="Q30" t="str">
        <f t="shared" si="5"/>
        <v>6'7</v>
      </c>
    </row>
    <row r="31" spans="1:17">
      <c r="A31" s="2" t="str">
        <f t="shared" si="0"/>
        <v>RB</v>
      </c>
      <c r="B31" s="4" t="str">
        <f t="shared" si="1"/>
        <v>James Davis</v>
      </c>
      <c r="C31" s="11">
        <f t="shared" si="2"/>
        <v>71</v>
      </c>
      <c r="D31">
        <f t="shared" si="3"/>
        <v>215</v>
      </c>
      <c r="E31">
        <v>0.94179999999999997</v>
      </c>
      <c r="F31">
        <f t="shared" si="4"/>
        <v>4</v>
      </c>
      <c r="I31" s="6">
        <v>1</v>
      </c>
      <c r="J31" s="5" t="s">
        <v>97</v>
      </c>
      <c r="K31" s="6" t="s">
        <v>25</v>
      </c>
      <c r="L31" s="6" t="s">
        <v>23</v>
      </c>
      <c r="M31" s="7">
        <v>43596</v>
      </c>
      <c r="N31" s="6">
        <v>215</v>
      </c>
      <c r="O31" s="6" t="s">
        <v>98</v>
      </c>
      <c r="P31" s="6" t="s">
        <v>39</v>
      </c>
      <c r="Q31" t="str">
        <f t="shared" si="5"/>
        <v>5'11</v>
      </c>
    </row>
    <row r="32" spans="1:17">
      <c r="A32" s="2" t="str">
        <f t="shared" si="0"/>
        <v>WR</v>
      </c>
      <c r="B32" s="4" t="str">
        <f t="shared" si="1"/>
        <v>Kyle Davisson</v>
      </c>
      <c r="C32" s="11">
        <f t="shared" si="2"/>
        <v>73</v>
      </c>
      <c r="D32">
        <f t="shared" si="3"/>
        <v>200</v>
      </c>
      <c r="E32">
        <v>0.5</v>
      </c>
      <c r="F32">
        <f t="shared" si="4"/>
        <v>2</v>
      </c>
      <c r="I32" s="6">
        <v>16</v>
      </c>
      <c r="J32" s="5" t="s">
        <v>99</v>
      </c>
      <c r="K32" s="6" t="s">
        <v>27</v>
      </c>
      <c r="L32" s="6" t="s">
        <v>23</v>
      </c>
      <c r="M32" s="8">
        <v>36678</v>
      </c>
      <c r="N32" s="6">
        <v>200</v>
      </c>
      <c r="O32" s="6" t="s">
        <v>72</v>
      </c>
      <c r="P32" s="6" t="s">
        <v>39</v>
      </c>
      <c r="Q32" t="str">
        <f t="shared" si="5"/>
        <v>6'1</v>
      </c>
    </row>
    <row r="33" spans="1:17">
      <c r="A33" s="2" t="str">
        <f t="shared" si="0"/>
        <v>FB</v>
      </c>
      <c r="B33" s="4" t="str">
        <f t="shared" si="1"/>
        <v>Chad Diehl</v>
      </c>
      <c r="C33" s="11">
        <f t="shared" si="2"/>
        <v>74</v>
      </c>
      <c r="D33">
        <f t="shared" si="3"/>
        <v>250</v>
      </c>
      <c r="E33">
        <v>0.82599999999999996</v>
      </c>
      <c r="F33">
        <f t="shared" si="4"/>
        <v>3</v>
      </c>
      <c r="I33" s="6">
        <v>30</v>
      </c>
      <c r="J33" s="5" t="s">
        <v>100</v>
      </c>
      <c r="K33" s="6" t="s">
        <v>101</v>
      </c>
      <c r="L33" s="6" t="s">
        <v>24</v>
      </c>
      <c r="M33" s="7">
        <v>43618</v>
      </c>
      <c r="N33" s="6">
        <v>250</v>
      </c>
      <c r="O33" s="6" t="s">
        <v>102</v>
      </c>
      <c r="P33" s="6" t="s">
        <v>39</v>
      </c>
      <c r="Q33" t="str">
        <f t="shared" si="5"/>
        <v>6'2</v>
      </c>
    </row>
    <row r="34" spans="1:17">
      <c r="A34" s="2" t="str">
        <f t="shared" ref="A34:A65" si="6">K34</f>
        <v>WR</v>
      </c>
      <c r="B34" s="4" t="str">
        <f t="shared" ref="B34:B65" si="7">TRIM(MID($J34,FIND(", ",$J34,1)+1,100))&amp;" "&amp;LEFT($J34,FIND(",",$J34,1)-1)</f>
        <v>Xavier Dye</v>
      </c>
      <c r="C34" s="11">
        <f t="shared" ref="C34:C65" si="8">CONVERT(LEFT(Q34,FIND("'",Q34)-1),"ft","in")+SUBSTITUTE(RIGHT(Q34,LEN(Q34)-FIND("'",Q34)),"""","")</f>
        <v>77</v>
      </c>
      <c r="D34">
        <f t="shared" ref="D34:D65" si="9">N34</f>
        <v>210</v>
      </c>
      <c r="E34">
        <v>0.5</v>
      </c>
      <c r="F34">
        <f t="shared" ref="F34:F65" si="10">IF(E34&gt;=0.98,5,IF(E34&gt;=0.9,4,IF(E34&gt;=0.8,3,IF(E34="NA",2,2))))</f>
        <v>2</v>
      </c>
      <c r="I34" s="6">
        <v>21</v>
      </c>
      <c r="J34" s="5" t="s">
        <v>103</v>
      </c>
      <c r="K34" s="6" t="s">
        <v>27</v>
      </c>
      <c r="L34" s="6" t="s">
        <v>28</v>
      </c>
      <c r="M34" s="7">
        <v>43621</v>
      </c>
      <c r="N34" s="6">
        <v>210</v>
      </c>
      <c r="O34" s="6" t="s">
        <v>38</v>
      </c>
      <c r="P34" s="6" t="s">
        <v>39</v>
      </c>
      <c r="Q34" t="str">
        <f t="shared" si="5"/>
        <v>6'5</v>
      </c>
    </row>
    <row r="35" spans="1:17">
      <c r="A35" s="2" t="str">
        <f t="shared" si="6"/>
        <v>PK</v>
      </c>
      <c r="B35" s="4" t="str">
        <f t="shared" si="7"/>
        <v>John Early</v>
      </c>
      <c r="C35" s="11">
        <f t="shared" si="8"/>
        <v>69</v>
      </c>
      <c r="D35">
        <f t="shared" si="9"/>
        <v>175</v>
      </c>
      <c r="E35">
        <v>0.5</v>
      </c>
      <c r="F35">
        <f t="shared" si="10"/>
        <v>2</v>
      </c>
      <c r="I35" s="6">
        <v>92</v>
      </c>
      <c r="J35" s="6" t="s">
        <v>104</v>
      </c>
      <c r="K35" s="6" t="s">
        <v>58</v>
      </c>
      <c r="L35" s="6" t="s">
        <v>23</v>
      </c>
      <c r="M35" s="7">
        <v>43594</v>
      </c>
      <c r="N35" s="6">
        <v>175</v>
      </c>
      <c r="O35" s="6" t="s">
        <v>105</v>
      </c>
      <c r="P35" s="6" t="s">
        <v>39</v>
      </c>
      <c r="Q35" t="str">
        <f t="shared" si="5"/>
        <v>5'9</v>
      </c>
    </row>
    <row r="36" spans="1:17">
      <c r="A36" s="2" t="str">
        <f t="shared" si="6"/>
        <v>RB</v>
      </c>
      <c r="B36" s="4" t="str">
        <f t="shared" si="7"/>
        <v>Andre Ellington</v>
      </c>
      <c r="C36" s="11">
        <f t="shared" si="8"/>
        <v>70</v>
      </c>
      <c r="D36">
        <f t="shared" si="9"/>
        <v>170</v>
      </c>
      <c r="E36">
        <v>0.94710000000000005</v>
      </c>
      <c r="F36">
        <f t="shared" si="10"/>
        <v>4</v>
      </c>
      <c r="I36" s="6">
        <v>23</v>
      </c>
      <c r="J36" s="6" t="s">
        <v>106</v>
      </c>
      <c r="K36" s="6" t="s">
        <v>25</v>
      </c>
      <c r="L36" s="6" t="s">
        <v>24</v>
      </c>
      <c r="M36" s="7">
        <v>43595</v>
      </c>
      <c r="N36" s="6">
        <v>170</v>
      </c>
      <c r="O36" s="6" t="s">
        <v>107</v>
      </c>
      <c r="P36" s="6" t="s">
        <v>39</v>
      </c>
      <c r="Q36" t="str">
        <f t="shared" si="5"/>
        <v>5'10</v>
      </c>
    </row>
    <row r="37" spans="1:17">
      <c r="A37" s="2" t="str">
        <f t="shared" si="6"/>
        <v>WR</v>
      </c>
      <c r="B37" s="4" t="str">
        <f t="shared" si="7"/>
        <v>Nelson Faerber</v>
      </c>
      <c r="C37" s="11">
        <f t="shared" si="8"/>
        <v>71</v>
      </c>
      <c r="D37">
        <f t="shared" si="9"/>
        <v>185</v>
      </c>
      <c r="E37">
        <v>0.5</v>
      </c>
      <c r="F37">
        <f t="shared" si="10"/>
        <v>2</v>
      </c>
      <c r="I37" s="6">
        <v>83</v>
      </c>
      <c r="J37" s="5" t="s">
        <v>108</v>
      </c>
      <c r="K37" s="6" t="s">
        <v>27</v>
      </c>
      <c r="L37" s="6" t="s">
        <v>23</v>
      </c>
      <c r="M37" s="7">
        <v>43596</v>
      </c>
      <c r="N37" s="6">
        <v>185</v>
      </c>
      <c r="O37" s="6" t="s">
        <v>109</v>
      </c>
      <c r="P37" s="6" t="s">
        <v>39</v>
      </c>
      <c r="Q37" t="str">
        <f t="shared" si="5"/>
        <v>5'11</v>
      </c>
    </row>
    <row r="38" spans="1:17">
      <c r="A38" s="2" t="str">
        <f t="shared" si="6"/>
        <v>WR</v>
      </c>
      <c r="B38" s="4" t="str">
        <f t="shared" si="7"/>
        <v>Brandon Ford</v>
      </c>
      <c r="C38" s="11">
        <f t="shared" si="8"/>
        <v>76</v>
      </c>
      <c r="D38">
        <f t="shared" si="9"/>
        <v>210</v>
      </c>
      <c r="E38">
        <v>0.86939999999999995</v>
      </c>
      <c r="F38">
        <f t="shared" si="10"/>
        <v>3</v>
      </c>
      <c r="I38" s="6">
        <v>84</v>
      </c>
      <c r="J38" s="6" t="s">
        <v>110</v>
      </c>
      <c r="K38" s="6" t="s">
        <v>27</v>
      </c>
      <c r="L38" s="6" t="s">
        <v>24</v>
      </c>
      <c r="M38" s="7">
        <v>43620</v>
      </c>
      <c r="N38" s="6">
        <v>210</v>
      </c>
      <c r="O38" s="6" t="s">
        <v>111</v>
      </c>
      <c r="P38" s="6" t="s">
        <v>39</v>
      </c>
      <c r="Q38" t="str">
        <f t="shared" si="5"/>
        <v>6'4</v>
      </c>
    </row>
    <row r="39" spans="1:17">
      <c r="A39" s="2" t="str">
        <f t="shared" si="6"/>
        <v>WR</v>
      </c>
      <c r="B39" s="4" t="str">
        <f t="shared" si="7"/>
        <v>Jacoby Ford</v>
      </c>
      <c r="C39" s="11">
        <f t="shared" si="8"/>
        <v>70</v>
      </c>
      <c r="D39">
        <f t="shared" si="9"/>
        <v>185</v>
      </c>
      <c r="E39">
        <v>0.9</v>
      </c>
      <c r="F39">
        <f t="shared" si="10"/>
        <v>4</v>
      </c>
      <c r="I39" s="6">
        <v>6</v>
      </c>
      <c r="J39" s="5" t="s">
        <v>112</v>
      </c>
      <c r="K39" s="6" t="s">
        <v>27</v>
      </c>
      <c r="L39" s="6" t="s">
        <v>26</v>
      </c>
      <c r="M39" s="7">
        <v>43595</v>
      </c>
      <c r="N39" s="6">
        <v>185</v>
      </c>
      <c r="O39" s="6" t="s">
        <v>113</v>
      </c>
      <c r="P39" s="6" t="s">
        <v>39</v>
      </c>
      <c r="Q39" t="str">
        <f t="shared" si="5"/>
        <v>5'10</v>
      </c>
    </row>
    <row r="40" spans="1:17">
      <c r="A40" s="2" t="str">
        <f t="shared" si="6"/>
        <v>OG</v>
      </c>
      <c r="B40" s="4" t="str">
        <f t="shared" si="7"/>
        <v>Dalton Freeman</v>
      </c>
      <c r="C40" s="11">
        <f t="shared" si="8"/>
        <v>76</v>
      </c>
      <c r="D40">
        <f t="shared" si="9"/>
        <v>270</v>
      </c>
      <c r="E40">
        <v>0.89170000000000005</v>
      </c>
      <c r="F40">
        <f t="shared" si="10"/>
        <v>3</v>
      </c>
      <c r="I40" s="6">
        <v>56</v>
      </c>
      <c r="J40" s="6" t="s">
        <v>114</v>
      </c>
      <c r="K40" s="6" t="s">
        <v>37</v>
      </c>
      <c r="L40" s="6" t="s">
        <v>24</v>
      </c>
      <c r="M40" s="7">
        <v>43620</v>
      </c>
      <c r="N40" s="6">
        <v>270</v>
      </c>
      <c r="O40" s="6" t="s">
        <v>115</v>
      </c>
      <c r="P40" s="6" t="s">
        <v>39</v>
      </c>
      <c r="Q40" t="str">
        <f t="shared" si="5"/>
        <v>6'4</v>
      </c>
    </row>
    <row r="41" spans="1:17">
      <c r="A41" s="2" t="str">
        <f t="shared" si="6"/>
        <v>TE</v>
      </c>
      <c r="B41" s="4" t="str">
        <f t="shared" si="7"/>
        <v>Gray Gardner</v>
      </c>
      <c r="C41" s="11">
        <f t="shared" si="8"/>
        <v>74</v>
      </c>
      <c r="D41">
        <f t="shared" si="9"/>
        <v>220</v>
      </c>
      <c r="E41">
        <v>0.5</v>
      </c>
      <c r="F41">
        <f t="shared" si="10"/>
        <v>2</v>
      </c>
      <c r="I41" s="6">
        <v>91</v>
      </c>
      <c r="J41" s="6" t="s">
        <v>116</v>
      </c>
      <c r="K41" s="6" t="s">
        <v>29</v>
      </c>
      <c r="L41" s="6" t="s">
        <v>24</v>
      </c>
      <c r="M41" s="7">
        <v>43618</v>
      </c>
      <c r="N41" s="6">
        <v>220</v>
      </c>
      <c r="O41" s="6" t="s">
        <v>54</v>
      </c>
      <c r="P41" s="6" t="s">
        <v>39</v>
      </c>
      <c r="Q41" t="str">
        <f t="shared" si="5"/>
        <v>6'2</v>
      </c>
    </row>
    <row r="42" spans="1:17">
      <c r="A42" s="2" t="str">
        <f t="shared" si="6"/>
        <v>CB</v>
      </c>
      <c r="B42" s="4" t="str">
        <f t="shared" si="7"/>
        <v>Marcus Gilchrist</v>
      </c>
      <c r="C42" s="11">
        <f t="shared" si="8"/>
        <v>71</v>
      </c>
      <c r="D42">
        <f t="shared" si="9"/>
        <v>185</v>
      </c>
      <c r="E42">
        <v>0.95960000000000001</v>
      </c>
      <c r="F42">
        <f t="shared" si="10"/>
        <v>4</v>
      </c>
      <c r="I42" s="6">
        <v>12</v>
      </c>
      <c r="J42" s="5" t="s">
        <v>117</v>
      </c>
      <c r="K42" s="6" t="s">
        <v>65</v>
      </c>
      <c r="L42" s="6" t="s">
        <v>28</v>
      </c>
      <c r="M42" s="7">
        <v>43596</v>
      </c>
      <c r="N42" s="6">
        <v>185</v>
      </c>
      <c r="O42" s="6" t="s">
        <v>118</v>
      </c>
      <c r="P42" s="6" t="s">
        <v>39</v>
      </c>
      <c r="Q42" t="str">
        <f t="shared" si="5"/>
        <v>5'11</v>
      </c>
    </row>
    <row r="43" spans="1:17">
      <c r="A43" s="2" t="str">
        <f t="shared" si="6"/>
        <v>OG</v>
      </c>
      <c r="B43" s="4" t="str">
        <f t="shared" si="7"/>
        <v>Jamarcus Grant</v>
      </c>
      <c r="C43" s="11">
        <f t="shared" si="8"/>
        <v>76</v>
      </c>
      <c r="D43">
        <f t="shared" si="9"/>
        <v>315</v>
      </c>
      <c r="E43">
        <v>0.85560000000000003</v>
      </c>
      <c r="F43">
        <f t="shared" si="10"/>
        <v>3</v>
      </c>
      <c r="I43" s="6">
        <v>70</v>
      </c>
      <c r="J43" s="6" t="s">
        <v>119</v>
      </c>
      <c r="K43" s="6" t="s">
        <v>37</v>
      </c>
      <c r="L43" s="6" t="s">
        <v>26</v>
      </c>
      <c r="M43" s="7">
        <v>43620</v>
      </c>
      <c r="N43" s="6">
        <v>315</v>
      </c>
      <c r="O43" s="6" t="s">
        <v>120</v>
      </c>
      <c r="P43" s="6" t="s">
        <v>39</v>
      </c>
      <c r="Q43" t="str">
        <f t="shared" si="5"/>
        <v>6'4</v>
      </c>
    </row>
    <row r="44" spans="1:17">
      <c r="A44" s="2" t="str">
        <f t="shared" si="6"/>
        <v>WR</v>
      </c>
      <c r="B44" s="4" t="str">
        <f t="shared" si="7"/>
        <v>Tyler Grisham</v>
      </c>
      <c r="C44" s="11">
        <f t="shared" si="8"/>
        <v>71</v>
      </c>
      <c r="D44">
        <f t="shared" si="9"/>
        <v>180</v>
      </c>
      <c r="E44">
        <v>0.81110000000000004</v>
      </c>
      <c r="F44">
        <f t="shared" si="10"/>
        <v>3</v>
      </c>
      <c r="I44" s="6">
        <v>13</v>
      </c>
      <c r="J44" s="5" t="s">
        <v>121</v>
      </c>
      <c r="K44" s="6" t="s">
        <v>27</v>
      </c>
      <c r="L44" s="6" t="s">
        <v>23</v>
      </c>
      <c r="M44" s="7">
        <v>43596</v>
      </c>
      <c r="N44" s="6">
        <v>180</v>
      </c>
      <c r="O44" s="6" t="s">
        <v>122</v>
      </c>
      <c r="P44" s="6" t="s">
        <v>39</v>
      </c>
      <c r="Q44" t="str">
        <f t="shared" si="5"/>
        <v>5'11</v>
      </c>
    </row>
    <row r="45" spans="1:17">
      <c r="A45" s="2" t="str">
        <f t="shared" si="6"/>
        <v>OT</v>
      </c>
      <c r="B45" s="4" t="str">
        <f t="shared" si="7"/>
        <v>Chris Hairston</v>
      </c>
      <c r="C45" s="11">
        <f t="shared" si="8"/>
        <v>78</v>
      </c>
      <c r="D45">
        <f t="shared" si="9"/>
        <v>320</v>
      </c>
      <c r="E45">
        <v>0.83330000000000004</v>
      </c>
      <c r="F45">
        <f t="shared" si="10"/>
        <v>3</v>
      </c>
      <c r="I45" s="6">
        <v>61</v>
      </c>
      <c r="J45" s="5" t="s">
        <v>123</v>
      </c>
      <c r="K45" s="6" t="s">
        <v>124</v>
      </c>
      <c r="L45" s="6" t="s">
        <v>28</v>
      </c>
      <c r="M45" s="7">
        <v>43622</v>
      </c>
      <c r="N45" s="6">
        <v>320</v>
      </c>
      <c r="O45" s="6" t="s">
        <v>125</v>
      </c>
      <c r="P45" s="6" t="s">
        <v>39</v>
      </c>
      <c r="Q45" t="str">
        <f t="shared" si="5"/>
        <v>6'6</v>
      </c>
    </row>
    <row r="46" spans="1:17">
      <c r="A46" s="2" t="str">
        <f t="shared" si="6"/>
        <v>S</v>
      </c>
      <c r="B46" s="4" t="str">
        <f t="shared" si="7"/>
        <v>Rashard Hall</v>
      </c>
      <c r="C46" s="11">
        <f t="shared" si="8"/>
        <v>73</v>
      </c>
      <c r="D46">
        <f t="shared" si="9"/>
        <v>190</v>
      </c>
      <c r="E46">
        <v>0.87009999999999998</v>
      </c>
      <c r="F46">
        <f t="shared" si="10"/>
        <v>3</v>
      </c>
      <c r="I46" s="6">
        <v>31</v>
      </c>
      <c r="J46" s="6" t="s">
        <v>126</v>
      </c>
      <c r="K46" s="6" t="s">
        <v>41</v>
      </c>
      <c r="L46" s="6" t="s">
        <v>24</v>
      </c>
      <c r="M46" s="7">
        <v>43617</v>
      </c>
      <c r="N46" s="6">
        <v>190</v>
      </c>
      <c r="O46" s="6" t="s">
        <v>127</v>
      </c>
      <c r="P46" s="6" t="s">
        <v>39</v>
      </c>
      <c r="Q46" t="str">
        <f t="shared" si="5"/>
        <v>6'1</v>
      </c>
    </row>
    <row r="47" spans="1:17">
      <c r="A47" s="2" t="str">
        <f t="shared" si="6"/>
        <v>S</v>
      </c>
      <c r="B47" s="4" t="str">
        <f t="shared" si="7"/>
        <v>Michael Hamlin</v>
      </c>
      <c r="C47" s="11">
        <f t="shared" si="8"/>
        <v>75</v>
      </c>
      <c r="D47">
        <f t="shared" si="9"/>
        <v>205</v>
      </c>
      <c r="E47">
        <v>0.83330000000000004</v>
      </c>
      <c r="F47">
        <f t="shared" si="10"/>
        <v>3</v>
      </c>
      <c r="I47" s="6">
        <v>25</v>
      </c>
      <c r="J47" s="5" t="s">
        <v>128</v>
      </c>
      <c r="K47" s="6" t="s">
        <v>41</v>
      </c>
      <c r="L47" s="6" t="s">
        <v>23</v>
      </c>
      <c r="M47" s="7">
        <v>43619</v>
      </c>
      <c r="N47" s="6">
        <v>205</v>
      </c>
      <c r="O47" s="6" t="s">
        <v>129</v>
      </c>
      <c r="P47" s="6" t="s">
        <v>39</v>
      </c>
      <c r="Q47" t="str">
        <f t="shared" si="5"/>
        <v>6'3</v>
      </c>
    </row>
    <row r="48" spans="1:17">
      <c r="A48" s="2" t="str">
        <f t="shared" si="6"/>
        <v>QB</v>
      </c>
      <c r="B48" s="4" t="str">
        <f t="shared" si="7"/>
        <v>Cullen Harper</v>
      </c>
      <c r="C48" s="11">
        <f t="shared" si="8"/>
        <v>76</v>
      </c>
      <c r="D48">
        <f t="shared" si="9"/>
        <v>225</v>
      </c>
      <c r="E48">
        <v>0.83330000000000004</v>
      </c>
      <c r="F48">
        <f t="shared" si="10"/>
        <v>3</v>
      </c>
      <c r="I48" s="6">
        <v>10</v>
      </c>
      <c r="J48" s="5" t="s">
        <v>130</v>
      </c>
      <c r="K48" s="6" t="s">
        <v>5</v>
      </c>
      <c r="L48" s="6" t="s">
        <v>23</v>
      </c>
      <c r="M48" s="7">
        <v>43620</v>
      </c>
      <c r="N48" s="6">
        <v>225</v>
      </c>
      <c r="O48" s="6" t="s">
        <v>72</v>
      </c>
      <c r="P48" s="6" t="s">
        <v>39</v>
      </c>
      <c r="Q48" t="str">
        <f t="shared" si="5"/>
        <v>6'4</v>
      </c>
    </row>
    <row r="49" spans="1:17">
      <c r="A49" s="2" t="str">
        <f t="shared" si="6"/>
        <v>RB</v>
      </c>
      <c r="B49" s="4" t="str">
        <f t="shared" si="7"/>
        <v>Jamie Harper</v>
      </c>
      <c r="C49" s="11">
        <f t="shared" si="8"/>
        <v>71</v>
      </c>
      <c r="D49">
        <f t="shared" si="9"/>
        <v>235</v>
      </c>
      <c r="E49">
        <v>0.97840000000000005</v>
      </c>
      <c r="F49">
        <f t="shared" si="10"/>
        <v>4</v>
      </c>
      <c r="I49" s="6">
        <v>8</v>
      </c>
      <c r="J49" s="5" t="s">
        <v>131</v>
      </c>
      <c r="K49" s="6" t="s">
        <v>25</v>
      </c>
      <c r="L49" s="6" t="s">
        <v>24</v>
      </c>
      <c r="M49" s="7">
        <v>43596</v>
      </c>
      <c r="N49" s="6">
        <v>235</v>
      </c>
      <c r="O49" s="6" t="s">
        <v>49</v>
      </c>
      <c r="P49" s="6" t="s">
        <v>39</v>
      </c>
      <c r="Q49" t="str">
        <f t="shared" si="5"/>
        <v>5'11</v>
      </c>
    </row>
    <row r="50" spans="1:17">
      <c r="A50" s="2" t="str">
        <f t="shared" si="6"/>
        <v>LB</v>
      </c>
      <c r="B50" s="4" t="str">
        <f t="shared" si="7"/>
        <v>Brock Henderson</v>
      </c>
      <c r="C50" s="11">
        <f t="shared" si="8"/>
        <v>73</v>
      </c>
      <c r="D50">
        <f t="shared" si="9"/>
        <v>205</v>
      </c>
      <c r="E50">
        <v>0.5</v>
      </c>
      <c r="F50">
        <f t="shared" si="10"/>
        <v>2</v>
      </c>
      <c r="I50" s="6">
        <v>54</v>
      </c>
      <c r="J50" s="6" t="s">
        <v>132</v>
      </c>
      <c r="K50" s="6" t="s">
        <v>32</v>
      </c>
      <c r="L50" s="6" t="s">
        <v>28</v>
      </c>
      <c r="M50" s="7">
        <v>43617</v>
      </c>
      <c r="N50" s="6">
        <v>205</v>
      </c>
      <c r="O50" s="6" t="s">
        <v>133</v>
      </c>
      <c r="P50" s="6" t="s">
        <v>39</v>
      </c>
      <c r="Q50" t="str">
        <f t="shared" si="5"/>
        <v>6'1</v>
      </c>
    </row>
    <row r="51" spans="1:17">
      <c r="A51" s="2" t="str">
        <f t="shared" si="6"/>
        <v>WR</v>
      </c>
      <c r="B51" s="4" t="str">
        <f t="shared" si="7"/>
        <v>Brian Hill</v>
      </c>
      <c r="C51" s="11">
        <f t="shared" si="8"/>
        <v>74</v>
      </c>
      <c r="D51">
        <f t="shared" si="9"/>
        <v>175</v>
      </c>
      <c r="E51">
        <v>0.5</v>
      </c>
      <c r="F51">
        <f t="shared" si="10"/>
        <v>2</v>
      </c>
      <c r="I51" s="6">
        <v>89</v>
      </c>
      <c r="J51" s="6" t="s">
        <v>134</v>
      </c>
      <c r="K51" s="6" t="s">
        <v>27</v>
      </c>
      <c r="L51" s="6" t="s">
        <v>26</v>
      </c>
      <c r="M51" s="7">
        <v>43618</v>
      </c>
      <c r="N51" s="6">
        <v>175</v>
      </c>
      <c r="O51" s="6" t="s">
        <v>135</v>
      </c>
      <c r="P51" s="6" t="s">
        <v>39</v>
      </c>
      <c r="Q51" t="str">
        <f t="shared" si="5"/>
        <v>6'2</v>
      </c>
    </row>
    <row r="52" spans="1:17">
      <c r="A52" s="2" t="str">
        <f t="shared" si="6"/>
        <v>OL</v>
      </c>
      <c r="B52" s="4" t="str">
        <f t="shared" si="7"/>
        <v>Barry Humphries</v>
      </c>
      <c r="C52" s="11">
        <f t="shared" si="8"/>
        <v>74</v>
      </c>
      <c r="D52">
        <f t="shared" si="9"/>
        <v>300</v>
      </c>
      <c r="E52">
        <v>0.87780000000000002</v>
      </c>
      <c r="F52">
        <f t="shared" si="10"/>
        <v>3</v>
      </c>
      <c r="I52" s="6">
        <v>71</v>
      </c>
      <c r="J52" s="6" t="s">
        <v>136</v>
      </c>
      <c r="K52" s="6" t="s">
        <v>30</v>
      </c>
      <c r="L52" s="6" t="s">
        <v>26</v>
      </c>
      <c r="M52" s="7">
        <v>43618</v>
      </c>
      <c r="N52" s="6">
        <v>300</v>
      </c>
      <c r="O52" s="6" t="s">
        <v>137</v>
      </c>
      <c r="P52" s="6" t="s">
        <v>39</v>
      </c>
      <c r="Q52" t="str">
        <f t="shared" si="5"/>
        <v>6'2</v>
      </c>
    </row>
    <row r="53" spans="1:17">
      <c r="A53" s="2" t="str">
        <f t="shared" si="6"/>
        <v>LB</v>
      </c>
      <c r="B53" s="4" t="str">
        <f t="shared" si="7"/>
        <v>Stanley Hunter</v>
      </c>
      <c r="C53" s="11">
        <f t="shared" si="8"/>
        <v>71</v>
      </c>
      <c r="D53">
        <f t="shared" si="9"/>
        <v>225</v>
      </c>
      <c r="E53">
        <v>0.87009999999999998</v>
      </c>
      <c r="F53">
        <f t="shared" si="10"/>
        <v>3</v>
      </c>
      <c r="I53" s="6">
        <v>17</v>
      </c>
      <c r="J53" s="5" t="s">
        <v>138</v>
      </c>
      <c r="K53" s="6" t="s">
        <v>32</v>
      </c>
      <c r="L53" s="6" t="s">
        <v>24</v>
      </c>
      <c r="M53" s="7">
        <v>43596</v>
      </c>
      <c r="N53" s="6">
        <v>225</v>
      </c>
      <c r="O53" s="6" t="s">
        <v>139</v>
      </c>
      <c r="P53" s="6" t="s">
        <v>39</v>
      </c>
      <c r="Q53" t="str">
        <f t="shared" si="5"/>
        <v>5'11</v>
      </c>
    </row>
    <row r="54" spans="1:17">
      <c r="A54" s="2" t="str">
        <f t="shared" si="6"/>
        <v>S</v>
      </c>
      <c r="B54" s="4" t="str">
        <f t="shared" si="7"/>
        <v>Ike Ihewunwa</v>
      </c>
      <c r="C54" s="11">
        <f t="shared" si="8"/>
        <v>73</v>
      </c>
      <c r="D54">
        <f t="shared" si="9"/>
        <v>195</v>
      </c>
      <c r="E54">
        <v>0.5</v>
      </c>
      <c r="F54">
        <f t="shared" si="10"/>
        <v>2</v>
      </c>
      <c r="I54" s="6">
        <v>19</v>
      </c>
      <c r="J54" s="6" t="s">
        <v>140</v>
      </c>
      <c r="K54" s="6" t="s">
        <v>41</v>
      </c>
      <c r="L54" s="6" t="s">
        <v>26</v>
      </c>
      <c r="M54" s="8">
        <v>36678</v>
      </c>
      <c r="N54" s="6">
        <v>195</v>
      </c>
      <c r="O54" s="6" t="s">
        <v>141</v>
      </c>
      <c r="P54" s="6" t="s">
        <v>39</v>
      </c>
      <c r="Q54" t="str">
        <f t="shared" si="5"/>
        <v>6'1</v>
      </c>
    </row>
    <row r="55" spans="1:17">
      <c r="A55" s="2" t="str">
        <f t="shared" si="6"/>
        <v>DT</v>
      </c>
      <c r="B55" s="4" t="str">
        <f t="shared" si="7"/>
        <v>Rashaad Jackson</v>
      </c>
      <c r="C55" s="11">
        <f t="shared" si="8"/>
        <v>74</v>
      </c>
      <c r="D55">
        <f t="shared" si="9"/>
        <v>290</v>
      </c>
      <c r="E55">
        <v>0.74439999999999995</v>
      </c>
      <c r="F55">
        <f t="shared" si="10"/>
        <v>2</v>
      </c>
      <c r="I55" s="6">
        <v>91</v>
      </c>
      <c r="J55" s="5" t="s">
        <v>142</v>
      </c>
      <c r="K55" s="6" t="s">
        <v>82</v>
      </c>
      <c r="L55" s="6" t="s">
        <v>23</v>
      </c>
      <c r="M55" s="7">
        <v>43618</v>
      </c>
      <c r="N55" s="6">
        <v>290</v>
      </c>
      <c r="O55" s="6" t="s">
        <v>143</v>
      </c>
      <c r="P55" s="6" t="s">
        <v>39</v>
      </c>
      <c r="Q55" t="str">
        <f t="shared" si="5"/>
        <v>6'2</v>
      </c>
    </row>
    <row r="56" spans="1:17">
      <c r="A56" s="2" t="str">
        <f t="shared" si="6"/>
        <v>P</v>
      </c>
      <c r="B56" s="4" t="str">
        <f t="shared" si="7"/>
        <v>Richard Jackson</v>
      </c>
      <c r="C56" s="11">
        <f t="shared" si="8"/>
        <v>71</v>
      </c>
      <c r="D56">
        <f t="shared" si="9"/>
        <v>190</v>
      </c>
      <c r="E56">
        <v>0.84789999999999999</v>
      </c>
      <c r="F56">
        <f t="shared" si="10"/>
        <v>3</v>
      </c>
      <c r="I56" s="6">
        <v>19</v>
      </c>
      <c r="J56" s="5" t="s">
        <v>144</v>
      </c>
      <c r="K56" s="6" t="s">
        <v>33</v>
      </c>
      <c r="L56" s="6" t="s">
        <v>28</v>
      </c>
      <c r="M56" s="7">
        <v>43596</v>
      </c>
      <c r="N56" s="6">
        <v>190</v>
      </c>
      <c r="O56" s="6" t="s">
        <v>145</v>
      </c>
      <c r="P56" s="6" t="s">
        <v>39</v>
      </c>
      <c r="Q56" t="str">
        <f t="shared" si="5"/>
        <v>5'11</v>
      </c>
    </row>
    <row r="57" spans="1:17">
      <c r="A57" s="2" t="str">
        <f t="shared" si="6"/>
        <v>DT</v>
      </c>
      <c r="B57" s="4" t="str">
        <f t="shared" si="7"/>
        <v>Jarvis Jenkins</v>
      </c>
      <c r="C57" s="11">
        <f t="shared" si="8"/>
        <v>76</v>
      </c>
      <c r="D57">
        <f t="shared" si="9"/>
        <v>305</v>
      </c>
      <c r="E57">
        <v>0.88749999999999996</v>
      </c>
      <c r="F57">
        <f t="shared" si="10"/>
        <v>3</v>
      </c>
      <c r="I57" s="6">
        <v>99</v>
      </c>
      <c r="J57" s="5" t="s">
        <v>146</v>
      </c>
      <c r="K57" s="6" t="s">
        <v>82</v>
      </c>
      <c r="L57" s="6" t="s">
        <v>28</v>
      </c>
      <c r="M57" s="7">
        <v>43620</v>
      </c>
      <c r="N57" s="6">
        <v>305</v>
      </c>
      <c r="O57" s="6" t="s">
        <v>135</v>
      </c>
      <c r="P57" s="6" t="s">
        <v>39</v>
      </c>
      <c r="Q57" t="str">
        <f t="shared" si="5"/>
        <v>6'4</v>
      </c>
    </row>
    <row r="58" spans="1:17">
      <c r="A58" s="2" t="str">
        <f t="shared" si="6"/>
        <v>WR</v>
      </c>
      <c r="B58" s="4" t="str">
        <f t="shared" si="7"/>
        <v>Kyle Johnson</v>
      </c>
      <c r="C58" s="11">
        <f t="shared" si="8"/>
        <v>73</v>
      </c>
      <c r="D58">
        <f t="shared" si="9"/>
        <v>205</v>
      </c>
      <c r="E58">
        <v>0.5</v>
      </c>
      <c r="F58">
        <f t="shared" si="10"/>
        <v>2</v>
      </c>
      <c r="I58" s="6">
        <v>45</v>
      </c>
      <c r="J58" s="5" t="s">
        <v>147</v>
      </c>
      <c r="K58" s="6" t="s">
        <v>27</v>
      </c>
      <c r="L58" s="6" t="s">
        <v>23</v>
      </c>
      <c r="M58" s="7">
        <v>43617</v>
      </c>
      <c r="N58" s="6">
        <v>205</v>
      </c>
      <c r="O58" s="6" t="s">
        <v>70</v>
      </c>
      <c r="P58" s="6" t="s">
        <v>39</v>
      </c>
      <c r="Q58" t="str">
        <f t="shared" si="5"/>
        <v>6'1</v>
      </c>
    </row>
    <row r="59" spans="1:17">
      <c r="A59" s="2" t="str">
        <f t="shared" si="6"/>
        <v>WR</v>
      </c>
      <c r="B59" s="4" t="str">
        <f t="shared" si="7"/>
        <v>Marquan Jones</v>
      </c>
      <c r="C59" s="11">
        <f t="shared" si="8"/>
        <v>71</v>
      </c>
      <c r="D59">
        <f t="shared" si="9"/>
        <v>185</v>
      </c>
      <c r="E59">
        <v>0.8962</v>
      </c>
      <c r="F59">
        <f t="shared" si="10"/>
        <v>3</v>
      </c>
      <c r="I59" s="6">
        <v>26</v>
      </c>
      <c r="J59" s="5" t="s">
        <v>148</v>
      </c>
      <c r="K59" s="6" t="s">
        <v>27</v>
      </c>
      <c r="L59" s="6" t="s">
        <v>24</v>
      </c>
      <c r="M59" s="7">
        <v>43596</v>
      </c>
      <c r="N59" s="6">
        <v>185</v>
      </c>
      <c r="O59" s="6" t="s">
        <v>91</v>
      </c>
      <c r="P59" s="6" t="s">
        <v>39</v>
      </c>
      <c r="Q59" t="str">
        <f t="shared" si="5"/>
        <v>5'11</v>
      </c>
    </row>
    <row r="60" spans="1:17">
      <c r="A60" s="2" t="str">
        <f t="shared" si="6"/>
        <v>WR</v>
      </c>
      <c r="B60" s="4" t="str">
        <f t="shared" si="7"/>
        <v>Aaron Kelly</v>
      </c>
      <c r="C60" s="11">
        <f t="shared" si="8"/>
        <v>77</v>
      </c>
      <c r="D60">
        <f t="shared" si="9"/>
        <v>190</v>
      </c>
      <c r="E60">
        <v>0.81110000000000004</v>
      </c>
      <c r="F60">
        <f t="shared" si="10"/>
        <v>3</v>
      </c>
      <c r="I60" s="6">
        <v>80</v>
      </c>
      <c r="J60" s="5" t="s">
        <v>149</v>
      </c>
      <c r="K60" s="6" t="s">
        <v>27</v>
      </c>
      <c r="L60" s="6" t="s">
        <v>23</v>
      </c>
      <c r="M60" s="7">
        <v>43621</v>
      </c>
      <c r="N60" s="6">
        <v>190</v>
      </c>
      <c r="O60" s="6" t="s">
        <v>150</v>
      </c>
      <c r="P60" s="6" t="s">
        <v>39</v>
      </c>
      <c r="Q60" t="str">
        <f t="shared" si="5"/>
        <v>6'5</v>
      </c>
    </row>
    <row r="61" spans="1:17">
      <c r="A61" s="2" t="str">
        <f t="shared" si="6"/>
        <v>DL</v>
      </c>
      <c r="B61" s="4" t="str">
        <f t="shared" si="7"/>
        <v>Matthew Knowles</v>
      </c>
      <c r="C61" s="11">
        <f t="shared" si="8"/>
        <v>77</v>
      </c>
      <c r="D61">
        <f t="shared" si="9"/>
        <v>235</v>
      </c>
      <c r="E61">
        <v>0.5</v>
      </c>
      <c r="F61">
        <f t="shared" si="10"/>
        <v>2</v>
      </c>
      <c r="I61" s="6">
        <v>59</v>
      </c>
      <c r="J61" s="6" t="s">
        <v>151</v>
      </c>
      <c r="K61" s="6" t="s">
        <v>31</v>
      </c>
      <c r="L61" s="6" t="s">
        <v>23</v>
      </c>
      <c r="M61" s="7">
        <v>43621</v>
      </c>
      <c r="N61" s="6">
        <v>235</v>
      </c>
      <c r="O61" s="6" t="s">
        <v>133</v>
      </c>
      <c r="P61" s="6" t="s">
        <v>39</v>
      </c>
      <c r="Q61" t="str">
        <f t="shared" si="5"/>
        <v>6'5</v>
      </c>
    </row>
    <row r="62" spans="1:17">
      <c r="A62" s="2" t="str">
        <f t="shared" si="6"/>
        <v>QB</v>
      </c>
      <c r="B62" s="4" t="str">
        <f t="shared" si="7"/>
        <v>Willy Korn</v>
      </c>
      <c r="C62" s="11">
        <f t="shared" si="8"/>
        <v>74</v>
      </c>
      <c r="D62">
        <f t="shared" si="9"/>
        <v>220</v>
      </c>
      <c r="E62">
        <v>0.9677</v>
      </c>
      <c r="F62">
        <f t="shared" si="10"/>
        <v>4</v>
      </c>
      <c r="I62" s="6">
        <v>3</v>
      </c>
      <c r="J62" s="5" t="s">
        <v>152</v>
      </c>
      <c r="K62" s="6" t="s">
        <v>5</v>
      </c>
      <c r="L62" s="6" t="s">
        <v>24</v>
      </c>
      <c r="M62" s="7">
        <v>43618</v>
      </c>
      <c r="N62" s="6">
        <v>220</v>
      </c>
      <c r="O62" s="6" t="s">
        <v>102</v>
      </c>
      <c r="P62" s="6" t="s">
        <v>39</v>
      </c>
      <c r="Q62" t="str">
        <f t="shared" si="5"/>
        <v>6'2</v>
      </c>
    </row>
    <row r="63" spans="1:17">
      <c r="A63" s="2" t="str">
        <f t="shared" si="6"/>
        <v>OT</v>
      </c>
      <c r="B63" s="4" t="str">
        <f t="shared" si="7"/>
        <v>Cory Lambert</v>
      </c>
      <c r="C63" s="11">
        <f t="shared" si="8"/>
        <v>78</v>
      </c>
      <c r="D63">
        <f t="shared" si="9"/>
        <v>310</v>
      </c>
      <c r="E63">
        <v>0.9</v>
      </c>
      <c r="F63">
        <f t="shared" si="10"/>
        <v>4</v>
      </c>
      <c r="I63" s="6">
        <v>76</v>
      </c>
      <c r="J63" s="5" t="s">
        <v>153</v>
      </c>
      <c r="K63" s="6" t="s">
        <v>124</v>
      </c>
      <c r="L63" s="6" t="s">
        <v>26</v>
      </c>
      <c r="M63" s="7">
        <v>43622</v>
      </c>
      <c r="N63" s="6">
        <v>310</v>
      </c>
      <c r="O63" s="6" t="s">
        <v>133</v>
      </c>
      <c r="P63" s="6" t="s">
        <v>39</v>
      </c>
      <c r="Q63" t="str">
        <f t="shared" si="5"/>
        <v>6'6</v>
      </c>
    </row>
    <row r="64" spans="1:17">
      <c r="A64" s="2" t="str">
        <f t="shared" si="6"/>
        <v>S</v>
      </c>
      <c r="B64" s="4" t="str">
        <f t="shared" si="7"/>
        <v>Shawn Leonard-Horwith</v>
      </c>
      <c r="C64" s="11">
        <f t="shared" si="8"/>
        <v>70</v>
      </c>
      <c r="D64">
        <f t="shared" si="9"/>
        <v>190</v>
      </c>
      <c r="E64">
        <v>0.5</v>
      </c>
      <c r="F64">
        <f t="shared" si="10"/>
        <v>2</v>
      </c>
      <c r="I64" s="6">
        <v>39</v>
      </c>
      <c r="J64" s="6" t="s">
        <v>154</v>
      </c>
      <c r="K64" s="6" t="s">
        <v>41</v>
      </c>
      <c r="L64" s="6" t="s">
        <v>28</v>
      </c>
      <c r="M64" s="7">
        <v>43595</v>
      </c>
      <c r="N64" s="6">
        <v>190</v>
      </c>
      <c r="O64" s="6" t="s">
        <v>155</v>
      </c>
      <c r="P64" s="6" t="s">
        <v>39</v>
      </c>
      <c r="Q64" t="str">
        <f t="shared" si="5"/>
        <v>5'10</v>
      </c>
    </row>
    <row r="65" spans="1:17">
      <c r="A65" s="2" t="str">
        <f t="shared" si="6"/>
        <v>S</v>
      </c>
      <c r="B65" s="4" t="str">
        <f t="shared" si="7"/>
        <v>Haydrian Lewis</v>
      </c>
      <c r="C65" s="11">
        <f t="shared" si="8"/>
        <v>73</v>
      </c>
      <c r="D65">
        <f t="shared" si="9"/>
        <v>190</v>
      </c>
      <c r="E65">
        <v>0.85560000000000003</v>
      </c>
      <c r="F65">
        <f t="shared" si="10"/>
        <v>3</v>
      </c>
      <c r="I65" s="6">
        <v>29</v>
      </c>
      <c r="J65" s="5" t="s">
        <v>156</v>
      </c>
      <c r="K65" s="6" t="s">
        <v>41</v>
      </c>
      <c r="L65" s="6" t="s">
        <v>23</v>
      </c>
      <c r="M65" s="8">
        <v>36678</v>
      </c>
      <c r="N65" s="6">
        <v>190</v>
      </c>
      <c r="O65" s="6" t="s">
        <v>157</v>
      </c>
      <c r="P65" s="6" t="s">
        <v>39</v>
      </c>
      <c r="Q65" t="str">
        <f t="shared" si="5"/>
        <v>6'1</v>
      </c>
    </row>
    <row r="66" spans="1:17">
      <c r="A66" s="2" t="str">
        <f t="shared" ref="A66:A97" si="11">K66</f>
        <v>S</v>
      </c>
      <c r="B66" s="4" t="str">
        <f t="shared" ref="B66:B97" si="12">TRIM(MID($J66,FIND(", ",$J66,1)+1,100))&amp;" "&amp;LEFT($J66,FIND(",",$J66,1)-1)</f>
        <v>Jr., Carlton Lewis</v>
      </c>
      <c r="C66" s="11">
        <f t="shared" ref="C66:C97" si="13">CONVERT(LEFT(Q66,FIND("'",Q66)-1),"ft","in")+SUBSTITUTE(RIGHT(Q66,LEN(Q66)-FIND("'",Q66)),"""","")</f>
        <v>74</v>
      </c>
      <c r="D66">
        <f t="shared" ref="D66:D97" si="14">N66</f>
        <v>200</v>
      </c>
      <c r="E66">
        <v>0.5</v>
      </c>
      <c r="F66">
        <f t="shared" ref="F66:F97" si="15">IF(E66&gt;=0.98,5,IF(E66&gt;=0.9,4,IF(E66&gt;=0.8,3,IF(E66="NA",2,2))))</f>
        <v>2</v>
      </c>
      <c r="I66" s="6">
        <v>32</v>
      </c>
      <c r="J66" s="6" t="s">
        <v>158</v>
      </c>
      <c r="K66" s="6" t="s">
        <v>41</v>
      </c>
      <c r="L66" s="6" t="s">
        <v>24</v>
      </c>
      <c r="M66" s="7">
        <v>43618</v>
      </c>
      <c r="N66" s="6">
        <v>200</v>
      </c>
      <c r="O66" s="6" t="s">
        <v>127</v>
      </c>
      <c r="P66" s="6" t="s">
        <v>39</v>
      </c>
      <c r="Q66" t="str">
        <f t="shared" ref="Q66:Q112" si="16">MONTH(M66) &amp; "'" &amp; DAY(M66)</f>
        <v>6'2</v>
      </c>
    </row>
    <row r="67" spans="1:17">
      <c r="A67" s="2" t="str">
        <f t="shared" si="11"/>
        <v>TE</v>
      </c>
      <c r="B67" s="4" t="str">
        <f t="shared" si="12"/>
        <v>Brian Linthicum</v>
      </c>
      <c r="C67" s="11">
        <f t="shared" si="13"/>
        <v>76</v>
      </c>
      <c r="D67">
        <f t="shared" si="14"/>
        <v>240</v>
      </c>
      <c r="E67">
        <v>0.5</v>
      </c>
      <c r="F67">
        <f t="shared" si="15"/>
        <v>2</v>
      </c>
      <c r="I67" s="6">
        <v>88</v>
      </c>
      <c r="J67" s="6" t="s">
        <v>159</v>
      </c>
      <c r="K67" s="6" t="s">
        <v>29</v>
      </c>
      <c r="L67" s="6" t="s">
        <v>28</v>
      </c>
      <c r="M67" s="7">
        <v>43620</v>
      </c>
      <c r="N67" s="6">
        <v>240</v>
      </c>
      <c r="O67" s="6" t="s">
        <v>160</v>
      </c>
      <c r="P67" s="6" t="s">
        <v>39</v>
      </c>
      <c r="Q67" t="str">
        <f t="shared" si="16"/>
        <v>6'4</v>
      </c>
    </row>
    <row r="68" spans="1:17">
      <c r="A68" s="2" t="str">
        <f t="shared" si="11"/>
        <v>RB</v>
      </c>
      <c r="B68" s="4" t="str">
        <f t="shared" si="12"/>
        <v>Paul Macko</v>
      </c>
      <c r="C68" s="11">
        <f t="shared" si="13"/>
        <v>70</v>
      </c>
      <c r="D68">
        <f t="shared" si="14"/>
        <v>200</v>
      </c>
      <c r="E68">
        <v>0.5</v>
      </c>
      <c r="F68">
        <f t="shared" si="15"/>
        <v>2</v>
      </c>
      <c r="I68" s="6">
        <v>35</v>
      </c>
      <c r="J68" s="5" t="s">
        <v>161</v>
      </c>
      <c r="K68" s="6" t="s">
        <v>25</v>
      </c>
      <c r="L68" s="6" t="s">
        <v>23</v>
      </c>
      <c r="M68" s="7">
        <v>43595</v>
      </c>
      <c r="N68" s="6">
        <v>200</v>
      </c>
      <c r="O68" s="6" t="s">
        <v>162</v>
      </c>
      <c r="P68" s="6" t="s">
        <v>39</v>
      </c>
      <c r="Q68" t="str">
        <f t="shared" si="16"/>
        <v>5'10</v>
      </c>
    </row>
    <row r="69" spans="1:17">
      <c r="A69" s="2" t="str">
        <f t="shared" si="11"/>
        <v>P</v>
      </c>
      <c r="B69" s="4" t="str">
        <f t="shared" si="12"/>
        <v>Jimmy Maners</v>
      </c>
      <c r="C69" s="11">
        <f t="shared" si="13"/>
        <v>73</v>
      </c>
      <c r="D69">
        <f t="shared" si="14"/>
        <v>190</v>
      </c>
      <c r="E69">
        <v>0.5</v>
      </c>
      <c r="F69">
        <f t="shared" si="15"/>
        <v>2</v>
      </c>
      <c r="I69" s="6">
        <v>49</v>
      </c>
      <c r="J69" s="5" t="s">
        <v>163</v>
      </c>
      <c r="K69" s="6" t="s">
        <v>33</v>
      </c>
      <c r="L69" s="6" t="s">
        <v>23</v>
      </c>
      <c r="M69" s="8">
        <v>36678</v>
      </c>
      <c r="N69" s="6">
        <v>190</v>
      </c>
      <c r="O69" s="6" t="s">
        <v>164</v>
      </c>
      <c r="P69" s="6" t="s">
        <v>39</v>
      </c>
      <c r="Q69" t="str">
        <f t="shared" si="16"/>
        <v>6'1</v>
      </c>
    </row>
    <row r="70" spans="1:17">
      <c r="A70" s="2" t="str">
        <f t="shared" si="11"/>
        <v>CB</v>
      </c>
      <c r="B70" s="4" t="str">
        <f t="shared" si="12"/>
        <v>Byron Maxwell</v>
      </c>
      <c r="C70" s="11">
        <f t="shared" si="13"/>
        <v>73</v>
      </c>
      <c r="D70">
        <f t="shared" si="14"/>
        <v>200</v>
      </c>
      <c r="E70">
        <v>0.94350000000000001</v>
      </c>
      <c r="F70">
        <f t="shared" si="15"/>
        <v>4</v>
      </c>
      <c r="I70" s="6">
        <v>36</v>
      </c>
      <c r="J70" s="5" t="s">
        <v>165</v>
      </c>
      <c r="K70" s="6" t="s">
        <v>65</v>
      </c>
      <c r="L70" s="6" t="s">
        <v>28</v>
      </c>
      <c r="M70" s="7">
        <v>43617</v>
      </c>
      <c r="N70" s="6">
        <v>200</v>
      </c>
      <c r="O70" s="6" t="s">
        <v>56</v>
      </c>
      <c r="P70" s="6" t="s">
        <v>39</v>
      </c>
      <c r="Q70" t="str">
        <f t="shared" si="16"/>
        <v>6'1</v>
      </c>
    </row>
    <row r="71" spans="1:17">
      <c r="A71" s="2" t="str">
        <f t="shared" si="11"/>
        <v>LB</v>
      </c>
      <c r="B71" s="4" t="str">
        <f t="shared" si="12"/>
        <v>Brandon Maye</v>
      </c>
      <c r="C71" s="11">
        <f t="shared" si="13"/>
        <v>74</v>
      </c>
      <c r="D71">
        <f t="shared" si="14"/>
        <v>215</v>
      </c>
      <c r="E71">
        <v>0.5</v>
      </c>
      <c r="F71">
        <f t="shared" si="15"/>
        <v>2</v>
      </c>
      <c r="I71" s="6">
        <v>20</v>
      </c>
      <c r="J71" s="5" t="s">
        <v>166</v>
      </c>
      <c r="K71" s="6" t="s">
        <v>32</v>
      </c>
      <c r="L71" s="6" t="s">
        <v>24</v>
      </c>
      <c r="M71" s="7">
        <v>43618</v>
      </c>
      <c r="N71" s="6">
        <v>215</v>
      </c>
      <c r="O71" s="6" t="s">
        <v>167</v>
      </c>
      <c r="P71" s="6" t="s">
        <v>39</v>
      </c>
      <c r="Q71" t="str">
        <f t="shared" si="16"/>
        <v>6'2</v>
      </c>
    </row>
    <row r="72" spans="1:17">
      <c r="A72" s="2" t="str">
        <f t="shared" si="11"/>
        <v>OT</v>
      </c>
      <c r="B72" s="4" t="str">
        <f t="shared" si="12"/>
        <v>Antoine McClain</v>
      </c>
      <c r="C72" s="11">
        <f t="shared" si="13"/>
        <v>77</v>
      </c>
      <c r="D72">
        <f t="shared" si="14"/>
        <v>325</v>
      </c>
      <c r="E72">
        <v>0.96220000000000006</v>
      </c>
      <c r="F72">
        <f t="shared" si="15"/>
        <v>4</v>
      </c>
      <c r="I72" s="6">
        <v>74</v>
      </c>
      <c r="J72" s="6" t="s">
        <v>168</v>
      </c>
      <c r="K72" s="6" t="s">
        <v>124</v>
      </c>
      <c r="L72" s="6" t="s">
        <v>24</v>
      </c>
      <c r="M72" s="7">
        <v>43621</v>
      </c>
      <c r="N72" s="6">
        <v>325</v>
      </c>
      <c r="O72" s="6" t="s">
        <v>169</v>
      </c>
      <c r="P72" s="6" t="s">
        <v>39</v>
      </c>
      <c r="Q72" t="str">
        <f t="shared" si="16"/>
        <v>6'5</v>
      </c>
    </row>
    <row r="73" spans="1:17">
      <c r="A73" s="2" t="str">
        <f t="shared" si="11"/>
        <v>LB</v>
      </c>
      <c r="B73" s="4" t="str">
        <f t="shared" si="12"/>
        <v>DeAndre McDaniel</v>
      </c>
      <c r="C73" s="11">
        <f t="shared" si="13"/>
        <v>73</v>
      </c>
      <c r="D73">
        <f t="shared" si="14"/>
        <v>200</v>
      </c>
      <c r="E73">
        <v>0.9647</v>
      </c>
      <c r="F73">
        <f t="shared" si="15"/>
        <v>4</v>
      </c>
      <c r="I73" s="6">
        <v>2</v>
      </c>
      <c r="J73" s="5" t="s">
        <v>170</v>
      </c>
      <c r="K73" s="6" t="s">
        <v>32</v>
      </c>
      <c r="L73" s="6" t="s">
        <v>28</v>
      </c>
      <c r="M73" s="7">
        <v>43617</v>
      </c>
      <c r="N73" s="6">
        <v>200</v>
      </c>
      <c r="O73" s="6" t="s">
        <v>171</v>
      </c>
      <c r="P73" s="6" t="s">
        <v>39</v>
      </c>
      <c r="Q73" t="str">
        <f t="shared" si="16"/>
        <v>6'1</v>
      </c>
    </row>
    <row r="74" spans="1:17">
      <c r="A74" s="2" t="str">
        <f t="shared" si="11"/>
        <v>DT</v>
      </c>
      <c r="B74" s="4" t="str">
        <f t="shared" si="12"/>
        <v>Jock McKissic</v>
      </c>
      <c r="C74" s="11">
        <f t="shared" si="13"/>
        <v>79</v>
      </c>
      <c r="D74">
        <f t="shared" si="14"/>
        <v>310</v>
      </c>
      <c r="E74">
        <v>0.83330000000000004</v>
      </c>
      <c r="F74">
        <f t="shared" si="15"/>
        <v>3</v>
      </c>
      <c r="I74" s="6">
        <v>50</v>
      </c>
      <c r="J74" s="5" t="s">
        <v>172</v>
      </c>
      <c r="K74" s="6" t="s">
        <v>82</v>
      </c>
      <c r="L74" s="6" t="s">
        <v>23</v>
      </c>
      <c r="M74" s="7">
        <v>43623</v>
      </c>
      <c r="N74" s="6">
        <v>310</v>
      </c>
      <c r="O74" s="6" t="s">
        <v>173</v>
      </c>
      <c r="P74" s="6" t="s">
        <v>39</v>
      </c>
      <c r="Q74" t="str">
        <f t="shared" si="16"/>
        <v>6'7</v>
      </c>
    </row>
    <row r="75" spans="1:17">
      <c r="A75" s="2" t="str">
        <f t="shared" si="11"/>
        <v>OL</v>
      </c>
      <c r="B75" s="4" t="str">
        <f t="shared" si="12"/>
        <v>Jamal Medlin</v>
      </c>
      <c r="C75" s="11">
        <f t="shared" si="13"/>
        <v>77</v>
      </c>
      <c r="D75">
        <f t="shared" si="14"/>
        <v>295</v>
      </c>
      <c r="E75">
        <v>0.86529999999999996</v>
      </c>
      <c r="F75">
        <f t="shared" si="15"/>
        <v>3</v>
      </c>
      <c r="I75" s="6">
        <v>60</v>
      </c>
      <c r="J75" s="6" t="s">
        <v>174</v>
      </c>
      <c r="K75" s="6" t="s">
        <v>30</v>
      </c>
      <c r="L75" s="6" t="s">
        <v>28</v>
      </c>
      <c r="M75" s="7">
        <v>43621</v>
      </c>
      <c r="N75" s="6">
        <v>295</v>
      </c>
      <c r="O75" s="6" t="s">
        <v>175</v>
      </c>
      <c r="P75" s="6" t="s">
        <v>39</v>
      </c>
      <c r="Q75" t="str">
        <f t="shared" si="16"/>
        <v>6'5</v>
      </c>
    </row>
    <row r="76" spans="1:17">
      <c r="A76" s="2" t="str">
        <f t="shared" si="11"/>
        <v>LB</v>
      </c>
      <c r="B76" s="4" t="str">
        <f t="shared" si="12"/>
        <v>Josh Miller</v>
      </c>
      <c r="C76" s="11">
        <f t="shared" si="13"/>
        <v>73</v>
      </c>
      <c r="D76">
        <f t="shared" si="14"/>
        <v>230</v>
      </c>
      <c r="E76">
        <v>0.9</v>
      </c>
      <c r="F76">
        <f t="shared" si="15"/>
        <v>4</v>
      </c>
      <c r="I76" s="6">
        <v>47</v>
      </c>
      <c r="J76" s="5" t="s">
        <v>176</v>
      </c>
      <c r="K76" s="6" t="s">
        <v>32</v>
      </c>
      <c r="L76" s="6" t="s">
        <v>23</v>
      </c>
      <c r="M76" s="7">
        <v>43617</v>
      </c>
      <c r="N76" s="6">
        <v>230</v>
      </c>
      <c r="O76" s="6" t="s">
        <v>177</v>
      </c>
      <c r="P76" s="6" t="s">
        <v>39</v>
      </c>
      <c r="Q76" t="str">
        <f t="shared" si="16"/>
        <v>6'1</v>
      </c>
    </row>
    <row r="77" spans="1:17">
      <c r="A77" s="2" t="str">
        <f t="shared" si="11"/>
        <v>DL</v>
      </c>
      <c r="B77" s="4" t="str">
        <f t="shared" si="12"/>
        <v>Rennie Moore</v>
      </c>
      <c r="C77" s="11">
        <f t="shared" si="13"/>
        <v>76</v>
      </c>
      <c r="D77">
        <f t="shared" si="14"/>
        <v>265</v>
      </c>
      <c r="E77">
        <v>0.5</v>
      </c>
      <c r="F77">
        <f t="shared" si="15"/>
        <v>2</v>
      </c>
      <c r="I77" s="6">
        <v>94</v>
      </c>
      <c r="J77" s="6" t="s">
        <v>178</v>
      </c>
      <c r="K77" s="6" t="s">
        <v>31</v>
      </c>
      <c r="L77" s="6" t="s">
        <v>28</v>
      </c>
      <c r="M77" s="7">
        <v>43620</v>
      </c>
      <c r="N77" s="6">
        <v>265</v>
      </c>
      <c r="O77" s="6" t="s">
        <v>179</v>
      </c>
      <c r="P77" s="6" t="s">
        <v>39</v>
      </c>
      <c r="Q77" t="str">
        <f t="shared" si="16"/>
        <v>6'4</v>
      </c>
    </row>
    <row r="78" spans="1:17">
      <c r="A78" s="2" t="str">
        <f t="shared" si="11"/>
        <v>DT</v>
      </c>
      <c r="B78" s="4" t="str">
        <f t="shared" si="12"/>
        <v>Antwon Murchison</v>
      </c>
      <c r="C78" s="11">
        <f t="shared" si="13"/>
        <v>77</v>
      </c>
      <c r="D78">
        <f t="shared" si="14"/>
        <v>290</v>
      </c>
      <c r="E78">
        <v>0.74439999999999995</v>
      </c>
      <c r="F78">
        <f t="shared" si="15"/>
        <v>2</v>
      </c>
      <c r="I78" s="6">
        <v>57</v>
      </c>
      <c r="J78" s="5" t="s">
        <v>180</v>
      </c>
      <c r="K78" s="6" t="s">
        <v>82</v>
      </c>
      <c r="L78" s="6" t="s">
        <v>26</v>
      </c>
      <c r="M78" s="7">
        <v>43621</v>
      </c>
      <c r="N78" s="6">
        <v>290</v>
      </c>
      <c r="O78" s="6" t="s">
        <v>181</v>
      </c>
      <c r="P78" s="6" t="s">
        <v>39</v>
      </c>
      <c r="Q78" t="str">
        <f t="shared" si="16"/>
        <v>6'5</v>
      </c>
    </row>
    <row r="79" spans="1:17">
      <c r="A79" s="2" t="str">
        <f t="shared" si="11"/>
        <v>TE</v>
      </c>
      <c r="B79" s="4" t="str">
        <f t="shared" si="12"/>
        <v>Kasey Nobles</v>
      </c>
      <c r="C79" s="11">
        <f t="shared" si="13"/>
        <v>73</v>
      </c>
      <c r="D79">
        <f t="shared" si="14"/>
        <v>240</v>
      </c>
      <c r="E79">
        <v>0.5</v>
      </c>
      <c r="F79">
        <f t="shared" si="15"/>
        <v>2</v>
      </c>
      <c r="I79" s="6">
        <v>92</v>
      </c>
      <c r="J79" s="6" t="s">
        <v>182</v>
      </c>
      <c r="K79" s="6" t="s">
        <v>29</v>
      </c>
      <c r="L79" s="6" t="s">
        <v>28</v>
      </c>
      <c r="M79" s="7">
        <v>43617</v>
      </c>
      <c r="N79" s="6">
        <v>240</v>
      </c>
      <c r="O79" s="6" t="s">
        <v>183</v>
      </c>
      <c r="P79" s="6" t="s">
        <v>39</v>
      </c>
      <c r="Q79" t="str">
        <f t="shared" si="16"/>
        <v>6'1</v>
      </c>
    </row>
    <row r="80" spans="1:17">
      <c r="A80" s="2" t="str">
        <f t="shared" si="11"/>
        <v>OG</v>
      </c>
      <c r="B80" s="4" t="str">
        <f t="shared" si="12"/>
        <v>Wilson Norris</v>
      </c>
      <c r="C80" s="11">
        <f t="shared" si="13"/>
        <v>76</v>
      </c>
      <c r="D80">
        <f t="shared" si="14"/>
        <v>310</v>
      </c>
      <c r="E80">
        <v>0.5</v>
      </c>
      <c r="F80">
        <f t="shared" si="15"/>
        <v>2</v>
      </c>
      <c r="I80" s="6">
        <v>64</v>
      </c>
      <c r="J80" s="6" t="s">
        <v>184</v>
      </c>
      <c r="K80" s="6" t="s">
        <v>37</v>
      </c>
      <c r="L80" s="6" t="s">
        <v>24</v>
      </c>
      <c r="M80" s="7">
        <v>43620</v>
      </c>
      <c r="N80" s="6">
        <v>310</v>
      </c>
      <c r="O80" s="6" t="s">
        <v>185</v>
      </c>
      <c r="P80" s="6" t="s">
        <v>39</v>
      </c>
      <c r="Q80" t="str">
        <f t="shared" si="16"/>
        <v>6'4</v>
      </c>
    </row>
    <row r="81" spans="1:17">
      <c r="A81" s="2" t="str">
        <f t="shared" si="11"/>
        <v>LB</v>
      </c>
      <c r="B81" s="4" t="str">
        <f t="shared" si="12"/>
        <v>Cameron O'Sullivan</v>
      </c>
      <c r="C81" s="11">
        <f t="shared" si="13"/>
        <v>71</v>
      </c>
      <c r="D81">
        <f t="shared" si="14"/>
        <v>225</v>
      </c>
      <c r="E81">
        <v>0.5</v>
      </c>
      <c r="F81">
        <f t="shared" si="15"/>
        <v>2</v>
      </c>
      <c r="I81" s="6">
        <v>59</v>
      </c>
      <c r="J81" s="6" t="s">
        <v>186</v>
      </c>
      <c r="K81" s="6" t="s">
        <v>32</v>
      </c>
      <c r="L81" s="6" t="s">
        <v>23</v>
      </c>
      <c r="M81" s="7">
        <v>43596</v>
      </c>
      <c r="N81" s="6">
        <v>225</v>
      </c>
      <c r="O81" s="6" t="s">
        <v>139</v>
      </c>
      <c r="P81" s="6" t="s">
        <v>39</v>
      </c>
      <c r="Q81" t="str">
        <f t="shared" si="16"/>
        <v>5'11</v>
      </c>
    </row>
    <row r="82" spans="1:17">
      <c r="A82" s="2" t="str">
        <f t="shared" si="11"/>
        <v>LB</v>
      </c>
      <c r="B82" s="4" t="str">
        <f t="shared" si="12"/>
        <v>Brandon Oliver</v>
      </c>
      <c r="C82" s="11">
        <f t="shared" si="13"/>
        <v>73</v>
      </c>
      <c r="D82">
        <f t="shared" si="14"/>
        <v>225</v>
      </c>
      <c r="E82">
        <v>0.5</v>
      </c>
      <c r="F82">
        <f t="shared" si="15"/>
        <v>2</v>
      </c>
      <c r="I82" s="6">
        <v>46</v>
      </c>
      <c r="J82" s="6" t="s">
        <v>187</v>
      </c>
      <c r="K82" s="6" t="s">
        <v>32</v>
      </c>
      <c r="L82" s="6" t="s">
        <v>23</v>
      </c>
      <c r="M82" s="8">
        <v>36678</v>
      </c>
      <c r="N82" s="6">
        <v>225</v>
      </c>
      <c r="O82" s="6" t="s">
        <v>188</v>
      </c>
      <c r="P82" s="6" t="s">
        <v>39</v>
      </c>
      <c r="Q82" t="str">
        <f t="shared" si="16"/>
        <v>6'1</v>
      </c>
    </row>
    <row r="83" spans="1:17">
      <c r="A83" s="2" t="str">
        <f t="shared" si="11"/>
        <v>OG</v>
      </c>
      <c r="B83" s="4" t="str">
        <f t="shared" si="12"/>
        <v>Kenneth Page</v>
      </c>
      <c r="C83" s="11">
        <f t="shared" si="13"/>
        <v>76</v>
      </c>
      <c r="D83">
        <f t="shared" si="14"/>
        <v>300</v>
      </c>
      <c r="E83">
        <v>0.90339999999999998</v>
      </c>
      <c r="F83">
        <f t="shared" si="15"/>
        <v>4</v>
      </c>
      <c r="I83" s="6">
        <v>68</v>
      </c>
      <c r="J83" s="6" t="s">
        <v>189</v>
      </c>
      <c r="K83" s="6" t="s">
        <v>37</v>
      </c>
      <c r="L83" s="6" t="s">
        <v>24</v>
      </c>
      <c r="M83" s="7">
        <v>43620</v>
      </c>
      <c r="N83" s="6">
        <v>300</v>
      </c>
      <c r="O83" s="6" t="s">
        <v>91</v>
      </c>
      <c r="P83" s="6" t="s">
        <v>39</v>
      </c>
      <c r="Q83" t="str">
        <f t="shared" si="16"/>
        <v>6'4</v>
      </c>
    </row>
    <row r="84" spans="1:17">
      <c r="A84" s="2" t="str">
        <f t="shared" si="11"/>
        <v>TE</v>
      </c>
      <c r="B84" s="4" t="str">
        <f t="shared" si="12"/>
        <v>Michael Palmer</v>
      </c>
      <c r="C84" s="11">
        <f t="shared" si="13"/>
        <v>77</v>
      </c>
      <c r="D84">
        <f t="shared" si="14"/>
        <v>250</v>
      </c>
      <c r="E84">
        <v>0.72219999999999995</v>
      </c>
      <c r="F84">
        <f t="shared" si="15"/>
        <v>2</v>
      </c>
      <c r="I84" s="6">
        <v>86</v>
      </c>
      <c r="J84" s="5" t="s">
        <v>190</v>
      </c>
      <c r="K84" s="6" t="s">
        <v>29</v>
      </c>
      <c r="L84" s="6" t="s">
        <v>26</v>
      </c>
      <c r="M84" s="7">
        <v>43621</v>
      </c>
      <c r="N84" s="6">
        <v>250</v>
      </c>
      <c r="O84" s="6" t="s">
        <v>191</v>
      </c>
      <c r="P84" s="6" t="s">
        <v>39</v>
      </c>
      <c r="Q84" t="str">
        <f t="shared" si="16"/>
        <v>6'5</v>
      </c>
    </row>
    <row r="85" spans="1:17">
      <c r="A85" s="2" t="str">
        <f t="shared" si="11"/>
        <v>QB</v>
      </c>
      <c r="B85" s="4" t="str">
        <f t="shared" si="12"/>
        <v>Kyle Parker</v>
      </c>
      <c r="C85" s="11">
        <f t="shared" si="13"/>
        <v>73</v>
      </c>
      <c r="D85">
        <f t="shared" si="14"/>
        <v>200</v>
      </c>
      <c r="E85">
        <v>0.93049999999999999</v>
      </c>
      <c r="F85">
        <f t="shared" si="15"/>
        <v>4</v>
      </c>
      <c r="I85" s="6">
        <v>11</v>
      </c>
      <c r="J85" s="6" t="s">
        <v>192</v>
      </c>
      <c r="K85" s="6" t="s">
        <v>5</v>
      </c>
      <c r="L85" s="6" t="s">
        <v>24</v>
      </c>
      <c r="M85" s="8">
        <v>36678</v>
      </c>
      <c r="N85" s="6">
        <v>200</v>
      </c>
      <c r="O85" s="6" t="s">
        <v>49</v>
      </c>
      <c r="P85" s="6" t="s">
        <v>39</v>
      </c>
      <c r="Q85" t="str">
        <f t="shared" si="16"/>
        <v>6'1</v>
      </c>
    </row>
    <row r="86" spans="1:17">
      <c r="A86" s="2" t="str">
        <f t="shared" si="11"/>
        <v>TE</v>
      </c>
      <c r="B86" s="4" t="str">
        <f t="shared" si="12"/>
        <v>Phillip Price</v>
      </c>
      <c r="C86" s="11">
        <f t="shared" si="13"/>
        <v>77</v>
      </c>
      <c r="D86">
        <f t="shared" si="14"/>
        <v>250</v>
      </c>
      <c r="E86">
        <v>0.5</v>
      </c>
      <c r="F86">
        <f t="shared" si="15"/>
        <v>2</v>
      </c>
      <c r="I86" s="6">
        <v>99</v>
      </c>
      <c r="J86" s="6" t="s">
        <v>193</v>
      </c>
      <c r="K86" s="6" t="s">
        <v>29</v>
      </c>
      <c r="L86" s="6" t="s">
        <v>24</v>
      </c>
      <c r="M86" s="7">
        <v>43621</v>
      </c>
      <c r="N86" s="6">
        <v>250</v>
      </c>
      <c r="O86" s="6" t="s">
        <v>194</v>
      </c>
      <c r="P86" s="6" t="s">
        <v>39</v>
      </c>
      <c r="Q86" t="str">
        <f t="shared" si="16"/>
        <v>6'5</v>
      </c>
    </row>
    <row r="87" spans="1:17">
      <c r="A87" s="2" t="str">
        <f t="shared" si="11"/>
        <v>OL</v>
      </c>
      <c r="B87" s="4" t="str">
        <f t="shared" si="12"/>
        <v>Ben Ramsey</v>
      </c>
      <c r="C87" s="11">
        <f t="shared" si="13"/>
        <v>76</v>
      </c>
      <c r="D87">
        <f t="shared" si="14"/>
        <v>290</v>
      </c>
      <c r="E87">
        <v>0.5</v>
      </c>
      <c r="F87">
        <f t="shared" si="15"/>
        <v>2</v>
      </c>
      <c r="I87" s="6">
        <v>78</v>
      </c>
      <c r="J87" s="6" t="s">
        <v>195</v>
      </c>
      <c r="K87" s="6" t="s">
        <v>30</v>
      </c>
      <c r="L87" s="6" t="s">
        <v>28</v>
      </c>
      <c r="M87" s="7">
        <v>43620</v>
      </c>
      <c r="N87" s="6">
        <v>290</v>
      </c>
      <c r="O87" s="6" t="s">
        <v>196</v>
      </c>
      <c r="P87" s="6" t="s">
        <v>39</v>
      </c>
      <c r="Q87" t="str">
        <f t="shared" si="16"/>
        <v>6'4</v>
      </c>
    </row>
    <row r="88" spans="1:17">
      <c r="A88" s="2" t="str">
        <f t="shared" si="11"/>
        <v>DE</v>
      </c>
      <c r="B88" s="4" t="str">
        <f t="shared" si="12"/>
        <v>Chris Richardson</v>
      </c>
      <c r="C88" s="11">
        <f t="shared" si="13"/>
        <v>74</v>
      </c>
      <c r="D88">
        <f t="shared" si="14"/>
        <v>230</v>
      </c>
      <c r="E88">
        <v>0.5</v>
      </c>
      <c r="F88">
        <f t="shared" si="15"/>
        <v>2</v>
      </c>
      <c r="I88" s="6">
        <v>87</v>
      </c>
      <c r="J88" s="6" t="s">
        <v>197</v>
      </c>
      <c r="K88" s="6" t="s">
        <v>44</v>
      </c>
      <c r="L88" s="6" t="s">
        <v>24</v>
      </c>
      <c r="M88" s="7">
        <v>43618</v>
      </c>
      <c r="N88" s="6">
        <v>230</v>
      </c>
      <c r="O88" s="6" t="s">
        <v>198</v>
      </c>
      <c r="P88" s="6" t="s">
        <v>39</v>
      </c>
      <c r="Q88" t="str">
        <f t="shared" si="16"/>
        <v>6'2</v>
      </c>
    </row>
    <row r="89" spans="1:17">
      <c r="A89" s="2" t="str">
        <f t="shared" si="11"/>
        <v>QB</v>
      </c>
      <c r="B89" s="4" t="str">
        <f t="shared" si="12"/>
        <v>Jon Richt</v>
      </c>
      <c r="C89" s="11">
        <f t="shared" si="13"/>
        <v>73</v>
      </c>
      <c r="D89">
        <f t="shared" si="14"/>
        <v>200</v>
      </c>
      <c r="E89">
        <v>0.8417</v>
      </c>
      <c r="F89">
        <f t="shared" si="15"/>
        <v>3</v>
      </c>
      <c r="I89" s="6">
        <v>5</v>
      </c>
      <c r="J89" s="6" t="s">
        <v>199</v>
      </c>
      <c r="K89" s="6" t="s">
        <v>5</v>
      </c>
      <c r="L89" s="6" t="s">
        <v>24</v>
      </c>
      <c r="M89" s="8">
        <v>36678</v>
      </c>
      <c r="N89" s="6">
        <v>200</v>
      </c>
      <c r="O89" s="6" t="s">
        <v>200</v>
      </c>
      <c r="P89" s="6" t="s">
        <v>39</v>
      </c>
      <c r="Q89" t="str">
        <f t="shared" si="16"/>
        <v>6'1</v>
      </c>
    </row>
    <row r="90" spans="1:17">
      <c r="A90" s="2" t="str">
        <f t="shared" si="11"/>
        <v>TE</v>
      </c>
      <c r="B90" s="4" t="str">
        <f t="shared" si="12"/>
        <v>Akeem Robinson</v>
      </c>
      <c r="C90" s="11">
        <f t="shared" si="13"/>
        <v>76</v>
      </c>
      <c r="D90">
        <f t="shared" si="14"/>
        <v>255</v>
      </c>
      <c r="E90">
        <v>0.81110000000000004</v>
      </c>
      <c r="F90">
        <f t="shared" si="15"/>
        <v>3</v>
      </c>
      <c r="I90" s="6">
        <v>84</v>
      </c>
      <c r="J90" s="5" t="s">
        <v>201</v>
      </c>
      <c r="K90" s="6" t="s">
        <v>29</v>
      </c>
      <c r="L90" s="6" t="s">
        <v>23</v>
      </c>
      <c r="M90" s="7">
        <v>43620</v>
      </c>
      <c r="N90" s="6">
        <v>255</v>
      </c>
      <c r="O90" s="6" t="s">
        <v>202</v>
      </c>
      <c r="P90" s="6" t="s">
        <v>39</v>
      </c>
      <c r="Q90" t="str">
        <f t="shared" si="16"/>
        <v>6'4</v>
      </c>
    </row>
    <row r="91" spans="1:17">
      <c r="A91" s="2" t="str">
        <f t="shared" si="11"/>
        <v>LS</v>
      </c>
      <c r="B91" s="4" t="str">
        <f t="shared" si="12"/>
        <v>Charles Roediger</v>
      </c>
      <c r="C91" s="11">
        <f t="shared" si="13"/>
        <v>73</v>
      </c>
      <c r="D91">
        <f t="shared" si="14"/>
        <v>200</v>
      </c>
      <c r="E91">
        <v>0.5</v>
      </c>
      <c r="F91">
        <f t="shared" si="15"/>
        <v>2</v>
      </c>
      <c r="I91" s="6">
        <v>52</v>
      </c>
      <c r="J91" s="5" t="s">
        <v>203</v>
      </c>
      <c r="K91" s="6" t="s">
        <v>204</v>
      </c>
      <c r="L91" s="6" t="s">
        <v>23</v>
      </c>
      <c r="M91" s="8">
        <v>36678</v>
      </c>
      <c r="N91" s="6">
        <v>200</v>
      </c>
      <c r="O91" s="6" t="s">
        <v>205</v>
      </c>
      <c r="P91" s="6" t="s">
        <v>39</v>
      </c>
      <c r="Q91" t="str">
        <f t="shared" si="16"/>
        <v>6'1</v>
      </c>
    </row>
    <row r="92" spans="1:17">
      <c r="A92" s="2" t="str">
        <f t="shared" si="11"/>
        <v>LB</v>
      </c>
      <c r="B92" s="4" t="str">
        <f t="shared" si="12"/>
        <v>Tarik Rollins</v>
      </c>
      <c r="C92" s="11">
        <f t="shared" si="13"/>
        <v>74</v>
      </c>
      <c r="D92">
        <f t="shared" si="14"/>
        <v>210</v>
      </c>
      <c r="E92">
        <v>0.5</v>
      </c>
      <c r="F92">
        <f t="shared" si="15"/>
        <v>2</v>
      </c>
      <c r="I92" s="6">
        <v>34</v>
      </c>
      <c r="J92" s="6" t="s">
        <v>206</v>
      </c>
      <c r="K92" s="6" t="s">
        <v>32</v>
      </c>
      <c r="L92" s="6" t="s">
        <v>24</v>
      </c>
      <c r="M92" s="7">
        <v>43618</v>
      </c>
      <c r="N92" s="6">
        <v>210</v>
      </c>
      <c r="O92" s="6" t="s">
        <v>49</v>
      </c>
      <c r="P92" s="6" t="s">
        <v>39</v>
      </c>
      <c r="Q92" t="str">
        <f t="shared" si="16"/>
        <v>6'2</v>
      </c>
    </row>
    <row r="93" spans="1:17">
      <c r="A93" s="2" t="str">
        <f t="shared" si="11"/>
        <v>OL</v>
      </c>
      <c r="B93" s="4" t="str">
        <f t="shared" si="12"/>
        <v>Matt Sanders</v>
      </c>
      <c r="C93" s="11">
        <f t="shared" si="13"/>
        <v>76</v>
      </c>
      <c r="D93">
        <f t="shared" si="14"/>
        <v>300</v>
      </c>
      <c r="E93">
        <v>0.87009999999999998</v>
      </c>
      <c r="F93">
        <f t="shared" si="15"/>
        <v>3</v>
      </c>
      <c r="I93" s="6">
        <v>54</v>
      </c>
      <c r="J93" s="6" t="s">
        <v>207</v>
      </c>
      <c r="K93" s="6" t="s">
        <v>30</v>
      </c>
      <c r="L93" s="6" t="s">
        <v>24</v>
      </c>
      <c r="M93" s="7">
        <v>43620</v>
      </c>
      <c r="N93" s="6">
        <v>300</v>
      </c>
      <c r="O93" s="6" t="s">
        <v>208</v>
      </c>
      <c r="P93" s="6" t="s">
        <v>39</v>
      </c>
      <c r="Q93" t="str">
        <f t="shared" si="16"/>
        <v>6'4</v>
      </c>
    </row>
    <row r="94" spans="1:17">
      <c r="A94" s="2" t="str">
        <f t="shared" si="11"/>
        <v>DE</v>
      </c>
      <c r="B94" s="4" t="str">
        <f t="shared" si="12"/>
        <v>Ricky Sapp</v>
      </c>
      <c r="C94" s="11">
        <f t="shared" si="13"/>
        <v>76</v>
      </c>
      <c r="D94">
        <f t="shared" si="14"/>
        <v>240</v>
      </c>
      <c r="E94">
        <v>0.98660000000000003</v>
      </c>
      <c r="F94">
        <f t="shared" si="15"/>
        <v>5</v>
      </c>
      <c r="I94" s="6">
        <v>7</v>
      </c>
      <c r="J94" s="5" t="s">
        <v>209</v>
      </c>
      <c r="K94" s="6" t="s">
        <v>44</v>
      </c>
      <c r="L94" s="6" t="s">
        <v>26</v>
      </c>
      <c r="M94" s="7">
        <v>43620</v>
      </c>
      <c r="N94" s="6">
        <v>240</v>
      </c>
      <c r="O94" s="6" t="s">
        <v>61</v>
      </c>
      <c r="P94" s="6" t="s">
        <v>39</v>
      </c>
      <c r="Q94" t="str">
        <f t="shared" si="16"/>
        <v>6'4</v>
      </c>
    </row>
    <row r="95" spans="1:17">
      <c r="A95" s="2" t="str">
        <f t="shared" si="11"/>
        <v>DT</v>
      </c>
      <c r="B95" s="4" t="str">
        <f t="shared" si="12"/>
        <v>Dorell Scott</v>
      </c>
      <c r="C95" s="11">
        <f t="shared" si="13"/>
        <v>75</v>
      </c>
      <c r="D95">
        <f t="shared" si="14"/>
        <v>310</v>
      </c>
      <c r="E95">
        <v>0.85560000000000003</v>
      </c>
      <c r="F95">
        <f t="shared" si="15"/>
        <v>3</v>
      </c>
      <c r="I95" s="6">
        <v>97</v>
      </c>
      <c r="J95" s="5" t="s">
        <v>210</v>
      </c>
      <c r="K95" s="6" t="s">
        <v>82</v>
      </c>
      <c r="L95" s="6" t="s">
        <v>23</v>
      </c>
      <c r="M95" s="7">
        <v>43619</v>
      </c>
      <c r="N95" s="6">
        <v>310</v>
      </c>
      <c r="O95" s="6" t="s">
        <v>91</v>
      </c>
      <c r="P95" s="6" t="s">
        <v>39</v>
      </c>
      <c r="Q95" t="str">
        <f t="shared" si="16"/>
        <v>6'3</v>
      </c>
    </row>
    <row r="96" spans="1:17">
      <c r="A96" s="2" t="str">
        <f t="shared" si="11"/>
        <v>CB</v>
      </c>
      <c r="B96" s="4" t="str">
        <f t="shared" si="12"/>
        <v>Coty Sensabaugh</v>
      </c>
      <c r="C96" s="11">
        <f t="shared" si="13"/>
        <v>73</v>
      </c>
      <c r="D96">
        <f t="shared" si="14"/>
        <v>180</v>
      </c>
      <c r="E96">
        <v>0.74439999999999995</v>
      </c>
      <c r="F96">
        <f t="shared" si="15"/>
        <v>2</v>
      </c>
      <c r="I96" s="6">
        <v>15</v>
      </c>
      <c r="J96" s="5" t="s">
        <v>211</v>
      </c>
      <c r="K96" s="6" t="s">
        <v>65</v>
      </c>
      <c r="L96" s="6" t="s">
        <v>24</v>
      </c>
      <c r="M96" s="8">
        <v>36678</v>
      </c>
      <c r="N96" s="6">
        <v>180</v>
      </c>
      <c r="O96" s="6" t="s">
        <v>212</v>
      </c>
      <c r="P96" s="6" t="s">
        <v>39</v>
      </c>
      <c r="Q96" t="str">
        <f t="shared" si="16"/>
        <v>6'1</v>
      </c>
    </row>
    <row r="97" spans="1:17">
      <c r="A97" s="2" t="str">
        <f t="shared" si="11"/>
        <v>OG</v>
      </c>
      <c r="B97" s="4" t="str">
        <f t="shared" si="12"/>
        <v>Caleb Simmons</v>
      </c>
      <c r="C97" s="11">
        <f t="shared" si="13"/>
        <v>71</v>
      </c>
      <c r="D97">
        <f t="shared" si="14"/>
        <v>255</v>
      </c>
      <c r="E97">
        <v>0.5</v>
      </c>
      <c r="F97">
        <f t="shared" si="15"/>
        <v>2</v>
      </c>
      <c r="I97" s="6">
        <v>58</v>
      </c>
      <c r="J97" s="6" t="s">
        <v>213</v>
      </c>
      <c r="K97" s="6" t="s">
        <v>37</v>
      </c>
      <c r="L97" s="6" t="s">
        <v>24</v>
      </c>
      <c r="M97" s="7">
        <v>43596</v>
      </c>
      <c r="N97" s="6">
        <v>255</v>
      </c>
      <c r="O97" s="6" t="s">
        <v>94</v>
      </c>
      <c r="P97" s="6" t="s">
        <v>39</v>
      </c>
      <c r="Q97" t="str">
        <f t="shared" si="16"/>
        <v>5'11</v>
      </c>
    </row>
    <row r="98" spans="1:17">
      <c r="A98" s="2" t="str">
        <f t="shared" ref="A98:A112" si="17">K98</f>
        <v>LS</v>
      </c>
      <c r="B98" s="4" t="str">
        <f t="shared" ref="B98:B112" si="18">TRIM(MID($J98,FIND(", ",$J98,1)+1,100))&amp;" "&amp;LEFT($J98,FIND(",",$J98,1)-1)</f>
        <v>Matt Skinner</v>
      </c>
      <c r="C98" s="11">
        <f t="shared" ref="C98:C112" si="19">CONVERT(LEFT(Q98,FIND("'",Q98)-1),"ft","in")+SUBSTITUTE(RIGHT(Q98,LEN(Q98)-FIND("'",Q98)),"""","")</f>
        <v>79</v>
      </c>
      <c r="D98">
        <f t="shared" ref="D98:D112" si="20">N98</f>
        <v>235</v>
      </c>
      <c r="E98">
        <v>0.82879999999999998</v>
      </c>
      <c r="F98">
        <f t="shared" ref="F98:F112" si="21">IF(E98&gt;=0.98,5,IF(E98&gt;=0.9,4,IF(E98&gt;=0.8,3,IF(E98="NA",2,2))))</f>
        <v>3</v>
      </c>
      <c r="I98" s="6">
        <v>75</v>
      </c>
      <c r="J98" s="6" t="s">
        <v>214</v>
      </c>
      <c r="K98" s="6" t="s">
        <v>204</v>
      </c>
      <c r="L98" s="6" t="s">
        <v>24</v>
      </c>
      <c r="M98" s="7">
        <v>43623</v>
      </c>
      <c r="N98" s="6">
        <v>235</v>
      </c>
      <c r="O98" s="6" t="s">
        <v>49</v>
      </c>
      <c r="P98" s="6" t="s">
        <v>39</v>
      </c>
      <c r="Q98" t="str">
        <f t="shared" si="16"/>
        <v>6'7</v>
      </c>
    </row>
    <row r="99" spans="1:17">
      <c r="A99" s="2" t="str">
        <f t="shared" si="17"/>
        <v>OG</v>
      </c>
      <c r="B99" s="4" t="str">
        <f t="shared" si="18"/>
        <v>David Smith</v>
      </c>
      <c r="C99" s="11">
        <f t="shared" si="19"/>
        <v>77</v>
      </c>
      <c r="D99">
        <f t="shared" si="20"/>
        <v>290</v>
      </c>
      <c r="E99">
        <v>0.84340000000000004</v>
      </c>
      <c r="F99">
        <f t="shared" si="21"/>
        <v>3</v>
      </c>
      <c r="I99" s="6">
        <v>73</v>
      </c>
      <c r="J99" s="6" t="s">
        <v>215</v>
      </c>
      <c r="K99" s="6" t="s">
        <v>37</v>
      </c>
      <c r="L99" s="6" t="s">
        <v>24</v>
      </c>
      <c r="M99" s="7">
        <v>43621</v>
      </c>
      <c r="N99" s="6">
        <v>290</v>
      </c>
      <c r="O99" s="6" t="s">
        <v>133</v>
      </c>
      <c r="P99" s="6" t="s">
        <v>39</v>
      </c>
      <c r="Q99" t="str">
        <f t="shared" si="16"/>
        <v>6'5</v>
      </c>
    </row>
    <row r="100" spans="1:17">
      <c r="A100" s="2" t="str">
        <f t="shared" si="17"/>
        <v>QB</v>
      </c>
      <c r="B100" s="4" t="str">
        <f t="shared" si="18"/>
        <v>Brandon Speweik</v>
      </c>
      <c r="C100" s="11">
        <f t="shared" si="19"/>
        <v>73</v>
      </c>
      <c r="D100">
        <f t="shared" si="20"/>
        <v>205</v>
      </c>
      <c r="E100">
        <v>0.5</v>
      </c>
      <c r="F100">
        <f t="shared" si="21"/>
        <v>2</v>
      </c>
      <c r="I100" s="6">
        <v>12</v>
      </c>
      <c r="J100" s="6" t="s">
        <v>216</v>
      </c>
      <c r="K100" s="6" t="s">
        <v>5</v>
      </c>
      <c r="L100" s="6" t="s">
        <v>26</v>
      </c>
      <c r="M100" s="8">
        <v>36678</v>
      </c>
      <c r="N100" s="6">
        <v>205</v>
      </c>
      <c r="O100" s="6" t="s">
        <v>217</v>
      </c>
      <c r="P100" s="6" t="s">
        <v>39</v>
      </c>
      <c r="Q100" t="str">
        <f t="shared" si="16"/>
        <v>6'1</v>
      </c>
    </row>
    <row r="101" spans="1:17">
      <c r="A101" s="2" t="str">
        <f t="shared" si="17"/>
        <v>RB</v>
      </c>
      <c r="B101" s="4" t="str">
        <f t="shared" si="18"/>
        <v>C.J. Spiller</v>
      </c>
      <c r="C101" s="11">
        <f t="shared" si="19"/>
        <v>71</v>
      </c>
      <c r="D101">
        <f t="shared" si="20"/>
        <v>195</v>
      </c>
      <c r="E101">
        <v>0.9919</v>
      </c>
      <c r="F101">
        <f t="shared" si="21"/>
        <v>5</v>
      </c>
      <c r="I101" s="6">
        <v>28</v>
      </c>
      <c r="J101" s="5" t="s">
        <v>218</v>
      </c>
      <c r="K101" s="6" t="s">
        <v>25</v>
      </c>
      <c r="L101" s="6" t="s">
        <v>26</v>
      </c>
      <c r="M101" s="7">
        <v>43596</v>
      </c>
      <c r="N101" s="6">
        <v>195</v>
      </c>
      <c r="O101" s="6" t="s">
        <v>183</v>
      </c>
      <c r="P101" s="6" t="s">
        <v>39</v>
      </c>
      <c r="Q101" t="str">
        <f t="shared" si="16"/>
        <v>5'11</v>
      </c>
    </row>
    <row r="102" spans="1:17">
      <c r="A102" s="2" t="str">
        <f t="shared" si="17"/>
        <v>OL</v>
      </c>
      <c r="B102" s="4" t="str">
        <f t="shared" si="18"/>
        <v>Preston Stone</v>
      </c>
      <c r="C102" s="11">
        <f t="shared" si="19"/>
        <v>75</v>
      </c>
      <c r="D102">
        <f t="shared" si="20"/>
        <v>250</v>
      </c>
      <c r="E102">
        <v>0.5</v>
      </c>
      <c r="F102">
        <f t="shared" si="21"/>
        <v>2</v>
      </c>
      <c r="I102" s="6">
        <v>53</v>
      </c>
      <c r="J102" s="6" t="s">
        <v>219</v>
      </c>
      <c r="K102" s="6" t="s">
        <v>30</v>
      </c>
      <c r="L102" s="6" t="s">
        <v>23</v>
      </c>
      <c r="M102" s="7">
        <v>43619</v>
      </c>
      <c r="N102" s="6">
        <v>250</v>
      </c>
      <c r="O102" s="6" t="s">
        <v>220</v>
      </c>
      <c r="P102" s="6" t="s">
        <v>39</v>
      </c>
      <c r="Q102" t="str">
        <f t="shared" si="16"/>
        <v>6'3</v>
      </c>
    </row>
    <row r="103" spans="1:17">
      <c r="A103" s="2" t="str">
        <f t="shared" si="17"/>
        <v>RB</v>
      </c>
      <c r="B103" s="4" t="str">
        <f t="shared" si="18"/>
        <v>Rendrick Taylor</v>
      </c>
      <c r="C103" s="11">
        <f t="shared" si="19"/>
        <v>74</v>
      </c>
      <c r="D103">
        <f t="shared" si="20"/>
        <v>255</v>
      </c>
      <c r="E103">
        <v>0.93149999999999999</v>
      </c>
      <c r="F103">
        <f t="shared" si="21"/>
        <v>4</v>
      </c>
      <c r="I103" s="6">
        <v>5</v>
      </c>
      <c r="J103" s="6" t="s">
        <v>221</v>
      </c>
      <c r="K103" s="6" t="s">
        <v>25</v>
      </c>
      <c r="L103" s="6" t="s">
        <v>23</v>
      </c>
      <c r="M103" s="7">
        <v>43618</v>
      </c>
      <c r="N103" s="6">
        <v>255</v>
      </c>
      <c r="O103" s="6" t="s">
        <v>222</v>
      </c>
      <c r="P103" s="6" t="s">
        <v>39</v>
      </c>
      <c r="Q103" t="str">
        <f t="shared" si="16"/>
        <v>6'2</v>
      </c>
    </row>
    <row r="104" spans="1:17">
      <c r="A104" s="2" t="str">
        <f t="shared" si="17"/>
        <v>DT</v>
      </c>
      <c r="B104" s="4" t="str">
        <f t="shared" si="18"/>
        <v>Brandon Thompson</v>
      </c>
      <c r="C104" s="11">
        <f t="shared" si="19"/>
        <v>74</v>
      </c>
      <c r="D104">
        <f t="shared" si="20"/>
        <v>315</v>
      </c>
      <c r="E104">
        <v>0.97130000000000005</v>
      </c>
      <c r="F104">
        <f t="shared" si="21"/>
        <v>4</v>
      </c>
      <c r="I104" s="6">
        <v>98</v>
      </c>
      <c r="J104" s="5" t="s">
        <v>223</v>
      </c>
      <c r="K104" s="6" t="s">
        <v>82</v>
      </c>
      <c r="L104" s="6" t="s">
        <v>24</v>
      </c>
      <c r="M104" s="7">
        <v>43618</v>
      </c>
      <c r="N104" s="6">
        <v>315</v>
      </c>
      <c r="O104" s="6" t="s">
        <v>224</v>
      </c>
      <c r="P104" s="6" t="s">
        <v>39</v>
      </c>
      <c r="Q104" t="str">
        <f t="shared" si="16"/>
        <v>6'2</v>
      </c>
    </row>
    <row r="105" spans="1:17">
      <c r="A105" s="2" t="str">
        <f t="shared" si="17"/>
        <v>DE</v>
      </c>
      <c r="B105" s="4" t="str">
        <f t="shared" si="18"/>
        <v>Drew Traylor</v>
      </c>
      <c r="C105" s="11">
        <f t="shared" si="19"/>
        <v>77</v>
      </c>
      <c r="D105">
        <f t="shared" si="20"/>
        <v>240</v>
      </c>
      <c r="E105">
        <v>0.5</v>
      </c>
      <c r="F105">
        <f t="shared" si="21"/>
        <v>2</v>
      </c>
      <c r="I105" s="6">
        <v>95</v>
      </c>
      <c r="J105" s="6" t="s">
        <v>225</v>
      </c>
      <c r="K105" s="6" t="s">
        <v>44</v>
      </c>
      <c r="L105" s="6" t="s">
        <v>24</v>
      </c>
      <c r="M105" s="7">
        <v>43621</v>
      </c>
      <c r="N105" s="6">
        <v>240</v>
      </c>
      <c r="O105" s="6" t="s">
        <v>122</v>
      </c>
      <c r="P105" s="6" t="s">
        <v>39</v>
      </c>
      <c r="Q105" t="str">
        <f t="shared" si="16"/>
        <v>6'5</v>
      </c>
    </row>
    <row r="106" spans="1:17">
      <c r="A106" s="2" t="str">
        <f t="shared" si="17"/>
        <v>QB</v>
      </c>
      <c r="B106" s="4" t="str">
        <f t="shared" si="18"/>
        <v>Michael Wade</v>
      </c>
      <c r="C106" s="11">
        <f t="shared" si="19"/>
        <v>73</v>
      </c>
      <c r="D106">
        <f t="shared" si="20"/>
        <v>205</v>
      </c>
      <c r="E106">
        <v>0.84789999999999999</v>
      </c>
      <c r="F106">
        <f t="shared" si="21"/>
        <v>3</v>
      </c>
      <c r="I106" s="6">
        <v>16</v>
      </c>
      <c r="J106" s="6" t="s">
        <v>226</v>
      </c>
      <c r="K106" s="6" t="s">
        <v>5</v>
      </c>
      <c r="L106" s="6" t="s">
        <v>28</v>
      </c>
      <c r="M106" s="7">
        <v>43617</v>
      </c>
      <c r="N106" s="6">
        <v>205</v>
      </c>
      <c r="O106" s="6" t="s">
        <v>145</v>
      </c>
      <c r="P106" s="6" t="s">
        <v>39</v>
      </c>
      <c r="Q106" t="str">
        <f t="shared" si="16"/>
        <v>6'1</v>
      </c>
    </row>
    <row r="107" spans="1:17">
      <c r="A107" s="2" t="str">
        <f t="shared" si="17"/>
        <v>OT</v>
      </c>
      <c r="B107" s="4" t="str">
        <f t="shared" si="18"/>
        <v>Landon Walker</v>
      </c>
      <c r="C107" s="11">
        <f t="shared" si="19"/>
        <v>77</v>
      </c>
      <c r="D107">
        <f t="shared" si="20"/>
        <v>300</v>
      </c>
      <c r="E107">
        <v>0.89239999999999997</v>
      </c>
      <c r="F107">
        <f t="shared" si="21"/>
        <v>3</v>
      </c>
      <c r="I107" s="6">
        <v>72</v>
      </c>
      <c r="J107" s="6" t="s">
        <v>227</v>
      </c>
      <c r="K107" s="6" t="s">
        <v>124</v>
      </c>
      <c r="L107" s="6" t="s">
        <v>24</v>
      </c>
      <c r="M107" s="7">
        <v>43621</v>
      </c>
      <c r="N107" s="6">
        <v>300</v>
      </c>
      <c r="O107" s="6" t="s">
        <v>228</v>
      </c>
      <c r="P107" s="6" t="s">
        <v>39</v>
      </c>
      <c r="Q107" t="str">
        <f t="shared" si="16"/>
        <v>6'5</v>
      </c>
    </row>
    <row r="108" spans="1:17">
      <c r="A108" s="2" t="str">
        <f t="shared" si="17"/>
        <v>RB</v>
      </c>
      <c r="B108" s="4" t="str">
        <f t="shared" si="18"/>
        <v>Ronald Watson</v>
      </c>
      <c r="C108" s="11">
        <f t="shared" si="19"/>
        <v>69</v>
      </c>
      <c r="D108">
        <f t="shared" si="20"/>
        <v>190</v>
      </c>
      <c r="E108">
        <v>0.5</v>
      </c>
      <c r="F108">
        <f t="shared" si="21"/>
        <v>2</v>
      </c>
      <c r="I108" s="6">
        <v>37</v>
      </c>
      <c r="J108" s="5" t="s">
        <v>229</v>
      </c>
      <c r="K108" s="6" t="s">
        <v>25</v>
      </c>
      <c r="L108" s="6" t="s">
        <v>26</v>
      </c>
      <c r="M108" s="7">
        <v>43594</v>
      </c>
      <c r="N108" s="6">
        <v>190</v>
      </c>
      <c r="O108" s="6" t="s">
        <v>230</v>
      </c>
      <c r="P108" s="6" t="s">
        <v>39</v>
      </c>
      <c r="Q108" t="str">
        <f t="shared" si="16"/>
        <v>5'9</v>
      </c>
    </row>
    <row r="109" spans="1:17">
      <c r="A109" s="2" t="str">
        <f t="shared" si="17"/>
        <v>LB</v>
      </c>
      <c r="B109" s="4" t="str">
        <f t="shared" si="18"/>
        <v>Britton Whetsell</v>
      </c>
      <c r="C109" s="11">
        <f t="shared" si="19"/>
        <v>73</v>
      </c>
      <c r="D109">
        <f t="shared" si="20"/>
        <v>210</v>
      </c>
      <c r="E109">
        <v>0.5</v>
      </c>
      <c r="F109">
        <f t="shared" si="21"/>
        <v>2</v>
      </c>
      <c r="I109" s="6">
        <v>46</v>
      </c>
      <c r="J109" s="5" t="s">
        <v>231</v>
      </c>
      <c r="K109" s="6" t="s">
        <v>32</v>
      </c>
      <c r="L109" s="6" t="s">
        <v>23</v>
      </c>
      <c r="M109" s="7">
        <v>43617</v>
      </c>
      <c r="N109" s="6">
        <v>210</v>
      </c>
      <c r="O109" s="6" t="s">
        <v>232</v>
      </c>
      <c r="P109" s="6" t="s">
        <v>39</v>
      </c>
      <c r="Q109" t="str">
        <f t="shared" si="16"/>
        <v>6'1</v>
      </c>
    </row>
    <row r="110" spans="1:17">
      <c r="A110" s="2" t="str">
        <f t="shared" si="17"/>
        <v>LB</v>
      </c>
      <c r="B110" s="4" t="str">
        <f t="shared" si="18"/>
        <v>Jonathan Willard</v>
      </c>
      <c r="C110" s="11">
        <f t="shared" si="19"/>
        <v>73</v>
      </c>
      <c r="D110">
        <f t="shared" si="20"/>
        <v>215</v>
      </c>
      <c r="E110">
        <v>0.5</v>
      </c>
      <c r="F110">
        <f t="shared" si="21"/>
        <v>2</v>
      </c>
      <c r="I110" s="6">
        <v>46</v>
      </c>
      <c r="J110" s="6" t="s">
        <v>233</v>
      </c>
      <c r="K110" s="6" t="s">
        <v>32</v>
      </c>
      <c r="L110" s="6" t="s">
        <v>24</v>
      </c>
      <c r="M110" s="7">
        <v>43617</v>
      </c>
      <c r="N110" s="6">
        <v>215</v>
      </c>
      <c r="O110" s="6" t="s">
        <v>234</v>
      </c>
      <c r="P110" s="6" t="s">
        <v>39</v>
      </c>
      <c r="Q110" t="str">
        <f t="shared" si="16"/>
        <v>6'1</v>
      </c>
    </row>
    <row r="111" spans="1:17">
      <c r="A111" s="2" t="str">
        <f t="shared" si="17"/>
        <v>DL</v>
      </c>
      <c r="B111" s="4" t="str">
        <f t="shared" si="18"/>
        <v>John Wright</v>
      </c>
      <c r="C111" s="11">
        <f t="shared" si="19"/>
        <v>74</v>
      </c>
      <c r="D111">
        <f t="shared" si="20"/>
        <v>240</v>
      </c>
      <c r="E111">
        <v>0.5</v>
      </c>
      <c r="F111">
        <f t="shared" si="21"/>
        <v>2</v>
      </c>
      <c r="I111" s="6">
        <v>61</v>
      </c>
      <c r="J111" s="6" t="s">
        <v>235</v>
      </c>
      <c r="K111" s="6" t="s">
        <v>31</v>
      </c>
      <c r="L111" s="6" t="s">
        <v>28</v>
      </c>
      <c r="M111" s="7">
        <v>43618</v>
      </c>
      <c r="N111" s="6">
        <v>240</v>
      </c>
      <c r="O111" s="6" t="s">
        <v>137</v>
      </c>
      <c r="P111" s="6" t="s">
        <v>39</v>
      </c>
      <c r="Q111" t="str">
        <f t="shared" si="16"/>
        <v>6'2</v>
      </c>
    </row>
    <row r="112" spans="1:17">
      <c r="A112" s="2" t="str">
        <f t="shared" si="17"/>
        <v>P</v>
      </c>
      <c r="B112" s="4" t="str">
        <f t="shared" si="18"/>
        <v>Dawson Zimmerman</v>
      </c>
      <c r="C112" s="11">
        <f t="shared" si="19"/>
        <v>73</v>
      </c>
      <c r="D112">
        <f t="shared" si="20"/>
        <v>200</v>
      </c>
      <c r="E112">
        <v>0.82079999999999997</v>
      </c>
      <c r="F112">
        <f t="shared" si="21"/>
        <v>3</v>
      </c>
      <c r="I112" s="6">
        <v>96</v>
      </c>
      <c r="J112" s="5" t="s">
        <v>236</v>
      </c>
      <c r="K112" s="6" t="s">
        <v>33</v>
      </c>
      <c r="L112" s="6" t="s">
        <v>24</v>
      </c>
      <c r="M112" s="7">
        <v>43617</v>
      </c>
      <c r="N112" s="6">
        <v>200</v>
      </c>
      <c r="O112" s="6" t="s">
        <v>237</v>
      </c>
      <c r="P112" s="6" t="s">
        <v>39</v>
      </c>
      <c r="Q112" t="str">
        <f t="shared" si="16"/>
        <v>6'1</v>
      </c>
    </row>
    <row r="123" spans="1:10" ht="30.95" customHeight="1">
      <c r="A123" s="22"/>
    </row>
    <row r="124" spans="1:10">
      <c r="A124" t="s">
        <v>375</v>
      </c>
      <c r="B124" t="s">
        <v>376</v>
      </c>
      <c r="C124" s="11" t="s">
        <v>377</v>
      </c>
      <c r="D124" s="11" t="s">
        <v>378</v>
      </c>
      <c r="E124" s="11" t="s">
        <v>379</v>
      </c>
      <c r="F124" s="11" t="s">
        <v>381</v>
      </c>
      <c r="G124" s="11" t="s">
        <v>384</v>
      </c>
      <c r="H124" s="11" t="s">
        <v>385</v>
      </c>
      <c r="I124" s="11" t="s">
        <v>386</v>
      </c>
      <c r="J124" s="11" t="s">
        <v>387</v>
      </c>
    </row>
    <row r="125" spans="1:10">
      <c r="A125">
        <v>7</v>
      </c>
      <c r="B125" t="s">
        <v>395</v>
      </c>
      <c r="C125" s="11">
        <v>17</v>
      </c>
      <c r="D125">
        <v>21</v>
      </c>
      <c r="E125" t="s">
        <v>398</v>
      </c>
      <c r="F125" t="s">
        <v>382</v>
      </c>
      <c r="G125">
        <v>249</v>
      </c>
      <c r="H125">
        <v>298</v>
      </c>
      <c r="I125" t="s">
        <v>396</v>
      </c>
      <c r="J125" t="s">
        <v>396</v>
      </c>
    </row>
    <row r="126" spans="1:10">
      <c r="A126">
        <v>8</v>
      </c>
      <c r="B126" t="s">
        <v>397</v>
      </c>
      <c r="C126" s="11">
        <v>27</v>
      </c>
      <c r="D126">
        <v>21</v>
      </c>
      <c r="E126" t="s">
        <v>380</v>
      </c>
      <c r="F126" t="s">
        <v>399</v>
      </c>
      <c r="G126">
        <v>339</v>
      </c>
      <c r="H126">
        <v>236</v>
      </c>
      <c r="I126" t="s">
        <v>396</v>
      </c>
      <c r="J126" t="s">
        <v>396</v>
      </c>
    </row>
    <row r="127" spans="1:10">
      <c r="A127">
        <v>9</v>
      </c>
      <c r="B127" t="s">
        <v>400</v>
      </c>
      <c r="C127" s="11">
        <v>27</v>
      </c>
      <c r="D127">
        <v>41</v>
      </c>
      <c r="E127" t="s">
        <v>398</v>
      </c>
      <c r="F127" t="s">
        <v>399</v>
      </c>
      <c r="G127">
        <v>316</v>
      </c>
      <c r="H127">
        <v>419</v>
      </c>
      <c r="I127" t="s">
        <v>396</v>
      </c>
      <c r="J127">
        <v>24</v>
      </c>
    </row>
    <row r="128" spans="1:10">
      <c r="A128">
        <v>10</v>
      </c>
      <c r="B128" t="s">
        <v>401</v>
      </c>
      <c r="C128" s="11">
        <v>31</v>
      </c>
      <c r="D128">
        <v>7</v>
      </c>
      <c r="E128" t="s">
        <v>380</v>
      </c>
      <c r="F128" t="s">
        <v>382</v>
      </c>
      <c r="G128">
        <v>466</v>
      </c>
      <c r="H128">
        <v>168</v>
      </c>
      <c r="I128" t="s">
        <v>396</v>
      </c>
      <c r="J128" t="s">
        <v>396</v>
      </c>
    </row>
    <row r="129" spans="1:10">
      <c r="A129">
        <v>11</v>
      </c>
      <c r="B129" t="s">
        <v>402</v>
      </c>
      <c r="C129" s="11">
        <v>13</v>
      </c>
      <c r="D129">
        <v>3</v>
      </c>
      <c r="E129" t="s">
        <v>380</v>
      </c>
      <c r="F129" t="s">
        <v>399</v>
      </c>
      <c r="G129">
        <v>192</v>
      </c>
      <c r="H129">
        <v>190</v>
      </c>
      <c r="I129" t="s">
        <v>396</v>
      </c>
      <c r="J129" t="s">
        <v>396</v>
      </c>
    </row>
    <row r="130" spans="1:10">
      <c r="A130">
        <v>12</v>
      </c>
      <c r="B130" t="s">
        <v>403</v>
      </c>
      <c r="C130" s="11">
        <v>31</v>
      </c>
      <c r="D130">
        <v>14</v>
      </c>
      <c r="E130" t="s">
        <v>380</v>
      </c>
      <c r="F130" t="s">
        <v>382</v>
      </c>
      <c r="G130">
        <v>383</v>
      </c>
      <c r="H130">
        <v>304</v>
      </c>
      <c r="I130" t="s">
        <v>396</v>
      </c>
      <c r="J130" t="s">
        <v>396</v>
      </c>
    </row>
    <row r="131" spans="1:10">
      <c r="A131">
        <v>13</v>
      </c>
      <c r="B131" t="s">
        <v>404</v>
      </c>
      <c r="C131" s="11">
        <v>21</v>
      </c>
      <c r="D131">
        <v>26</v>
      </c>
      <c r="E131" t="s">
        <v>398</v>
      </c>
      <c r="F131" t="s">
        <v>383</v>
      </c>
      <c r="G131">
        <v>210</v>
      </c>
      <c r="H131">
        <v>361</v>
      </c>
      <c r="I131" t="s">
        <v>396</v>
      </c>
      <c r="J131" t="s">
        <v>396</v>
      </c>
    </row>
  </sheetData>
  <autoFilter ref="A1:B112" xr:uid="{ADECBB2A-8D07-1249-B609-433619F79225}"/>
  <sortState xmlns:xlrd2="http://schemas.microsoft.com/office/spreadsheetml/2017/richdata2" ref="A2:F112">
    <sortCondition ref="B1:B91" customList="January,February,March,April,May,June,July,August,September,October,November,December"/>
  </sortState>
  <hyperlinks>
    <hyperlink ref="J4" r:id="rId1" display="http://www.cfbstats.com/2008/player/147/1000751/index.html" xr:uid="{10688D82-091D-0D4B-AF37-212C82BDA98B}"/>
    <hyperlink ref="J6" r:id="rId2" display="http://www.cfbstats.com/2008/player/147/1015953/index.html" xr:uid="{521653F9-8724-F045-9464-1386A85DC6F1}"/>
    <hyperlink ref="J7" r:id="rId3" display="http://www.cfbstats.com/2008/player/147/1000753/index.html" xr:uid="{A75EE3AD-3BB0-E34A-8EAB-11F35400BD86}"/>
    <hyperlink ref="J8" r:id="rId4" display="http://www.cfbstats.com/2008/player/147/80047/index.html" xr:uid="{140C3CD0-B8D7-2F4C-937F-26AC24A31717}"/>
    <hyperlink ref="J9" r:id="rId5" display="http://www.cfbstats.com/2008/player/147/80053/index.html" xr:uid="{12DEB625-818C-3D45-8EB3-456B79F10FC2}"/>
    <hyperlink ref="J11" r:id="rId6" display="http://www.cfbstats.com/2008/player/147/1015972/index.html" xr:uid="{43926E4B-1CEB-3649-BD1D-5F7D438D397C}"/>
    <hyperlink ref="J12" r:id="rId7" display="http://www.cfbstats.com/2008/player/147/1008648/index.html" xr:uid="{85EB5BDB-AC22-BC4A-84C5-24B21129CFEC}"/>
    <hyperlink ref="J15" r:id="rId8" display="http://www.cfbstats.com/2008/player/147/1015954/index.html" xr:uid="{0F4B249C-4C3A-F94B-B8E6-0A8BB59101F1}"/>
    <hyperlink ref="J16" r:id="rId9" display="http://www.cfbstats.com/2008/player/147/1008665/index.html" xr:uid="{D655F5BA-74D9-534E-9133-21AB5491FD0C}"/>
    <hyperlink ref="J17" r:id="rId10" display="http://www.cfbstats.com/2008/player/147/1008638/index.html" xr:uid="{DCCBDEF2-6BBF-7E48-B839-BF1ED16229F7}"/>
    <hyperlink ref="J18" r:id="rId11" display="http://www.cfbstats.com/2008/player/147/1000746/index.html" xr:uid="{C29214CF-DAD5-AD46-B68C-3B4EE7D02300}"/>
    <hyperlink ref="J19" r:id="rId12" display="http://www.cfbstats.com/2008/player/147/1000759/index.html" xr:uid="{8CB5FEC0-0CDF-C148-B0EC-3D858E38590D}"/>
    <hyperlink ref="J20" r:id="rId13" display="http://www.cfbstats.com/2008/player/147/80036/index.html" xr:uid="{7FDBB401-23E1-6548-A1D7-356877D032B9}"/>
    <hyperlink ref="J21" r:id="rId14" display="http://www.cfbstats.com/2008/player/147/80039/index.html" xr:uid="{D71D5DCF-48EF-5D46-84CB-1857F4A6CD32}"/>
    <hyperlink ref="J22" r:id="rId15" display="http://www.cfbstats.com/2008/player/147/1008663/index.html" xr:uid="{5DE694F1-5AD7-3742-83F3-4D7E979FA87C}"/>
    <hyperlink ref="J26" r:id="rId16" display="http://www.cfbstats.com/2008/player/147/70509/index.html" xr:uid="{5F435669-014E-7F4C-9873-BE56D7C0145B}"/>
    <hyperlink ref="J28" r:id="rId17" display="http://www.cfbstats.com/2008/player/147/80038/index.html" xr:uid="{90B1C5C2-9F68-D046-BACF-072B6667C44F}"/>
    <hyperlink ref="J29" r:id="rId18" display="http://www.cfbstats.com/2008/player/147/1008650/index.html" xr:uid="{9F0FBC7E-953B-9F4B-8A4D-66A65DDBB46F}"/>
    <hyperlink ref="J30" r:id="rId19" display="http://www.cfbstats.com/2008/player/147/1000768/index.html" xr:uid="{32D3973F-6006-4B41-B9A8-CFFC57206D7D}"/>
    <hyperlink ref="J31" r:id="rId20" display="http://www.cfbstats.com/2008/player/147/80031/index.html" xr:uid="{F023CC00-46A2-1C45-86B5-510B96CD3DF8}"/>
    <hyperlink ref="J32" r:id="rId21" display="http://www.cfbstats.com/2008/player/147/1000744/index.html" xr:uid="{41602496-CC26-BA47-8316-852C4E069835}"/>
    <hyperlink ref="J33" r:id="rId22" display="http://www.cfbstats.com/2008/player/147/1008644/index.html" xr:uid="{B63050E8-33AE-7A4E-9ABC-D2937D99410F}"/>
    <hyperlink ref="J34" r:id="rId23" display="http://www.cfbstats.com/2008/player/147/1008642/index.html" xr:uid="{6F3FAAE6-BD7F-6243-B183-F92F9D2C4310}"/>
    <hyperlink ref="J37" r:id="rId24" display="http://www.cfbstats.com/2008/player/147/1000770/index.html" xr:uid="{3324AF36-1AF7-024C-8511-BD077C8EA95D}"/>
    <hyperlink ref="J39" r:id="rId25" display="http://www.cfbstats.com/2008/player/147/1000764/index.html" xr:uid="{6B1824D9-D54B-5D42-A71F-DF2F0CC3F2FE}"/>
    <hyperlink ref="J42" r:id="rId26" display="http://www.cfbstats.com/2008/player/147/1008637/index.html" xr:uid="{69C5A4FF-245A-E94B-9960-2A39A491C914}"/>
    <hyperlink ref="J44" r:id="rId27" display="http://www.cfbstats.com/2008/player/147/80035/index.html" xr:uid="{6D61BB30-21E4-734F-B27E-AF0261F59D63}"/>
    <hyperlink ref="J45" r:id="rId28" display="http://www.cfbstats.com/2008/player/147/1000766/index.html" xr:uid="{9858CC76-644F-A34D-86D0-DE0B646F8D5B}"/>
    <hyperlink ref="J47" r:id="rId29" display="http://www.cfbstats.com/2008/player/147/70517/index.html" xr:uid="{9E840A89-40A7-F34C-B6DE-91F3BF30BDEF}"/>
    <hyperlink ref="J48" r:id="rId30" display="http://www.cfbstats.com/2008/player/147/70506/index.html" xr:uid="{F14E3DF7-1516-0F4A-A8C8-9F2DA63EBFAF}"/>
    <hyperlink ref="J49" r:id="rId31" display="http://www.cfbstats.com/2008/player/147/1015965/index.html" xr:uid="{71D14096-66A6-8D41-9D64-8E42902BB46F}"/>
    <hyperlink ref="J53" r:id="rId32" display="http://www.cfbstats.com/2008/player/147/1015944/index.html" xr:uid="{9BDB38A6-1F3E-2E42-870D-3F2E414BAA0F}"/>
    <hyperlink ref="J55" r:id="rId33" display="http://www.cfbstats.com/2008/player/147/80056/index.html" xr:uid="{8F59587C-78F4-4C4C-882E-0F5DA54F59B5}"/>
    <hyperlink ref="J56" r:id="rId34" display="http://www.cfbstats.com/2008/player/147/1000747/index.html" xr:uid="{D58852F0-9A8A-0F4E-BF3E-BEEBDCC23B9F}"/>
    <hyperlink ref="J57" r:id="rId35" display="http://www.cfbstats.com/2008/player/147/1008670/index.html" xr:uid="{7B99E179-ECC6-004F-8967-7B8CE53E053B}"/>
    <hyperlink ref="J58" r:id="rId36" display="http://www.cfbstats.com/2008/player/147/80294/index.html" xr:uid="{960E0BBE-6A92-6841-BEC8-1A02020D8692}"/>
    <hyperlink ref="J59" r:id="rId37" display="http://www.cfbstats.com/2008/player/147/1015946/index.html" xr:uid="{70E48FCD-4535-B64F-87CD-B22593BDF0AD}"/>
    <hyperlink ref="J60" r:id="rId38" display="http://www.cfbstats.com/2008/player/147/70518/index.html" xr:uid="{158CBDA3-C4C6-804A-B2E0-8812488ABBA0}"/>
    <hyperlink ref="J62" r:id="rId39" display="http://www.cfbstats.com/2008/player/147/1008643/index.html" xr:uid="{61D2EA4D-1C7F-8540-9BEB-CC0474590AB6}"/>
    <hyperlink ref="J63" r:id="rId40" display="http://www.cfbstats.com/2008/player/147/80050/index.html" xr:uid="{1EA5E935-F499-1C44-A07F-BB85AEC63611}"/>
    <hyperlink ref="J65" r:id="rId41" display="http://www.cfbstats.com/2008/player/147/80037/index.html" xr:uid="{9FFDB5E1-9720-0D4E-ADF7-DB0F9BAD4A64}"/>
    <hyperlink ref="J68" r:id="rId42" display="http://www.cfbstats.com/2008/player/147/87208/index.html" xr:uid="{ACA89D8E-9B29-C54E-9FE8-E142876BD346}"/>
    <hyperlink ref="J69" r:id="rId43" display="http://www.cfbstats.com/2008/player/147/1000760/index.html" xr:uid="{05313291-62D0-DB49-A65C-AD5BAFFC1ECF}"/>
    <hyperlink ref="J70" r:id="rId44" display="http://www.cfbstats.com/2008/player/147/1000754/index.html" xr:uid="{F1DAB398-957A-DF40-BF52-D4217D3BB6B6}"/>
    <hyperlink ref="J71" r:id="rId45" display="http://www.cfbstats.com/2008/player/147/1008646/index.html" xr:uid="{6C7347F9-FA27-1045-B5DB-C4AB0C4CE861}"/>
    <hyperlink ref="J73" r:id="rId46" display="http://www.cfbstats.com/2008/player/147/1008641/index.html" xr:uid="{5D1FC2AA-1938-0A4E-969F-EEECF3DC7BC8}"/>
    <hyperlink ref="J74" r:id="rId47" display="http://www.cfbstats.com/2008/player/147/80043/index.html" xr:uid="{751C5282-565A-014B-843B-B328C10E065C}"/>
    <hyperlink ref="J76" r:id="rId48" display="http://www.cfbstats.com/2008/player/147/80042/index.html" xr:uid="{BA8F20C8-BB6D-C843-8BE8-BF7E7638B26A}"/>
    <hyperlink ref="J78" r:id="rId49" display="http://www.cfbstats.com/2008/player/147/80045/index.html" xr:uid="{24F6FBC2-D57D-DA4D-9DA8-83EE9D5640E0}"/>
    <hyperlink ref="J84" r:id="rId50" display="http://www.cfbstats.com/2008/player/147/1000771/index.html" xr:uid="{31FCCA4B-4106-A84B-9537-62D9821FB048}"/>
    <hyperlink ref="J90" r:id="rId51" display="http://www.cfbstats.com/2008/player/147/70526/index.html" xr:uid="{C086F42E-6EBC-8844-BA71-426AD4A5C01A}"/>
    <hyperlink ref="J91" r:id="rId52" display="http://www.cfbstats.com/2008/player/147/1000762/index.html" xr:uid="{A953904B-AC6A-EA42-B7F9-39DCA13C1FB0}"/>
    <hyperlink ref="J94" r:id="rId53" display="http://www.cfbstats.com/2008/player/147/1000767/index.html" xr:uid="{7020F29D-BFEB-404F-AB83-07EFBEDB3A9A}"/>
    <hyperlink ref="J95" r:id="rId54" display="http://www.cfbstats.com/2008/player/147/70527/index.html" xr:uid="{C294D34E-AC10-F24E-A1FD-2AEA2861E8C4}"/>
    <hyperlink ref="J96" r:id="rId55" display="http://www.cfbstats.com/2008/player/147/1008639/index.html" xr:uid="{4D912133-279D-A948-8425-79447E1C678F}"/>
    <hyperlink ref="J101" r:id="rId56" display="http://www.cfbstats.com/2008/player/147/1000752/index.html" xr:uid="{9DDCF8F4-AD35-F24D-8771-F76D1AA725C9}"/>
    <hyperlink ref="J104" r:id="rId57" display="http://www.cfbstats.com/2008/player/147/1015974/index.html" xr:uid="{3D4D16F6-5FE8-394A-82C2-100E70DD1467}"/>
    <hyperlink ref="J108" r:id="rId58" display="http://www.cfbstats.com/2008/player/147/1008647/index.html" xr:uid="{65083EE4-D216-084F-8A85-18F18A7A61CB}"/>
    <hyperlink ref="J109" r:id="rId59" display="http://www.cfbstats.com/2008/player/147/1000758/index.html" xr:uid="{0FA1DC7D-627C-8846-B719-A2C1FBEAE4D9}"/>
    <hyperlink ref="J112" r:id="rId60" display="http://www.cfbstats.com/2008/player/147/1015973/index.html" xr:uid="{314D9C56-2DC4-B249-A731-35BD20ADE742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F40CA-E90D-964D-9842-F69827F7F9A7}">
  <dimension ref="A1:BR132"/>
  <sheetViews>
    <sheetView topLeftCell="A97" workbookViewId="0">
      <selection activeCell="J19" sqref="J19"/>
    </sheetView>
  </sheetViews>
  <sheetFormatPr defaultColWidth="11" defaultRowHeight="15.75"/>
  <cols>
    <col min="1" max="1" width="15.625" bestFit="1" customWidth="1"/>
    <col min="9" max="9" width="13" bestFit="1" customWidth="1"/>
    <col min="15" max="15" width="33.875" bestFit="1" customWidth="1"/>
  </cols>
  <sheetData>
    <row r="1" spans="1:70" ht="36">
      <c r="A1" s="18" t="s">
        <v>17</v>
      </c>
      <c r="O1" s="16" t="s">
        <v>361</v>
      </c>
      <c r="AA1" s="16" t="s">
        <v>360</v>
      </c>
      <c r="AP1" s="17" t="s">
        <v>362</v>
      </c>
      <c r="BG1" s="15" t="s">
        <v>371</v>
      </c>
    </row>
    <row r="2" spans="1:70">
      <c r="A2" t="s">
        <v>4</v>
      </c>
      <c r="B2" s="1" t="s">
        <v>6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3</v>
      </c>
      <c r="I2" s="1" t="s">
        <v>14</v>
      </c>
      <c r="J2" s="1" t="s">
        <v>326</v>
      </c>
      <c r="K2" s="12" t="s">
        <v>282</v>
      </c>
      <c r="L2" s="12" t="s">
        <v>280</v>
      </c>
      <c r="M2" s="12" t="s">
        <v>281</v>
      </c>
      <c r="O2" s="63"/>
      <c r="P2" s="63"/>
      <c r="Q2" s="63" t="s">
        <v>17</v>
      </c>
      <c r="R2" s="63"/>
      <c r="S2" s="63"/>
      <c r="T2" s="63"/>
      <c r="U2" s="63"/>
      <c r="V2" s="63"/>
      <c r="W2" s="63"/>
      <c r="X2" s="63"/>
      <c r="Y2" s="63"/>
      <c r="AA2" s="63"/>
      <c r="AB2" s="63"/>
      <c r="AC2" s="63" t="s">
        <v>250</v>
      </c>
      <c r="AD2" s="63"/>
      <c r="AE2" s="63"/>
      <c r="AF2" s="63"/>
      <c r="AG2" s="63" t="s">
        <v>258</v>
      </c>
      <c r="AH2" s="63"/>
      <c r="AI2" s="63"/>
      <c r="AJ2" s="63"/>
      <c r="AK2" s="63" t="s">
        <v>259</v>
      </c>
      <c r="AL2" s="63"/>
      <c r="AM2" s="63"/>
      <c r="AN2" s="63"/>
      <c r="AP2" s="63"/>
      <c r="AQ2" s="63"/>
      <c r="AR2" s="63" t="s">
        <v>283</v>
      </c>
      <c r="AS2" s="63"/>
      <c r="AT2" s="63"/>
      <c r="AU2" s="63"/>
      <c r="AV2" s="63"/>
      <c r="AW2" s="63" t="s">
        <v>284</v>
      </c>
      <c r="AX2" s="63"/>
      <c r="AY2" s="63"/>
      <c r="AZ2" s="63"/>
      <c r="BA2" s="63"/>
      <c r="BB2" s="63" t="s">
        <v>285</v>
      </c>
      <c r="BC2" s="63"/>
      <c r="BD2" s="63"/>
      <c r="BE2" s="63"/>
      <c r="BG2" s="63"/>
      <c r="BH2" s="63"/>
      <c r="BI2" s="63" t="s">
        <v>313</v>
      </c>
      <c r="BJ2" s="63"/>
      <c r="BK2" s="63"/>
      <c r="BL2" s="63"/>
      <c r="BM2" s="63"/>
      <c r="BN2" s="63"/>
      <c r="BO2" s="63"/>
      <c r="BP2" s="63" t="s">
        <v>314</v>
      </c>
      <c r="BQ2" s="63"/>
      <c r="BR2" s="63"/>
    </row>
    <row r="3" spans="1:70">
      <c r="A3" s="2" t="s">
        <v>5</v>
      </c>
      <c r="B3" s="12" t="s">
        <v>0</v>
      </c>
      <c r="C3" s="2">
        <f>VLOOKUP(B3,$O$4:$Y$12,3,FALSE)</f>
        <v>15</v>
      </c>
      <c r="D3" s="2">
        <f>VLOOKUP(B3,$O$4:$Y$12,4,FALSE)</f>
        <v>25</v>
      </c>
      <c r="E3" s="2">
        <f>VLOOKUP(B3,$O$4:$Y$12,5,FALSE)</f>
        <v>60</v>
      </c>
      <c r="F3" s="2">
        <f>VLOOKUP(B3,$O$4:$Y$12,6,FALSE)</f>
        <v>170</v>
      </c>
      <c r="G3" s="2">
        <f>VLOOKUP(B3,$O$4:$Y$12,7,FALSE)</f>
        <v>6.8</v>
      </c>
      <c r="H3" s="2">
        <f>VLOOKUP(B3,$O$4:$Y$12,9,FALSE)</f>
        <v>2</v>
      </c>
      <c r="I3" s="2">
        <f>VLOOKUP(B3,$O$4:$Y$12,10,FALSE)</f>
        <v>2</v>
      </c>
      <c r="J3" s="2">
        <f>VLOOKUP(B3,$O$4:$Y$12,11,FALSE)</f>
        <v>127.5</v>
      </c>
      <c r="K3" s="2">
        <f>VLOOKUP(B3,$AA$4:$AN$36,3,FALSE)</f>
        <v>1</v>
      </c>
      <c r="L3" s="2">
        <f>VLOOKUP(B3,$AA$4:$AN$36,4,FALSE)</f>
        <v>-6</v>
      </c>
      <c r="M3" s="2">
        <f>VLOOKUP(B3,$AA$4:$AN$36,6,FALSE)</f>
        <v>0</v>
      </c>
      <c r="O3" s="1" t="s">
        <v>6</v>
      </c>
      <c r="P3" s="1" t="s">
        <v>7</v>
      </c>
      <c r="Q3" s="1" t="s">
        <v>8</v>
      </c>
      <c r="R3" s="1" t="s">
        <v>9</v>
      </c>
      <c r="S3" s="1" t="s">
        <v>10</v>
      </c>
      <c r="T3" s="1" t="s">
        <v>11</v>
      </c>
      <c r="U3" s="1" t="s">
        <v>12</v>
      </c>
      <c r="V3" s="1" t="s">
        <v>13</v>
      </c>
      <c r="W3" s="1" t="s">
        <v>3</v>
      </c>
      <c r="X3" s="1" t="s">
        <v>14</v>
      </c>
      <c r="Y3" s="1" t="s">
        <v>15</v>
      </c>
      <c r="AA3" s="23" t="s">
        <v>6</v>
      </c>
      <c r="AB3" s="23" t="s">
        <v>7</v>
      </c>
      <c r="AC3" s="23" t="s">
        <v>9</v>
      </c>
      <c r="AD3" s="23" t="s">
        <v>11</v>
      </c>
      <c r="AE3" s="23" t="s">
        <v>260</v>
      </c>
      <c r="AF3" s="23" t="s">
        <v>3</v>
      </c>
      <c r="AG3" s="23" t="s">
        <v>261</v>
      </c>
      <c r="AH3" s="23" t="s">
        <v>11</v>
      </c>
      <c r="AI3" s="23" t="s">
        <v>260</v>
      </c>
      <c r="AJ3" s="23" t="s">
        <v>3</v>
      </c>
      <c r="AK3" s="23" t="s">
        <v>262</v>
      </c>
      <c r="AL3" s="23" t="s">
        <v>11</v>
      </c>
      <c r="AM3" s="23" t="s">
        <v>260</v>
      </c>
      <c r="AN3" s="23" t="s">
        <v>3</v>
      </c>
      <c r="AP3" s="12" t="s">
        <v>6</v>
      </c>
      <c r="AQ3" s="12" t="s">
        <v>7</v>
      </c>
      <c r="AR3" s="12" t="s">
        <v>286</v>
      </c>
      <c r="AS3" s="12" t="s">
        <v>287</v>
      </c>
      <c r="AT3" s="12" t="s">
        <v>288</v>
      </c>
      <c r="AU3" s="12" t="s">
        <v>289</v>
      </c>
      <c r="AV3" s="12" t="s">
        <v>290</v>
      </c>
      <c r="AW3" s="12" t="s">
        <v>14</v>
      </c>
      <c r="AX3" s="12" t="s">
        <v>11</v>
      </c>
      <c r="AY3" s="12" t="s">
        <v>260</v>
      </c>
      <c r="AZ3" s="12" t="s">
        <v>3</v>
      </c>
      <c r="BA3" s="12" t="s">
        <v>291</v>
      </c>
      <c r="BB3" s="12" t="s">
        <v>24</v>
      </c>
      <c r="BC3" s="12" t="s">
        <v>11</v>
      </c>
      <c r="BD3" s="12" t="s">
        <v>3</v>
      </c>
      <c r="BE3" s="12" t="s">
        <v>292</v>
      </c>
      <c r="BG3" s="12" t="s">
        <v>6</v>
      </c>
      <c r="BH3" s="12" t="s">
        <v>7</v>
      </c>
      <c r="BI3" s="12" t="s">
        <v>315</v>
      </c>
      <c r="BJ3" s="12" t="s">
        <v>316</v>
      </c>
      <c r="BK3" s="12" t="s">
        <v>317</v>
      </c>
      <c r="BL3" s="12" t="s">
        <v>318</v>
      </c>
      <c r="BM3" s="12" t="s">
        <v>319</v>
      </c>
      <c r="BN3" s="12" t="s">
        <v>320</v>
      </c>
      <c r="BO3" s="12" t="s">
        <v>321</v>
      </c>
      <c r="BP3" s="12" t="s">
        <v>322</v>
      </c>
      <c r="BQ3" s="12" t="s">
        <v>11</v>
      </c>
      <c r="BR3" s="12" t="s">
        <v>260</v>
      </c>
    </row>
    <row r="4" spans="1:70">
      <c r="A4" s="2" t="s">
        <v>5</v>
      </c>
      <c r="B4" s="12" t="s">
        <v>1</v>
      </c>
      <c r="C4" s="2">
        <f t="shared" ref="C4:C8" si="0">VLOOKUP(B4,$O$4:$Y$12,3,FALSE)</f>
        <v>4</v>
      </c>
      <c r="D4" s="2">
        <f t="shared" ref="D4:D8" si="1">VLOOKUP(B4,$O$4:$Y$12,4,FALSE)</f>
        <v>6</v>
      </c>
      <c r="E4" s="2">
        <f t="shared" ref="E4:E8" si="2">VLOOKUP(B4,$O$4:$Y$12,5,FALSE)</f>
        <v>66.7</v>
      </c>
      <c r="F4" s="2">
        <f t="shared" ref="F4:F8" si="3">VLOOKUP(B4,$O$4:$Y$12,6,FALSE)</f>
        <v>28</v>
      </c>
      <c r="G4" s="2">
        <f t="shared" ref="G4:G8" si="4">VLOOKUP(B4,$O$4:$Y$12,7,FALSE)</f>
        <v>4.7</v>
      </c>
      <c r="H4" s="2">
        <f t="shared" ref="H4:H8" si="5">VLOOKUP(B4,$O$4:$Y$12,9,FALSE)</f>
        <v>0</v>
      </c>
      <c r="I4" s="2">
        <f t="shared" ref="I4:I8" si="6">VLOOKUP(B4,$O$4:$Y$12,10,FALSE)</f>
        <v>1</v>
      </c>
      <c r="J4" s="2">
        <f t="shared" ref="J4:J8" si="7">VLOOKUP(B4,$O$4:$Y$12,11,FALSE)</f>
        <v>72.5</v>
      </c>
      <c r="K4" s="2">
        <f t="shared" ref="K4:K8" si="8">VLOOKUP(B4,$AA$4:$AN$36,3,FALSE)</f>
        <v>3</v>
      </c>
      <c r="L4" s="2">
        <f t="shared" ref="L4:L8" si="9">VLOOKUP(B4,$AA$4:$AN$36,4,FALSE)</f>
        <v>6</v>
      </c>
      <c r="M4" s="2">
        <f t="shared" ref="M4:M8" si="10">VLOOKUP(B4,$AA$4:$AN$36,6,FALSE)</f>
        <v>0</v>
      </c>
      <c r="O4" s="1" t="s">
        <v>0</v>
      </c>
      <c r="P4" s="2" t="s">
        <v>16</v>
      </c>
      <c r="Q4" s="2">
        <v>15</v>
      </c>
      <c r="R4" s="2">
        <v>25</v>
      </c>
      <c r="S4" s="2">
        <v>60</v>
      </c>
      <c r="T4" s="2">
        <v>170</v>
      </c>
      <c r="U4" s="2">
        <v>6.8</v>
      </c>
      <c r="V4" s="2">
        <v>4.8</v>
      </c>
      <c r="W4" s="2">
        <v>2</v>
      </c>
      <c r="X4" s="2">
        <v>2</v>
      </c>
      <c r="Y4" s="2">
        <v>127.5</v>
      </c>
      <c r="AA4" s="23" t="s">
        <v>253</v>
      </c>
      <c r="AB4" s="2" t="s">
        <v>16</v>
      </c>
      <c r="AC4" s="2">
        <v>10</v>
      </c>
      <c r="AD4" s="2">
        <v>26</v>
      </c>
      <c r="AE4" s="2">
        <v>2.6</v>
      </c>
      <c r="AF4" s="2">
        <v>0</v>
      </c>
      <c r="AG4" s="2">
        <v>2</v>
      </c>
      <c r="AH4" s="2">
        <v>6</v>
      </c>
      <c r="AI4" s="2">
        <v>3</v>
      </c>
      <c r="AJ4" s="2">
        <v>0</v>
      </c>
      <c r="AK4" s="2">
        <v>12</v>
      </c>
      <c r="AL4" s="2">
        <v>32</v>
      </c>
      <c r="AM4" s="2">
        <v>2.7</v>
      </c>
      <c r="AN4" s="2">
        <v>0</v>
      </c>
      <c r="AP4" s="12" t="s">
        <v>293</v>
      </c>
      <c r="AQ4" s="2" t="s">
        <v>16</v>
      </c>
      <c r="AR4" s="2">
        <v>2</v>
      </c>
      <c r="AS4" s="2">
        <v>10</v>
      </c>
      <c r="AT4" s="2">
        <v>12</v>
      </c>
      <c r="AU4" s="2">
        <v>0</v>
      </c>
      <c r="AV4" s="2">
        <v>0</v>
      </c>
      <c r="AW4" s="14"/>
      <c r="AX4" s="14"/>
      <c r="AY4" s="14"/>
      <c r="AZ4" s="14"/>
      <c r="BA4" s="14"/>
      <c r="BB4" s="14"/>
      <c r="BC4" s="14"/>
      <c r="BD4" s="14"/>
      <c r="BE4" s="14"/>
      <c r="BG4" s="12" t="s">
        <v>323</v>
      </c>
      <c r="BH4" s="2" t="s">
        <v>16</v>
      </c>
      <c r="BI4" s="2">
        <v>2</v>
      </c>
      <c r="BJ4" s="2">
        <v>2</v>
      </c>
      <c r="BK4" s="2">
        <v>100</v>
      </c>
      <c r="BL4" s="2">
        <v>1</v>
      </c>
      <c r="BM4" s="2">
        <v>1</v>
      </c>
      <c r="BN4" s="2">
        <v>100</v>
      </c>
      <c r="BO4" s="2">
        <v>5</v>
      </c>
      <c r="BP4" s="14"/>
      <c r="BQ4" s="14"/>
      <c r="BR4" s="14"/>
    </row>
    <row r="5" spans="1:70">
      <c r="A5" s="2" t="s">
        <v>5</v>
      </c>
      <c r="B5" s="12" t="s">
        <v>246</v>
      </c>
      <c r="C5" s="2" t="e">
        <f t="shared" si="0"/>
        <v>#N/A</v>
      </c>
      <c r="D5" s="2" t="e">
        <f t="shared" si="1"/>
        <v>#N/A</v>
      </c>
      <c r="E5" s="2" t="e">
        <f t="shared" si="2"/>
        <v>#N/A</v>
      </c>
      <c r="F5" s="2" t="e">
        <f t="shared" si="3"/>
        <v>#N/A</v>
      </c>
      <c r="G5" s="2" t="e">
        <f t="shared" si="4"/>
        <v>#N/A</v>
      </c>
      <c r="H5" s="2" t="e">
        <f t="shared" si="5"/>
        <v>#N/A</v>
      </c>
      <c r="I5" s="2" t="e">
        <f t="shared" si="6"/>
        <v>#N/A</v>
      </c>
      <c r="J5" s="2" t="e">
        <f t="shared" si="7"/>
        <v>#N/A</v>
      </c>
      <c r="K5" s="2" t="e">
        <f t="shared" si="8"/>
        <v>#N/A</v>
      </c>
      <c r="L5" s="2" t="e">
        <f t="shared" si="9"/>
        <v>#N/A</v>
      </c>
      <c r="M5" s="2" t="e">
        <f t="shared" si="10"/>
        <v>#N/A</v>
      </c>
      <c r="O5" s="1" t="s">
        <v>1</v>
      </c>
      <c r="P5" s="2" t="s">
        <v>16</v>
      </c>
      <c r="Q5" s="2">
        <v>4</v>
      </c>
      <c r="R5" s="2">
        <v>6</v>
      </c>
      <c r="S5" s="2">
        <v>66.7</v>
      </c>
      <c r="T5" s="2">
        <v>28</v>
      </c>
      <c r="U5" s="2">
        <v>4.7</v>
      </c>
      <c r="V5" s="2">
        <v>-2.8</v>
      </c>
      <c r="W5" s="2">
        <v>0</v>
      </c>
      <c r="X5" s="2">
        <v>1</v>
      </c>
      <c r="Y5" s="2">
        <v>72.5</v>
      </c>
      <c r="AA5" s="23" t="s">
        <v>251</v>
      </c>
      <c r="AB5" s="2" t="s">
        <v>16</v>
      </c>
      <c r="AC5" s="2">
        <v>8</v>
      </c>
      <c r="AD5" s="2">
        <v>26</v>
      </c>
      <c r="AE5" s="2">
        <v>3.3</v>
      </c>
      <c r="AF5" s="2">
        <v>0</v>
      </c>
      <c r="AG5" s="2">
        <v>5</v>
      </c>
      <c r="AH5" s="2">
        <v>27</v>
      </c>
      <c r="AI5" s="2">
        <v>5.4</v>
      </c>
      <c r="AJ5" s="2">
        <v>0</v>
      </c>
      <c r="AK5" s="2">
        <v>13</v>
      </c>
      <c r="AL5" s="2">
        <v>53</v>
      </c>
      <c r="AM5" s="2">
        <v>4.0999999999999996</v>
      </c>
      <c r="AN5" s="2">
        <v>0</v>
      </c>
      <c r="AP5" s="12" t="s">
        <v>294</v>
      </c>
      <c r="AQ5" s="2" t="s">
        <v>16</v>
      </c>
      <c r="AR5" s="2">
        <v>5</v>
      </c>
      <c r="AS5" s="2">
        <v>5</v>
      </c>
      <c r="AT5" s="2">
        <v>10</v>
      </c>
      <c r="AU5" s="2">
        <v>0.5</v>
      </c>
      <c r="AV5" s="2">
        <v>0</v>
      </c>
      <c r="AW5" s="14"/>
      <c r="AX5" s="14"/>
      <c r="AY5" s="14"/>
      <c r="AZ5" s="14"/>
      <c r="BA5" s="14"/>
      <c r="BB5" s="14"/>
      <c r="BC5" s="14"/>
      <c r="BD5" s="14"/>
      <c r="BE5" s="2">
        <v>1</v>
      </c>
      <c r="BG5" s="12" t="s">
        <v>324</v>
      </c>
      <c r="BH5" s="2" t="s">
        <v>16</v>
      </c>
      <c r="BI5" s="14"/>
      <c r="BJ5" s="14"/>
      <c r="BK5" s="14"/>
      <c r="BL5" s="14"/>
      <c r="BM5" s="14"/>
      <c r="BN5" s="14"/>
      <c r="BO5" s="14"/>
      <c r="BP5" s="2">
        <v>3</v>
      </c>
      <c r="BQ5" s="2">
        <v>114</v>
      </c>
      <c r="BR5" s="2">
        <v>38</v>
      </c>
    </row>
    <row r="6" spans="1:70" ht="25.5">
      <c r="A6" s="2" t="s">
        <v>5</v>
      </c>
      <c r="B6" s="12" t="s">
        <v>247</v>
      </c>
      <c r="C6" s="2" t="e">
        <f t="shared" si="0"/>
        <v>#N/A</v>
      </c>
      <c r="D6" s="2" t="e">
        <f t="shared" si="1"/>
        <v>#N/A</v>
      </c>
      <c r="E6" s="2" t="e">
        <f t="shared" si="2"/>
        <v>#N/A</v>
      </c>
      <c r="F6" s="2" t="e">
        <f t="shared" si="3"/>
        <v>#N/A</v>
      </c>
      <c r="G6" s="2" t="e">
        <f t="shared" si="4"/>
        <v>#N/A</v>
      </c>
      <c r="H6" s="2" t="e">
        <f t="shared" si="5"/>
        <v>#N/A</v>
      </c>
      <c r="I6" s="2" t="e">
        <f t="shared" si="6"/>
        <v>#N/A</v>
      </c>
      <c r="J6" s="2" t="e">
        <f t="shared" si="7"/>
        <v>#N/A</v>
      </c>
      <c r="K6" s="2" t="e">
        <f t="shared" si="8"/>
        <v>#N/A</v>
      </c>
      <c r="L6" s="2" t="e">
        <f t="shared" si="9"/>
        <v>#N/A</v>
      </c>
      <c r="M6" s="2" t="e">
        <f t="shared" si="10"/>
        <v>#N/A</v>
      </c>
      <c r="O6" s="1" t="s">
        <v>2</v>
      </c>
      <c r="P6" s="2" t="s">
        <v>16</v>
      </c>
      <c r="Q6" s="2">
        <v>0</v>
      </c>
      <c r="R6" s="2">
        <v>1</v>
      </c>
      <c r="S6" s="2">
        <v>0</v>
      </c>
      <c r="T6" s="2">
        <v>0</v>
      </c>
      <c r="U6" s="2">
        <v>0</v>
      </c>
      <c r="V6" s="2">
        <v>-45</v>
      </c>
      <c r="W6" s="2">
        <v>0</v>
      </c>
      <c r="X6" s="2">
        <v>1</v>
      </c>
      <c r="Y6" s="2">
        <v>-200</v>
      </c>
      <c r="AA6" s="23" t="s">
        <v>1</v>
      </c>
      <c r="AB6" s="2" t="s">
        <v>16</v>
      </c>
      <c r="AC6" s="2">
        <v>3</v>
      </c>
      <c r="AD6" s="2">
        <v>6</v>
      </c>
      <c r="AE6" s="2">
        <v>2</v>
      </c>
      <c r="AF6" s="2">
        <v>0</v>
      </c>
      <c r="AG6" s="14"/>
      <c r="AH6" s="14"/>
      <c r="AI6" s="14"/>
      <c r="AJ6" s="14"/>
      <c r="AK6" s="2">
        <v>3</v>
      </c>
      <c r="AL6" s="2">
        <v>6</v>
      </c>
      <c r="AM6" s="2">
        <v>2</v>
      </c>
      <c r="AN6" s="2">
        <v>0</v>
      </c>
      <c r="AP6" s="12" t="s">
        <v>295</v>
      </c>
      <c r="AQ6" s="2" t="s">
        <v>16</v>
      </c>
      <c r="AR6" s="2">
        <v>3</v>
      </c>
      <c r="AS6" s="2">
        <v>7</v>
      </c>
      <c r="AT6" s="2">
        <v>10</v>
      </c>
      <c r="AU6" s="2">
        <v>0</v>
      </c>
      <c r="AV6" s="2">
        <v>0</v>
      </c>
      <c r="AW6" s="14"/>
      <c r="AX6" s="14"/>
      <c r="AY6" s="14"/>
      <c r="AZ6" s="14"/>
      <c r="BA6" s="14"/>
      <c r="BB6" s="14"/>
      <c r="BC6" s="14"/>
      <c r="BD6" s="14"/>
      <c r="BE6" s="14"/>
      <c r="BG6" s="12" t="s">
        <v>325</v>
      </c>
      <c r="BH6" s="2" t="s">
        <v>16</v>
      </c>
      <c r="BI6" s="14"/>
      <c r="BJ6" s="14"/>
      <c r="BK6" s="14"/>
      <c r="BL6" s="14"/>
      <c r="BM6" s="14"/>
      <c r="BN6" s="14"/>
      <c r="BO6" s="14"/>
      <c r="BP6" s="2">
        <v>3</v>
      </c>
      <c r="BQ6" s="2">
        <v>110</v>
      </c>
      <c r="BR6" s="2">
        <v>36.700000000000003</v>
      </c>
    </row>
    <row r="7" spans="1:70" ht="25.5">
      <c r="A7" s="2" t="s">
        <v>5</v>
      </c>
      <c r="B7" s="12" t="s">
        <v>248</v>
      </c>
      <c r="C7" s="2" t="e">
        <f t="shared" si="0"/>
        <v>#N/A</v>
      </c>
      <c r="D7" s="2" t="e">
        <f t="shared" si="1"/>
        <v>#N/A</v>
      </c>
      <c r="E7" s="2" t="e">
        <f t="shared" si="2"/>
        <v>#N/A</v>
      </c>
      <c r="F7" s="2" t="e">
        <f t="shared" si="3"/>
        <v>#N/A</v>
      </c>
      <c r="G7" s="2" t="e">
        <f t="shared" si="4"/>
        <v>#N/A</v>
      </c>
      <c r="H7" s="2" t="e">
        <f t="shared" si="5"/>
        <v>#N/A</v>
      </c>
      <c r="I7" s="2" t="e">
        <f t="shared" si="6"/>
        <v>#N/A</v>
      </c>
      <c r="J7" s="2" t="e">
        <f t="shared" si="7"/>
        <v>#N/A</v>
      </c>
      <c r="K7" s="2" t="e">
        <f t="shared" si="8"/>
        <v>#N/A</v>
      </c>
      <c r="L7" s="2" t="e">
        <f t="shared" si="9"/>
        <v>#N/A</v>
      </c>
      <c r="M7" s="2" t="e">
        <f t="shared" si="10"/>
        <v>#N/A</v>
      </c>
      <c r="AA7" s="23" t="s">
        <v>263</v>
      </c>
      <c r="AB7" s="2" t="s">
        <v>16</v>
      </c>
      <c r="AC7" s="2">
        <v>2</v>
      </c>
      <c r="AD7" s="2">
        <v>-1</v>
      </c>
      <c r="AE7" s="2">
        <v>-0.5</v>
      </c>
      <c r="AF7" s="2">
        <v>0</v>
      </c>
      <c r="AG7" s="2">
        <v>2</v>
      </c>
      <c r="AH7" s="2">
        <v>14</v>
      </c>
      <c r="AI7" s="2">
        <v>7</v>
      </c>
      <c r="AJ7" s="2">
        <v>0</v>
      </c>
      <c r="AK7" s="2">
        <v>4</v>
      </c>
      <c r="AL7" s="2">
        <v>13</v>
      </c>
      <c r="AM7" s="2">
        <v>3.3</v>
      </c>
      <c r="AN7" s="2">
        <v>0</v>
      </c>
      <c r="AP7" s="12" t="s">
        <v>296</v>
      </c>
      <c r="AQ7" s="2" t="s">
        <v>16</v>
      </c>
      <c r="AR7" s="2">
        <v>3</v>
      </c>
      <c r="AS7" s="2">
        <v>4</v>
      </c>
      <c r="AT7" s="2">
        <v>7</v>
      </c>
      <c r="AU7" s="2">
        <v>1</v>
      </c>
      <c r="AV7" s="2">
        <v>1</v>
      </c>
      <c r="AW7" s="14"/>
      <c r="AX7" s="14"/>
      <c r="AY7" s="14"/>
      <c r="AZ7" s="14"/>
      <c r="BA7" s="14"/>
      <c r="BB7" s="14"/>
      <c r="BC7" s="14"/>
      <c r="BD7" s="14"/>
      <c r="BE7" s="14"/>
    </row>
    <row r="8" spans="1:70" ht="25.5">
      <c r="A8" s="2" t="s">
        <v>5</v>
      </c>
      <c r="B8" s="12" t="s">
        <v>249</v>
      </c>
      <c r="C8" s="2" t="e">
        <f t="shared" si="0"/>
        <v>#N/A</v>
      </c>
      <c r="D8" s="2" t="e">
        <f t="shared" si="1"/>
        <v>#N/A</v>
      </c>
      <c r="E8" s="2" t="e">
        <f t="shared" si="2"/>
        <v>#N/A</v>
      </c>
      <c r="F8" s="2" t="e">
        <f t="shared" si="3"/>
        <v>#N/A</v>
      </c>
      <c r="G8" s="2" t="e">
        <f t="shared" si="4"/>
        <v>#N/A</v>
      </c>
      <c r="H8" s="2" t="e">
        <f t="shared" si="5"/>
        <v>#N/A</v>
      </c>
      <c r="I8" s="2" t="e">
        <f t="shared" si="6"/>
        <v>#N/A</v>
      </c>
      <c r="J8" s="2" t="e">
        <f t="shared" si="7"/>
        <v>#N/A</v>
      </c>
      <c r="K8" s="2" t="e">
        <f t="shared" si="8"/>
        <v>#N/A</v>
      </c>
      <c r="L8" s="2" t="e">
        <f t="shared" si="9"/>
        <v>#N/A</v>
      </c>
      <c r="M8" s="2" t="e">
        <f t="shared" si="10"/>
        <v>#N/A</v>
      </c>
      <c r="AA8" s="23" t="s">
        <v>0</v>
      </c>
      <c r="AB8" s="2" t="s">
        <v>16</v>
      </c>
      <c r="AC8" s="2">
        <v>1</v>
      </c>
      <c r="AD8" s="2">
        <v>-6</v>
      </c>
      <c r="AE8" s="2">
        <v>-6</v>
      </c>
      <c r="AF8" s="2">
        <v>0</v>
      </c>
      <c r="AG8" s="14"/>
      <c r="AH8" s="14"/>
      <c r="AI8" s="14"/>
      <c r="AJ8" s="14"/>
      <c r="AK8" s="2">
        <v>1</v>
      </c>
      <c r="AL8" s="2">
        <v>-6</v>
      </c>
      <c r="AM8" s="2">
        <v>-6</v>
      </c>
      <c r="AN8" s="2">
        <v>0</v>
      </c>
      <c r="AP8" s="12" t="s">
        <v>297</v>
      </c>
      <c r="AQ8" s="2" t="s">
        <v>16</v>
      </c>
      <c r="AR8" s="2">
        <v>2</v>
      </c>
      <c r="AS8" s="2">
        <v>4</v>
      </c>
      <c r="AT8" s="2">
        <v>6</v>
      </c>
      <c r="AU8" s="2">
        <v>0.5</v>
      </c>
      <c r="AV8" s="2">
        <v>0</v>
      </c>
      <c r="AW8" s="14"/>
      <c r="AX8" s="14"/>
      <c r="AY8" s="14"/>
      <c r="AZ8" s="14"/>
      <c r="BA8" s="14"/>
      <c r="BB8" s="14"/>
      <c r="BC8" s="14"/>
      <c r="BD8" s="14"/>
      <c r="BE8" s="14"/>
    </row>
    <row r="9" spans="1:70" ht="25.5">
      <c r="A9" s="2"/>
      <c r="B9" s="12"/>
      <c r="P9" s="1"/>
      <c r="Q9" s="2"/>
      <c r="R9" s="2"/>
      <c r="S9" s="2"/>
      <c r="T9" s="2"/>
      <c r="U9" s="2"/>
      <c r="V9" s="2"/>
      <c r="W9" s="2"/>
      <c r="X9" s="2"/>
      <c r="AA9" s="23" t="s">
        <v>264</v>
      </c>
      <c r="AB9" s="2" t="s">
        <v>16</v>
      </c>
      <c r="AC9" s="14"/>
      <c r="AD9" s="14"/>
      <c r="AE9" s="14"/>
      <c r="AF9" s="14"/>
      <c r="AG9" s="2">
        <v>7</v>
      </c>
      <c r="AH9" s="2">
        <v>122</v>
      </c>
      <c r="AI9" s="2">
        <v>17.399999999999999</v>
      </c>
      <c r="AJ9" s="2">
        <v>2</v>
      </c>
      <c r="AK9" s="2">
        <v>7</v>
      </c>
      <c r="AL9" s="2">
        <v>122</v>
      </c>
      <c r="AM9" s="2">
        <v>17.399999999999999</v>
      </c>
      <c r="AN9" s="2">
        <v>2</v>
      </c>
      <c r="AP9" s="12" t="s">
        <v>298</v>
      </c>
      <c r="AQ9" s="2" t="s">
        <v>16</v>
      </c>
      <c r="AR9" s="2">
        <v>6</v>
      </c>
      <c r="AS9" s="2">
        <v>0</v>
      </c>
      <c r="AT9" s="2">
        <v>6</v>
      </c>
      <c r="AU9" s="2">
        <v>0</v>
      </c>
      <c r="AV9" s="2">
        <v>0</v>
      </c>
      <c r="AW9" s="14"/>
      <c r="AX9" s="14"/>
      <c r="AY9" s="14"/>
      <c r="AZ9" s="14"/>
      <c r="BA9" s="14"/>
      <c r="BB9" s="14"/>
      <c r="BC9" s="14"/>
      <c r="BD9" s="14"/>
      <c r="BE9" s="14"/>
    </row>
    <row r="10" spans="1:70" ht="31.5">
      <c r="A10" s="21" t="s">
        <v>250</v>
      </c>
      <c r="B10" s="62"/>
      <c r="P10" s="1"/>
      <c r="Q10" s="2"/>
      <c r="R10" s="2"/>
      <c r="S10" s="2"/>
      <c r="T10" s="2"/>
      <c r="U10" s="2"/>
      <c r="V10" s="2"/>
      <c r="W10" s="2"/>
      <c r="X10" s="2"/>
      <c r="AA10" s="23" t="s">
        <v>2</v>
      </c>
      <c r="AB10" s="2" t="s">
        <v>16</v>
      </c>
      <c r="AC10" s="14"/>
      <c r="AD10" s="14"/>
      <c r="AE10" s="14"/>
      <c r="AF10" s="14"/>
      <c r="AG10" s="2">
        <v>2</v>
      </c>
      <c r="AH10" s="2">
        <v>23</v>
      </c>
      <c r="AI10" s="2">
        <v>11.5</v>
      </c>
      <c r="AJ10" s="2">
        <v>0</v>
      </c>
      <c r="AK10" s="2">
        <v>2</v>
      </c>
      <c r="AL10" s="2">
        <v>23</v>
      </c>
      <c r="AM10" s="2">
        <v>11.5</v>
      </c>
      <c r="AN10" s="2">
        <v>0</v>
      </c>
      <c r="AP10" s="12" t="s">
        <v>299</v>
      </c>
      <c r="AQ10" s="2" t="s">
        <v>16</v>
      </c>
      <c r="AR10" s="2">
        <v>4</v>
      </c>
      <c r="AS10" s="2">
        <v>2</v>
      </c>
      <c r="AT10" s="2">
        <v>6</v>
      </c>
      <c r="AU10" s="2">
        <v>2.5</v>
      </c>
      <c r="AV10" s="2">
        <v>0</v>
      </c>
      <c r="AW10" s="14"/>
      <c r="AX10" s="14"/>
      <c r="AY10" s="14"/>
      <c r="AZ10" s="14"/>
      <c r="BA10" s="14"/>
      <c r="BB10" s="14"/>
      <c r="BC10" s="14"/>
      <c r="BD10" s="14"/>
      <c r="BE10" s="14"/>
    </row>
    <row r="11" spans="1:70" ht="26.25">
      <c r="A11" s="13" t="s">
        <v>4</v>
      </c>
      <c r="B11" s="62" t="s">
        <v>6</v>
      </c>
      <c r="C11" t="s">
        <v>266</v>
      </c>
      <c r="D11" t="s">
        <v>11</v>
      </c>
      <c r="E11" t="s">
        <v>260</v>
      </c>
      <c r="F11" t="s">
        <v>3</v>
      </c>
      <c r="G11" t="s">
        <v>277</v>
      </c>
      <c r="H11" t="s">
        <v>279</v>
      </c>
      <c r="I11" t="s">
        <v>278</v>
      </c>
      <c r="O11" s="16"/>
      <c r="P11" s="1"/>
      <c r="Q11" s="2"/>
      <c r="R11" s="2"/>
      <c r="S11" s="2"/>
      <c r="T11" s="2"/>
      <c r="U11" s="2"/>
      <c r="V11" s="2"/>
      <c r="W11" s="2"/>
      <c r="X11" s="2"/>
      <c r="AA11" s="23" t="s">
        <v>265</v>
      </c>
      <c r="AB11" s="2" t="s">
        <v>16</v>
      </c>
      <c r="AC11" s="14"/>
      <c r="AD11" s="14"/>
      <c r="AE11" s="14"/>
      <c r="AF11" s="14"/>
      <c r="AG11" s="2">
        <v>1</v>
      </c>
      <c r="AH11" s="2">
        <v>6</v>
      </c>
      <c r="AI11" s="2">
        <v>6</v>
      </c>
      <c r="AJ11" s="2">
        <v>0</v>
      </c>
      <c r="AK11" s="2">
        <v>1</v>
      </c>
      <c r="AL11" s="2">
        <v>6</v>
      </c>
      <c r="AM11" s="2">
        <v>6</v>
      </c>
      <c r="AN11" s="2">
        <v>0</v>
      </c>
      <c r="AP11" s="12" t="s">
        <v>300</v>
      </c>
      <c r="AQ11" s="2" t="s">
        <v>16</v>
      </c>
      <c r="AR11" s="2">
        <v>2</v>
      </c>
      <c r="AS11" s="2">
        <v>2</v>
      </c>
      <c r="AT11" s="2">
        <v>4</v>
      </c>
      <c r="AU11" s="2">
        <v>0</v>
      </c>
      <c r="AV11" s="2">
        <v>0</v>
      </c>
      <c r="AW11" s="14"/>
      <c r="AX11" s="14"/>
      <c r="AY11" s="14"/>
      <c r="AZ11" s="14"/>
      <c r="BA11" s="14"/>
      <c r="BB11" s="14"/>
      <c r="BC11" s="14"/>
      <c r="BD11" s="14"/>
      <c r="BE11" s="14"/>
    </row>
    <row r="12" spans="1:70">
      <c r="A12" s="2" t="s">
        <v>25</v>
      </c>
      <c r="B12" s="62" t="s">
        <v>251</v>
      </c>
      <c r="C12">
        <f>VLOOKUP(B12,$AA$4:$AN$36,3,FALSE)</f>
        <v>8</v>
      </c>
      <c r="D12">
        <f>VLOOKUP(B12,$AA$4:$AN$36,4,FALSE)</f>
        <v>26</v>
      </c>
      <c r="E12">
        <f>VLOOKUP(B12,$AA$4:$AN$36,5,FALSE)</f>
        <v>3.3</v>
      </c>
      <c r="F12">
        <f>VLOOKUP(B12,$AA$4:$AN$36,6,FALSE)</f>
        <v>0</v>
      </c>
      <c r="G12">
        <f>VLOOKUP(B12,$AA$4:$AN$36,7,FALSE)</f>
        <v>5</v>
      </c>
      <c r="H12">
        <f>VLOOKUP(B12,$AA$4:$AN$36,8,FALSE)</f>
        <v>27</v>
      </c>
      <c r="I12">
        <f>VLOOKUP(B12,$AA$4:$AN$36,10,FALSE)</f>
        <v>0</v>
      </c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P12" s="12" t="s">
        <v>301</v>
      </c>
      <c r="AQ12" s="2" t="s">
        <v>16</v>
      </c>
      <c r="AR12" s="2">
        <v>0</v>
      </c>
      <c r="AS12" s="2">
        <v>4</v>
      </c>
      <c r="AT12" s="2">
        <v>4</v>
      </c>
      <c r="AU12" s="2">
        <v>0</v>
      </c>
      <c r="AV12" s="2">
        <v>0</v>
      </c>
      <c r="AW12" s="14"/>
      <c r="AX12" s="14"/>
      <c r="AY12" s="14"/>
      <c r="AZ12" s="14"/>
      <c r="BA12" s="14"/>
      <c r="BB12" s="14"/>
      <c r="BC12" s="14"/>
      <c r="BD12" s="14"/>
      <c r="BE12" s="14"/>
    </row>
    <row r="13" spans="1:70" ht="25.5">
      <c r="A13" s="2" t="s">
        <v>25</v>
      </c>
      <c r="B13" s="62" t="s">
        <v>252</v>
      </c>
      <c r="C13" t="e">
        <f t="shared" ref="C13:C18" si="11">VLOOKUP(B13,$AA$4:$AN$36,3,FALSE)</f>
        <v>#N/A</v>
      </c>
      <c r="D13" t="e">
        <f t="shared" ref="D13:D18" si="12">VLOOKUP(B13,$AA$4:$AN$36,4,FALSE)</f>
        <v>#N/A</v>
      </c>
      <c r="E13" t="e">
        <f t="shared" ref="E13:E18" si="13">VLOOKUP(B13,$AA$4:$AN$36,5,FALSE)</f>
        <v>#N/A</v>
      </c>
      <c r="F13" t="e">
        <f t="shared" ref="F13:F18" si="14">VLOOKUP(B13,$AA$4:$AN$36,6,FALSE)</f>
        <v>#N/A</v>
      </c>
      <c r="G13" t="e">
        <f t="shared" ref="G13:G18" si="15">VLOOKUP(B13,$AA$4:$AN$36,7,FALSE)</f>
        <v>#N/A</v>
      </c>
      <c r="H13" t="e">
        <f t="shared" ref="H13:H18" si="16">VLOOKUP(B13,$AA$4:$AN$36,8,FALSE)</f>
        <v>#N/A</v>
      </c>
      <c r="I13" t="e">
        <f t="shared" ref="I13:I18" si="17">VLOOKUP(B13,$AA$4:$AN$36,10,FALSE)</f>
        <v>#N/A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P13" s="12" t="s">
        <v>302</v>
      </c>
      <c r="AQ13" s="2" t="s">
        <v>16</v>
      </c>
      <c r="AR13" s="2">
        <v>3</v>
      </c>
      <c r="AS13" s="2">
        <v>0</v>
      </c>
      <c r="AT13" s="2">
        <v>3</v>
      </c>
      <c r="AU13" s="2">
        <v>1</v>
      </c>
      <c r="AV13" s="2">
        <v>0</v>
      </c>
      <c r="AW13" s="14"/>
      <c r="AX13" s="14"/>
      <c r="AY13" s="14"/>
      <c r="AZ13" s="14"/>
      <c r="BA13" s="14"/>
      <c r="BB13" s="14"/>
      <c r="BC13" s="14"/>
      <c r="BD13" s="14"/>
      <c r="BE13" s="14"/>
    </row>
    <row r="14" spans="1:70" ht="25.5">
      <c r="A14" s="2" t="s">
        <v>25</v>
      </c>
      <c r="B14" s="62" t="s">
        <v>253</v>
      </c>
      <c r="C14">
        <f t="shared" si="11"/>
        <v>10</v>
      </c>
      <c r="D14">
        <f t="shared" si="12"/>
        <v>26</v>
      </c>
      <c r="E14">
        <f t="shared" si="13"/>
        <v>2.6</v>
      </c>
      <c r="F14">
        <f t="shared" si="14"/>
        <v>0</v>
      </c>
      <c r="G14">
        <f t="shared" si="15"/>
        <v>2</v>
      </c>
      <c r="H14">
        <f t="shared" si="16"/>
        <v>6</v>
      </c>
      <c r="I14">
        <f t="shared" si="17"/>
        <v>0</v>
      </c>
      <c r="O14" s="1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P14" s="12" t="s">
        <v>303</v>
      </c>
      <c r="AQ14" s="2" t="s">
        <v>16</v>
      </c>
      <c r="AR14" s="2">
        <v>0</v>
      </c>
      <c r="AS14" s="2">
        <v>2</v>
      </c>
      <c r="AT14" s="2">
        <v>2</v>
      </c>
      <c r="AU14" s="2">
        <v>0</v>
      </c>
      <c r="AV14" s="2">
        <v>0</v>
      </c>
      <c r="AW14" s="14"/>
      <c r="AX14" s="14"/>
      <c r="AY14" s="14"/>
      <c r="AZ14" s="14"/>
      <c r="BA14" s="14"/>
      <c r="BB14" s="14"/>
      <c r="BC14" s="14"/>
      <c r="BD14" s="14"/>
      <c r="BE14" s="14"/>
    </row>
    <row r="15" spans="1:70">
      <c r="A15" s="2" t="s">
        <v>25</v>
      </c>
      <c r="B15" s="62" t="s">
        <v>254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1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P15" s="12" t="s">
        <v>267</v>
      </c>
      <c r="AQ15" s="2" t="s">
        <v>16</v>
      </c>
      <c r="AR15" s="2">
        <v>1</v>
      </c>
      <c r="AS15" s="2">
        <v>1</v>
      </c>
      <c r="AT15" s="2">
        <v>2</v>
      </c>
      <c r="AU15" s="2">
        <v>0</v>
      </c>
      <c r="AV15" s="2">
        <v>0</v>
      </c>
      <c r="AW15" s="14"/>
      <c r="AX15" s="14"/>
      <c r="AY15" s="14"/>
      <c r="AZ15" s="14"/>
      <c r="BA15" s="14"/>
      <c r="BB15" s="14"/>
      <c r="BC15" s="14"/>
      <c r="BD15" s="14"/>
      <c r="BE15" s="14"/>
    </row>
    <row r="16" spans="1:70" ht="25.5">
      <c r="A16" s="2" t="s">
        <v>25</v>
      </c>
      <c r="B16" s="62" t="s">
        <v>255</v>
      </c>
      <c r="C16" t="e">
        <f t="shared" si="11"/>
        <v>#N/A</v>
      </c>
      <c r="D16" t="e">
        <f t="shared" si="12"/>
        <v>#N/A</v>
      </c>
      <c r="E16" t="e">
        <f t="shared" si="13"/>
        <v>#N/A</v>
      </c>
      <c r="F16" t="e">
        <f t="shared" si="14"/>
        <v>#N/A</v>
      </c>
      <c r="G16" t="e">
        <f t="shared" si="15"/>
        <v>#N/A</v>
      </c>
      <c r="H16" t="e">
        <f t="shared" si="16"/>
        <v>#N/A</v>
      </c>
      <c r="I16" t="e">
        <f t="shared" si="17"/>
        <v>#N/A</v>
      </c>
      <c r="O16" s="12"/>
      <c r="P16" s="2"/>
      <c r="Q16" s="2"/>
      <c r="R16" s="2"/>
      <c r="S16" s="2"/>
      <c r="T16" s="2"/>
      <c r="U16" s="14"/>
      <c r="V16" s="14"/>
      <c r="W16" s="14"/>
      <c r="X16" s="14"/>
      <c r="Y16" s="2"/>
      <c r="Z16" s="2"/>
      <c r="AA16" s="2"/>
      <c r="AB16" s="2"/>
      <c r="AP16" s="12" t="s">
        <v>304</v>
      </c>
      <c r="AQ16" s="2" t="s">
        <v>16</v>
      </c>
      <c r="AR16" s="2">
        <v>1</v>
      </c>
      <c r="AS16" s="2">
        <v>1</v>
      </c>
      <c r="AT16" s="2">
        <v>2</v>
      </c>
      <c r="AU16" s="2">
        <v>0.5</v>
      </c>
      <c r="AV16" s="2">
        <v>0</v>
      </c>
      <c r="AW16" s="14"/>
      <c r="AX16" s="14"/>
      <c r="AY16" s="14"/>
      <c r="AZ16" s="14"/>
      <c r="BA16" s="14"/>
      <c r="BB16" s="14"/>
      <c r="BC16" s="14"/>
      <c r="BD16" s="14"/>
      <c r="BE16" s="14"/>
    </row>
    <row r="17" spans="1:57" ht="25.5">
      <c r="A17" s="2" t="s">
        <v>25</v>
      </c>
      <c r="B17" s="62" t="s">
        <v>256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1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P17" s="12" t="s">
        <v>263</v>
      </c>
      <c r="AQ17" s="2" t="s">
        <v>16</v>
      </c>
      <c r="AR17" s="2">
        <v>2</v>
      </c>
      <c r="AS17" s="2">
        <v>0</v>
      </c>
      <c r="AT17" s="2">
        <v>2</v>
      </c>
      <c r="AU17" s="2">
        <v>0</v>
      </c>
      <c r="AV17" s="2">
        <v>0</v>
      </c>
      <c r="AW17" s="14"/>
      <c r="AX17" s="14"/>
      <c r="AY17" s="14"/>
      <c r="AZ17" s="14"/>
      <c r="BA17" s="14"/>
      <c r="BB17" s="14"/>
      <c r="BC17" s="14"/>
      <c r="BD17" s="14"/>
      <c r="BE17" s="14"/>
    </row>
    <row r="18" spans="1:57" ht="25.5">
      <c r="A18" s="2" t="s">
        <v>25</v>
      </c>
      <c r="B18" s="62" t="s">
        <v>257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12"/>
      <c r="P18" s="2"/>
      <c r="Q18" s="2"/>
      <c r="R18" s="2"/>
      <c r="S18" s="2"/>
      <c r="T18" s="2"/>
      <c r="U18" s="14"/>
      <c r="V18" s="14"/>
      <c r="W18" s="14"/>
      <c r="X18" s="14"/>
      <c r="Y18" s="2"/>
      <c r="Z18" s="2"/>
      <c r="AA18" s="2"/>
      <c r="AB18" s="2"/>
      <c r="AP18" s="12" t="s">
        <v>305</v>
      </c>
      <c r="AQ18" s="2" t="s">
        <v>16</v>
      </c>
      <c r="AR18" s="2">
        <v>1</v>
      </c>
      <c r="AS18" s="2">
        <v>1</v>
      </c>
      <c r="AT18" s="2">
        <v>2</v>
      </c>
      <c r="AU18" s="2">
        <v>0</v>
      </c>
      <c r="AV18" s="2">
        <v>0</v>
      </c>
      <c r="AW18" s="14"/>
      <c r="AX18" s="14"/>
      <c r="AY18" s="14"/>
      <c r="AZ18" s="14"/>
      <c r="BA18" s="14"/>
      <c r="BB18" s="14"/>
      <c r="BC18" s="14"/>
      <c r="BD18" s="14"/>
      <c r="BE18" s="14"/>
    </row>
    <row r="19" spans="1:57" ht="25.5">
      <c r="A19" s="2"/>
      <c r="B19" s="12"/>
      <c r="O19" s="12"/>
      <c r="P19" s="2"/>
      <c r="Q19" s="14"/>
      <c r="R19" s="14"/>
      <c r="S19" s="14"/>
      <c r="T19" s="14"/>
      <c r="U19" s="2"/>
      <c r="V19" s="2"/>
      <c r="W19" s="2"/>
      <c r="X19" s="2"/>
      <c r="Y19" s="2"/>
      <c r="Z19" s="2"/>
      <c r="AA19" s="2"/>
      <c r="AB19" s="2"/>
      <c r="AP19" s="12" t="s">
        <v>306</v>
      </c>
      <c r="AQ19" s="2" t="s">
        <v>16</v>
      </c>
      <c r="AR19" s="2">
        <v>1</v>
      </c>
      <c r="AS19" s="2">
        <v>0</v>
      </c>
      <c r="AT19" s="2">
        <v>1</v>
      </c>
      <c r="AU19" s="2">
        <v>0</v>
      </c>
      <c r="AV19" s="2">
        <v>0</v>
      </c>
      <c r="AW19" s="14"/>
      <c r="AX19" s="14"/>
      <c r="AY19" s="14"/>
      <c r="AZ19" s="14"/>
      <c r="BA19" s="14"/>
      <c r="BB19" s="14"/>
      <c r="BC19" s="14"/>
      <c r="BD19" s="14"/>
      <c r="BE19" s="2">
        <v>1</v>
      </c>
    </row>
    <row r="20" spans="1:57" ht="25.5">
      <c r="A20" s="2"/>
      <c r="B20" s="12"/>
      <c r="O20" s="12"/>
      <c r="P20" s="2"/>
      <c r="Q20" s="14"/>
      <c r="R20" s="14"/>
      <c r="S20" s="14"/>
      <c r="T20" s="14"/>
      <c r="U20" s="2"/>
      <c r="V20" s="2"/>
      <c r="W20" s="2"/>
      <c r="X20" s="2"/>
      <c r="Y20" s="2"/>
      <c r="Z20" s="2"/>
      <c r="AA20" s="2"/>
      <c r="AB20" s="2"/>
      <c r="AP20" s="12" t="s">
        <v>307</v>
      </c>
      <c r="AQ20" s="2" t="s">
        <v>16</v>
      </c>
      <c r="AR20" s="2">
        <v>1</v>
      </c>
      <c r="AS20" s="2">
        <v>0</v>
      </c>
      <c r="AT20" s="2">
        <v>1</v>
      </c>
      <c r="AU20" s="2">
        <v>0</v>
      </c>
      <c r="AV20" s="2">
        <v>0</v>
      </c>
      <c r="AW20" s="14"/>
      <c r="AX20" s="14"/>
      <c r="AY20" s="14"/>
      <c r="AZ20" s="14"/>
      <c r="BA20" s="14"/>
      <c r="BB20" s="14"/>
      <c r="BC20" s="14"/>
      <c r="BD20" s="14"/>
      <c r="BE20" s="14"/>
    </row>
    <row r="21" spans="1:57" ht="25.5">
      <c r="A21" s="2"/>
      <c r="B21" s="12"/>
      <c r="O21" s="12"/>
      <c r="P21" s="2"/>
      <c r="Q21" s="14"/>
      <c r="R21" s="14"/>
      <c r="S21" s="14"/>
      <c r="T21" s="14"/>
      <c r="U21" s="2"/>
      <c r="V21" s="2"/>
      <c r="W21" s="2"/>
      <c r="X21" s="2"/>
      <c r="Y21" s="2"/>
      <c r="Z21" s="2"/>
      <c r="AA21" s="2"/>
      <c r="AB21" s="2"/>
      <c r="AP21" s="12" t="s">
        <v>308</v>
      </c>
      <c r="AQ21" s="2" t="s">
        <v>16</v>
      </c>
      <c r="AR21" s="2">
        <v>1</v>
      </c>
      <c r="AS21" s="2">
        <v>0</v>
      </c>
      <c r="AT21" s="2">
        <v>1</v>
      </c>
      <c r="AU21" s="2">
        <v>0</v>
      </c>
      <c r="AV21" s="2">
        <v>0</v>
      </c>
      <c r="AW21" s="14"/>
      <c r="AX21" s="14"/>
      <c r="AY21" s="14"/>
      <c r="AZ21" s="14"/>
      <c r="BA21" s="14"/>
      <c r="BB21" s="14"/>
      <c r="BC21" s="14"/>
      <c r="BD21" s="14"/>
      <c r="BE21" s="14"/>
    </row>
    <row r="22" spans="1:57" ht="26.25">
      <c r="A22" s="20" t="s">
        <v>258</v>
      </c>
      <c r="B22" s="12"/>
      <c r="AP22" s="12" t="s">
        <v>309</v>
      </c>
      <c r="AQ22" s="2" t="s">
        <v>16</v>
      </c>
      <c r="AR22" s="2">
        <v>0</v>
      </c>
      <c r="AS22" s="2">
        <v>1</v>
      </c>
      <c r="AT22" s="2">
        <v>1</v>
      </c>
      <c r="AU22" s="2">
        <v>0</v>
      </c>
      <c r="AV22" s="2">
        <v>0</v>
      </c>
      <c r="AW22" s="14"/>
      <c r="AX22" s="14"/>
      <c r="AY22" s="14"/>
      <c r="AZ22" s="14"/>
      <c r="BA22" s="14"/>
      <c r="BB22" s="14"/>
      <c r="BC22" s="14"/>
      <c r="BD22" s="14"/>
      <c r="BE22" s="14"/>
    </row>
    <row r="23" spans="1:57" ht="25.5">
      <c r="A23" s="2" t="s">
        <v>4</v>
      </c>
      <c r="B23" s="12" t="s">
        <v>6</v>
      </c>
      <c r="C23" t="s">
        <v>277</v>
      </c>
      <c r="D23" t="s">
        <v>11</v>
      </c>
      <c r="E23" t="s">
        <v>260</v>
      </c>
      <c r="F23" t="s">
        <v>3</v>
      </c>
      <c r="AP23" s="12" t="s">
        <v>272</v>
      </c>
      <c r="AQ23" s="2" t="s">
        <v>16</v>
      </c>
      <c r="AR23" s="2">
        <v>0</v>
      </c>
      <c r="AS23" s="2">
        <v>1</v>
      </c>
      <c r="AT23" s="2">
        <v>1</v>
      </c>
      <c r="AU23" s="2">
        <v>0</v>
      </c>
      <c r="AV23" s="2">
        <v>0</v>
      </c>
      <c r="AW23" s="14"/>
      <c r="AX23" s="14"/>
      <c r="AY23" s="14"/>
      <c r="AZ23" s="14"/>
      <c r="BA23" s="14"/>
      <c r="BB23" s="14"/>
      <c r="BC23" s="14"/>
      <c r="BD23" s="14"/>
      <c r="BE23" s="14"/>
    </row>
    <row r="24" spans="1:57" ht="25.5">
      <c r="A24" s="2" t="s">
        <v>27</v>
      </c>
      <c r="B24" s="12" t="s">
        <v>267</v>
      </c>
      <c r="C24" t="e">
        <f>VLOOKUP(B24,$AA$4:$AN$36,7,FALSE)</f>
        <v>#N/A</v>
      </c>
      <c r="D24" t="e">
        <f>VLOOKUP(B24,$AA$4:$AN$36,8,FALSE)</f>
        <v>#N/A</v>
      </c>
      <c r="E24" t="e">
        <f>VLOOKUP(B24,$AA$4:$AN$36,9,FALSE)</f>
        <v>#N/A</v>
      </c>
      <c r="F24" t="e">
        <f>VLOOKUP(B24,$AA$4:$AN$36,10,FALSE)</f>
        <v>#N/A</v>
      </c>
      <c r="AP24" s="12" t="s">
        <v>310</v>
      </c>
      <c r="AQ24" s="2" t="s">
        <v>16</v>
      </c>
      <c r="AR24" s="2">
        <v>0</v>
      </c>
      <c r="AS24" s="2">
        <v>1</v>
      </c>
      <c r="AT24" s="2">
        <v>1</v>
      </c>
      <c r="AU24" s="2">
        <v>0</v>
      </c>
      <c r="AV24" s="2">
        <v>0</v>
      </c>
      <c r="AW24" s="14"/>
      <c r="AX24" s="14"/>
      <c r="AY24" s="14"/>
      <c r="AZ24" s="14"/>
      <c r="BA24" s="14"/>
      <c r="BB24" s="14"/>
      <c r="BC24" s="14"/>
      <c r="BD24" s="14"/>
      <c r="BE24" s="14"/>
    </row>
    <row r="25" spans="1:57">
      <c r="A25" s="2" t="s">
        <v>27</v>
      </c>
      <c r="B25" s="12" t="s">
        <v>268</v>
      </c>
      <c r="C25" t="e">
        <f t="shared" ref="C25:C44" si="18">VLOOKUP(B25,$AA$4:$AN$36,7,FALSE)</f>
        <v>#N/A</v>
      </c>
      <c r="D25" t="e">
        <f t="shared" ref="D25:D44" si="19">VLOOKUP(B25,$AA$4:$AN$36,8,FALSE)</f>
        <v>#N/A</v>
      </c>
      <c r="E25" t="e">
        <f t="shared" ref="E25:E44" si="20">VLOOKUP(B25,$AA$4:$AN$36,9,FALSE)</f>
        <v>#N/A</v>
      </c>
      <c r="F25" t="e">
        <f t="shared" ref="F25:F44" si="21">VLOOKUP(B25,$AA$4:$AN$36,10,FALSE)</f>
        <v>#N/A</v>
      </c>
      <c r="AP25" s="12" t="s">
        <v>311</v>
      </c>
      <c r="AQ25" s="2" t="s">
        <v>16</v>
      </c>
      <c r="AR25" s="2">
        <v>0</v>
      </c>
      <c r="AS25" s="2">
        <v>1</v>
      </c>
      <c r="AT25" s="2">
        <v>1</v>
      </c>
      <c r="AU25" s="2">
        <v>0</v>
      </c>
      <c r="AV25" s="2">
        <v>0</v>
      </c>
      <c r="AW25" s="14"/>
      <c r="AX25" s="14"/>
      <c r="AY25" s="14"/>
      <c r="AZ25" s="14"/>
      <c r="BA25" s="14"/>
      <c r="BB25" s="14"/>
      <c r="BC25" s="14"/>
      <c r="BD25" s="14"/>
      <c r="BE25" s="14"/>
    </row>
    <row r="26" spans="1:57" ht="25.5">
      <c r="A26" s="2" t="s">
        <v>27</v>
      </c>
      <c r="B26" s="12" t="s">
        <v>269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12" t="s">
        <v>312</v>
      </c>
      <c r="AQ26" s="2" t="s">
        <v>16</v>
      </c>
      <c r="AR26" s="2">
        <v>0</v>
      </c>
      <c r="AS26" s="2">
        <v>1</v>
      </c>
      <c r="AT26" s="2">
        <v>1</v>
      </c>
      <c r="AU26" s="2">
        <v>0</v>
      </c>
      <c r="AV26" s="2">
        <v>0</v>
      </c>
      <c r="AW26" s="14"/>
      <c r="AX26" s="14"/>
      <c r="AY26" s="14"/>
      <c r="AZ26" s="14"/>
      <c r="BA26" s="14"/>
      <c r="BB26" s="14"/>
      <c r="BC26" s="14"/>
      <c r="BD26" s="14"/>
      <c r="BE26" s="14"/>
    </row>
    <row r="27" spans="1:57">
      <c r="A27" s="2" t="s">
        <v>27</v>
      </c>
      <c r="B27" s="12" t="s">
        <v>270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2" t="s">
        <v>27</v>
      </c>
      <c r="B28" s="12" t="s">
        <v>271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ht="25.5">
      <c r="A29" s="2" t="s">
        <v>27</v>
      </c>
      <c r="B29" s="12" t="s">
        <v>272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>
      <c r="A30" s="2" t="s">
        <v>27</v>
      </c>
      <c r="B30" s="12" t="s">
        <v>273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</row>
    <row r="31" spans="1:57">
      <c r="A31" s="2" t="s">
        <v>27</v>
      </c>
      <c r="B31" s="12" t="s">
        <v>263</v>
      </c>
      <c r="C31">
        <f t="shared" si="18"/>
        <v>2</v>
      </c>
      <c r="D31">
        <f t="shared" si="19"/>
        <v>14</v>
      </c>
      <c r="E31">
        <f t="shared" si="20"/>
        <v>7</v>
      </c>
      <c r="F31">
        <f t="shared" si="21"/>
        <v>0</v>
      </c>
    </row>
    <row r="32" spans="1:57">
      <c r="A32" s="2" t="s">
        <v>27</v>
      </c>
      <c r="B32" s="12" t="s">
        <v>2</v>
      </c>
      <c r="C32">
        <f t="shared" si="18"/>
        <v>2</v>
      </c>
      <c r="D32">
        <f t="shared" si="19"/>
        <v>23</v>
      </c>
      <c r="E32">
        <f t="shared" si="20"/>
        <v>11.5</v>
      </c>
      <c r="F32">
        <f t="shared" si="21"/>
        <v>0</v>
      </c>
    </row>
    <row r="33" spans="1:6">
      <c r="A33" s="2" t="s">
        <v>27</v>
      </c>
      <c r="B33" s="12" t="s">
        <v>274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>
      <c r="A34" s="2" t="s">
        <v>27</v>
      </c>
      <c r="B34" s="12" t="s">
        <v>275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ht="25.5">
      <c r="A35" s="2" t="s">
        <v>27</v>
      </c>
      <c r="B35" s="12" t="s">
        <v>276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6">
      <c r="A36" s="2" t="s">
        <v>27</v>
      </c>
      <c r="B36" s="12" t="s">
        <v>264</v>
      </c>
      <c r="C36">
        <f t="shared" si="18"/>
        <v>7</v>
      </c>
      <c r="D36">
        <f t="shared" si="19"/>
        <v>122</v>
      </c>
      <c r="E36">
        <f t="shared" si="20"/>
        <v>17.399999999999999</v>
      </c>
      <c r="F36">
        <f t="shared" si="21"/>
        <v>2</v>
      </c>
    </row>
    <row r="37" spans="1:6">
      <c r="A37" s="2" t="s">
        <v>29</v>
      </c>
      <c r="B37" s="23" t="s">
        <v>388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>
      <c r="A38" s="2" t="s">
        <v>29</v>
      </c>
      <c r="B38" s="23" t="s">
        <v>389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>
      <c r="A39" s="2" t="s">
        <v>29</v>
      </c>
      <c r="B39" s="23" t="s">
        <v>390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 ht="25.5">
      <c r="A40" s="2" t="s">
        <v>29</v>
      </c>
      <c r="B40" s="23" t="s">
        <v>391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>
      <c r="A41" s="2" t="s">
        <v>29</v>
      </c>
      <c r="B41" s="23" t="s">
        <v>392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 ht="25.5">
      <c r="A42" s="2" t="s">
        <v>29</v>
      </c>
      <c r="B42" s="23" t="s">
        <v>265</v>
      </c>
      <c r="C42">
        <f t="shared" si="18"/>
        <v>1</v>
      </c>
      <c r="D42">
        <f t="shared" si="19"/>
        <v>6</v>
      </c>
      <c r="E42">
        <f t="shared" si="20"/>
        <v>6</v>
      </c>
      <c r="F42">
        <f t="shared" si="21"/>
        <v>0</v>
      </c>
    </row>
    <row r="43" spans="1:6">
      <c r="A43" s="2" t="s">
        <v>29</v>
      </c>
      <c r="B43" s="23" t="s">
        <v>393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ht="25.5">
      <c r="A44" s="2" t="s">
        <v>29</v>
      </c>
      <c r="B44" s="23" t="s">
        <v>394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2"/>
      <c r="B45" s="23"/>
    </row>
    <row r="46" spans="1:6">
      <c r="A46" s="2"/>
      <c r="B46" s="59"/>
    </row>
    <row r="47" spans="1:6">
      <c r="A47" s="2"/>
      <c r="B47" s="59"/>
    </row>
    <row r="48" spans="1:6">
      <c r="A48" s="2"/>
      <c r="B48" s="59"/>
    </row>
    <row r="49" spans="1:13">
      <c r="A49" s="2"/>
      <c r="B49" s="59"/>
    </row>
    <row r="50" spans="1:13">
      <c r="A50" s="2"/>
      <c r="B50" s="12"/>
    </row>
    <row r="51" spans="1:13" ht="23.25">
      <c r="A51" s="19" t="s">
        <v>327</v>
      </c>
      <c r="B51" s="12"/>
    </row>
    <row r="52" spans="1:13">
      <c r="A52" s="2" t="s">
        <v>4</v>
      </c>
      <c r="B52" s="12" t="s">
        <v>6</v>
      </c>
      <c r="C52" t="s">
        <v>286</v>
      </c>
      <c r="D52" t="s">
        <v>287</v>
      </c>
      <c r="E52" t="s">
        <v>288</v>
      </c>
      <c r="F52" t="s">
        <v>363</v>
      </c>
      <c r="G52" t="s">
        <v>364</v>
      </c>
      <c r="H52" t="s">
        <v>14</v>
      </c>
      <c r="I52" t="s">
        <v>366</v>
      </c>
      <c r="J52" t="s">
        <v>367</v>
      </c>
      <c r="K52" t="s">
        <v>24</v>
      </c>
      <c r="L52" t="s">
        <v>292</v>
      </c>
      <c r="M52" t="s">
        <v>365</v>
      </c>
    </row>
    <row r="53" spans="1:13" ht="25.5">
      <c r="A53" s="2" t="s">
        <v>41</v>
      </c>
      <c r="B53" s="12" t="s">
        <v>328</v>
      </c>
      <c r="C53" t="e">
        <f t="shared" ref="C53:C84" si="22">VLOOKUP(B53,$AP$4:$BE$26,3,FALSE)</f>
        <v>#N/A</v>
      </c>
      <c r="D53" t="e">
        <f t="shared" ref="D53:D84" si="23">VLOOKUP(B53,$AP$4:$BE$26,4,FALSE)</f>
        <v>#N/A</v>
      </c>
      <c r="E53" t="e">
        <f t="shared" ref="E53:E84" si="24">VLOOKUP(B53,$AP$4:$BE$26,5,FALSE)</f>
        <v>#N/A</v>
      </c>
      <c r="F53" t="e">
        <f t="shared" ref="F53:F84" si="25">VLOOKUP(B53,$AP$4:$BE$26,6,FALSE)</f>
        <v>#N/A</v>
      </c>
      <c r="G53" t="e">
        <f t="shared" ref="G53:G84" si="26">VLOOKUP(B53,$AP$4:$BE$26,7,FALSE)</f>
        <v>#N/A</v>
      </c>
      <c r="H53" t="e">
        <f t="shared" ref="H53:H84" si="27">VLOOKUP(B53,$AP$4:$BE$26,8,FALSE)</f>
        <v>#N/A</v>
      </c>
      <c r="I53" t="e">
        <f t="shared" ref="I53:I84" si="28">VLOOKUP(B53,$AP$4:$BE$26,12,FALSE)</f>
        <v>#N/A</v>
      </c>
      <c r="J53" t="e">
        <f t="shared" ref="J53:J84" si="29">VLOOKUP(B53,$AP$4:$BE$26,11,FALSE)</f>
        <v>#N/A</v>
      </c>
      <c r="K53" t="e">
        <f t="shared" ref="K53:K84" si="30">VLOOKUP(B53,$AP$4:$BE$26,13,FALSE)</f>
        <v>#N/A</v>
      </c>
      <c r="L53" t="e">
        <f t="shared" ref="L53:L84" si="31">VLOOKUP(B53,$AP$4:$BE$26,16,FALSE)</f>
        <v>#N/A</v>
      </c>
      <c r="M53" t="e">
        <f t="shared" ref="M53:M84" si="32">VLOOKUP(B53,$AP$4:$BE$26,15,FALSE)</f>
        <v>#N/A</v>
      </c>
    </row>
    <row r="54" spans="1:13" ht="25.5">
      <c r="A54" s="2" t="s">
        <v>44</v>
      </c>
      <c r="B54" s="12" t="s">
        <v>303</v>
      </c>
      <c r="C54">
        <f t="shared" si="22"/>
        <v>0</v>
      </c>
      <c r="D54">
        <f t="shared" si="23"/>
        <v>2</v>
      </c>
      <c r="E54">
        <f t="shared" si="24"/>
        <v>2</v>
      </c>
      <c r="F54">
        <f t="shared" si="25"/>
        <v>0</v>
      </c>
      <c r="G54">
        <f t="shared" si="26"/>
        <v>0</v>
      </c>
      <c r="H54">
        <f t="shared" si="27"/>
        <v>0</v>
      </c>
      <c r="I54">
        <f t="shared" si="28"/>
        <v>0</v>
      </c>
      <c r="J54">
        <f t="shared" si="29"/>
        <v>0</v>
      </c>
      <c r="K54">
        <f t="shared" si="30"/>
        <v>0</v>
      </c>
      <c r="L54">
        <f t="shared" si="31"/>
        <v>0</v>
      </c>
      <c r="M54">
        <f t="shared" si="32"/>
        <v>0</v>
      </c>
    </row>
    <row r="55" spans="1:13" ht="25.5">
      <c r="A55" s="2" t="s">
        <v>32</v>
      </c>
      <c r="B55" s="12" t="s">
        <v>329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 ht="25.5">
      <c r="A56" s="2" t="s">
        <v>44</v>
      </c>
      <c r="B56" s="12" t="s">
        <v>300</v>
      </c>
      <c r="C56">
        <f t="shared" si="22"/>
        <v>2</v>
      </c>
      <c r="D56">
        <f t="shared" si="23"/>
        <v>2</v>
      </c>
      <c r="E56">
        <f t="shared" si="24"/>
        <v>4</v>
      </c>
      <c r="F56">
        <f t="shared" si="25"/>
        <v>0</v>
      </c>
      <c r="G56">
        <f t="shared" si="26"/>
        <v>0</v>
      </c>
      <c r="H56">
        <f t="shared" si="27"/>
        <v>0</v>
      </c>
      <c r="I56">
        <f t="shared" si="28"/>
        <v>0</v>
      </c>
      <c r="J56">
        <f t="shared" si="29"/>
        <v>0</v>
      </c>
      <c r="K56">
        <f t="shared" si="30"/>
        <v>0</v>
      </c>
      <c r="L56">
        <f t="shared" si="31"/>
        <v>0</v>
      </c>
      <c r="M56">
        <f t="shared" si="32"/>
        <v>0</v>
      </c>
    </row>
    <row r="57" spans="1:13">
      <c r="A57" s="2" t="s">
        <v>44</v>
      </c>
      <c r="B57" s="12" t="s">
        <v>330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13">
      <c r="A58" s="2" t="s">
        <v>65</v>
      </c>
      <c r="B58" s="12" t="s">
        <v>331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 ht="25.5">
      <c r="A59" s="2" t="s">
        <v>41</v>
      </c>
      <c r="B59" s="12" t="s">
        <v>332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 ht="25.5">
      <c r="A60" s="2" t="s">
        <v>44</v>
      </c>
      <c r="B60" s="12" t="s">
        <v>333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25.5">
      <c r="A61" s="2" t="s">
        <v>65</v>
      </c>
      <c r="B61" s="12" t="s">
        <v>304</v>
      </c>
      <c r="C61">
        <f t="shared" si="22"/>
        <v>1</v>
      </c>
      <c r="D61">
        <f t="shared" si="23"/>
        <v>1</v>
      </c>
      <c r="E61">
        <f t="shared" si="24"/>
        <v>2</v>
      </c>
      <c r="F61">
        <f t="shared" si="25"/>
        <v>0.5</v>
      </c>
      <c r="G61">
        <f t="shared" si="26"/>
        <v>0</v>
      </c>
      <c r="H61">
        <f t="shared" si="27"/>
        <v>0</v>
      </c>
      <c r="I61">
        <f t="shared" si="28"/>
        <v>0</v>
      </c>
      <c r="J61">
        <f t="shared" si="29"/>
        <v>0</v>
      </c>
      <c r="K61">
        <f t="shared" si="30"/>
        <v>0</v>
      </c>
      <c r="L61">
        <f t="shared" si="31"/>
        <v>0</v>
      </c>
      <c r="M61">
        <f t="shared" si="32"/>
        <v>0</v>
      </c>
    </row>
    <row r="62" spans="1:13" ht="25.5">
      <c r="A62" s="2" t="s">
        <v>32</v>
      </c>
      <c r="B62" s="12" t="s">
        <v>307</v>
      </c>
      <c r="C62">
        <f t="shared" si="22"/>
        <v>1</v>
      </c>
      <c r="D62">
        <f t="shared" si="23"/>
        <v>0</v>
      </c>
      <c r="E62">
        <f t="shared" si="24"/>
        <v>1</v>
      </c>
      <c r="F62">
        <f t="shared" si="25"/>
        <v>0</v>
      </c>
      <c r="G62">
        <f t="shared" si="26"/>
        <v>0</v>
      </c>
      <c r="H62">
        <f t="shared" si="27"/>
        <v>0</v>
      </c>
      <c r="I62">
        <f t="shared" si="28"/>
        <v>0</v>
      </c>
      <c r="J62">
        <f t="shared" si="29"/>
        <v>0</v>
      </c>
      <c r="K62">
        <f t="shared" si="30"/>
        <v>0</v>
      </c>
      <c r="L62">
        <f t="shared" si="31"/>
        <v>0</v>
      </c>
      <c r="M62">
        <f t="shared" si="32"/>
        <v>0</v>
      </c>
    </row>
    <row r="63" spans="1:13" ht="25.5">
      <c r="A63" s="2" t="s">
        <v>41</v>
      </c>
      <c r="B63" s="12" t="s">
        <v>334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 ht="25.5">
      <c r="A64" s="2" t="s">
        <v>65</v>
      </c>
      <c r="B64" s="12" t="s">
        <v>308</v>
      </c>
      <c r="C64">
        <f t="shared" si="22"/>
        <v>1</v>
      </c>
      <c r="D64">
        <f t="shared" si="23"/>
        <v>0</v>
      </c>
      <c r="E64">
        <f t="shared" si="24"/>
        <v>1</v>
      </c>
      <c r="F64">
        <f t="shared" si="25"/>
        <v>0</v>
      </c>
      <c r="G64">
        <f t="shared" si="26"/>
        <v>0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>
      <c r="A65" s="2" t="s">
        <v>82</v>
      </c>
      <c r="B65" s="12" t="s">
        <v>335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>
      <c r="A66" s="2" t="s">
        <v>32</v>
      </c>
      <c r="B66" s="12" t="s">
        <v>336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>
      <c r="A67" s="2" t="s">
        <v>44</v>
      </c>
      <c r="B67" s="12" t="s">
        <v>337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>
      <c r="A68" s="2" t="s">
        <v>41</v>
      </c>
      <c r="B68" s="12" t="s">
        <v>295</v>
      </c>
      <c r="C68">
        <f t="shared" si="22"/>
        <v>3</v>
      </c>
      <c r="D68">
        <f t="shared" si="23"/>
        <v>7</v>
      </c>
      <c r="E68">
        <f t="shared" si="24"/>
        <v>10</v>
      </c>
      <c r="F68">
        <f t="shared" si="25"/>
        <v>0</v>
      </c>
      <c r="G68">
        <f t="shared" si="26"/>
        <v>0</v>
      </c>
      <c r="H68">
        <f t="shared" si="27"/>
        <v>0</v>
      </c>
      <c r="I68">
        <f t="shared" si="28"/>
        <v>0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>
      <c r="A69" s="2" t="s">
        <v>32</v>
      </c>
      <c r="B69" s="12" t="s">
        <v>293</v>
      </c>
      <c r="C69">
        <f t="shared" si="22"/>
        <v>2</v>
      </c>
      <c r="D69">
        <f t="shared" si="23"/>
        <v>10</v>
      </c>
      <c r="E69">
        <f t="shared" si="24"/>
        <v>12</v>
      </c>
      <c r="F69">
        <f t="shared" si="25"/>
        <v>0</v>
      </c>
      <c r="G69">
        <f t="shared" si="26"/>
        <v>0</v>
      </c>
      <c r="H69">
        <f t="shared" si="27"/>
        <v>0</v>
      </c>
      <c r="I69">
        <f t="shared" si="28"/>
        <v>0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>
      <c r="A70" s="2" t="s">
        <v>32</v>
      </c>
      <c r="B70" s="12" t="s">
        <v>309</v>
      </c>
      <c r="C70">
        <f t="shared" si="22"/>
        <v>0</v>
      </c>
      <c r="D70">
        <f t="shared" si="23"/>
        <v>1</v>
      </c>
      <c r="E70">
        <f t="shared" si="24"/>
        <v>1</v>
      </c>
      <c r="F70">
        <f t="shared" si="25"/>
        <v>0</v>
      </c>
      <c r="G70">
        <f t="shared" si="26"/>
        <v>0</v>
      </c>
      <c r="H70">
        <f t="shared" si="27"/>
        <v>0</v>
      </c>
      <c r="I70">
        <f t="shared" si="28"/>
        <v>0</v>
      </c>
      <c r="J70">
        <f t="shared" si="29"/>
        <v>0</v>
      </c>
      <c r="K70">
        <f t="shared" si="30"/>
        <v>0</v>
      </c>
      <c r="L70">
        <f t="shared" si="31"/>
        <v>0</v>
      </c>
      <c r="M70">
        <f t="shared" si="32"/>
        <v>0</v>
      </c>
    </row>
    <row r="71" spans="1:13">
      <c r="A71" s="2" t="s">
        <v>82</v>
      </c>
      <c r="B71" s="12" t="s">
        <v>338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 ht="25.5">
      <c r="A72" s="2" t="s">
        <v>65</v>
      </c>
      <c r="B72" s="12" t="s">
        <v>310</v>
      </c>
      <c r="C72">
        <f t="shared" si="22"/>
        <v>0</v>
      </c>
      <c r="D72">
        <f t="shared" si="23"/>
        <v>1</v>
      </c>
      <c r="E72">
        <f t="shared" si="24"/>
        <v>1</v>
      </c>
      <c r="F72">
        <f t="shared" si="25"/>
        <v>0</v>
      </c>
      <c r="G72">
        <f t="shared" si="26"/>
        <v>0</v>
      </c>
      <c r="H72">
        <f t="shared" si="27"/>
        <v>0</v>
      </c>
      <c r="I72">
        <f t="shared" si="28"/>
        <v>0</v>
      </c>
      <c r="J72">
        <f t="shared" si="29"/>
        <v>0</v>
      </c>
      <c r="K72">
        <f t="shared" si="30"/>
        <v>0</v>
      </c>
      <c r="L72">
        <f t="shared" si="31"/>
        <v>0</v>
      </c>
      <c r="M72">
        <f t="shared" si="32"/>
        <v>0</v>
      </c>
    </row>
    <row r="73" spans="1:13">
      <c r="A73" s="2" t="s">
        <v>41</v>
      </c>
      <c r="B73" s="12" t="s">
        <v>339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ht="25.5">
      <c r="A74" s="2" t="s">
        <v>41</v>
      </c>
      <c r="B74" s="12" t="s">
        <v>296</v>
      </c>
      <c r="C74">
        <f t="shared" si="22"/>
        <v>3</v>
      </c>
      <c r="D74">
        <f t="shared" si="23"/>
        <v>4</v>
      </c>
      <c r="E74">
        <f t="shared" si="24"/>
        <v>7</v>
      </c>
      <c r="F74">
        <f t="shared" si="25"/>
        <v>1</v>
      </c>
      <c r="G74">
        <f t="shared" si="26"/>
        <v>1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25.5">
      <c r="A75" s="2" t="s">
        <v>32</v>
      </c>
      <c r="B75" s="12" t="s">
        <v>340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 ht="25.5">
      <c r="A76" s="2" t="s">
        <v>32</v>
      </c>
      <c r="B76" s="12" t="s">
        <v>297</v>
      </c>
      <c r="C76">
        <f t="shared" si="22"/>
        <v>2</v>
      </c>
      <c r="D76">
        <f t="shared" si="23"/>
        <v>4</v>
      </c>
      <c r="E76">
        <f t="shared" si="24"/>
        <v>6</v>
      </c>
      <c r="F76">
        <f t="shared" si="25"/>
        <v>0.5</v>
      </c>
      <c r="G76">
        <f t="shared" si="26"/>
        <v>0</v>
      </c>
      <c r="H76">
        <f t="shared" si="27"/>
        <v>0</v>
      </c>
      <c r="I76">
        <f t="shared" si="28"/>
        <v>0</v>
      </c>
      <c r="J76">
        <f t="shared" si="29"/>
        <v>0</v>
      </c>
      <c r="K76">
        <f t="shared" si="30"/>
        <v>0</v>
      </c>
      <c r="L76">
        <f t="shared" si="31"/>
        <v>0</v>
      </c>
      <c r="M76">
        <f t="shared" si="32"/>
        <v>0</v>
      </c>
    </row>
    <row r="77" spans="1:13">
      <c r="A77" s="2" t="s">
        <v>41</v>
      </c>
      <c r="B77" s="12" t="s">
        <v>341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ht="25.5">
      <c r="A78" s="2" t="s">
        <v>82</v>
      </c>
      <c r="B78" s="12" t="s">
        <v>342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>
      <c r="A79" s="2" t="s">
        <v>82</v>
      </c>
      <c r="B79" s="12" t="s">
        <v>305</v>
      </c>
      <c r="C79">
        <f t="shared" si="22"/>
        <v>1</v>
      </c>
      <c r="D79">
        <f t="shared" si="23"/>
        <v>1</v>
      </c>
      <c r="E79">
        <f t="shared" si="24"/>
        <v>2</v>
      </c>
      <c r="F79">
        <f t="shared" si="25"/>
        <v>0</v>
      </c>
      <c r="G79">
        <f t="shared" si="26"/>
        <v>0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 ht="25.5">
      <c r="A80" s="2" t="s">
        <v>31</v>
      </c>
      <c r="B80" s="12" t="s">
        <v>343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 ht="38.25">
      <c r="A81" s="2" t="s">
        <v>41</v>
      </c>
      <c r="B81" s="12" t="s">
        <v>344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2" t="s">
        <v>41</v>
      </c>
      <c r="B82" s="12" t="s">
        <v>345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25.5">
      <c r="A83" s="2" t="s">
        <v>41</v>
      </c>
      <c r="B83" s="12" t="s">
        <v>346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>
      <c r="A84" s="2" t="s">
        <v>65</v>
      </c>
      <c r="B84" s="12" t="s">
        <v>302</v>
      </c>
      <c r="C84">
        <f t="shared" si="22"/>
        <v>3</v>
      </c>
      <c r="D84">
        <f t="shared" si="23"/>
        <v>0</v>
      </c>
      <c r="E84">
        <f t="shared" si="24"/>
        <v>3</v>
      </c>
      <c r="F84">
        <f t="shared" si="25"/>
        <v>1</v>
      </c>
      <c r="G84">
        <f t="shared" si="26"/>
        <v>0</v>
      </c>
      <c r="H84">
        <f t="shared" si="27"/>
        <v>0</v>
      </c>
      <c r="I84">
        <f t="shared" si="28"/>
        <v>0</v>
      </c>
      <c r="J84">
        <f t="shared" si="29"/>
        <v>0</v>
      </c>
      <c r="K84">
        <f t="shared" si="30"/>
        <v>0</v>
      </c>
      <c r="L84">
        <f t="shared" si="31"/>
        <v>0</v>
      </c>
      <c r="M84">
        <f t="shared" si="32"/>
        <v>0</v>
      </c>
    </row>
    <row r="85" spans="1:13">
      <c r="A85" s="2" t="s">
        <v>32</v>
      </c>
      <c r="B85" s="12" t="s">
        <v>301</v>
      </c>
      <c r="C85">
        <f t="shared" ref="C85:C102" si="33">VLOOKUP(B85,$AP$4:$BE$26,3,FALSE)</f>
        <v>0</v>
      </c>
      <c r="D85">
        <f t="shared" ref="D85:D102" si="34">VLOOKUP(B85,$AP$4:$BE$26,4,FALSE)</f>
        <v>4</v>
      </c>
      <c r="E85">
        <f t="shared" ref="E85:E102" si="35">VLOOKUP(B85,$AP$4:$BE$26,5,FALSE)</f>
        <v>4</v>
      </c>
      <c r="F85">
        <f t="shared" ref="F85:F102" si="36">VLOOKUP(B85,$AP$4:$BE$26,6,FALSE)</f>
        <v>0</v>
      </c>
      <c r="G85">
        <f t="shared" ref="G85:G102" si="37">VLOOKUP(B85,$AP$4:$BE$26,7,FALSE)</f>
        <v>0</v>
      </c>
      <c r="H85">
        <f t="shared" ref="H85:H102" si="38">VLOOKUP(B85,$AP$4:$BE$26,8,FALSE)</f>
        <v>0</v>
      </c>
      <c r="I85">
        <f t="shared" ref="I85:I102" si="39">VLOOKUP(B85,$AP$4:$BE$26,12,FALSE)</f>
        <v>0</v>
      </c>
      <c r="J85">
        <f t="shared" ref="J85:J102" si="40">VLOOKUP(B85,$AP$4:$BE$26,11,FALSE)</f>
        <v>0</v>
      </c>
      <c r="K85">
        <f t="shared" ref="K85:K102" si="41">VLOOKUP(B85,$AP$4:$BE$26,13,FALSE)</f>
        <v>0</v>
      </c>
      <c r="L85">
        <f t="shared" ref="L85:L102" si="42">VLOOKUP(B85,$AP$4:$BE$26,16,FALSE)</f>
        <v>0</v>
      </c>
      <c r="M85">
        <f t="shared" ref="M85:M102" si="43">VLOOKUP(B85,$AP$4:$BE$26,15,FALSE)</f>
        <v>0</v>
      </c>
    </row>
    <row r="86" spans="1:13" ht="25.5">
      <c r="A86" s="2" t="s">
        <v>32</v>
      </c>
      <c r="B86" s="12" t="s">
        <v>347</v>
      </c>
      <c r="C86">
        <f t="shared" si="33"/>
        <v>6</v>
      </c>
      <c r="D86">
        <f t="shared" si="34"/>
        <v>0</v>
      </c>
      <c r="E86">
        <f t="shared" si="35"/>
        <v>6</v>
      </c>
      <c r="F86">
        <f t="shared" si="36"/>
        <v>0</v>
      </c>
      <c r="G86">
        <f t="shared" si="37"/>
        <v>0</v>
      </c>
      <c r="H86">
        <f t="shared" si="38"/>
        <v>0</v>
      </c>
      <c r="I86">
        <f t="shared" si="39"/>
        <v>0</v>
      </c>
      <c r="J86">
        <f t="shared" si="40"/>
        <v>0</v>
      </c>
      <c r="K86">
        <f t="shared" si="41"/>
        <v>0</v>
      </c>
      <c r="L86">
        <f t="shared" si="42"/>
        <v>0</v>
      </c>
      <c r="M86">
        <f t="shared" si="43"/>
        <v>0</v>
      </c>
    </row>
    <row r="87" spans="1:13">
      <c r="A87" s="2" t="s">
        <v>82</v>
      </c>
      <c r="B87" s="12" t="s">
        <v>311</v>
      </c>
      <c r="C87">
        <f t="shared" si="33"/>
        <v>0</v>
      </c>
      <c r="D87">
        <f t="shared" si="34"/>
        <v>1</v>
      </c>
      <c r="E87">
        <f t="shared" si="35"/>
        <v>1</v>
      </c>
      <c r="F87">
        <f t="shared" si="36"/>
        <v>0</v>
      </c>
      <c r="G87">
        <f t="shared" si="37"/>
        <v>0</v>
      </c>
      <c r="H87">
        <f t="shared" si="38"/>
        <v>0</v>
      </c>
      <c r="I87">
        <f t="shared" si="39"/>
        <v>0</v>
      </c>
      <c r="J87">
        <f t="shared" si="40"/>
        <v>0</v>
      </c>
      <c r="K87">
        <f t="shared" si="41"/>
        <v>0</v>
      </c>
      <c r="L87">
        <f t="shared" si="42"/>
        <v>0</v>
      </c>
      <c r="M87">
        <f t="shared" si="43"/>
        <v>0</v>
      </c>
    </row>
    <row r="88" spans="1:13">
      <c r="A88" s="2" t="s">
        <v>32</v>
      </c>
      <c r="B88" s="12" t="s">
        <v>348</v>
      </c>
      <c r="C88" t="e">
        <f t="shared" si="33"/>
        <v>#N/A</v>
      </c>
      <c r="D88" t="e">
        <f t="shared" si="34"/>
        <v>#N/A</v>
      </c>
      <c r="E88" t="e">
        <f t="shared" si="35"/>
        <v>#N/A</v>
      </c>
      <c r="F88" t="e">
        <f t="shared" si="36"/>
        <v>#N/A</v>
      </c>
      <c r="G88" t="e">
        <f t="shared" si="37"/>
        <v>#N/A</v>
      </c>
      <c r="H88" t="e">
        <f t="shared" si="38"/>
        <v>#N/A</v>
      </c>
      <c r="I88" t="e">
        <f t="shared" si="39"/>
        <v>#N/A</v>
      </c>
      <c r="J88" t="e">
        <f t="shared" si="40"/>
        <v>#N/A</v>
      </c>
      <c r="K88" t="e">
        <f t="shared" si="41"/>
        <v>#N/A</v>
      </c>
      <c r="L88" t="e">
        <f t="shared" si="42"/>
        <v>#N/A</v>
      </c>
      <c r="M88" t="e">
        <f t="shared" si="43"/>
        <v>#N/A</v>
      </c>
    </row>
    <row r="89" spans="1:13">
      <c r="A89" s="2" t="s">
        <v>31</v>
      </c>
      <c r="B89" s="12" t="s">
        <v>349</v>
      </c>
      <c r="C89" t="e">
        <f t="shared" si="33"/>
        <v>#N/A</v>
      </c>
      <c r="D89" t="e">
        <f t="shared" si="34"/>
        <v>#N/A</v>
      </c>
      <c r="E89" t="e">
        <f t="shared" si="35"/>
        <v>#N/A</v>
      </c>
      <c r="F89" t="e">
        <f t="shared" si="36"/>
        <v>#N/A</v>
      </c>
      <c r="G89" t="e">
        <f t="shared" si="37"/>
        <v>#N/A</v>
      </c>
      <c r="H89" t="e">
        <f t="shared" si="38"/>
        <v>#N/A</v>
      </c>
      <c r="I89" t="e">
        <f t="shared" si="39"/>
        <v>#N/A</v>
      </c>
      <c r="J89" t="e">
        <f t="shared" si="40"/>
        <v>#N/A</v>
      </c>
      <c r="K89" t="e">
        <f t="shared" si="41"/>
        <v>#N/A</v>
      </c>
      <c r="L89" t="e">
        <f t="shared" si="42"/>
        <v>#N/A</v>
      </c>
      <c r="M89" t="e">
        <f t="shared" si="43"/>
        <v>#N/A</v>
      </c>
    </row>
    <row r="90" spans="1:13" ht="25.5">
      <c r="A90" s="2" t="s">
        <v>82</v>
      </c>
      <c r="B90" s="12" t="s">
        <v>350</v>
      </c>
      <c r="C90" t="e">
        <f t="shared" si="33"/>
        <v>#N/A</v>
      </c>
      <c r="D90" t="e">
        <f t="shared" si="34"/>
        <v>#N/A</v>
      </c>
      <c r="E90" t="e">
        <f t="shared" si="35"/>
        <v>#N/A</v>
      </c>
      <c r="F90" t="e">
        <f t="shared" si="36"/>
        <v>#N/A</v>
      </c>
      <c r="G90" t="e">
        <f t="shared" si="37"/>
        <v>#N/A</v>
      </c>
      <c r="H90" t="e">
        <f t="shared" si="38"/>
        <v>#N/A</v>
      </c>
      <c r="I90" t="e">
        <f t="shared" si="39"/>
        <v>#N/A</v>
      </c>
      <c r="J90" t="e">
        <f t="shared" si="40"/>
        <v>#N/A</v>
      </c>
      <c r="K90" t="e">
        <f t="shared" si="41"/>
        <v>#N/A</v>
      </c>
      <c r="L90" t="e">
        <f t="shared" si="42"/>
        <v>#N/A</v>
      </c>
      <c r="M90" t="e">
        <f t="shared" si="43"/>
        <v>#N/A</v>
      </c>
    </row>
    <row r="91" spans="1:13" ht="25.5">
      <c r="A91" s="2" t="s">
        <v>32</v>
      </c>
      <c r="B91" s="12" t="s">
        <v>351</v>
      </c>
      <c r="C91" t="e">
        <f t="shared" si="33"/>
        <v>#N/A</v>
      </c>
      <c r="D91" t="e">
        <f t="shared" si="34"/>
        <v>#N/A</v>
      </c>
      <c r="E91" t="e">
        <f t="shared" si="35"/>
        <v>#N/A</v>
      </c>
      <c r="F91" t="e">
        <f t="shared" si="36"/>
        <v>#N/A</v>
      </c>
      <c r="G91" t="e">
        <f t="shared" si="37"/>
        <v>#N/A</v>
      </c>
      <c r="H91" t="e">
        <f t="shared" si="38"/>
        <v>#N/A</v>
      </c>
      <c r="I91" t="e">
        <f t="shared" si="39"/>
        <v>#N/A</v>
      </c>
      <c r="J91" t="e">
        <f t="shared" si="40"/>
        <v>#N/A</v>
      </c>
      <c r="K91" t="e">
        <f t="shared" si="41"/>
        <v>#N/A</v>
      </c>
      <c r="L91" t="e">
        <f t="shared" si="42"/>
        <v>#N/A</v>
      </c>
      <c r="M91" t="e">
        <f t="shared" si="43"/>
        <v>#N/A</v>
      </c>
    </row>
    <row r="92" spans="1:13" ht="25.5">
      <c r="A92" s="2" t="s">
        <v>32</v>
      </c>
      <c r="B92" s="12" t="s">
        <v>352</v>
      </c>
      <c r="C92" t="e">
        <f t="shared" si="33"/>
        <v>#N/A</v>
      </c>
      <c r="D92" t="e">
        <f t="shared" si="34"/>
        <v>#N/A</v>
      </c>
      <c r="E92" t="e">
        <f t="shared" si="35"/>
        <v>#N/A</v>
      </c>
      <c r="F92" t="e">
        <f t="shared" si="36"/>
        <v>#N/A</v>
      </c>
      <c r="G92" t="e">
        <f t="shared" si="37"/>
        <v>#N/A</v>
      </c>
      <c r="H92" t="e">
        <f t="shared" si="38"/>
        <v>#N/A</v>
      </c>
      <c r="I92" t="e">
        <f t="shared" si="39"/>
        <v>#N/A</v>
      </c>
      <c r="J92" t="e">
        <f t="shared" si="40"/>
        <v>#N/A</v>
      </c>
      <c r="K92" t="e">
        <f t="shared" si="41"/>
        <v>#N/A</v>
      </c>
      <c r="L92" t="e">
        <f t="shared" si="42"/>
        <v>#N/A</v>
      </c>
      <c r="M92" t="e">
        <f t="shared" si="43"/>
        <v>#N/A</v>
      </c>
    </row>
    <row r="93" spans="1:13" ht="25.5">
      <c r="A93" s="2" t="s">
        <v>44</v>
      </c>
      <c r="B93" s="12" t="s">
        <v>353</v>
      </c>
      <c r="C93" t="e">
        <f t="shared" si="33"/>
        <v>#N/A</v>
      </c>
      <c r="D93" t="e">
        <f t="shared" si="34"/>
        <v>#N/A</v>
      </c>
      <c r="E93" t="e">
        <f t="shared" si="35"/>
        <v>#N/A</v>
      </c>
      <c r="F93" t="e">
        <f t="shared" si="36"/>
        <v>#N/A</v>
      </c>
      <c r="G93" t="e">
        <f t="shared" si="37"/>
        <v>#N/A</v>
      </c>
      <c r="H93" t="e">
        <f t="shared" si="38"/>
        <v>#N/A</v>
      </c>
      <c r="I93" t="e">
        <f t="shared" si="39"/>
        <v>#N/A</v>
      </c>
      <c r="J93" t="e">
        <f t="shared" si="40"/>
        <v>#N/A</v>
      </c>
      <c r="K93" t="e">
        <f t="shared" si="41"/>
        <v>#N/A</v>
      </c>
      <c r="L93" t="e">
        <f t="shared" si="42"/>
        <v>#N/A</v>
      </c>
      <c r="M93" t="e">
        <f t="shared" si="43"/>
        <v>#N/A</v>
      </c>
    </row>
    <row r="94" spans="1:13">
      <c r="A94" s="2" t="s">
        <v>32</v>
      </c>
      <c r="B94" s="12" t="s">
        <v>354</v>
      </c>
      <c r="C94" t="e">
        <f t="shared" si="33"/>
        <v>#N/A</v>
      </c>
      <c r="D94" t="e">
        <f t="shared" si="34"/>
        <v>#N/A</v>
      </c>
      <c r="E94" t="e">
        <f t="shared" si="35"/>
        <v>#N/A</v>
      </c>
      <c r="F94" t="e">
        <f t="shared" si="36"/>
        <v>#N/A</v>
      </c>
      <c r="G94" t="e">
        <f t="shared" si="37"/>
        <v>#N/A</v>
      </c>
      <c r="H94" t="e">
        <f t="shared" si="38"/>
        <v>#N/A</v>
      </c>
      <c r="I94" t="e">
        <f t="shared" si="39"/>
        <v>#N/A</v>
      </c>
      <c r="J94" t="e">
        <f t="shared" si="40"/>
        <v>#N/A</v>
      </c>
      <c r="K94" t="e">
        <f t="shared" si="41"/>
        <v>#N/A</v>
      </c>
      <c r="L94" t="e">
        <f t="shared" si="42"/>
        <v>#N/A</v>
      </c>
      <c r="M94" t="e">
        <f t="shared" si="43"/>
        <v>#N/A</v>
      </c>
    </row>
    <row r="95" spans="1:13">
      <c r="A95" s="2" t="s">
        <v>44</v>
      </c>
      <c r="B95" s="12" t="s">
        <v>299</v>
      </c>
      <c r="C95">
        <f t="shared" si="33"/>
        <v>4</v>
      </c>
      <c r="D95">
        <f t="shared" si="34"/>
        <v>2</v>
      </c>
      <c r="E95">
        <f t="shared" si="35"/>
        <v>6</v>
      </c>
      <c r="F95">
        <f t="shared" si="36"/>
        <v>2.5</v>
      </c>
      <c r="G95">
        <f t="shared" si="37"/>
        <v>0</v>
      </c>
      <c r="H95">
        <f t="shared" si="38"/>
        <v>0</v>
      </c>
      <c r="I95">
        <f t="shared" si="39"/>
        <v>0</v>
      </c>
      <c r="J95">
        <f t="shared" si="40"/>
        <v>0</v>
      </c>
      <c r="K95">
        <f t="shared" si="41"/>
        <v>0</v>
      </c>
      <c r="L95">
        <f t="shared" si="42"/>
        <v>0</v>
      </c>
      <c r="M95">
        <f t="shared" si="43"/>
        <v>0</v>
      </c>
    </row>
    <row r="96" spans="1:13">
      <c r="A96" s="2" t="s">
        <v>82</v>
      </c>
      <c r="B96" s="12" t="s">
        <v>294</v>
      </c>
      <c r="C96">
        <f t="shared" si="33"/>
        <v>5</v>
      </c>
      <c r="D96">
        <f t="shared" si="34"/>
        <v>5</v>
      </c>
      <c r="E96">
        <f t="shared" si="35"/>
        <v>10</v>
      </c>
      <c r="F96">
        <f t="shared" si="36"/>
        <v>0.5</v>
      </c>
      <c r="G96">
        <f t="shared" si="37"/>
        <v>0</v>
      </c>
      <c r="H96">
        <f t="shared" si="38"/>
        <v>0</v>
      </c>
      <c r="I96">
        <f t="shared" si="39"/>
        <v>0</v>
      </c>
      <c r="J96">
        <f t="shared" si="40"/>
        <v>0</v>
      </c>
      <c r="K96">
        <f t="shared" si="41"/>
        <v>0</v>
      </c>
      <c r="L96">
        <f t="shared" si="42"/>
        <v>1</v>
      </c>
      <c r="M96">
        <f t="shared" si="43"/>
        <v>0</v>
      </c>
    </row>
    <row r="97" spans="1:13" ht="25.5">
      <c r="A97" s="2" t="s">
        <v>65</v>
      </c>
      <c r="B97" s="12" t="s">
        <v>355</v>
      </c>
      <c r="C97" t="e">
        <f t="shared" si="33"/>
        <v>#N/A</v>
      </c>
      <c r="D97" t="e">
        <f t="shared" si="34"/>
        <v>#N/A</v>
      </c>
      <c r="E97" t="e">
        <f t="shared" si="35"/>
        <v>#N/A</v>
      </c>
      <c r="F97" t="e">
        <f t="shared" si="36"/>
        <v>#N/A</v>
      </c>
      <c r="G97" t="e">
        <f t="shared" si="37"/>
        <v>#N/A</v>
      </c>
      <c r="H97" t="e">
        <f t="shared" si="38"/>
        <v>#N/A</v>
      </c>
      <c r="I97" t="e">
        <f t="shared" si="39"/>
        <v>#N/A</v>
      </c>
      <c r="J97" t="e">
        <f t="shared" si="40"/>
        <v>#N/A</v>
      </c>
      <c r="K97" t="e">
        <f t="shared" si="41"/>
        <v>#N/A</v>
      </c>
      <c r="L97" t="e">
        <f t="shared" si="42"/>
        <v>#N/A</v>
      </c>
      <c r="M97" t="e">
        <f t="shared" si="43"/>
        <v>#N/A</v>
      </c>
    </row>
    <row r="98" spans="1:13" ht="25.5">
      <c r="A98" s="2" t="s">
        <v>82</v>
      </c>
      <c r="B98" s="12" t="s">
        <v>306</v>
      </c>
      <c r="C98">
        <f t="shared" si="33"/>
        <v>1</v>
      </c>
      <c r="D98">
        <f t="shared" si="34"/>
        <v>0</v>
      </c>
      <c r="E98">
        <f t="shared" si="35"/>
        <v>1</v>
      </c>
      <c r="F98">
        <f t="shared" si="36"/>
        <v>0</v>
      </c>
      <c r="G98">
        <f t="shared" si="37"/>
        <v>0</v>
      </c>
      <c r="H98">
        <f t="shared" si="38"/>
        <v>0</v>
      </c>
      <c r="I98">
        <f t="shared" si="39"/>
        <v>0</v>
      </c>
      <c r="J98">
        <f t="shared" si="40"/>
        <v>0</v>
      </c>
      <c r="K98">
        <f t="shared" si="41"/>
        <v>0</v>
      </c>
      <c r="L98">
        <f t="shared" si="42"/>
        <v>1</v>
      </c>
      <c r="M98">
        <f t="shared" si="43"/>
        <v>0</v>
      </c>
    </row>
    <row r="99" spans="1:13">
      <c r="A99" s="2" t="s">
        <v>44</v>
      </c>
      <c r="B99" s="12" t="s">
        <v>356</v>
      </c>
      <c r="C99" t="e">
        <f t="shared" si="33"/>
        <v>#N/A</v>
      </c>
      <c r="D99" t="e">
        <f t="shared" si="34"/>
        <v>#N/A</v>
      </c>
      <c r="E99" t="e">
        <f t="shared" si="35"/>
        <v>#N/A</v>
      </c>
      <c r="F99" t="e">
        <f t="shared" si="36"/>
        <v>#N/A</v>
      </c>
      <c r="G99" t="e">
        <f t="shared" si="37"/>
        <v>#N/A</v>
      </c>
      <c r="H99" t="e">
        <f t="shared" si="38"/>
        <v>#N/A</v>
      </c>
      <c r="I99" t="e">
        <f t="shared" si="39"/>
        <v>#N/A</v>
      </c>
      <c r="J99" t="e">
        <f t="shared" si="40"/>
        <v>#N/A</v>
      </c>
      <c r="K99" t="e">
        <f t="shared" si="41"/>
        <v>#N/A</v>
      </c>
      <c r="L99" t="e">
        <f t="shared" si="42"/>
        <v>#N/A</v>
      </c>
      <c r="M99" t="e">
        <f t="shared" si="43"/>
        <v>#N/A</v>
      </c>
    </row>
    <row r="100" spans="1:13" ht="25.5">
      <c r="A100" s="2" t="s">
        <v>32</v>
      </c>
      <c r="B100" s="12" t="s">
        <v>357</v>
      </c>
      <c r="C100" t="e">
        <f t="shared" si="33"/>
        <v>#N/A</v>
      </c>
      <c r="D100" t="e">
        <f t="shared" si="34"/>
        <v>#N/A</v>
      </c>
      <c r="E100" t="e">
        <f t="shared" si="35"/>
        <v>#N/A</v>
      </c>
      <c r="F100" t="e">
        <f t="shared" si="36"/>
        <v>#N/A</v>
      </c>
      <c r="G100" t="e">
        <f t="shared" si="37"/>
        <v>#N/A</v>
      </c>
      <c r="H100" t="e">
        <f t="shared" si="38"/>
        <v>#N/A</v>
      </c>
      <c r="I100" t="e">
        <f t="shared" si="39"/>
        <v>#N/A</v>
      </c>
      <c r="J100" t="e">
        <f t="shared" si="40"/>
        <v>#N/A</v>
      </c>
      <c r="K100" t="e">
        <f t="shared" si="41"/>
        <v>#N/A</v>
      </c>
      <c r="L100" t="e">
        <f t="shared" si="42"/>
        <v>#N/A</v>
      </c>
      <c r="M100" t="e">
        <f t="shared" si="43"/>
        <v>#N/A</v>
      </c>
    </row>
    <row r="101" spans="1:13" ht="25.5">
      <c r="A101" s="2" t="s">
        <v>32</v>
      </c>
      <c r="B101" s="12" t="s">
        <v>358</v>
      </c>
      <c r="C101" t="e">
        <f t="shared" si="33"/>
        <v>#N/A</v>
      </c>
      <c r="D101" t="e">
        <f t="shared" si="34"/>
        <v>#N/A</v>
      </c>
      <c r="E101" t="e">
        <f t="shared" si="35"/>
        <v>#N/A</v>
      </c>
      <c r="F101" t="e">
        <f t="shared" si="36"/>
        <v>#N/A</v>
      </c>
      <c r="G101" t="e">
        <f t="shared" si="37"/>
        <v>#N/A</v>
      </c>
      <c r="H101" t="e">
        <f t="shared" si="38"/>
        <v>#N/A</v>
      </c>
      <c r="I101" t="e">
        <f t="shared" si="39"/>
        <v>#N/A</v>
      </c>
      <c r="J101" t="e">
        <f t="shared" si="40"/>
        <v>#N/A</v>
      </c>
      <c r="K101" t="e">
        <f t="shared" si="41"/>
        <v>#N/A</v>
      </c>
      <c r="L101" t="e">
        <f t="shared" si="42"/>
        <v>#N/A</v>
      </c>
      <c r="M101" t="e">
        <f t="shared" si="43"/>
        <v>#N/A</v>
      </c>
    </row>
    <row r="102" spans="1:13">
      <c r="A102" s="2" t="s">
        <v>31</v>
      </c>
      <c r="B102" s="12" t="s">
        <v>359</v>
      </c>
      <c r="C102" t="e">
        <f t="shared" si="33"/>
        <v>#N/A</v>
      </c>
      <c r="D102" t="e">
        <f t="shared" si="34"/>
        <v>#N/A</v>
      </c>
      <c r="E102" t="e">
        <f t="shared" si="35"/>
        <v>#N/A</v>
      </c>
      <c r="F102" t="e">
        <f t="shared" si="36"/>
        <v>#N/A</v>
      </c>
      <c r="G102" t="e">
        <f t="shared" si="37"/>
        <v>#N/A</v>
      </c>
      <c r="H102" t="e">
        <f t="shared" si="38"/>
        <v>#N/A</v>
      </c>
      <c r="I102" t="e">
        <f t="shared" si="39"/>
        <v>#N/A</v>
      </c>
      <c r="J102" t="e">
        <f t="shared" si="40"/>
        <v>#N/A</v>
      </c>
      <c r="K102" t="e">
        <f t="shared" si="41"/>
        <v>#N/A</v>
      </c>
      <c r="L102" t="e">
        <f t="shared" si="42"/>
        <v>#N/A</v>
      </c>
      <c r="M102" t="e">
        <f t="shared" si="43"/>
        <v>#N/A</v>
      </c>
    </row>
    <row r="103" spans="1:13">
      <c r="A103" s="2"/>
      <c r="B103" s="12"/>
    </row>
    <row r="104" spans="1:13">
      <c r="A104" s="2"/>
      <c r="B104" s="12"/>
    </row>
    <row r="105" spans="1:13">
      <c r="A105" s="2"/>
      <c r="B105" s="12"/>
    </row>
    <row r="106" spans="1:13">
      <c r="A106" s="2"/>
      <c r="B106" s="59"/>
    </row>
    <row r="107" spans="1:13">
      <c r="A107" s="2"/>
      <c r="B107" s="59"/>
    </row>
    <row r="108" spans="1:13">
      <c r="A108" s="2"/>
      <c r="B108" s="59"/>
    </row>
    <row r="109" spans="1:13">
      <c r="A109" s="2"/>
      <c r="B109" s="59"/>
    </row>
    <row r="110" spans="1:13">
      <c r="A110" s="2"/>
      <c r="B110" s="59"/>
    </row>
    <row r="111" spans="1:13" ht="23.25">
      <c r="A111" s="19" t="s">
        <v>313</v>
      </c>
      <c r="B111" s="12"/>
    </row>
    <row r="112" spans="1:13">
      <c r="A112" s="13" t="s">
        <v>4</v>
      </c>
      <c r="B112" s="12" t="s">
        <v>6</v>
      </c>
      <c r="C112" t="s">
        <v>315</v>
      </c>
      <c r="D112" t="s">
        <v>316</v>
      </c>
      <c r="E112" t="s">
        <v>318</v>
      </c>
      <c r="F112" t="s">
        <v>319</v>
      </c>
      <c r="G112" t="s">
        <v>372</v>
      </c>
      <c r="H112" t="s">
        <v>322</v>
      </c>
      <c r="I112" t="s">
        <v>373</v>
      </c>
      <c r="J112" t="s">
        <v>374</v>
      </c>
    </row>
    <row r="113" spans="1:10" ht="25.5">
      <c r="A113" s="2" t="s">
        <v>58</v>
      </c>
      <c r="B113" s="12" t="s">
        <v>368</v>
      </c>
      <c r="C113" t="e">
        <f>VLOOKUP(B113,$BG$4:$BR$16,3,FALSE)</f>
        <v>#N/A</v>
      </c>
      <c r="D113" t="e">
        <f t="shared" ref="D113:D118" si="44">VLOOKUP(B113,$BG$4:$BR$6,4,FALSE)</f>
        <v>#N/A</v>
      </c>
      <c r="E113" t="e">
        <f t="shared" ref="E113:E118" si="45">VLOOKUP(B113,$BG$4:$BR$6,6,FALSE)</f>
        <v>#N/A</v>
      </c>
      <c r="F113" t="e">
        <f t="shared" ref="F113:F118" si="46">VLOOKUP(B113,$BG$4:$BR$6,7,FALSE)</f>
        <v>#N/A</v>
      </c>
      <c r="G113" t="e">
        <f t="shared" ref="G113:G118" si="47">VLOOKUP(B113,$BG$4:$BR$6,9,FALSE)</f>
        <v>#N/A</v>
      </c>
      <c r="H113" t="e">
        <f t="shared" ref="H113:H118" si="48">VLOOKUP(B113,$BG$4:$BR$6,10,FALSE)</f>
        <v>#N/A</v>
      </c>
      <c r="I113" t="e">
        <f t="shared" ref="I113:I118" si="49">VLOOKUP(B113,$BG$4:$BR$6,11,FALSE)</f>
        <v>#N/A</v>
      </c>
      <c r="J113" t="e">
        <f t="shared" ref="J113:J118" si="50">VLOOKUP(B113,$BG$4:$BR$6,12,FALSE)</f>
        <v>#N/A</v>
      </c>
    </row>
    <row r="114" spans="1:10">
      <c r="A114" s="2" t="s">
        <v>58</v>
      </c>
      <c r="B114" s="12" t="s">
        <v>323</v>
      </c>
      <c r="C114">
        <f>VLOOKUP(B114,$BG$4:$BR$6,3,FALSE)</f>
        <v>2</v>
      </c>
      <c r="D114">
        <f t="shared" si="44"/>
        <v>2</v>
      </c>
      <c r="E114">
        <f t="shared" si="45"/>
        <v>1</v>
      </c>
      <c r="F114">
        <f t="shared" si="46"/>
        <v>1</v>
      </c>
      <c r="G114">
        <f t="shared" si="47"/>
        <v>5</v>
      </c>
      <c r="H114">
        <f t="shared" si="48"/>
        <v>0</v>
      </c>
      <c r="I114">
        <f t="shared" si="49"/>
        <v>0</v>
      </c>
      <c r="J114">
        <f t="shared" si="50"/>
        <v>0</v>
      </c>
    </row>
    <row r="115" spans="1:10">
      <c r="A115" s="2" t="s">
        <v>58</v>
      </c>
      <c r="B115" s="12" t="s">
        <v>369</v>
      </c>
      <c r="C115" t="e">
        <f>VLOOKUP(B115,$BG$4:$BR$6,3,FALSE)</f>
        <v>#N/A</v>
      </c>
      <c r="D115" t="e">
        <f t="shared" si="44"/>
        <v>#N/A</v>
      </c>
      <c r="E115" t="e">
        <f t="shared" si="45"/>
        <v>#N/A</v>
      </c>
      <c r="F115" t="e">
        <f t="shared" si="46"/>
        <v>#N/A</v>
      </c>
      <c r="G115" t="e">
        <f t="shared" si="47"/>
        <v>#N/A</v>
      </c>
      <c r="H115" t="e">
        <f t="shared" si="48"/>
        <v>#N/A</v>
      </c>
      <c r="I115" t="e">
        <f t="shared" si="49"/>
        <v>#N/A</v>
      </c>
      <c r="J115" t="e">
        <f t="shared" si="50"/>
        <v>#N/A</v>
      </c>
    </row>
    <row r="116" spans="1:10" ht="25.5">
      <c r="A116" s="2" t="s">
        <v>33</v>
      </c>
      <c r="B116" s="12" t="s">
        <v>370</v>
      </c>
      <c r="C116" t="e">
        <f>VLOOKUP(B116,$BG$4:$BR$6,3,FALSE)</f>
        <v>#N/A</v>
      </c>
      <c r="D116" t="e">
        <f t="shared" si="44"/>
        <v>#N/A</v>
      </c>
      <c r="E116" t="e">
        <f t="shared" si="45"/>
        <v>#N/A</v>
      </c>
      <c r="F116" t="e">
        <f t="shared" si="46"/>
        <v>#N/A</v>
      </c>
      <c r="G116" t="e">
        <f t="shared" si="47"/>
        <v>#N/A</v>
      </c>
      <c r="H116" t="e">
        <f t="shared" si="48"/>
        <v>#N/A</v>
      </c>
      <c r="I116" t="e">
        <f t="shared" si="49"/>
        <v>#N/A</v>
      </c>
      <c r="J116" t="e">
        <f t="shared" si="50"/>
        <v>#N/A</v>
      </c>
    </row>
    <row r="117" spans="1:10">
      <c r="A117" s="2" t="s">
        <v>33</v>
      </c>
      <c r="B117" s="12" t="s">
        <v>324</v>
      </c>
      <c r="C117">
        <f>VLOOKUP(B117,$BG$4:$BR$6,3,FALSE)</f>
        <v>0</v>
      </c>
      <c r="D117">
        <f t="shared" si="44"/>
        <v>0</v>
      </c>
      <c r="E117">
        <f t="shared" si="45"/>
        <v>0</v>
      </c>
      <c r="F117">
        <f t="shared" si="46"/>
        <v>0</v>
      </c>
      <c r="G117">
        <f t="shared" si="47"/>
        <v>0</v>
      </c>
      <c r="H117">
        <f t="shared" si="48"/>
        <v>3</v>
      </c>
      <c r="I117">
        <f t="shared" si="49"/>
        <v>114</v>
      </c>
      <c r="J117">
        <f t="shared" si="50"/>
        <v>38</v>
      </c>
    </row>
    <row r="118" spans="1:10" ht="25.5">
      <c r="A118" s="2" t="s">
        <v>33</v>
      </c>
      <c r="B118" s="12" t="s">
        <v>325</v>
      </c>
      <c r="C118">
        <f>VLOOKUP(B118,$BG$4:$BR$6,3,FALSE)</f>
        <v>0</v>
      </c>
      <c r="D118">
        <f t="shared" si="44"/>
        <v>0</v>
      </c>
      <c r="E118">
        <f t="shared" si="45"/>
        <v>0</v>
      </c>
      <c r="F118">
        <f t="shared" si="46"/>
        <v>0</v>
      </c>
      <c r="G118">
        <f t="shared" si="47"/>
        <v>0</v>
      </c>
      <c r="H118">
        <f t="shared" si="48"/>
        <v>3</v>
      </c>
      <c r="I118">
        <f t="shared" si="49"/>
        <v>110</v>
      </c>
      <c r="J118">
        <f t="shared" si="50"/>
        <v>36.700000000000003</v>
      </c>
    </row>
    <row r="119" spans="1:10">
      <c r="A119" s="2"/>
      <c r="B119" s="12"/>
    </row>
    <row r="120" spans="1:10">
      <c r="A120" s="2"/>
      <c r="B120" s="12"/>
    </row>
    <row r="121" spans="1:10">
      <c r="A121" s="2"/>
      <c r="B121" s="12"/>
    </row>
    <row r="122" spans="1:10">
      <c r="A122" s="2"/>
      <c r="B122" s="12"/>
    </row>
    <row r="123" spans="1:10">
      <c r="A123" s="2"/>
      <c r="B123" s="12"/>
    </row>
    <row r="124" spans="1:10">
      <c r="A124" s="2"/>
      <c r="B124" s="12"/>
    </row>
    <row r="125" spans="1:10">
      <c r="A125" s="2"/>
      <c r="B125" s="12"/>
    </row>
    <row r="126" spans="1:10">
      <c r="A126" s="2"/>
      <c r="B126" s="12"/>
    </row>
    <row r="127" spans="1:10">
      <c r="A127" s="2"/>
      <c r="B127" s="12"/>
    </row>
    <row r="128" spans="1:10">
      <c r="A128" s="2"/>
      <c r="B128" s="12"/>
    </row>
    <row r="129" spans="1:2">
      <c r="A129" s="2"/>
      <c r="B129" s="12"/>
    </row>
    <row r="130" spans="1:2">
      <c r="A130" s="2"/>
      <c r="B130" s="12"/>
    </row>
    <row r="131" spans="1:2">
      <c r="A131" s="2"/>
      <c r="B131" s="12"/>
    </row>
    <row r="132" spans="1:2">
      <c r="A132" s="2"/>
      <c r="B132" s="12"/>
    </row>
  </sheetData>
  <mergeCells count="17">
    <mergeCell ref="AC2:AF2"/>
    <mergeCell ref="AG2:AJ2"/>
    <mergeCell ref="AK2:AN2"/>
    <mergeCell ref="O2:P2"/>
    <mergeCell ref="Q2:Y2"/>
    <mergeCell ref="O12:P12"/>
    <mergeCell ref="Q12:T12"/>
    <mergeCell ref="U12:X12"/>
    <mergeCell ref="Y12:AB12"/>
    <mergeCell ref="AA2:AB2"/>
    <mergeCell ref="BI2:BO2"/>
    <mergeCell ref="BP2:BR2"/>
    <mergeCell ref="AP2:AQ2"/>
    <mergeCell ref="AR2:AV2"/>
    <mergeCell ref="AW2:BA2"/>
    <mergeCell ref="BB2:BE2"/>
    <mergeCell ref="BG2:B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E20A6-D63E-4062-BAD2-753E71FFFEA4}">
  <dimension ref="A1:BR132"/>
  <sheetViews>
    <sheetView topLeftCell="A7" workbookViewId="0">
      <selection activeCell="I19" sqref="I19"/>
    </sheetView>
  </sheetViews>
  <sheetFormatPr defaultColWidth="11" defaultRowHeight="15.75"/>
  <cols>
    <col min="1" max="1" width="15.625" bestFit="1" customWidth="1"/>
    <col min="9" max="9" width="13" bestFit="1" customWidth="1"/>
    <col min="15" max="15" width="33.875" bestFit="1" customWidth="1"/>
  </cols>
  <sheetData>
    <row r="1" spans="1:70" ht="36">
      <c r="A1" s="18" t="s">
        <v>17</v>
      </c>
      <c r="O1" s="16" t="s">
        <v>361</v>
      </c>
      <c r="AA1" s="16" t="s">
        <v>360</v>
      </c>
      <c r="AP1" s="17" t="s">
        <v>362</v>
      </c>
      <c r="BG1" s="15" t="s">
        <v>371</v>
      </c>
    </row>
    <row r="2" spans="1:70">
      <c r="A2" t="s">
        <v>4</v>
      </c>
      <c r="B2" s="25" t="s">
        <v>6</v>
      </c>
      <c r="C2" s="25" t="s">
        <v>8</v>
      </c>
      <c r="D2" s="25" t="s">
        <v>9</v>
      </c>
      <c r="E2" s="25" t="s">
        <v>10</v>
      </c>
      <c r="F2" s="25" t="s">
        <v>11</v>
      </c>
      <c r="G2" s="25" t="s">
        <v>12</v>
      </c>
      <c r="H2" s="25" t="s">
        <v>3</v>
      </c>
      <c r="I2" s="25" t="s">
        <v>14</v>
      </c>
      <c r="J2" s="25" t="s">
        <v>326</v>
      </c>
      <c r="K2" s="25" t="s">
        <v>282</v>
      </c>
      <c r="L2" s="25" t="s">
        <v>280</v>
      </c>
      <c r="M2" s="25" t="s">
        <v>281</v>
      </c>
      <c r="O2" s="64"/>
      <c r="P2" s="64"/>
      <c r="Q2" s="64" t="s">
        <v>17</v>
      </c>
      <c r="R2" s="64"/>
      <c r="S2" s="64"/>
      <c r="T2" s="64"/>
      <c r="U2" s="64"/>
      <c r="V2" s="64"/>
      <c r="W2" s="64"/>
      <c r="X2" s="64"/>
      <c r="Y2" s="64"/>
      <c r="AA2" s="64"/>
      <c r="AB2" s="64"/>
      <c r="AC2" s="64" t="s">
        <v>250</v>
      </c>
      <c r="AD2" s="64"/>
      <c r="AE2" s="64"/>
      <c r="AF2" s="64"/>
      <c r="AG2" s="64" t="s">
        <v>258</v>
      </c>
      <c r="AH2" s="64"/>
      <c r="AI2" s="64"/>
      <c r="AJ2" s="64"/>
      <c r="AK2" s="64" t="s">
        <v>259</v>
      </c>
      <c r="AL2" s="64"/>
      <c r="AM2" s="64"/>
      <c r="AN2" s="64"/>
      <c r="AP2" s="64"/>
      <c r="AQ2" s="64"/>
      <c r="AR2" s="64" t="s">
        <v>283</v>
      </c>
      <c r="AS2" s="64"/>
      <c r="AT2" s="64"/>
      <c r="AU2" s="64"/>
      <c r="AV2" s="64"/>
      <c r="AW2" s="64" t="s">
        <v>284</v>
      </c>
      <c r="AX2" s="64"/>
      <c r="AY2" s="64"/>
      <c r="AZ2" s="64"/>
      <c r="BA2" s="64"/>
      <c r="BB2" s="64" t="s">
        <v>285</v>
      </c>
      <c r="BC2" s="64"/>
      <c r="BD2" s="64"/>
      <c r="BE2" s="64"/>
      <c r="BG2" s="64"/>
      <c r="BH2" s="64"/>
      <c r="BI2" s="64" t="s">
        <v>313</v>
      </c>
      <c r="BJ2" s="64"/>
      <c r="BK2" s="64"/>
      <c r="BL2" s="64"/>
      <c r="BM2" s="64"/>
      <c r="BN2" s="64"/>
      <c r="BO2" s="64"/>
      <c r="BP2" s="64" t="s">
        <v>314</v>
      </c>
      <c r="BQ2" s="64"/>
      <c r="BR2" s="64"/>
    </row>
    <row r="3" spans="1:70">
      <c r="A3" s="2" t="s">
        <v>5</v>
      </c>
      <c r="B3" s="25" t="s">
        <v>0</v>
      </c>
      <c r="C3" s="2">
        <f t="shared" ref="C3:C8" si="0">VLOOKUP(B3,$O$4:$Y$12,3,FALSE)</f>
        <v>21</v>
      </c>
      <c r="D3" s="2">
        <f t="shared" ref="D3:D8" si="1">VLOOKUP(B3,$O$4:$Y$12,4,FALSE)</f>
        <v>33</v>
      </c>
      <c r="E3" s="2">
        <f t="shared" ref="E3:E8" si="2">VLOOKUP(B3,$O$4:$Y$12,5,FALSE)</f>
        <v>63.6</v>
      </c>
      <c r="F3" s="2">
        <f t="shared" ref="F3:F8" si="3">VLOOKUP(B3,$O$4:$Y$12,6,FALSE)</f>
        <v>252</v>
      </c>
      <c r="G3" s="2">
        <f t="shared" ref="G3:G8" si="4">VLOOKUP(B3,$O$4:$Y$12,7,FALSE)</f>
        <v>7.6</v>
      </c>
      <c r="H3" s="2">
        <f t="shared" ref="H3:H8" si="5">VLOOKUP(B3,$O$4:$Y$12,9,FALSE)</f>
        <v>1</v>
      </c>
      <c r="I3" s="2">
        <f t="shared" ref="I3:I8" si="6">VLOOKUP(B3,$O$4:$Y$12,10,FALSE)</f>
        <v>3</v>
      </c>
      <c r="J3" s="2">
        <f t="shared" ref="J3:J8" si="7">VLOOKUP(B3,$O$4:$Y$12,11,FALSE)</f>
        <v>119.6</v>
      </c>
      <c r="K3" s="2">
        <f t="shared" ref="K3:K8" si="8">VLOOKUP(B3,$AA$4:$AN$36,3,FALSE)</f>
        <v>5</v>
      </c>
      <c r="L3" s="2">
        <f t="shared" ref="L3:L8" si="9">VLOOKUP(B3,$AA$4:$AN$36,4,FALSE)</f>
        <v>-17</v>
      </c>
      <c r="M3" s="2">
        <f t="shared" ref="M3:M8" si="10">VLOOKUP(B3,$AA$4:$AN$36,6,FALSE)</f>
        <v>1</v>
      </c>
      <c r="O3" s="27" t="s">
        <v>6</v>
      </c>
      <c r="P3" s="27" t="s">
        <v>7</v>
      </c>
      <c r="Q3" s="27" t="s">
        <v>8</v>
      </c>
      <c r="R3" s="27" t="s">
        <v>9</v>
      </c>
      <c r="S3" s="27" t="s">
        <v>10</v>
      </c>
      <c r="T3" s="27" t="s">
        <v>11</v>
      </c>
      <c r="U3" s="27" t="s">
        <v>12</v>
      </c>
      <c r="V3" s="27" t="s">
        <v>13</v>
      </c>
      <c r="W3" s="27" t="s">
        <v>3</v>
      </c>
      <c r="X3" s="27" t="s">
        <v>14</v>
      </c>
      <c r="Y3" s="27" t="s">
        <v>15</v>
      </c>
      <c r="AA3" s="29" t="s">
        <v>6</v>
      </c>
      <c r="AB3" s="29" t="s">
        <v>7</v>
      </c>
      <c r="AC3" s="29" t="s">
        <v>9</v>
      </c>
      <c r="AD3" s="29" t="s">
        <v>11</v>
      </c>
      <c r="AE3" s="29" t="s">
        <v>260</v>
      </c>
      <c r="AF3" s="29" t="s">
        <v>3</v>
      </c>
      <c r="AG3" s="29" t="s">
        <v>261</v>
      </c>
      <c r="AH3" s="29" t="s">
        <v>11</v>
      </c>
      <c r="AI3" s="29" t="s">
        <v>260</v>
      </c>
      <c r="AJ3" s="29" t="s">
        <v>3</v>
      </c>
      <c r="AK3" s="29" t="s">
        <v>262</v>
      </c>
      <c r="AL3" s="29" t="s">
        <v>11</v>
      </c>
      <c r="AM3" s="29" t="s">
        <v>260</v>
      </c>
      <c r="AN3" s="29" t="s">
        <v>3</v>
      </c>
      <c r="AP3" s="31" t="s">
        <v>6</v>
      </c>
      <c r="AQ3" s="31" t="s">
        <v>7</v>
      </c>
      <c r="AR3" s="31" t="s">
        <v>286</v>
      </c>
      <c r="AS3" s="31" t="s">
        <v>287</v>
      </c>
      <c r="AT3" s="31" t="s">
        <v>288</v>
      </c>
      <c r="AU3" s="31" t="s">
        <v>289</v>
      </c>
      <c r="AV3" s="31" t="s">
        <v>290</v>
      </c>
      <c r="AW3" s="31" t="s">
        <v>14</v>
      </c>
      <c r="AX3" s="31" t="s">
        <v>11</v>
      </c>
      <c r="AY3" s="31" t="s">
        <v>260</v>
      </c>
      <c r="AZ3" s="31" t="s">
        <v>3</v>
      </c>
      <c r="BA3" s="31" t="s">
        <v>291</v>
      </c>
      <c r="BB3" s="31" t="s">
        <v>24</v>
      </c>
      <c r="BC3" s="31" t="s">
        <v>11</v>
      </c>
      <c r="BD3" s="31" t="s">
        <v>3</v>
      </c>
      <c r="BE3" s="31" t="s">
        <v>292</v>
      </c>
      <c r="BG3" s="33" t="s">
        <v>6</v>
      </c>
      <c r="BH3" s="33" t="s">
        <v>7</v>
      </c>
      <c r="BI3" s="33" t="s">
        <v>315</v>
      </c>
      <c r="BJ3" s="33" t="s">
        <v>316</v>
      </c>
      <c r="BK3" s="33" t="s">
        <v>317</v>
      </c>
      <c r="BL3" s="33" t="s">
        <v>318</v>
      </c>
      <c r="BM3" s="33" t="s">
        <v>319</v>
      </c>
      <c r="BN3" s="33" t="s">
        <v>320</v>
      </c>
      <c r="BO3" s="33" t="s">
        <v>321</v>
      </c>
      <c r="BP3" s="33" t="s">
        <v>322</v>
      </c>
      <c r="BQ3" s="33" t="s">
        <v>11</v>
      </c>
      <c r="BR3" s="33" t="s">
        <v>260</v>
      </c>
    </row>
    <row r="4" spans="1:70" ht="30">
      <c r="A4" s="2" t="s">
        <v>5</v>
      </c>
      <c r="B4" s="25" t="s">
        <v>1</v>
      </c>
      <c r="C4" s="2" t="e">
        <f t="shared" si="0"/>
        <v>#N/A</v>
      </c>
      <c r="D4" s="2" t="e">
        <f t="shared" si="1"/>
        <v>#N/A</v>
      </c>
      <c r="E4" s="2" t="e">
        <f t="shared" si="2"/>
        <v>#N/A</v>
      </c>
      <c r="F4" s="2" t="e">
        <f t="shared" si="3"/>
        <v>#N/A</v>
      </c>
      <c r="G4" s="2" t="e">
        <f t="shared" si="4"/>
        <v>#N/A</v>
      </c>
      <c r="H4" s="2" t="e">
        <f t="shared" si="5"/>
        <v>#N/A</v>
      </c>
      <c r="I4" s="2" t="e">
        <f t="shared" si="6"/>
        <v>#N/A</v>
      </c>
      <c r="J4" s="2" t="e">
        <f t="shared" si="7"/>
        <v>#N/A</v>
      </c>
      <c r="K4" s="2">
        <f t="shared" si="8"/>
        <v>1</v>
      </c>
      <c r="L4" s="2">
        <f t="shared" si="9"/>
        <v>1</v>
      </c>
      <c r="M4" s="2">
        <f t="shared" si="10"/>
        <v>0</v>
      </c>
      <c r="O4" s="27" t="s">
        <v>0</v>
      </c>
      <c r="P4" s="28" t="s">
        <v>16</v>
      </c>
      <c r="Q4" s="28">
        <v>21</v>
      </c>
      <c r="R4" s="28">
        <v>33</v>
      </c>
      <c r="S4" s="28">
        <v>63.6</v>
      </c>
      <c r="T4" s="28">
        <v>252</v>
      </c>
      <c r="U4" s="28">
        <v>7.6</v>
      </c>
      <c r="V4" s="28">
        <v>4.2</v>
      </c>
      <c r="W4" s="28">
        <v>1</v>
      </c>
      <c r="X4" s="28">
        <v>3</v>
      </c>
      <c r="Y4" s="28">
        <v>119.6</v>
      </c>
      <c r="AA4" s="29" t="s">
        <v>251</v>
      </c>
      <c r="AB4" s="30" t="s">
        <v>16</v>
      </c>
      <c r="AC4" s="30">
        <v>13</v>
      </c>
      <c r="AD4" s="30">
        <v>52</v>
      </c>
      <c r="AE4" s="30">
        <v>4</v>
      </c>
      <c r="AF4" s="30">
        <v>1</v>
      </c>
      <c r="AG4" s="30"/>
      <c r="AH4" s="30"/>
      <c r="AI4" s="30"/>
      <c r="AJ4" s="30"/>
      <c r="AK4" s="30">
        <v>13</v>
      </c>
      <c r="AL4" s="30">
        <v>52</v>
      </c>
      <c r="AM4" s="30">
        <v>4</v>
      </c>
      <c r="AN4" s="30">
        <v>1</v>
      </c>
      <c r="AP4" s="31" t="s">
        <v>293</v>
      </c>
      <c r="AQ4" s="32" t="s">
        <v>16</v>
      </c>
      <c r="AR4" s="32">
        <v>5</v>
      </c>
      <c r="AS4" s="32">
        <v>4</v>
      </c>
      <c r="AT4" s="32">
        <v>9</v>
      </c>
      <c r="AU4" s="32">
        <v>0.5</v>
      </c>
      <c r="AV4" s="32">
        <v>0</v>
      </c>
      <c r="AW4" s="32"/>
      <c r="AX4" s="32"/>
      <c r="AY4" s="32"/>
      <c r="AZ4" s="32"/>
      <c r="BA4" s="32">
        <v>1</v>
      </c>
      <c r="BB4" s="32"/>
      <c r="BC4" s="32"/>
      <c r="BD4" s="32"/>
      <c r="BE4" s="32"/>
      <c r="BG4" s="33" t="s">
        <v>323</v>
      </c>
      <c r="BH4" s="34" t="s">
        <v>16</v>
      </c>
      <c r="BI4" s="34">
        <v>3</v>
      </c>
      <c r="BJ4" s="34">
        <v>3</v>
      </c>
      <c r="BK4" s="34">
        <v>100</v>
      </c>
      <c r="BL4" s="34">
        <v>2</v>
      </c>
      <c r="BM4" s="34">
        <v>3</v>
      </c>
      <c r="BN4" s="34">
        <v>66.7</v>
      </c>
      <c r="BO4" s="34">
        <v>9</v>
      </c>
      <c r="BP4" s="34"/>
      <c r="BQ4" s="34"/>
      <c r="BR4" s="34"/>
    </row>
    <row r="5" spans="1:70" ht="30">
      <c r="A5" s="2" t="s">
        <v>5</v>
      </c>
      <c r="B5" s="25" t="s">
        <v>246</v>
      </c>
      <c r="C5" s="2" t="e">
        <f t="shared" si="0"/>
        <v>#N/A</v>
      </c>
      <c r="D5" s="2" t="e">
        <f t="shared" si="1"/>
        <v>#N/A</v>
      </c>
      <c r="E5" s="2" t="e">
        <f t="shared" si="2"/>
        <v>#N/A</v>
      </c>
      <c r="F5" s="2" t="e">
        <f t="shared" si="3"/>
        <v>#N/A</v>
      </c>
      <c r="G5" s="2" t="e">
        <f t="shared" si="4"/>
        <v>#N/A</v>
      </c>
      <c r="H5" s="2" t="e">
        <f t="shared" si="5"/>
        <v>#N/A</v>
      </c>
      <c r="I5" s="2" t="e">
        <f t="shared" si="6"/>
        <v>#N/A</v>
      </c>
      <c r="J5" s="2" t="e">
        <f t="shared" si="7"/>
        <v>#N/A</v>
      </c>
      <c r="K5" s="2" t="e">
        <f t="shared" si="8"/>
        <v>#N/A</v>
      </c>
      <c r="L5" s="2" t="e">
        <f t="shared" si="9"/>
        <v>#N/A</v>
      </c>
      <c r="M5" s="2" t="e">
        <f t="shared" si="10"/>
        <v>#N/A</v>
      </c>
      <c r="O5" s="25"/>
      <c r="P5" s="2"/>
      <c r="Q5" s="2"/>
      <c r="R5" s="2"/>
      <c r="S5" s="2"/>
      <c r="T5" s="2"/>
      <c r="U5" s="2"/>
      <c r="V5" s="2"/>
      <c r="W5" s="2"/>
      <c r="X5" s="2"/>
      <c r="Y5" s="2"/>
      <c r="AA5" s="29" t="s">
        <v>255</v>
      </c>
      <c r="AB5" s="30" t="s">
        <v>16</v>
      </c>
      <c r="AC5" s="30">
        <v>8</v>
      </c>
      <c r="AD5" s="30">
        <v>55</v>
      </c>
      <c r="AE5" s="30">
        <v>6.9</v>
      </c>
      <c r="AF5" s="30">
        <v>0</v>
      </c>
      <c r="AG5" s="30">
        <v>6</v>
      </c>
      <c r="AH5" s="30">
        <v>105</v>
      </c>
      <c r="AI5" s="30">
        <v>17.5</v>
      </c>
      <c r="AJ5" s="30">
        <v>0</v>
      </c>
      <c r="AK5" s="30">
        <v>14</v>
      </c>
      <c r="AL5" s="30">
        <v>160</v>
      </c>
      <c r="AM5" s="30">
        <v>11.4</v>
      </c>
      <c r="AN5" s="30">
        <v>0</v>
      </c>
      <c r="AP5" s="31" t="s">
        <v>298</v>
      </c>
      <c r="AQ5" s="32" t="s">
        <v>16</v>
      </c>
      <c r="AR5" s="32">
        <v>7</v>
      </c>
      <c r="AS5" s="32">
        <v>0</v>
      </c>
      <c r="AT5" s="32">
        <v>7</v>
      </c>
      <c r="AU5" s="32">
        <v>0</v>
      </c>
      <c r="AV5" s="32">
        <v>0</v>
      </c>
      <c r="AW5" s="32"/>
      <c r="AX5" s="32"/>
      <c r="AY5" s="32"/>
      <c r="AZ5" s="32"/>
      <c r="BA5" s="32"/>
      <c r="BB5" s="32"/>
      <c r="BC5" s="32"/>
      <c r="BD5" s="32"/>
      <c r="BE5" s="32">
        <v>1</v>
      </c>
      <c r="BG5" s="33" t="s">
        <v>324</v>
      </c>
      <c r="BH5" s="34" t="s">
        <v>16</v>
      </c>
      <c r="BI5" s="34"/>
      <c r="BJ5" s="34"/>
      <c r="BK5" s="34"/>
      <c r="BL5" s="34"/>
      <c r="BM5" s="34"/>
      <c r="BN5" s="34"/>
      <c r="BO5" s="34"/>
      <c r="BP5" s="34">
        <v>4</v>
      </c>
      <c r="BQ5" s="34">
        <v>138</v>
      </c>
      <c r="BR5" s="34">
        <v>34.5</v>
      </c>
    </row>
    <row r="6" spans="1:70" ht="30">
      <c r="A6" s="2" t="s">
        <v>5</v>
      </c>
      <c r="B6" s="25" t="s">
        <v>247</v>
      </c>
      <c r="C6" s="2" t="e">
        <f t="shared" si="0"/>
        <v>#N/A</v>
      </c>
      <c r="D6" s="2" t="e">
        <f t="shared" si="1"/>
        <v>#N/A</v>
      </c>
      <c r="E6" s="2" t="e">
        <f t="shared" si="2"/>
        <v>#N/A</v>
      </c>
      <c r="F6" s="2" t="e">
        <f t="shared" si="3"/>
        <v>#N/A</v>
      </c>
      <c r="G6" s="2" t="e">
        <f t="shared" si="4"/>
        <v>#N/A</v>
      </c>
      <c r="H6" s="2" t="e">
        <f t="shared" si="5"/>
        <v>#N/A</v>
      </c>
      <c r="I6" s="2" t="e">
        <f t="shared" si="6"/>
        <v>#N/A</v>
      </c>
      <c r="J6" s="2" t="e">
        <f t="shared" si="7"/>
        <v>#N/A</v>
      </c>
      <c r="K6" s="2" t="e">
        <f t="shared" si="8"/>
        <v>#N/A</v>
      </c>
      <c r="L6" s="2" t="e">
        <f t="shared" si="9"/>
        <v>#N/A</v>
      </c>
      <c r="M6" s="2" t="e">
        <f t="shared" si="10"/>
        <v>#N/A</v>
      </c>
      <c r="O6" s="25"/>
      <c r="P6" s="2"/>
      <c r="Q6" s="2"/>
      <c r="R6" s="2"/>
      <c r="S6" s="2"/>
      <c r="T6" s="2"/>
      <c r="U6" s="2"/>
      <c r="V6" s="2"/>
      <c r="W6" s="2"/>
      <c r="X6" s="2"/>
      <c r="Y6" s="2"/>
      <c r="AA6" s="29" t="s">
        <v>0</v>
      </c>
      <c r="AB6" s="30" t="s">
        <v>16</v>
      </c>
      <c r="AC6" s="30">
        <v>5</v>
      </c>
      <c r="AD6" s="30">
        <v>-17</v>
      </c>
      <c r="AE6" s="30">
        <v>-3.4</v>
      </c>
      <c r="AF6" s="30">
        <v>1</v>
      </c>
      <c r="AG6" s="30"/>
      <c r="AH6" s="30"/>
      <c r="AI6" s="30"/>
      <c r="AJ6" s="30"/>
      <c r="AK6" s="30">
        <v>5</v>
      </c>
      <c r="AL6" s="30">
        <v>-17</v>
      </c>
      <c r="AM6" s="30">
        <v>-3.4</v>
      </c>
      <c r="AN6" s="30">
        <v>1</v>
      </c>
      <c r="AP6" s="31" t="s">
        <v>296</v>
      </c>
      <c r="AQ6" s="32" t="s">
        <v>16</v>
      </c>
      <c r="AR6" s="32">
        <v>5</v>
      </c>
      <c r="AS6" s="32">
        <v>1</v>
      </c>
      <c r="AT6" s="32">
        <v>6</v>
      </c>
      <c r="AU6" s="32">
        <v>0</v>
      </c>
      <c r="AV6" s="32">
        <v>0</v>
      </c>
      <c r="AW6" s="32"/>
      <c r="AX6" s="32"/>
      <c r="AY6" s="32"/>
      <c r="AZ6" s="32"/>
      <c r="BA6" s="32"/>
      <c r="BB6" s="32"/>
      <c r="BC6" s="32"/>
      <c r="BD6" s="32"/>
      <c r="BE6" s="32">
        <v>2</v>
      </c>
      <c r="BG6" s="25"/>
      <c r="BH6" s="2"/>
      <c r="BI6" s="14"/>
      <c r="BJ6" s="14"/>
      <c r="BK6" s="14"/>
      <c r="BL6" s="14"/>
      <c r="BM6" s="14"/>
      <c r="BN6" s="14"/>
      <c r="BO6" s="14"/>
      <c r="BP6" s="2"/>
      <c r="BQ6" s="2"/>
      <c r="BR6" s="2"/>
    </row>
    <row r="7" spans="1:70" ht="30">
      <c r="A7" s="2" t="s">
        <v>5</v>
      </c>
      <c r="B7" s="25" t="s">
        <v>248</v>
      </c>
      <c r="C7" s="2" t="e">
        <f t="shared" si="0"/>
        <v>#N/A</v>
      </c>
      <c r="D7" s="2" t="e">
        <f t="shared" si="1"/>
        <v>#N/A</v>
      </c>
      <c r="E7" s="2" t="e">
        <f t="shared" si="2"/>
        <v>#N/A</v>
      </c>
      <c r="F7" s="2" t="e">
        <f t="shared" si="3"/>
        <v>#N/A</v>
      </c>
      <c r="G7" s="2" t="e">
        <f t="shared" si="4"/>
        <v>#N/A</v>
      </c>
      <c r="H7" s="2" t="e">
        <f t="shared" si="5"/>
        <v>#N/A</v>
      </c>
      <c r="I7" s="2" t="e">
        <f t="shared" si="6"/>
        <v>#N/A</v>
      </c>
      <c r="J7" s="2" t="e">
        <f t="shared" si="7"/>
        <v>#N/A</v>
      </c>
      <c r="K7" s="2" t="e">
        <f t="shared" si="8"/>
        <v>#N/A</v>
      </c>
      <c r="L7" s="2" t="e">
        <f t="shared" si="9"/>
        <v>#N/A</v>
      </c>
      <c r="M7" s="2" t="e">
        <f t="shared" si="10"/>
        <v>#N/A</v>
      </c>
      <c r="AA7" s="29" t="s">
        <v>263</v>
      </c>
      <c r="AB7" s="30" t="s">
        <v>16</v>
      </c>
      <c r="AC7" s="30">
        <v>1</v>
      </c>
      <c r="AD7" s="30">
        <v>2</v>
      </c>
      <c r="AE7" s="30">
        <v>2</v>
      </c>
      <c r="AF7" s="30">
        <v>0</v>
      </c>
      <c r="AG7" s="30">
        <v>7</v>
      </c>
      <c r="AH7" s="30">
        <v>72</v>
      </c>
      <c r="AI7" s="30">
        <v>10.3</v>
      </c>
      <c r="AJ7" s="30">
        <v>0</v>
      </c>
      <c r="AK7" s="30">
        <v>8</v>
      </c>
      <c r="AL7" s="30">
        <v>74</v>
      </c>
      <c r="AM7" s="30">
        <v>9.3000000000000007</v>
      </c>
      <c r="AN7" s="30">
        <v>0</v>
      </c>
      <c r="AP7" s="31" t="s">
        <v>295</v>
      </c>
      <c r="AQ7" s="32" t="s">
        <v>16</v>
      </c>
      <c r="AR7" s="32">
        <v>4</v>
      </c>
      <c r="AS7" s="32">
        <v>1</v>
      </c>
      <c r="AT7" s="32">
        <v>5</v>
      </c>
      <c r="AU7" s="32">
        <v>0</v>
      </c>
      <c r="AV7" s="32">
        <v>0</v>
      </c>
      <c r="AW7" s="32"/>
      <c r="AX7" s="32"/>
      <c r="AY7" s="32"/>
      <c r="AZ7" s="32"/>
      <c r="BA7" s="32">
        <v>1</v>
      </c>
      <c r="BB7" s="32"/>
      <c r="BC7" s="32"/>
      <c r="BD7" s="32"/>
      <c r="BE7" s="32"/>
    </row>
    <row r="8" spans="1:70" ht="30">
      <c r="A8" s="2" t="s">
        <v>5</v>
      </c>
      <c r="B8" s="25" t="s">
        <v>249</v>
      </c>
      <c r="C8" s="2" t="e">
        <f t="shared" si="0"/>
        <v>#N/A</v>
      </c>
      <c r="D8" s="2" t="e">
        <f t="shared" si="1"/>
        <v>#N/A</v>
      </c>
      <c r="E8" s="2" t="e">
        <f t="shared" si="2"/>
        <v>#N/A</v>
      </c>
      <c r="F8" s="2" t="e">
        <f t="shared" si="3"/>
        <v>#N/A</v>
      </c>
      <c r="G8" s="2" t="e">
        <f t="shared" si="4"/>
        <v>#N/A</v>
      </c>
      <c r="H8" s="2" t="e">
        <f t="shared" si="5"/>
        <v>#N/A</v>
      </c>
      <c r="I8" s="2" t="e">
        <f t="shared" si="6"/>
        <v>#N/A</v>
      </c>
      <c r="J8" s="2" t="e">
        <f t="shared" si="7"/>
        <v>#N/A</v>
      </c>
      <c r="K8" s="2" t="e">
        <f t="shared" si="8"/>
        <v>#N/A</v>
      </c>
      <c r="L8" s="2" t="e">
        <f t="shared" si="9"/>
        <v>#N/A</v>
      </c>
      <c r="M8" s="2" t="e">
        <f t="shared" si="10"/>
        <v>#N/A</v>
      </c>
      <c r="AA8" s="29" t="s">
        <v>1</v>
      </c>
      <c r="AB8" s="30" t="s">
        <v>16</v>
      </c>
      <c r="AC8" s="30">
        <v>1</v>
      </c>
      <c r="AD8" s="30">
        <v>1</v>
      </c>
      <c r="AE8" s="30">
        <v>1</v>
      </c>
      <c r="AF8" s="30">
        <v>0</v>
      </c>
      <c r="AG8" s="30"/>
      <c r="AH8" s="30"/>
      <c r="AI8" s="30"/>
      <c r="AJ8" s="30"/>
      <c r="AK8" s="30">
        <v>1</v>
      </c>
      <c r="AL8" s="30">
        <v>1</v>
      </c>
      <c r="AM8" s="30">
        <v>1</v>
      </c>
      <c r="AN8" s="30">
        <v>0</v>
      </c>
      <c r="AP8" s="31" t="s">
        <v>305</v>
      </c>
      <c r="AQ8" s="32" t="s">
        <v>16</v>
      </c>
      <c r="AR8" s="32">
        <v>2</v>
      </c>
      <c r="AS8" s="32">
        <v>2</v>
      </c>
      <c r="AT8" s="32">
        <v>4</v>
      </c>
      <c r="AU8" s="32">
        <v>0</v>
      </c>
      <c r="AV8" s="32">
        <v>0</v>
      </c>
      <c r="AW8" s="32"/>
      <c r="AX8" s="32"/>
      <c r="AY8" s="32"/>
      <c r="AZ8" s="32"/>
      <c r="BA8" s="32"/>
      <c r="BB8" s="32"/>
      <c r="BC8" s="32"/>
      <c r="BD8" s="32"/>
      <c r="BE8" s="32"/>
    </row>
    <row r="9" spans="1:70" ht="30">
      <c r="A9" s="2"/>
      <c r="B9" s="25"/>
      <c r="P9" s="25"/>
      <c r="Q9" s="2"/>
      <c r="R9" s="2"/>
      <c r="S9" s="2"/>
      <c r="T9" s="2"/>
      <c r="U9" s="2"/>
      <c r="V9" s="2"/>
      <c r="W9" s="2"/>
      <c r="X9" s="2"/>
      <c r="AA9" s="29" t="s">
        <v>2</v>
      </c>
      <c r="AB9" s="30" t="s">
        <v>16</v>
      </c>
      <c r="AC9" s="30"/>
      <c r="AD9" s="30"/>
      <c r="AE9" s="30"/>
      <c r="AF9" s="30"/>
      <c r="AG9" s="30">
        <v>4</v>
      </c>
      <c r="AH9" s="30">
        <v>43</v>
      </c>
      <c r="AI9" s="30">
        <v>10.8</v>
      </c>
      <c r="AJ9" s="30">
        <v>0</v>
      </c>
      <c r="AK9" s="30">
        <v>4</v>
      </c>
      <c r="AL9" s="30">
        <v>43</v>
      </c>
      <c r="AM9" s="30">
        <v>10.8</v>
      </c>
      <c r="AN9" s="30">
        <v>0</v>
      </c>
      <c r="AP9" s="31" t="s">
        <v>310</v>
      </c>
      <c r="AQ9" s="32" t="s">
        <v>16</v>
      </c>
      <c r="AR9" s="32">
        <v>1</v>
      </c>
      <c r="AS9" s="32">
        <v>2</v>
      </c>
      <c r="AT9" s="32">
        <v>3</v>
      </c>
      <c r="AU9" s="32">
        <v>0</v>
      </c>
      <c r="AV9" s="32">
        <v>0</v>
      </c>
      <c r="AW9" s="32"/>
      <c r="AX9" s="32"/>
      <c r="AY9" s="32"/>
      <c r="AZ9" s="32"/>
      <c r="BA9" s="32"/>
      <c r="BB9" s="32"/>
      <c r="BC9" s="32"/>
      <c r="BD9" s="32"/>
      <c r="BE9" s="32"/>
    </row>
    <row r="10" spans="1:70" ht="31.5">
      <c r="A10" s="21" t="s">
        <v>250</v>
      </c>
      <c r="B10" s="62"/>
      <c r="P10" s="59"/>
      <c r="Q10" s="2"/>
      <c r="R10" s="2"/>
      <c r="S10" s="2"/>
      <c r="T10" s="2"/>
      <c r="U10" s="2"/>
      <c r="V10" s="2"/>
      <c r="W10" s="2"/>
      <c r="X10" s="2"/>
      <c r="AA10" s="60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P10" s="60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</row>
    <row r="11" spans="1:70" ht="30">
      <c r="A11" s="13" t="s">
        <v>4</v>
      </c>
      <c r="B11" s="62" t="s">
        <v>6</v>
      </c>
      <c r="C11" t="s">
        <v>266</v>
      </c>
      <c r="D11" t="s">
        <v>11</v>
      </c>
      <c r="E11" t="s">
        <v>260</v>
      </c>
      <c r="F11" t="s">
        <v>3</v>
      </c>
      <c r="G11" t="s">
        <v>277</v>
      </c>
      <c r="H11" t="s">
        <v>279</v>
      </c>
      <c r="I11" t="s">
        <v>278</v>
      </c>
      <c r="O11" s="16"/>
      <c r="P11" s="25"/>
      <c r="Q11" s="2"/>
      <c r="R11" s="2"/>
      <c r="S11" s="2"/>
      <c r="T11" s="2"/>
      <c r="U11" s="2"/>
      <c r="V11" s="2"/>
      <c r="W11" s="2"/>
      <c r="X11" s="2"/>
      <c r="AA11" s="29" t="s">
        <v>265</v>
      </c>
      <c r="AB11" s="30" t="s">
        <v>16</v>
      </c>
      <c r="AC11" s="30"/>
      <c r="AD11" s="30"/>
      <c r="AE11" s="30"/>
      <c r="AF11" s="30"/>
      <c r="AG11" s="30">
        <v>2</v>
      </c>
      <c r="AH11" s="30">
        <v>19</v>
      </c>
      <c r="AI11" s="30">
        <v>9.5</v>
      </c>
      <c r="AJ11" s="30">
        <v>0</v>
      </c>
      <c r="AK11" s="30">
        <v>2</v>
      </c>
      <c r="AL11" s="30">
        <v>19</v>
      </c>
      <c r="AM11" s="30">
        <v>9.5</v>
      </c>
      <c r="AN11" s="30">
        <v>0</v>
      </c>
      <c r="AP11" s="31" t="s">
        <v>299</v>
      </c>
      <c r="AQ11" s="32" t="s">
        <v>16</v>
      </c>
      <c r="AR11" s="32">
        <v>2</v>
      </c>
      <c r="AS11" s="32">
        <v>1</v>
      </c>
      <c r="AT11" s="32">
        <v>3</v>
      </c>
      <c r="AU11" s="32">
        <v>1</v>
      </c>
      <c r="AV11" s="32">
        <v>0</v>
      </c>
      <c r="AW11" s="32"/>
      <c r="AX11" s="32"/>
      <c r="AY11" s="32"/>
      <c r="AZ11" s="32"/>
      <c r="BA11" s="32"/>
      <c r="BB11" s="32"/>
      <c r="BC11" s="32"/>
      <c r="BD11" s="32"/>
      <c r="BE11" s="32"/>
    </row>
    <row r="12" spans="1:70" ht="30">
      <c r="A12" s="2" t="s">
        <v>25</v>
      </c>
      <c r="B12" s="62" t="s">
        <v>251</v>
      </c>
      <c r="C12">
        <f t="shared" ref="C12:C19" si="11">VLOOKUP(B12,$AA$4:$AN$36,3,FALSE)</f>
        <v>13</v>
      </c>
      <c r="D12">
        <f t="shared" ref="D12:D18" si="12">VLOOKUP(B12,$AA$4:$AN$36,4,FALSE)</f>
        <v>52</v>
      </c>
      <c r="E12">
        <f t="shared" ref="E12:E18" si="13">VLOOKUP(B12,$AA$4:$AN$36,5,FALSE)</f>
        <v>4</v>
      </c>
      <c r="F12">
        <f t="shared" ref="F12:F18" si="14">VLOOKUP(B12,$AA$4:$AN$36,6,FALSE)</f>
        <v>1</v>
      </c>
      <c r="G12">
        <f t="shared" ref="G12:G18" si="15">VLOOKUP(B12,$AA$4:$AN$36,7,FALSE)</f>
        <v>0</v>
      </c>
      <c r="H12">
        <f t="shared" ref="H12:H18" si="16">VLOOKUP(B12,$AA$4:$AN$36,8,FALSE)</f>
        <v>0</v>
      </c>
      <c r="I12">
        <f t="shared" ref="I12:I18" si="17">VLOOKUP(B12,$AA$4:$AN$36,10,FALSE)</f>
        <v>0</v>
      </c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25"/>
      <c r="Z12" s="25"/>
      <c r="AA12" s="29" t="s">
        <v>264</v>
      </c>
      <c r="AB12" s="30" t="s">
        <v>16</v>
      </c>
      <c r="AC12" s="30"/>
      <c r="AD12" s="30"/>
      <c r="AE12" s="30"/>
      <c r="AF12" s="30"/>
      <c r="AG12" s="30">
        <v>2</v>
      </c>
      <c r="AH12" s="30">
        <v>13</v>
      </c>
      <c r="AI12" s="30">
        <v>6.5</v>
      </c>
      <c r="AJ12" s="30">
        <v>1</v>
      </c>
      <c r="AK12" s="30">
        <v>2</v>
      </c>
      <c r="AL12" s="30">
        <v>13</v>
      </c>
      <c r="AM12" s="30">
        <v>6.5</v>
      </c>
      <c r="AN12" s="30">
        <v>1</v>
      </c>
      <c r="AP12" s="31" t="s">
        <v>303</v>
      </c>
      <c r="AQ12" s="32" t="s">
        <v>16</v>
      </c>
      <c r="AR12" s="32">
        <v>0</v>
      </c>
      <c r="AS12" s="32">
        <v>2</v>
      </c>
      <c r="AT12" s="32">
        <v>2</v>
      </c>
      <c r="AU12" s="32">
        <v>0.5</v>
      </c>
      <c r="AV12" s="32">
        <v>0</v>
      </c>
      <c r="AW12" s="32"/>
      <c r="AX12" s="32"/>
      <c r="AY12" s="32"/>
      <c r="AZ12" s="32"/>
      <c r="BA12" s="32"/>
      <c r="BB12" s="32"/>
      <c r="BC12" s="32"/>
      <c r="BD12" s="32"/>
      <c r="BE12" s="32"/>
    </row>
    <row r="13" spans="1:70" ht="30">
      <c r="A13" s="2" t="s">
        <v>25</v>
      </c>
      <c r="B13" s="62" t="s">
        <v>252</v>
      </c>
      <c r="C13" t="e">
        <f t="shared" si="11"/>
        <v>#N/A</v>
      </c>
      <c r="D13" t="e">
        <f t="shared" si="12"/>
        <v>#N/A</v>
      </c>
      <c r="E13" t="e">
        <f t="shared" si="13"/>
        <v>#N/A</v>
      </c>
      <c r="F13" t="e">
        <f t="shared" si="14"/>
        <v>#N/A</v>
      </c>
      <c r="G13" t="e">
        <f t="shared" si="15"/>
        <v>#N/A</v>
      </c>
      <c r="H13" t="e">
        <f t="shared" si="16"/>
        <v>#N/A</v>
      </c>
      <c r="I13" t="e">
        <f t="shared" si="17"/>
        <v>#N/A</v>
      </c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P13" s="31" t="s">
        <v>267</v>
      </c>
      <c r="AQ13" s="32" t="s">
        <v>16</v>
      </c>
      <c r="AR13" s="32">
        <v>1</v>
      </c>
      <c r="AS13" s="32">
        <v>1</v>
      </c>
      <c r="AT13" s="32">
        <v>2</v>
      </c>
      <c r="AU13" s="32">
        <v>0</v>
      </c>
      <c r="AV13" s="32">
        <v>0</v>
      </c>
      <c r="AW13" s="32"/>
      <c r="AX13" s="32"/>
      <c r="AY13" s="32"/>
      <c r="AZ13" s="32"/>
      <c r="BA13" s="32"/>
      <c r="BB13" s="32"/>
      <c r="BC13" s="32"/>
      <c r="BD13" s="32"/>
      <c r="BE13" s="32"/>
    </row>
    <row r="14" spans="1:70" ht="30">
      <c r="A14" s="2" t="s">
        <v>25</v>
      </c>
      <c r="B14" s="62" t="s">
        <v>253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2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P14" s="31" t="s">
        <v>300</v>
      </c>
      <c r="AQ14" s="32" t="s">
        <v>16</v>
      </c>
      <c r="AR14" s="32">
        <v>1</v>
      </c>
      <c r="AS14" s="32">
        <v>1</v>
      </c>
      <c r="AT14" s="32">
        <v>2</v>
      </c>
      <c r="AU14" s="32">
        <v>0</v>
      </c>
      <c r="AV14" s="32">
        <v>0</v>
      </c>
      <c r="AW14" s="32"/>
      <c r="AX14" s="32"/>
      <c r="AY14" s="32"/>
      <c r="AZ14" s="32"/>
      <c r="BA14" s="32"/>
      <c r="BB14" s="32"/>
      <c r="BC14" s="32"/>
      <c r="BD14" s="32"/>
      <c r="BE14" s="32"/>
    </row>
    <row r="15" spans="1:70" ht="30">
      <c r="A15" s="2" t="s">
        <v>25</v>
      </c>
      <c r="B15" s="62" t="s">
        <v>254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2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P15" s="31" t="s">
        <v>304</v>
      </c>
      <c r="AQ15" s="32" t="s">
        <v>16</v>
      </c>
      <c r="AR15" s="32">
        <v>2</v>
      </c>
      <c r="AS15" s="32">
        <v>0</v>
      </c>
      <c r="AT15" s="32">
        <v>2</v>
      </c>
      <c r="AU15" s="32">
        <v>0</v>
      </c>
      <c r="AV15" s="32">
        <v>0</v>
      </c>
      <c r="AW15" s="32"/>
      <c r="AX15" s="32"/>
      <c r="AY15" s="32"/>
      <c r="AZ15" s="32"/>
      <c r="BA15" s="32"/>
      <c r="BB15" s="32"/>
      <c r="BC15" s="32"/>
      <c r="BD15" s="32"/>
      <c r="BE15" s="32"/>
    </row>
    <row r="16" spans="1:70" ht="30">
      <c r="A16" s="2" t="s">
        <v>25</v>
      </c>
      <c r="B16" s="62" t="s">
        <v>255</v>
      </c>
      <c r="C16">
        <f t="shared" si="11"/>
        <v>8</v>
      </c>
      <c r="D16">
        <f t="shared" si="12"/>
        <v>55</v>
      </c>
      <c r="E16">
        <f t="shared" si="13"/>
        <v>6.9</v>
      </c>
      <c r="F16">
        <f t="shared" si="14"/>
        <v>0</v>
      </c>
      <c r="G16">
        <f t="shared" si="15"/>
        <v>6</v>
      </c>
      <c r="H16">
        <f t="shared" si="16"/>
        <v>105</v>
      </c>
      <c r="I16">
        <f t="shared" si="17"/>
        <v>0</v>
      </c>
      <c r="O16" s="25"/>
      <c r="P16" s="2"/>
      <c r="Q16" s="2"/>
      <c r="R16" s="2"/>
      <c r="S16" s="2"/>
      <c r="T16" s="2"/>
      <c r="U16" s="14"/>
      <c r="V16" s="14"/>
      <c r="W16" s="14"/>
      <c r="X16" s="14"/>
      <c r="Y16" s="2"/>
      <c r="Z16" s="2"/>
      <c r="AA16" s="2"/>
      <c r="AB16" s="2"/>
      <c r="AP16" s="31" t="s">
        <v>308</v>
      </c>
      <c r="AQ16" s="32" t="s">
        <v>16</v>
      </c>
      <c r="AR16" s="32">
        <v>2</v>
      </c>
      <c r="AS16" s="32">
        <v>0</v>
      </c>
      <c r="AT16" s="32">
        <v>2</v>
      </c>
      <c r="AU16" s="32">
        <v>0</v>
      </c>
      <c r="AV16" s="32">
        <v>0</v>
      </c>
      <c r="AW16" s="32"/>
      <c r="AX16" s="32"/>
      <c r="AY16" s="32"/>
      <c r="AZ16" s="32"/>
      <c r="BA16" s="32"/>
      <c r="BB16" s="32"/>
      <c r="BC16" s="32"/>
      <c r="BD16" s="32"/>
      <c r="BE16" s="32"/>
    </row>
    <row r="17" spans="1:57" ht="30">
      <c r="A17" s="2" t="s">
        <v>25</v>
      </c>
      <c r="B17" s="62" t="s">
        <v>256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2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P17" s="31" t="s">
        <v>272</v>
      </c>
      <c r="AQ17" s="32" t="s">
        <v>16</v>
      </c>
      <c r="AR17" s="32">
        <v>2</v>
      </c>
      <c r="AS17" s="32">
        <v>0</v>
      </c>
      <c r="AT17" s="32">
        <v>2</v>
      </c>
      <c r="AU17" s="32">
        <v>0</v>
      </c>
      <c r="AV17" s="32">
        <v>0</v>
      </c>
      <c r="AW17" s="32"/>
      <c r="AX17" s="32"/>
      <c r="AY17" s="32"/>
      <c r="AZ17" s="32"/>
      <c r="BA17" s="32"/>
      <c r="BB17" s="32"/>
      <c r="BC17" s="32"/>
      <c r="BD17" s="32"/>
      <c r="BE17" s="32"/>
    </row>
    <row r="18" spans="1:57" ht="30">
      <c r="A18" s="2" t="s">
        <v>25</v>
      </c>
      <c r="B18" s="62" t="s">
        <v>257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25"/>
      <c r="P18" s="2"/>
      <c r="Q18" s="2"/>
      <c r="R18" s="2"/>
      <c r="S18" s="2"/>
      <c r="T18" s="2"/>
      <c r="U18" s="14"/>
      <c r="V18" s="14"/>
      <c r="W18" s="14"/>
      <c r="X18" s="14"/>
      <c r="Y18" s="2"/>
      <c r="Z18" s="2"/>
      <c r="AA18" s="2"/>
      <c r="AB18" s="2"/>
      <c r="AP18" s="31" t="s">
        <v>302</v>
      </c>
      <c r="AQ18" s="32" t="s">
        <v>16</v>
      </c>
      <c r="AR18" s="32">
        <v>2</v>
      </c>
      <c r="AS18" s="32">
        <v>0</v>
      </c>
      <c r="AT18" s="32">
        <v>2</v>
      </c>
      <c r="AU18" s="32">
        <v>0</v>
      </c>
      <c r="AV18" s="32">
        <v>0</v>
      </c>
      <c r="AW18" s="32"/>
      <c r="AX18" s="32"/>
      <c r="AY18" s="32"/>
      <c r="AZ18" s="32"/>
      <c r="BA18" s="32"/>
      <c r="BB18" s="32"/>
      <c r="BC18" s="32"/>
      <c r="BD18" s="32"/>
      <c r="BE18" s="32"/>
    </row>
    <row r="19" spans="1:57" ht="30">
      <c r="A19" s="2"/>
      <c r="B19" s="25"/>
      <c r="O19" s="25"/>
      <c r="P19" s="2"/>
      <c r="Q19" s="14"/>
      <c r="R19" s="14"/>
      <c r="S19" s="14"/>
      <c r="T19" s="14"/>
      <c r="U19" s="2"/>
      <c r="V19" s="2"/>
      <c r="W19" s="2"/>
      <c r="X19" s="2"/>
      <c r="Y19" s="2"/>
      <c r="Z19" s="2"/>
      <c r="AA19" s="2"/>
      <c r="AB19" s="2"/>
      <c r="AP19" s="31" t="s">
        <v>301</v>
      </c>
      <c r="AQ19" s="32" t="s">
        <v>16</v>
      </c>
      <c r="AR19" s="32">
        <v>0</v>
      </c>
      <c r="AS19" s="32">
        <v>2</v>
      </c>
      <c r="AT19" s="32">
        <v>2</v>
      </c>
      <c r="AU19" s="32">
        <v>0</v>
      </c>
      <c r="AV19" s="32">
        <v>0</v>
      </c>
      <c r="AW19" s="32"/>
      <c r="AX19" s="32"/>
      <c r="AY19" s="32"/>
      <c r="AZ19" s="32"/>
      <c r="BA19" s="32"/>
      <c r="BB19" s="32"/>
      <c r="BC19" s="32"/>
      <c r="BD19" s="32"/>
      <c r="BE19" s="32"/>
    </row>
    <row r="20" spans="1:57">
      <c r="A20" s="2"/>
      <c r="B20" s="25"/>
      <c r="O20" s="25"/>
      <c r="P20" s="2"/>
      <c r="Q20" s="14"/>
      <c r="R20" s="14"/>
      <c r="S20" s="14"/>
      <c r="T20" s="14"/>
      <c r="U20" s="2"/>
      <c r="V20" s="2"/>
      <c r="W20" s="2"/>
      <c r="X20" s="2"/>
      <c r="Y20" s="2"/>
      <c r="Z20" s="2"/>
      <c r="AA20" s="2"/>
      <c r="AB20" s="2"/>
      <c r="AP20" s="31" t="s">
        <v>294</v>
      </c>
      <c r="AQ20" s="32" t="s">
        <v>16</v>
      </c>
      <c r="AR20" s="32">
        <v>2</v>
      </c>
      <c r="AS20" s="32">
        <v>0</v>
      </c>
      <c r="AT20" s="32">
        <v>2</v>
      </c>
      <c r="AU20" s="32">
        <v>0</v>
      </c>
      <c r="AV20" s="32">
        <v>0</v>
      </c>
      <c r="AW20" s="32"/>
      <c r="AX20" s="32"/>
      <c r="AY20" s="32"/>
      <c r="AZ20" s="32"/>
      <c r="BA20" s="32"/>
      <c r="BB20" s="32"/>
      <c r="BC20" s="32"/>
      <c r="BD20" s="32"/>
      <c r="BE20" s="32"/>
    </row>
    <row r="21" spans="1:57" ht="30">
      <c r="A21" s="2"/>
      <c r="B21" s="25"/>
      <c r="O21" s="25"/>
      <c r="P21" s="2"/>
      <c r="Q21" s="14"/>
      <c r="R21" s="14"/>
      <c r="S21" s="14"/>
      <c r="T21" s="14"/>
      <c r="U21" s="2"/>
      <c r="V21" s="2"/>
      <c r="W21" s="2"/>
      <c r="X21" s="2"/>
      <c r="Y21" s="2"/>
      <c r="Z21" s="2"/>
      <c r="AA21" s="2"/>
      <c r="AB21" s="2"/>
      <c r="AP21" s="31" t="s">
        <v>329</v>
      </c>
      <c r="AQ21" s="32" t="s">
        <v>16</v>
      </c>
      <c r="AR21" s="32">
        <v>0</v>
      </c>
      <c r="AS21" s="32">
        <v>1</v>
      </c>
      <c r="AT21" s="32">
        <v>1</v>
      </c>
      <c r="AU21" s="32">
        <v>0</v>
      </c>
      <c r="AV21" s="32">
        <v>0</v>
      </c>
      <c r="AW21" s="32"/>
      <c r="AX21" s="32"/>
      <c r="AY21" s="32"/>
      <c r="AZ21" s="32"/>
      <c r="BA21" s="32"/>
      <c r="BB21" s="32"/>
      <c r="BC21" s="32"/>
      <c r="BD21" s="32"/>
      <c r="BE21" s="32"/>
    </row>
    <row r="22" spans="1:57" ht="30">
      <c r="A22" s="20" t="s">
        <v>258</v>
      </c>
      <c r="B22" s="25"/>
      <c r="AP22" s="31" t="s">
        <v>405</v>
      </c>
      <c r="AQ22" s="32" t="s">
        <v>16</v>
      </c>
      <c r="AR22" s="32">
        <v>0</v>
      </c>
      <c r="AS22" s="32">
        <v>1</v>
      </c>
      <c r="AT22" s="32">
        <v>1</v>
      </c>
      <c r="AU22" s="32">
        <v>0</v>
      </c>
      <c r="AV22" s="32">
        <v>0</v>
      </c>
      <c r="AW22" s="32"/>
      <c r="AX22" s="32"/>
      <c r="AY22" s="32"/>
      <c r="AZ22" s="32"/>
      <c r="BA22" s="32"/>
      <c r="BB22" s="32"/>
      <c r="BC22" s="32"/>
      <c r="BD22" s="32"/>
      <c r="BE22" s="32"/>
    </row>
    <row r="23" spans="1:57" ht="30">
      <c r="A23" s="2" t="s">
        <v>4</v>
      </c>
      <c r="B23" s="25" t="s">
        <v>6</v>
      </c>
      <c r="C23" t="s">
        <v>277</v>
      </c>
      <c r="D23" t="s">
        <v>11</v>
      </c>
      <c r="E23" t="s">
        <v>260</v>
      </c>
      <c r="F23" t="s">
        <v>3</v>
      </c>
      <c r="AP23" s="31" t="s">
        <v>0</v>
      </c>
      <c r="AQ23" s="32" t="s">
        <v>16</v>
      </c>
      <c r="AR23" s="32">
        <v>1</v>
      </c>
      <c r="AS23" s="32">
        <v>0</v>
      </c>
      <c r="AT23" s="32">
        <v>1</v>
      </c>
      <c r="AU23" s="32">
        <v>0</v>
      </c>
      <c r="AV23" s="32">
        <v>0</v>
      </c>
      <c r="AW23" s="32"/>
      <c r="AX23" s="32"/>
      <c r="AY23" s="32"/>
      <c r="AZ23" s="32"/>
      <c r="BA23" s="32"/>
      <c r="BB23" s="32"/>
      <c r="BC23" s="32"/>
      <c r="BD23" s="32"/>
      <c r="BE23" s="32"/>
    </row>
    <row r="24" spans="1:57" ht="30">
      <c r="A24" s="2" t="s">
        <v>27</v>
      </c>
      <c r="B24" s="25" t="s">
        <v>267</v>
      </c>
      <c r="C24" t="e">
        <f t="shared" ref="C24:C44" si="18">VLOOKUP(B24,$AA$4:$AN$36,7,FALSE)</f>
        <v>#N/A</v>
      </c>
      <c r="D24" t="e">
        <f t="shared" ref="D24:D44" si="19">VLOOKUP(B24,$AA$4:$AN$36,8,FALSE)</f>
        <v>#N/A</v>
      </c>
      <c r="E24" t="e">
        <f t="shared" ref="E24:E44" si="20">VLOOKUP(B24,$AA$4:$AN$36,9,FALSE)</f>
        <v>#N/A</v>
      </c>
      <c r="F24" t="e">
        <f t="shared" ref="F24:F44" si="21">VLOOKUP(B24,$AA$4:$AN$36,10,FALSE)</f>
        <v>#N/A</v>
      </c>
      <c r="AP24" s="31" t="s">
        <v>265</v>
      </c>
      <c r="AQ24" s="32" t="s">
        <v>16</v>
      </c>
      <c r="AR24" s="32">
        <v>0</v>
      </c>
      <c r="AS24" s="32">
        <v>1</v>
      </c>
      <c r="AT24" s="32">
        <v>1</v>
      </c>
      <c r="AU24" s="32">
        <v>0</v>
      </c>
      <c r="AV24" s="32">
        <v>0</v>
      </c>
      <c r="AW24" s="32"/>
      <c r="AX24" s="32"/>
      <c r="AY24" s="32"/>
      <c r="AZ24" s="32"/>
      <c r="BA24" s="32"/>
      <c r="BB24" s="32"/>
      <c r="BC24" s="32"/>
      <c r="BD24" s="32"/>
      <c r="BE24" s="32"/>
    </row>
    <row r="25" spans="1:57" ht="30">
      <c r="A25" s="2" t="s">
        <v>27</v>
      </c>
      <c r="B25" s="25" t="s">
        <v>268</v>
      </c>
      <c r="C25" t="e">
        <f t="shared" si="18"/>
        <v>#N/A</v>
      </c>
      <c r="D25" t="e">
        <f t="shared" si="19"/>
        <v>#N/A</v>
      </c>
      <c r="E25" t="e">
        <f t="shared" si="20"/>
        <v>#N/A</v>
      </c>
      <c r="F25" t="e">
        <f t="shared" si="21"/>
        <v>#N/A</v>
      </c>
      <c r="AP25" s="31" t="s">
        <v>355</v>
      </c>
      <c r="AQ25" s="32" t="s">
        <v>16</v>
      </c>
      <c r="AR25" s="32">
        <v>1</v>
      </c>
      <c r="AS25" s="32">
        <v>0</v>
      </c>
      <c r="AT25" s="32">
        <v>1</v>
      </c>
      <c r="AU25" s="32">
        <v>0</v>
      </c>
      <c r="AV25" s="32">
        <v>0</v>
      </c>
      <c r="AW25" s="32"/>
      <c r="AX25" s="32"/>
      <c r="AY25" s="32"/>
      <c r="AZ25" s="32"/>
      <c r="BA25" s="32">
        <v>1</v>
      </c>
      <c r="BB25" s="32"/>
      <c r="BC25" s="32"/>
      <c r="BD25" s="32"/>
      <c r="BE25" s="32"/>
    </row>
    <row r="26" spans="1:57" ht="30">
      <c r="A26" s="2" t="s">
        <v>27</v>
      </c>
      <c r="B26" s="25" t="s">
        <v>269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31" t="s">
        <v>306</v>
      </c>
      <c r="AQ26" s="32" t="s">
        <v>16</v>
      </c>
      <c r="AR26" s="32">
        <v>1</v>
      </c>
      <c r="AS26" s="32">
        <v>0</v>
      </c>
      <c r="AT26" s="32">
        <v>1</v>
      </c>
      <c r="AU26" s="32">
        <v>0</v>
      </c>
      <c r="AV26" s="32">
        <v>0</v>
      </c>
      <c r="AW26" s="32"/>
      <c r="AX26" s="32"/>
      <c r="AY26" s="32"/>
      <c r="AZ26" s="32"/>
      <c r="BA26" s="32"/>
      <c r="BB26" s="32"/>
      <c r="BC26" s="32"/>
      <c r="BD26" s="32"/>
      <c r="BE26" s="32"/>
    </row>
    <row r="27" spans="1:57">
      <c r="A27" s="2" t="s">
        <v>27</v>
      </c>
      <c r="B27" s="25" t="s">
        <v>270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2" t="s">
        <v>27</v>
      </c>
      <c r="B28" s="25" t="s">
        <v>271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ht="25.5">
      <c r="A29" s="2" t="s">
        <v>27</v>
      </c>
      <c r="B29" s="25" t="s">
        <v>272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>
      <c r="A30" s="2" t="s">
        <v>27</v>
      </c>
      <c r="B30" s="25" t="s">
        <v>273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</row>
    <row r="31" spans="1:57">
      <c r="A31" s="2" t="s">
        <v>27</v>
      </c>
      <c r="B31" s="25" t="s">
        <v>263</v>
      </c>
      <c r="C31">
        <f t="shared" si="18"/>
        <v>7</v>
      </c>
      <c r="D31">
        <f t="shared" si="19"/>
        <v>72</v>
      </c>
      <c r="E31">
        <f t="shared" si="20"/>
        <v>10.3</v>
      </c>
      <c r="F31">
        <f t="shared" si="21"/>
        <v>0</v>
      </c>
    </row>
    <row r="32" spans="1:57">
      <c r="A32" s="2" t="s">
        <v>27</v>
      </c>
      <c r="B32" s="25" t="s">
        <v>2</v>
      </c>
      <c r="C32">
        <f t="shared" si="18"/>
        <v>4</v>
      </c>
      <c r="D32">
        <f t="shared" si="19"/>
        <v>43</v>
      </c>
      <c r="E32">
        <f t="shared" si="20"/>
        <v>10.8</v>
      </c>
      <c r="F32">
        <f t="shared" si="21"/>
        <v>0</v>
      </c>
    </row>
    <row r="33" spans="1:6">
      <c r="A33" s="2" t="s">
        <v>27</v>
      </c>
      <c r="B33" s="25" t="s">
        <v>274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>
      <c r="A34" s="2" t="s">
        <v>27</v>
      </c>
      <c r="B34" s="25" t="s">
        <v>275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ht="25.5">
      <c r="A35" s="2" t="s">
        <v>27</v>
      </c>
      <c r="B35" s="25" t="s">
        <v>276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6">
      <c r="A36" s="2" t="s">
        <v>27</v>
      </c>
      <c r="B36" s="25" t="s">
        <v>264</v>
      </c>
      <c r="C36">
        <f t="shared" si="18"/>
        <v>2</v>
      </c>
      <c r="D36">
        <f t="shared" si="19"/>
        <v>13</v>
      </c>
      <c r="E36">
        <f t="shared" si="20"/>
        <v>6.5</v>
      </c>
      <c r="F36">
        <f t="shared" si="21"/>
        <v>1</v>
      </c>
    </row>
    <row r="37" spans="1:6">
      <c r="A37" s="2" t="s">
        <v>29</v>
      </c>
      <c r="B37" s="25" t="s">
        <v>388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>
      <c r="A38" s="2" t="s">
        <v>29</v>
      </c>
      <c r="B38" s="25" t="s">
        <v>389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>
      <c r="A39" s="2" t="s">
        <v>29</v>
      </c>
      <c r="B39" s="25" t="s">
        <v>390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 ht="25.5">
      <c r="A40" s="2" t="s">
        <v>29</v>
      </c>
      <c r="B40" s="25" t="s">
        <v>391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>
      <c r="A41" s="2" t="s">
        <v>29</v>
      </c>
      <c r="B41" s="25" t="s">
        <v>392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 ht="25.5">
      <c r="A42" s="2" t="s">
        <v>29</v>
      </c>
      <c r="B42" s="25" t="s">
        <v>265</v>
      </c>
      <c r="C42">
        <f t="shared" si="18"/>
        <v>2</v>
      </c>
      <c r="D42">
        <f t="shared" si="19"/>
        <v>19</v>
      </c>
      <c r="E42">
        <f t="shared" si="20"/>
        <v>9.5</v>
      </c>
      <c r="F42">
        <f t="shared" si="21"/>
        <v>0</v>
      </c>
    </row>
    <row r="43" spans="1:6">
      <c r="A43" s="2" t="s">
        <v>29</v>
      </c>
      <c r="B43" s="25" t="s">
        <v>393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ht="25.5">
      <c r="A44" s="2" t="s">
        <v>29</v>
      </c>
      <c r="B44" s="25" t="s">
        <v>394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2"/>
      <c r="B45" s="25"/>
    </row>
    <row r="46" spans="1:6">
      <c r="A46" s="2"/>
      <c r="B46" s="25"/>
    </row>
    <row r="47" spans="1:6">
      <c r="A47" s="2"/>
      <c r="B47" s="25"/>
    </row>
    <row r="48" spans="1:6">
      <c r="A48" s="2"/>
      <c r="B48" s="25"/>
    </row>
    <row r="49" spans="1:13">
      <c r="A49" s="2"/>
      <c r="B49" s="25"/>
    </row>
    <row r="50" spans="1:13">
      <c r="A50" s="2"/>
      <c r="B50" s="25"/>
    </row>
    <row r="51" spans="1:13" ht="23.25">
      <c r="A51" s="19" t="s">
        <v>327</v>
      </c>
      <c r="B51" s="25"/>
    </row>
    <row r="52" spans="1:13">
      <c r="A52" s="2" t="s">
        <v>4</v>
      </c>
      <c r="B52" s="25" t="s">
        <v>6</v>
      </c>
      <c r="C52" t="s">
        <v>286</v>
      </c>
      <c r="D52" t="s">
        <v>287</v>
      </c>
      <c r="E52" t="s">
        <v>288</v>
      </c>
      <c r="F52" t="s">
        <v>363</v>
      </c>
      <c r="G52" t="s">
        <v>364</v>
      </c>
      <c r="H52" t="s">
        <v>14</v>
      </c>
      <c r="I52" t="s">
        <v>366</v>
      </c>
      <c r="J52" t="s">
        <v>367</v>
      </c>
      <c r="K52" t="s">
        <v>24</v>
      </c>
      <c r="L52" t="s">
        <v>292</v>
      </c>
      <c r="M52" t="s">
        <v>365</v>
      </c>
    </row>
    <row r="53" spans="1:13" ht="25.5">
      <c r="A53" s="2" t="s">
        <v>41</v>
      </c>
      <c r="B53" s="25" t="s">
        <v>328</v>
      </c>
      <c r="C53" t="e">
        <f t="shared" ref="C53:C84" si="22">VLOOKUP(B53,$AP$4:$BE$26,3,FALSE)</f>
        <v>#N/A</v>
      </c>
      <c r="D53" t="e">
        <f t="shared" ref="D53:D84" si="23">VLOOKUP(B53,$AP$4:$BE$26,4,FALSE)</f>
        <v>#N/A</v>
      </c>
      <c r="E53" t="e">
        <f t="shared" ref="E53:E84" si="24">VLOOKUP(B53,$AP$4:$BE$26,5,FALSE)</f>
        <v>#N/A</v>
      </c>
      <c r="F53" t="e">
        <f t="shared" ref="F53:F84" si="25">VLOOKUP(B53,$AP$4:$BE$26,6,FALSE)</f>
        <v>#N/A</v>
      </c>
      <c r="G53" t="e">
        <f t="shared" ref="G53:G84" si="26">VLOOKUP(B53,$AP$4:$BE$26,7,FALSE)</f>
        <v>#N/A</v>
      </c>
      <c r="H53" t="e">
        <f t="shared" ref="H53:H84" si="27">VLOOKUP(B53,$AP$4:$BE$26,8,FALSE)</f>
        <v>#N/A</v>
      </c>
      <c r="I53" t="e">
        <f t="shared" ref="I53:I84" si="28">VLOOKUP(B53,$AP$4:$BE$26,12,FALSE)</f>
        <v>#N/A</v>
      </c>
      <c r="J53" t="e">
        <f t="shared" ref="J53:J84" si="29">VLOOKUP(B53,$AP$4:$BE$26,11,FALSE)</f>
        <v>#N/A</v>
      </c>
      <c r="K53" t="e">
        <f t="shared" ref="K53:K84" si="30">VLOOKUP(B53,$AP$4:$BE$26,13,FALSE)</f>
        <v>#N/A</v>
      </c>
      <c r="L53" t="e">
        <f t="shared" ref="L53:L84" si="31">VLOOKUP(B53,$AP$4:$BE$26,16,FALSE)</f>
        <v>#N/A</v>
      </c>
      <c r="M53" t="e">
        <f t="shared" ref="M53:M84" si="32">VLOOKUP(B53,$AP$4:$BE$26,15,FALSE)</f>
        <v>#N/A</v>
      </c>
    </row>
    <row r="54" spans="1:13" ht="25.5">
      <c r="A54" s="2" t="s">
        <v>44</v>
      </c>
      <c r="B54" s="25" t="s">
        <v>303</v>
      </c>
      <c r="C54">
        <f t="shared" si="22"/>
        <v>0</v>
      </c>
      <c r="D54">
        <f t="shared" si="23"/>
        <v>2</v>
      </c>
      <c r="E54">
        <f t="shared" si="24"/>
        <v>2</v>
      </c>
      <c r="F54">
        <f t="shared" si="25"/>
        <v>0.5</v>
      </c>
      <c r="G54">
        <f t="shared" si="26"/>
        <v>0</v>
      </c>
      <c r="H54">
        <f t="shared" si="27"/>
        <v>0</v>
      </c>
      <c r="I54">
        <f t="shared" si="28"/>
        <v>0</v>
      </c>
      <c r="J54">
        <f t="shared" si="29"/>
        <v>0</v>
      </c>
      <c r="K54">
        <f t="shared" si="30"/>
        <v>0</v>
      </c>
      <c r="L54">
        <f t="shared" si="31"/>
        <v>0</v>
      </c>
      <c r="M54">
        <f t="shared" si="32"/>
        <v>0</v>
      </c>
    </row>
    <row r="55" spans="1:13" ht="25.5">
      <c r="A55" s="2" t="s">
        <v>32</v>
      </c>
      <c r="B55" s="25" t="s">
        <v>329</v>
      </c>
      <c r="C55">
        <f t="shared" si="22"/>
        <v>0</v>
      </c>
      <c r="D55">
        <f t="shared" si="23"/>
        <v>1</v>
      </c>
      <c r="E55">
        <f t="shared" si="24"/>
        <v>1</v>
      </c>
      <c r="F55">
        <f t="shared" si="25"/>
        <v>0</v>
      </c>
      <c r="G55">
        <f t="shared" si="26"/>
        <v>0</v>
      </c>
      <c r="H55">
        <f t="shared" si="27"/>
        <v>0</v>
      </c>
      <c r="I55">
        <f t="shared" si="28"/>
        <v>0</v>
      </c>
      <c r="J55">
        <f t="shared" si="29"/>
        <v>0</v>
      </c>
      <c r="K55">
        <f t="shared" si="30"/>
        <v>0</v>
      </c>
      <c r="L55">
        <f t="shared" si="31"/>
        <v>0</v>
      </c>
      <c r="M55">
        <f t="shared" si="32"/>
        <v>0</v>
      </c>
    </row>
    <row r="56" spans="1:13" ht="25.5">
      <c r="A56" s="2" t="s">
        <v>44</v>
      </c>
      <c r="B56" s="25" t="s">
        <v>300</v>
      </c>
      <c r="C56">
        <f t="shared" si="22"/>
        <v>1</v>
      </c>
      <c r="D56">
        <f t="shared" si="23"/>
        <v>1</v>
      </c>
      <c r="E56">
        <f t="shared" si="24"/>
        <v>2</v>
      </c>
      <c r="F56">
        <f t="shared" si="25"/>
        <v>0</v>
      </c>
      <c r="G56">
        <f t="shared" si="26"/>
        <v>0</v>
      </c>
      <c r="H56">
        <f t="shared" si="27"/>
        <v>0</v>
      </c>
      <c r="I56">
        <f t="shared" si="28"/>
        <v>0</v>
      </c>
      <c r="J56">
        <f t="shared" si="29"/>
        <v>0</v>
      </c>
      <c r="K56">
        <f t="shared" si="30"/>
        <v>0</v>
      </c>
      <c r="L56">
        <f t="shared" si="31"/>
        <v>0</v>
      </c>
      <c r="M56">
        <f t="shared" si="32"/>
        <v>0</v>
      </c>
    </row>
    <row r="57" spans="1:13">
      <c r="A57" s="2" t="s">
        <v>44</v>
      </c>
      <c r="B57" s="25" t="s">
        <v>330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13">
      <c r="A58" s="2" t="s">
        <v>65</v>
      </c>
      <c r="B58" s="25" t="s">
        <v>331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 ht="25.5">
      <c r="A59" s="2" t="s">
        <v>41</v>
      </c>
      <c r="B59" s="25" t="s">
        <v>332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 ht="25.5">
      <c r="A60" s="2" t="s">
        <v>44</v>
      </c>
      <c r="B60" s="25" t="s">
        <v>333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25.5">
      <c r="A61" s="2" t="s">
        <v>65</v>
      </c>
      <c r="B61" s="25" t="s">
        <v>304</v>
      </c>
      <c r="C61">
        <f t="shared" si="22"/>
        <v>2</v>
      </c>
      <c r="D61">
        <f t="shared" si="23"/>
        <v>0</v>
      </c>
      <c r="E61">
        <f t="shared" si="24"/>
        <v>2</v>
      </c>
      <c r="F61">
        <f t="shared" si="25"/>
        <v>0</v>
      </c>
      <c r="G61">
        <f t="shared" si="26"/>
        <v>0</v>
      </c>
      <c r="H61">
        <f t="shared" si="27"/>
        <v>0</v>
      </c>
      <c r="I61">
        <f t="shared" si="28"/>
        <v>0</v>
      </c>
      <c r="J61">
        <f t="shared" si="29"/>
        <v>0</v>
      </c>
      <c r="K61">
        <f t="shared" si="30"/>
        <v>0</v>
      </c>
      <c r="L61">
        <f t="shared" si="31"/>
        <v>0</v>
      </c>
      <c r="M61">
        <f t="shared" si="32"/>
        <v>0</v>
      </c>
    </row>
    <row r="62" spans="1:13" ht="25.5">
      <c r="A62" s="2" t="s">
        <v>32</v>
      </c>
      <c r="B62" s="25" t="s">
        <v>307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25.5">
      <c r="A63" s="2" t="s">
        <v>41</v>
      </c>
      <c r="B63" s="25" t="s">
        <v>334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 ht="25.5">
      <c r="A64" s="2" t="s">
        <v>65</v>
      </c>
      <c r="B64" s="25" t="s">
        <v>308</v>
      </c>
      <c r="C64">
        <f t="shared" si="22"/>
        <v>2</v>
      </c>
      <c r="D64">
        <f t="shared" si="23"/>
        <v>0</v>
      </c>
      <c r="E64">
        <f t="shared" si="24"/>
        <v>2</v>
      </c>
      <c r="F64">
        <f t="shared" si="25"/>
        <v>0</v>
      </c>
      <c r="G64">
        <f t="shared" si="26"/>
        <v>0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>
      <c r="A65" s="2" t="s">
        <v>82</v>
      </c>
      <c r="B65" s="25" t="s">
        <v>335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>
      <c r="A66" s="2" t="s">
        <v>32</v>
      </c>
      <c r="B66" s="25" t="s">
        <v>336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>
      <c r="A67" s="2" t="s">
        <v>44</v>
      </c>
      <c r="B67" s="25" t="s">
        <v>337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>
      <c r="A68" s="2" t="s">
        <v>41</v>
      </c>
      <c r="B68" s="25" t="s">
        <v>295</v>
      </c>
      <c r="C68">
        <f t="shared" si="22"/>
        <v>4</v>
      </c>
      <c r="D68">
        <f t="shared" si="23"/>
        <v>1</v>
      </c>
      <c r="E68">
        <f t="shared" si="24"/>
        <v>5</v>
      </c>
      <c r="F68">
        <f t="shared" si="25"/>
        <v>0</v>
      </c>
      <c r="G68">
        <f t="shared" si="26"/>
        <v>0</v>
      </c>
      <c r="H68">
        <f t="shared" si="27"/>
        <v>0</v>
      </c>
      <c r="I68">
        <f t="shared" si="28"/>
        <v>1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>
      <c r="A69" s="2" t="s">
        <v>32</v>
      </c>
      <c r="B69" s="25" t="s">
        <v>293</v>
      </c>
      <c r="C69">
        <f t="shared" si="22"/>
        <v>5</v>
      </c>
      <c r="D69">
        <f t="shared" si="23"/>
        <v>4</v>
      </c>
      <c r="E69">
        <f t="shared" si="24"/>
        <v>9</v>
      </c>
      <c r="F69">
        <f t="shared" si="25"/>
        <v>0.5</v>
      </c>
      <c r="G69">
        <f t="shared" si="26"/>
        <v>0</v>
      </c>
      <c r="H69">
        <f t="shared" si="27"/>
        <v>0</v>
      </c>
      <c r="I69">
        <f t="shared" si="28"/>
        <v>1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>
      <c r="A70" s="2" t="s">
        <v>32</v>
      </c>
      <c r="B70" s="25" t="s">
        <v>309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>
      <c r="A71" s="2" t="s">
        <v>82</v>
      </c>
      <c r="B71" s="25" t="s">
        <v>338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 ht="25.5">
      <c r="A72" s="2" t="s">
        <v>65</v>
      </c>
      <c r="B72" s="25" t="s">
        <v>310</v>
      </c>
      <c r="C72">
        <f t="shared" si="22"/>
        <v>1</v>
      </c>
      <c r="D72">
        <f t="shared" si="23"/>
        <v>2</v>
      </c>
      <c r="E72">
        <f t="shared" si="24"/>
        <v>3</v>
      </c>
      <c r="F72">
        <f t="shared" si="25"/>
        <v>0</v>
      </c>
      <c r="G72">
        <f t="shared" si="26"/>
        <v>0</v>
      </c>
      <c r="H72">
        <f t="shared" si="27"/>
        <v>0</v>
      </c>
      <c r="I72">
        <f t="shared" si="28"/>
        <v>0</v>
      </c>
      <c r="J72">
        <f t="shared" si="29"/>
        <v>0</v>
      </c>
      <c r="K72">
        <f t="shared" si="30"/>
        <v>0</v>
      </c>
      <c r="L72">
        <f t="shared" si="31"/>
        <v>0</v>
      </c>
      <c r="M72">
        <f t="shared" si="32"/>
        <v>0</v>
      </c>
    </row>
    <row r="73" spans="1:13">
      <c r="A73" s="2" t="s">
        <v>41</v>
      </c>
      <c r="B73" s="25" t="s">
        <v>339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ht="25.5">
      <c r="A74" s="2" t="s">
        <v>41</v>
      </c>
      <c r="B74" s="25" t="s">
        <v>296</v>
      </c>
      <c r="C74">
        <f t="shared" si="22"/>
        <v>5</v>
      </c>
      <c r="D74">
        <f t="shared" si="23"/>
        <v>1</v>
      </c>
      <c r="E74">
        <f t="shared" si="24"/>
        <v>6</v>
      </c>
      <c r="F74">
        <f t="shared" si="25"/>
        <v>0</v>
      </c>
      <c r="G74">
        <f t="shared" si="26"/>
        <v>0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0</v>
      </c>
      <c r="L74">
        <f t="shared" si="31"/>
        <v>2</v>
      </c>
      <c r="M74">
        <f t="shared" si="32"/>
        <v>0</v>
      </c>
    </row>
    <row r="75" spans="1:13" ht="25.5">
      <c r="A75" s="2" t="s">
        <v>32</v>
      </c>
      <c r="B75" s="25" t="s">
        <v>340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 ht="25.5">
      <c r="A76" s="2" t="s">
        <v>32</v>
      </c>
      <c r="B76" s="25" t="s">
        <v>297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>
      <c r="A77" s="2" t="s">
        <v>41</v>
      </c>
      <c r="B77" s="25" t="s">
        <v>341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ht="25.5">
      <c r="A78" s="2" t="s">
        <v>82</v>
      </c>
      <c r="B78" s="25" t="s">
        <v>342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>
      <c r="A79" s="2" t="s">
        <v>82</v>
      </c>
      <c r="B79" s="25" t="s">
        <v>305</v>
      </c>
      <c r="C79">
        <f t="shared" si="22"/>
        <v>2</v>
      </c>
      <c r="D79">
        <f t="shared" si="23"/>
        <v>2</v>
      </c>
      <c r="E79">
        <f t="shared" si="24"/>
        <v>4</v>
      </c>
      <c r="F79">
        <f t="shared" si="25"/>
        <v>0</v>
      </c>
      <c r="G79">
        <f t="shared" si="26"/>
        <v>0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 ht="25.5">
      <c r="A80" s="2" t="s">
        <v>31</v>
      </c>
      <c r="B80" s="25" t="s">
        <v>343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 ht="38.25">
      <c r="A81" s="2" t="s">
        <v>41</v>
      </c>
      <c r="B81" s="25" t="s">
        <v>344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2" t="s">
        <v>41</v>
      </c>
      <c r="B82" s="25" t="s">
        <v>345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25.5">
      <c r="A83" s="2" t="s">
        <v>41</v>
      </c>
      <c r="B83" s="25" t="s">
        <v>346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>
      <c r="A84" s="2" t="s">
        <v>65</v>
      </c>
      <c r="B84" s="25" t="s">
        <v>302</v>
      </c>
      <c r="C84">
        <f t="shared" si="22"/>
        <v>2</v>
      </c>
      <c r="D84">
        <f t="shared" si="23"/>
        <v>0</v>
      </c>
      <c r="E84">
        <f t="shared" si="24"/>
        <v>2</v>
      </c>
      <c r="F84">
        <f t="shared" si="25"/>
        <v>0</v>
      </c>
      <c r="G84">
        <f t="shared" si="26"/>
        <v>0</v>
      </c>
      <c r="H84">
        <f t="shared" si="27"/>
        <v>0</v>
      </c>
      <c r="I84">
        <f t="shared" si="28"/>
        <v>0</v>
      </c>
      <c r="J84">
        <f t="shared" si="29"/>
        <v>0</v>
      </c>
      <c r="K84">
        <f t="shared" si="30"/>
        <v>0</v>
      </c>
      <c r="L84">
        <f t="shared" si="31"/>
        <v>0</v>
      </c>
      <c r="M84">
        <f t="shared" si="32"/>
        <v>0</v>
      </c>
    </row>
    <row r="85" spans="1:13">
      <c r="A85" s="2" t="s">
        <v>32</v>
      </c>
      <c r="B85" s="25" t="s">
        <v>301</v>
      </c>
      <c r="C85">
        <f t="shared" ref="C85:C116" si="33">VLOOKUP(B85,$AP$4:$BE$26,3,FALSE)</f>
        <v>0</v>
      </c>
      <c r="D85">
        <f t="shared" ref="D85:D102" si="34">VLOOKUP(B85,$AP$4:$BE$26,4,FALSE)</f>
        <v>2</v>
      </c>
      <c r="E85">
        <f t="shared" ref="E85:E102" si="35">VLOOKUP(B85,$AP$4:$BE$26,5,FALSE)</f>
        <v>2</v>
      </c>
      <c r="F85">
        <f t="shared" ref="F85:F102" si="36">VLOOKUP(B85,$AP$4:$BE$26,6,FALSE)</f>
        <v>0</v>
      </c>
      <c r="G85">
        <f t="shared" ref="G85:G102" si="37">VLOOKUP(B85,$AP$4:$BE$26,7,FALSE)</f>
        <v>0</v>
      </c>
      <c r="H85">
        <f t="shared" ref="H85:H102" si="38">VLOOKUP(B85,$AP$4:$BE$26,8,FALSE)</f>
        <v>0</v>
      </c>
      <c r="I85">
        <f t="shared" ref="I85:I102" si="39">VLOOKUP(B85,$AP$4:$BE$26,12,FALSE)</f>
        <v>0</v>
      </c>
      <c r="J85">
        <f t="shared" ref="J85:J102" si="40">VLOOKUP(B85,$AP$4:$BE$26,11,FALSE)</f>
        <v>0</v>
      </c>
      <c r="K85">
        <f t="shared" ref="K85:K102" si="41">VLOOKUP(B85,$AP$4:$BE$26,13,FALSE)</f>
        <v>0</v>
      </c>
      <c r="L85">
        <f t="shared" ref="L85:L102" si="42">VLOOKUP(B85,$AP$4:$BE$26,16,FALSE)</f>
        <v>0</v>
      </c>
      <c r="M85">
        <f t="shared" ref="M85:M102" si="43">VLOOKUP(B85,$AP$4:$BE$26,15,FALSE)</f>
        <v>0</v>
      </c>
    </row>
    <row r="86" spans="1:13" ht="25.5">
      <c r="A86" s="2" t="s">
        <v>32</v>
      </c>
      <c r="B86" s="25" t="s">
        <v>347</v>
      </c>
      <c r="C86">
        <f t="shared" si="33"/>
        <v>7</v>
      </c>
      <c r="D86">
        <f t="shared" si="34"/>
        <v>0</v>
      </c>
      <c r="E86">
        <f t="shared" si="35"/>
        <v>7</v>
      </c>
      <c r="F86">
        <f t="shared" si="36"/>
        <v>0</v>
      </c>
      <c r="G86">
        <f t="shared" si="37"/>
        <v>0</v>
      </c>
      <c r="H86">
        <f t="shared" si="38"/>
        <v>0</v>
      </c>
      <c r="I86">
        <f t="shared" si="39"/>
        <v>0</v>
      </c>
      <c r="J86">
        <f t="shared" si="40"/>
        <v>0</v>
      </c>
      <c r="K86">
        <f t="shared" si="41"/>
        <v>0</v>
      </c>
      <c r="L86">
        <f t="shared" si="42"/>
        <v>1</v>
      </c>
      <c r="M86">
        <f t="shared" si="43"/>
        <v>0</v>
      </c>
    </row>
    <row r="87" spans="1:13">
      <c r="A87" s="2" t="s">
        <v>82</v>
      </c>
      <c r="B87" s="25" t="s">
        <v>311</v>
      </c>
      <c r="C87" t="e">
        <f t="shared" si="33"/>
        <v>#N/A</v>
      </c>
      <c r="D87" t="e">
        <f t="shared" si="34"/>
        <v>#N/A</v>
      </c>
      <c r="E87" t="e">
        <f t="shared" si="35"/>
        <v>#N/A</v>
      </c>
      <c r="F87" t="e">
        <f t="shared" si="36"/>
        <v>#N/A</v>
      </c>
      <c r="G87" t="e">
        <f t="shared" si="37"/>
        <v>#N/A</v>
      </c>
      <c r="H87" t="e">
        <f t="shared" si="38"/>
        <v>#N/A</v>
      </c>
      <c r="I87" t="e">
        <f t="shared" si="39"/>
        <v>#N/A</v>
      </c>
      <c r="J87" t="e">
        <f t="shared" si="40"/>
        <v>#N/A</v>
      </c>
      <c r="K87" t="e">
        <f t="shared" si="41"/>
        <v>#N/A</v>
      </c>
      <c r="L87" t="e">
        <f t="shared" si="42"/>
        <v>#N/A</v>
      </c>
      <c r="M87" t="e">
        <f t="shared" si="43"/>
        <v>#N/A</v>
      </c>
    </row>
    <row r="88" spans="1:13">
      <c r="A88" s="2" t="s">
        <v>32</v>
      </c>
      <c r="B88" s="25" t="s">
        <v>348</v>
      </c>
      <c r="C88" t="e">
        <f t="shared" si="33"/>
        <v>#N/A</v>
      </c>
      <c r="D88" t="e">
        <f t="shared" si="34"/>
        <v>#N/A</v>
      </c>
      <c r="E88" t="e">
        <f t="shared" si="35"/>
        <v>#N/A</v>
      </c>
      <c r="F88" t="e">
        <f t="shared" si="36"/>
        <v>#N/A</v>
      </c>
      <c r="G88" t="e">
        <f t="shared" si="37"/>
        <v>#N/A</v>
      </c>
      <c r="H88" t="e">
        <f t="shared" si="38"/>
        <v>#N/A</v>
      </c>
      <c r="I88" t="e">
        <f t="shared" si="39"/>
        <v>#N/A</v>
      </c>
      <c r="J88" t="e">
        <f t="shared" si="40"/>
        <v>#N/A</v>
      </c>
      <c r="K88" t="e">
        <f t="shared" si="41"/>
        <v>#N/A</v>
      </c>
      <c r="L88" t="e">
        <f t="shared" si="42"/>
        <v>#N/A</v>
      </c>
      <c r="M88" t="e">
        <f t="shared" si="43"/>
        <v>#N/A</v>
      </c>
    </row>
    <row r="89" spans="1:13">
      <c r="A89" s="2" t="s">
        <v>31</v>
      </c>
      <c r="B89" s="25" t="s">
        <v>349</v>
      </c>
      <c r="C89" t="e">
        <f t="shared" si="33"/>
        <v>#N/A</v>
      </c>
      <c r="D89" t="e">
        <f t="shared" si="34"/>
        <v>#N/A</v>
      </c>
      <c r="E89" t="e">
        <f t="shared" si="35"/>
        <v>#N/A</v>
      </c>
      <c r="F89" t="e">
        <f t="shared" si="36"/>
        <v>#N/A</v>
      </c>
      <c r="G89" t="e">
        <f t="shared" si="37"/>
        <v>#N/A</v>
      </c>
      <c r="H89" t="e">
        <f t="shared" si="38"/>
        <v>#N/A</v>
      </c>
      <c r="I89" t="e">
        <f t="shared" si="39"/>
        <v>#N/A</v>
      </c>
      <c r="J89" t="e">
        <f t="shared" si="40"/>
        <v>#N/A</v>
      </c>
      <c r="K89" t="e">
        <f t="shared" si="41"/>
        <v>#N/A</v>
      </c>
      <c r="L89" t="e">
        <f t="shared" si="42"/>
        <v>#N/A</v>
      </c>
      <c r="M89" t="e">
        <f t="shared" si="43"/>
        <v>#N/A</v>
      </c>
    </row>
    <row r="90" spans="1:13" ht="25.5">
      <c r="A90" s="2" t="s">
        <v>82</v>
      </c>
      <c r="B90" s="25" t="s">
        <v>350</v>
      </c>
      <c r="C90" t="e">
        <f t="shared" si="33"/>
        <v>#N/A</v>
      </c>
      <c r="D90" t="e">
        <f t="shared" si="34"/>
        <v>#N/A</v>
      </c>
      <c r="E90" t="e">
        <f t="shared" si="35"/>
        <v>#N/A</v>
      </c>
      <c r="F90" t="e">
        <f t="shared" si="36"/>
        <v>#N/A</v>
      </c>
      <c r="G90" t="e">
        <f t="shared" si="37"/>
        <v>#N/A</v>
      </c>
      <c r="H90" t="e">
        <f t="shared" si="38"/>
        <v>#N/A</v>
      </c>
      <c r="I90" t="e">
        <f t="shared" si="39"/>
        <v>#N/A</v>
      </c>
      <c r="J90" t="e">
        <f t="shared" si="40"/>
        <v>#N/A</v>
      </c>
      <c r="K90" t="e">
        <f t="shared" si="41"/>
        <v>#N/A</v>
      </c>
      <c r="L90" t="e">
        <f t="shared" si="42"/>
        <v>#N/A</v>
      </c>
      <c r="M90" t="e">
        <f t="shared" si="43"/>
        <v>#N/A</v>
      </c>
    </row>
    <row r="91" spans="1:13" ht="25.5">
      <c r="A91" s="2" t="s">
        <v>32</v>
      </c>
      <c r="B91" s="25" t="s">
        <v>351</v>
      </c>
      <c r="C91" t="e">
        <f t="shared" si="33"/>
        <v>#N/A</v>
      </c>
      <c r="D91" t="e">
        <f t="shared" si="34"/>
        <v>#N/A</v>
      </c>
      <c r="E91" t="e">
        <f t="shared" si="35"/>
        <v>#N/A</v>
      </c>
      <c r="F91" t="e">
        <f t="shared" si="36"/>
        <v>#N/A</v>
      </c>
      <c r="G91" t="e">
        <f t="shared" si="37"/>
        <v>#N/A</v>
      </c>
      <c r="H91" t="e">
        <f t="shared" si="38"/>
        <v>#N/A</v>
      </c>
      <c r="I91" t="e">
        <f t="shared" si="39"/>
        <v>#N/A</v>
      </c>
      <c r="J91" t="e">
        <f t="shared" si="40"/>
        <v>#N/A</v>
      </c>
      <c r="K91" t="e">
        <f t="shared" si="41"/>
        <v>#N/A</v>
      </c>
      <c r="L91" t="e">
        <f t="shared" si="42"/>
        <v>#N/A</v>
      </c>
      <c r="M91" t="e">
        <f t="shared" si="43"/>
        <v>#N/A</v>
      </c>
    </row>
    <row r="92" spans="1:13" ht="25.5">
      <c r="A92" s="2" t="s">
        <v>32</v>
      </c>
      <c r="B92" s="25" t="s">
        <v>352</v>
      </c>
      <c r="C92" t="e">
        <f t="shared" si="33"/>
        <v>#N/A</v>
      </c>
      <c r="D92" t="e">
        <f t="shared" si="34"/>
        <v>#N/A</v>
      </c>
      <c r="E92" t="e">
        <f t="shared" si="35"/>
        <v>#N/A</v>
      </c>
      <c r="F92" t="e">
        <f t="shared" si="36"/>
        <v>#N/A</v>
      </c>
      <c r="G92" t="e">
        <f t="shared" si="37"/>
        <v>#N/A</v>
      </c>
      <c r="H92" t="e">
        <f t="shared" si="38"/>
        <v>#N/A</v>
      </c>
      <c r="I92" t="e">
        <f t="shared" si="39"/>
        <v>#N/A</v>
      </c>
      <c r="J92" t="e">
        <f t="shared" si="40"/>
        <v>#N/A</v>
      </c>
      <c r="K92" t="e">
        <f t="shared" si="41"/>
        <v>#N/A</v>
      </c>
      <c r="L92" t="e">
        <f t="shared" si="42"/>
        <v>#N/A</v>
      </c>
      <c r="M92" t="e">
        <f t="shared" si="43"/>
        <v>#N/A</v>
      </c>
    </row>
    <row r="93" spans="1:13" ht="25.5">
      <c r="A93" s="2" t="s">
        <v>44</v>
      </c>
      <c r="B93" s="25" t="s">
        <v>353</v>
      </c>
      <c r="C93" t="e">
        <f t="shared" si="33"/>
        <v>#N/A</v>
      </c>
      <c r="D93" t="e">
        <f t="shared" si="34"/>
        <v>#N/A</v>
      </c>
      <c r="E93" t="e">
        <f t="shared" si="35"/>
        <v>#N/A</v>
      </c>
      <c r="F93" t="e">
        <f t="shared" si="36"/>
        <v>#N/A</v>
      </c>
      <c r="G93" t="e">
        <f t="shared" si="37"/>
        <v>#N/A</v>
      </c>
      <c r="H93" t="e">
        <f t="shared" si="38"/>
        <v>#N/A</v>
      </c>
      <c r="I93" t="e">
        <f t="shared" si="39"/>
        <v>#N/A</v>
      </c>
      <c r="J93" t="e">
        <f t="shared" si="40"/>
        <v>#N/A</v>
      </c>
      <c r="K93" t="e">
        <f t="shared" si="41"/>
        <v>#N/A</v>
      </c>
      <c r="L93" t="e">
        <f t="shared" si="42"/>
        <v>#N/A</v>
      </c>
      <c r="M93" t="e">
        <f t="shared" si="43"/>
        <v>#N/A</v>
      </c>
    </row>
    <row r="94" spans="1:13">
      <c r="A94" s="2" t="s">
        <v>32</v>
      </c>
      <c r="B94" s="25" t="s">
        <v>354</v>
      </c>
      <c r="C94" t="e">
        <f t="shared" si="33"/>
        <v>#N/A</v>
      </c>
      <c r="D94" t="e">
        <f t="shared" si="34"/>
        <v>#N/A</v>
      </c>
      <c r="E94" t="e">
        <f t="shared" si="35"/>
        <v>#N/A</v>
      </c>
      <c r="F94" t="e">
        <f t="shared" si="36"/>
        <v>#N/A</v>
      </c>
      <c r="G94" t="e">
        <f t="shared" si="37"/>
        <v>#N/A</v>
      </c>
      <c r="H94" t="e">
        <f t="shared" si="38"/>
        <v>#N/A</v>
      </c>
      <c r="I94" t="e">
        <f t="shared" si="39"/>
        <v>#N/A</v>
      </c>
      <c r="J94" t="e">
        <f t="shared" si="40"/>
        <v>#N/A</v>
      </c>
      <c r="K94" t="e">
        <f t="shared" si="41"/>
        <v>#N/A</v>
      </c>
      <c r="L94" t="e">
        <f t="shared" si="42"/>
        <v>#N/A</v>
      </c>
      <c r="M94" t="e">
        <f t="shared" si="43"/>
        <v>#N/A</v>
      </c>
    </row>
    <row r="95" spans="1:13">
      <c r="A95" s="2" t="s">
        <v>44</v>
      </c>
      <c r="B95" s="25" t="s">
        <v>299</v>
      </c>
      <c r="C95">
        <f t="shared" si="33"/>
        <v>2</v>
      </c>
      <c r="D95">
        <f t="shared" si="34"/>
        <v>1</v>
      </c>
      <c r="E95">
        <f t="shared" si="35"/>
        <v>3</v>
      </c>
      <c r="F95">
        <f t="shared" si="36"/>
        <v>1</v>
      </c>
      <c r="G95">
        <f t="shared" si="37"/>
        <v>0</v>
      </c>
      <c r="H95">
        <f t="shared" si="38"/>
        <v>0</v>
      </c>
      <c r="I95">
        <f t="shared" si="39"/>
        <v>0</v>
      </c>
      <c r="J95">
        <f t="shared" si="40"/>
        <v>0</v>
      </c>
      <c r="K95">
        <f t="shared" si="41"/>
        <v>0</v>
      </c>
      <c r="L95">
        <f t="shared" si="42"/>
        <v>0</v>
      </c>
      <c r="M95">
        <f t="shared" si="43"/>
        <v>0</v>
      </c>
    </row>
    <row r="96" spans="1:13">
      <c r="A96" s="2" t="s">
        <v>82</v>
      </c>
      <c r="B96" s="25" t="s">
        <v>294</v>
      </c>
      <c r="C96">
        <f t="shared" si="33"/>
        <v>2</v>
      </c>
      <c r="D96">
        <f t="shared" si="34"/>
        <v>0</v>
      </c>
      <c r="E96">
        <f t="shared" si="35"/>
        <v>2</v>
      </c>
      <c r="F96">
        <f t="shared" si="36"/>
        <v>0</v>
      </c>
      <c r="G96">
        <f t="shared" si="37"/>
        <v>0</v>
      </c>
      <c r="H96">
        <f t="shared" si="38"/>
        <v>0</v>
      </c>
      <c r="I96">
        <f t="shared" si="39"/>
        <v>0</v>
      </c>
      <c r="J96">
        <f t="shared" si="40"/>
        <v>0</v>
      </c>
      <c r="K96">
        <f t="shared" si="41"/>
        <v>0</v>
      </c>
      <c r="L96">
        <f t="shared" si="42"/>
        <v>0</v>
      </c>
      <c r="M96">
        <f t="shared" si="43"/>
        <v>0</v>
      </c>
    </row>
    <row r="97" spans="1:13" ht="25.5">
      <c r="A97" s="2" t="s">
        <v>65</v>
      </c>
      <c r="B97" s="25" t="s">
        <v>355</v>
      </c>
      <c r="C97">
        <f t="shared" si="33"/>
        <v>1</v>
      </c>
      <c r="D97">
        <f t="shared" si="34"/>
        <v>0</v>
      </c>
      <c r="E97">
        <f t="shared" si="35"/>
        <v>1</v>
      </c>
      <c r="F97">
        <f t="shared" si="36"/>
        <v>0</v>
      </c>
      <c r="G97">
        <f t="shared" si="37"/>
        <v>0</v>
      </c>
      <c r="H97">
        <f t="shared" si="38"/>
        <v>0</v>
      </c>
      <c r="I97">
        <f t="shared" si="39"/>
        <v>1</v>
      </c>
      <c r="J97">
        <f t="shared" si="40"/>
        <v>0</v>
      </c>
      <c r="K97">
        <f t="shared" si="41"/>
        <v>0</v>
      </c>
      <c r="L97">
        <f t="shared" si="42"/>
        <v>0</v>
      </c>
      <c r="M97">
        <f t="shared" si="43"/>
        <v>0</v>
      </c>
    </row>
    <row r="98" spans="1:13" ht="25.5">
      <c r="A98" s="2" t="s">
        <v>82</v>
      </c>
      <c r="B98" s="25" t="s">
        <v>306</v>
      </c>
      <c r="C98">
        <f t="shared" si="33"/>
        <v>1</v>
      </c>
      <c r="D98">
        <f t="shared" si="34"/>
        <v>0</v>
      </c>
      <c r="E98">
        <f t="shared" si="35"/>
        <v>1</v>
      </c>
      <c r="F98">
        <f t="shared" si="36"/>
        <v>0</v>
      </c>
      <c r="G98">
        <f t="shared" si="37"/>
        <v>0</v>
      </c>
      <c r="H98">
        <f t="shared" si="38"/>
        <v>0</v>
      </c>
      <c r="I98">
        <f t="shared" si="39"/>
        <v>0</v>
      </c>
      <c r="J98">
        <f t="shared" si="40"/>
        <v>0</v>
      </c>
      <c r="K98">
        <f t="shared" si="41"/>
        <v>0</v>
      </c>
      <c r="L98">
        <f t="shared" si="42"/>
        <v>0</v>
      </c>
      <c r="M98">
        <f t="shared" si="43"/>
        <v>0</v>
      </c>
    </row>
    <row r="99" spans="1:13">
      <c r="A99" s="2" t="s">
        <v>44</v>
      </c>
      <c r="B99" s="25" t="s">
        <v>356</v>
      </c>
      <c r="C99" t="e">
        <f t="shared" si="33"/>
        <v>#N/A</v>
      </c>
      <c r="D99" t="e">
        <f t="shared" si="34"/>
        <v>#N/A</v>
      </c>
      <c r="E99" t="e">
        <f t="shared" si="35"/>
        <v>#N/A</v>
      </c>
      <c r="F99" t="e">
        <f t="shared" si="36"/>
        <v>#N/A</v>
      </c>
      <c r="G99" t="e">
        <f t="shared" si="37"/>
        <v>#N/A</v>
      </c>
      <c r="H99" t="e">
        <f t="shared" si="38"/>
        <v>#N/A</v>
      </c>
      <c r="I99" t="e">
        <f t="shared" si="39"/>
        <v>#N/A</v>
      </c>
      <c r="J99" t="e">
        <f t="shared" si="40"/>
        <v>#N/A</v>
      </c>
      <c r="K99" t="e">
        <f t="shared" si="41"/>
        <v>#N/A</v>
      </c>
      <c r="L99" t="e">
        <f t="shared" si="42"/>
        <v>#N/A</v>
      </c>
      <c r="M99" t="e">
        <f t="shared" si="43"/>
        <v>#N/A</v>
      </c>
    </row>
    <row r="100" spans="1:13" ht="25.5">
      <c r="A100" s="2" t="s">
        <v>32</v>
      </c>
      <c r="B100" s="25" t="s">
        <v>357</v>
      </c>
      <c r="C100" t="e">
        <f t="shared" si="33"/>
        <v>#N/A</v>
      </c>
      <c r="D100" t="e">
        <f t="shared" si="34"/>
        <v>#N/A</v>
      </c>
      <c r="E100" t="e">
        <f t="shared" si="35"/>
        <v>#N/A</v>
      </c>
      <c r="F100" t="e">
        <f t="shared" si="36"/>
        <v>#N/A</v>
      </c>
      <c r="G100" t="e">
        <f t="shared" si="37"/>
        <v>#N/A</v>
      </c>
      <c r="H100" t="e">
        <f t="shared" si="38"/>
        <v>#N/A</v>
      </c>
      <c r="I100" t="e">
        <f t="shared" si="39"/>
        <v>#N/A</v>
      </c>
      <c r="J100" t="e">
        <f t="shared" si="40"/>
        <v>#N/A</v>
      </c>
      <c r="K100" t="e">
        <f t="shared" si="41"/>
        <v>#N/A</v>
      </c>
      <c r="L100" t="e">
        <f t="shared" si="42"/>
        <v>#N/A</v>
      </c>
      <c r="M100" t="e">
        <f t="shared" si="43"/>
        <v>#N/A</v>
      </c>
    </row>
    <row r="101" spans="1:13" ht="25.5">
      <c r="A101" s="2" t="s">
        <v>32</v>
      </c>
      <c r="B101" s="25" t="s">
        <v>358</v>
      </c>
      <c r="C101" t="e">
        <f t="shared" si="33"/>
        <v>#N/A</v>
      </c>
      <c r="D101" t="e">
        <f t="shared" si="34"/>
        <v>#N/A</v>
      </c>
      <c r="E101" t="e">
        <f t="shared" si="35"/>
        <v>#N/A</v>
      </c>
      <c r="F101" t="e">
        <f t="shared" si="36"/>
        <v>#N/A</v>
      </c>
      <c r="G101" t="e">
        <f t="shared" si="37"/>
        <v>#N/A</v>
      </c>
      <c r="H101" t="e">
        <f t="shared" si="38"/>
        <v>#N/A</v>
      </c>
      <c r="I101" t="e">
        <f t="shared" si="39"/>
        <v>#N/A</v>
      </c>
      <c r="J101" t="e">
        <f t="shared" si="40"/>
        <v>#N/A</v>
      </c>
      <c r="K101" t="e">
        <f t="shared" si="41"/>
        <v>#N/A</v>
      </c>
      <c r="L101" t="e">
        <f t="shared" si="42"/>
        <v>#N/A</v>
      </c>
      <c r="M101" t="e">
        <f t="shared" si="43"/>
        <v>#N/A</v>
      </c>
    </row>
    <row r="102" spans="1:13">
      <c r="A102" s="2" t="s">
        <v>31</v>
      </c>
      <c r="B102" s="25" t="s">
        <v>359</v>
      </c>
      <c r="C102" t="e">
        <f t="shared" si="33"/>
        <v>#N/A</v>
      </c>
      <c r="D102" t="e">
        <f t="shared" si="34"/>
        <v>#N/A</v>
      </c>
      <c r="E102" t="e">
        <f t="shared" si="35"/>
        <v>#N/A</v>
      </c>
      <c r="F102" t="e">
        <f t="shared" si="36"/>
        <v>#N/A</v>
      </c>
      <c r="G102" t="e">
        <f t="shared" si="37"/>
        <v>#N/A</v>
      </c>
      <c r="H102" t="e">
        <f t="shared" si="38"/>
        <v>#N/A</v>
      </c>
      <c r="I102" t="e">
        <f t="shared" si="39"/>
        <v>#N/A</v>
      </c>
      <c r="J102" t="e">
        <f t="shared" si="40"/>
        <v>#N/A</v>
      </c>
      <c r="K102" t="e">
        <f t="shared" si="41"/>
        <v>#N/A</v>
      </c>
      <c r="L102" t="e">
        <f t="shared" si="42"/>
        <v>#N/A</v>
      </c>
      <c r="M102" t="e">
        <f t="shared" si="43"/>
        <v>#N/A</v>
      </c>
    </row>
    <row r="103" spans="1:13">
      <c r="A103" s="2"/>
      <c r="B103" s="25"/>
    </row>
    <row r="104" spans="1:13">
      <c r="A104" s="2"/>
      <c r="B104" s="25"/>
    </row>
    <row r="105" spans="1:13">
      <c r="A105" s="2"/>
      <c r="B105" s="25"/>
    </row>
    <row r="106" spans="1:13">
      <c r="A106" s="2"/>
      <c r="B106" s="25"/>
    </row>
    <row r="107" spans="1:13">
      <c r="A107" s="2"/>
      <c r="B107" s="25"/>
    </row>
    <row r="108" spans="1:13">
      <c r="A108" s="2"/>
      <c r="B108" s="25"/>
    </row>
    <row r="109" spans="1:13">
      <c r="A109" s="2"/>
      <c r="B109" s="59"/>
    </row>
    <row r="110" spans="1:13">
      <c r="A110" s="2"/>
      <c r="B110" s="25"/>
    </row>
    <row r="111" spans="1:13" ht="23.25">
      <c r="A111" s="19" t="s">
        <v>313</v>
      </c>
      <c r="B111" s="25"/>
    </row>
    <row r="112" spans="1:13">
      <c r="A112" s="13" t="s">
        <v>4</v>
      </c>
      <c r="B112" s="25" t="s">
        <v>6</v>
      </c>
      <c r="C112" t="s">
        <v>315</v>
      </c>
      <c r="D112" t="s">
        <v>316</v>
      </c>
      <c r="E112" t="s">
        <v>318</v>
      </c>
      <c r="F112" t="s">
        <v>319</v>
      </c>
      <c r="G112" t="s">
        <v>372</v>
      </c>
      <c r="H112" t="s">
        <v>322</v>
      </c>
      <c r="I112" t="s">
        <v>373</v>
      </c>
      <c r="J112" t="s">
        <v>374</v>
      </c>
    </row>
    <row r="113" spans="1:10" ht="25.5">
      <c r="A113" s="2" t="s">
        <v>58</v>
      </c>
      <c r="B113" s="25" t="s">
        <v>368</v>
      </c>
      <c r="C113" t="e">
        <f>VLOOKUP(B113,$BG$4:$BR$16,3,FALSE)</f>
        <v>#N/A</v>
      </c>
      <c r="D113" t="e">
        <f t="shared" ref="D113:D118" si="44">VLOOKUP(B113,$BG$4:$BR$6,4,FALSE)</f>
        <v>#N/A</v>
      </c>
      <c r="E113" t="e">
        <f t="shared" ref="E113:E118" si="45">VLOOKUP(B113,$BG$4:$BR$6,6,FALSE)</f>
        <v>#N/A</v>
      </c>
      <c r="F113" t="e">
        <f t="shared" ref="F113:F118" si="46">VLOOKUP(B113,$BG$4:$BR$6,7,FALSE)</f>
        <v>#N/A</v>
      </c>
      <c r="G113" t="e">
        <f t="shared" ref="G113:G118" si="47">VLOOKUP(B113,$BG$4:$BR$6,9,FALSE)</f>
        <v>#N/A</v>
      </c>
      <c r="H113" t="e">
        <f t="shared" ref="H113:H118" si="48">VLOOKUP(B113,$BG$4:$BR$6,10,FALSE)</f>
        <v>#N/A</v>
      </c>
      <c r="I113" t="e">
        <f t="shared" ref="I113:I118" si="49">VLOOKUP(B113,$BG$4:$BR$6,11,FALSE)</f>
        <v>#N/A</v>
      </c>
      <c r="J113" t="e">
        <f t="shared" ref="J113:J118" si="50">VLOOKUP(B113,$BG$4:$BR$6,12,FALSE)</f>
        <v>#N/A</v>
      </c>
    </row>
    <row r="114" spans="1:10">
      <c r="A114" s="2" t="s">
        <v>58</v>
      </c>
      <c r="B114" s="25" t="s">
        <v>323</v>
      </c>
      <c r="C114">
        <f>VLOOKUP(B114,$BG$4:$BR$6,3,FALSE)</f>
        <v>3</v>
      </c>
      <c r="D114">
        <f t="shared" si="44"/>
        <v>3</v>
      </c>
      <c r="E114">
        <f t="shared" si="45"/>
        <v>2</v>
      </c>
      <c r="F114">
        <f t="shared" si="46"/>
        <v>3</v>
      </c>
      <c r="G114">
        <f t="shared" si="47"/>
        <v>9</v>
      </c>
      <c r="H114">
        <f t="shared" si="48"/>
        <v>0</v>
      </c>
      <c r="I114">
        <f t="shared" si="49"/>
        <v>0</v>
      </c>
      <c r="J114">
        <f t="shared" si="50"/>
        <v>0</v>
      </c>
    </row>
    <row r="115" spans="1:10">
      <c r="A115" s="2" t="s">
        <v>58</v>
      </c>
      <c r="B115" s="25" t="s">
        <v>369</v>
      </c>
      <c r="C115" t="e">
        <f>VLOOKUP(B115,$BG$4:$BR$6,3,FALSE)</f>
        <v>#N/A</v>
      </c>
      <c r="D115" t="e">
        <f t="shared" si="44"/>
        <v>#N/A</v>
      </c>
      <c r="E115" t="e">
        <f t="shared" si="45"/>
        <v>#N/A</v>
      </c>
      <c r="F115" t="e">
        <f t="shared" si="46"/>
        <v>#N/A</v>
      </c>
      <c r="G115" t="e">
        <f t="shared" si="47"/>
        <v>#N/A</v>
      </c>
      <c r="H115" t="e">
        <f t="shared" si="48"/>
        <v>#N/A</v>
      </c>
      <c r="I115" t="e">
        <f t="shared" si="49"/>
        <v>#N/A</v>
      </c>
      <c r="J115" t="e">
        <f t="shared" si="50"/>
        <v>#N/A</v>
      </c>
    </row>
    <row r="116" spans="1:10" ht="25.5">
      <c r="A116" s="2" t="s">
        <v>33</v>
      </c>
      <c r="B116" s="25" t="s">
        <v>370</v>
      </c>
      <c r="C116" t="e">
        <f>VLOOKUP(B116,$BG$4:$BR$6,3,FALSE)</f>
        <v>#N/A</v>
      </c>
      <c r="D116" t="e">
        <f t="shared" si="44"/>
        <v>#N/A</v>
      </c>
      <c r="E116" t="e">
        <f t="shared" si="45"/>
        <v>#N/A</v>
      </c>
      <c r="F116" t="e">
        <f t="shared" si="46"/>
        <v>#N/A</v>
      </c>
      <c r="G116" t="e">
        <f t="shared" si="47"/>
        <v>#N/A</v>
      </c>
      <c r="H116" t="e">
        <f t="shared" si="48"/>
        <v>#N/A</v>
      </c>
      <c r="I116" t="e">
        <f t="shared" si="49"/>
        <v>#N/A</v>
      </c>
      <c r="J116" t="e">
        <f t="shared" si="50"/>
        <v>#N/A</v>
      </c>
    </row>
    <row r="117" spans="1:10">
      <c r="A117" s="2" t="s">
        <v>33</v>
      </c>
      <c r="B117" s="25" t="s">
        <v>324</v>
      </c>
      <c r="C117">
        <f>VLOOKUP(B117,$BG$4:$BR$6,3,FALSE)</f>
        <v>0</v>
      </c>
      <c r="D117">
        <f t="shared" si="44"/>
        <v>0</v>
      </c>
      <c r="E117">
        <f t="shared" si="45"/>
        <v>0</v>
      </c>
      <c r="F117">
        <f t="shared" si="46"/>
        <v>0</v>
      </c>
      <c r="G117">
        <f t="shared" si="47"/>
        <v>0</v>
      </c>
      <c r="H117">
        <f t="shared" si="48"/>
        <v>4</v>
      </c>
      <c r="I117">
        <f t="shared" si="49"/>
        <v>138</v>
      </c>
      <c r="J117">
        <f t="shared" si="50"/>
        <v>34.5</v>
      </c>
    </row>
    <row r="118" spans="1:10" ht="25.5">
      <c r="A118" s="2" t="s">
        <v>33</v>
      </c>
      <c r="B118" s="25" t="s">
        <v>325</v>
      </c>
      <c r="C118" t="e">
        <f>VLOOKUP(B118,$BG$4:$BR$6,3,FALSE)</f>
        <v>#N/A</v>
      </c>
      <c r="D118" t="e">
        <f t="shared" si="44"/>
        <v>#N/A</v>
      </c>
      <c r="E118" t="e">
        <f t="shared" si="45"/>
        <v>#N/A</v>
      </c>
      <c r="F118" t="e">
        <f t="shared" si="46"/>
        <v>#N/A</v>
      </c>
      <c r="G118" t="e">
        <f t="shared" si="47"/>
        <v>#N/A</v>
      </c>
      <c r="H118" t="e">
        <f t="shared" si="48"/>
        <v>#N/A</v>
      </c>
      <c r="I118" t="e">
        <f t="shared" si="49"/>
        <v>#N/A</v>
      </c>
      <c r="J118" t="e">
        <f t="shared" si="50"/>
        <v>#N/A</v>
      </c>
    </row>
    <row r="119" spans="1:10">
      <c r="A119" s="2"/>
      <c r="B119" s="25"/>
    </row>
    <row r="120" spans="1:10">
      <c r="A120" s="2"/>
      <c r="B120" s="25"/>
    </row>
    <row r="121" spans="1:10">
      <c r="A121" s="2"/>
      <c r="B121" s="25"/>
    </row>
    <row r="122" spans="1:10">
      <c r="A122" s="2"/>
      <c r="B122" s="25"/>
    </row>
    <row r="123" spans="1:10">
      <c r="A123" s="2"/>
      <c r="B123" s="25"/>
    </row>
    <row r="124" spans="1:10">
      <c r="A124" s="2"/>
      <c r="B124" s="25"/>
    </row>
    <row r="125" spans="1:10">
      <c r="A125" s="2"/>
      <c r="B125" s="25"/>
    </row>
    <row r="126" spans="1:10">
      <c r="A126" s="2"/>
      <c r="B126" s="25"/>
    </row>
    <row r="127" spans="1:10">
      <c r="A127" s="2"/>
      <c r="B127" s="25"/>
    </row>
    <row r="128" spans="1:10">
      <c r="A128" s="2"/>
      <c r="B128" s="25"/>
    </row>
    <row r="129" spans="1:2">
      <c r="A129" s="2"/>
      <c r="B129" s="25"/>
    </row>
    <row r="130" spans="1:2">
      <c r="A130" s="2"/>
      <c r="B130" s="25"/>
    </row>
    <row r="131" spans="1:2">
      <c r="A131" s="2"/>
      <c r="B131" s="25"/>
    </row>
    <row r="132" spans="1:2">
      <c r="A132" s="2"/>
      <c r="B132" s="25"/>
    </row>
  </sheetData>
  <mergeCells count="16">
    <mergeCell ref="BP2:BR2"/>
    <mergeCell ref="AR2:AV2"/>
    <mergeCell ref="AW2:BA2"/>
    <mergeCell ref="BB2:BE2"/>
    <mergeCell ref="BG2:BH2"/>
    <mergeCell ref="BI2:BO2"/>
    <mergeCell ref="AA2:AB2"/>
    <mergeCell ref="AC2:AF2"/>
    <mergeCell ref="AG2:AJ2"/>
    <mergeCell ref="AK2:AN2"/>
    <mergeCell ref="AP2:AQ2"/>
    <mergeCell ref="O12:P12"/>
    <mergeCell ref="Q12:T12"/>
    <mergeCell ref="U12:X12"/>
    <mergeCell ref="O2:P2"/>
    <mergeCell ref="Q2:Y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C625D-9900-4BC4-B45F-93B28BBE7711}">
  <dimension ref="A1:BR132"/>
  <sheetViews>
    <sheetView workbookViewId="0">
      <selection activeCell="J19" sqref="J19"/>
    </sheetView>
  </sheetViews>
  <sheetFormatPr defaultColWidth="11" defaultRowHeight="15.75"/>
  <cols>
    <col min="1" max="1" width="15.625" bestFit="1" customWidth="1"/>
    <col min="9" max="9" width="13" bestFit="1" customWidth="1"/>
    <col min="15" max="15" width="33.875" bestFit="1" customWidth="1"/>
  </cols>
  <sheetData>
    <row r="1" spans="1:70" ht="36">
      <c r="A1" s="18" t="s">
        <v>17</v>
      </c>
      <c r="O1" s="16" t="s">
        <v>361</v>
      </c>
      <c r="AA1" s="16" t="s">
        <v>360</v>
      </c>
      <c r="AP1" s="17" t="s">
        <v>362</v>
      </c>
      <c r="BG1" s="15" t="s">
        <v>371</v>
      </c>
    </row>
    <row r="2" spans="1:70">
      <c r="A2" t="s">
        <v>4</v>
      </c>
      <c r="B2" s="25" t="s">
        <v>6</v>
      </c>
      <c r="C2" s="25" t="s">
        <v>8</v>
      </c>
      <c r="D2" s="25" t="s">
        <v>9</v>
      </c>
      <c r="E2" s="25" t="s">
        <v>10</v>
      </c>
      <c r="F2" s="25" t="s">
        <v>11</v>
      </c>
      <c r="G2" s="25" t="s">
        <v>12</v>
      </c>
      <c r="H2" s="25" t="s">
        <v>3</v>
      </c>
      <c r="I2" s="25" t="s">
        <v>14</v>
      </c>
      <c r="J2" s="25" t="s">
        <v>326</v>
      </c>
      <c r="K2" s="25" t="s">
        <v>282</v>
      </c>
      <c r="L2" s="25" t="s">
        <v>280</v>
      </c>
      <c r="M2" s="25" t="s">
        <v>281</v>
      </c>
      <c r="O2" s="64"/>
      <c r="P2" s="64"/>
      <c r="Q2" s="64" t="s">
        <v>17</v>
      </c>
      <c r="R2" s="64"/>
      <c r="S2" s="64"/>
      <c r="T2" s="64"/>
      <c r="U2" s="64"/>
      <c r="V2" s="64"/>
      <c r="W2" s="64"/>
      <c r="X2" s="64"/>
      <c r="Y2" s="64"/>
      <c r="AA2" s="64"/>
      <c r="AB2" s="64"/>
      <c r="AC2" s="64" t="s">
        <v>250</v>
      </c>
      <c r="AD2" s="64"/>
      <c r="AE2" s="64"/>
      <c r="AF2" s="64"/>
      <c r="AG2" s="64" t="s">
        <v>258</v>
      </c>
      <c r="AH2" s="64"/>
      <c r="AI2" s="64"/>
      <c r="AJ2" s="64"/>
      <c r="AK2" s="64" t="s">
        <v>259</v>
      </c>
      <c r="AL2" s="64"/>
      <c r="AM2" s="64"/>
      <c r="AN2" s="64"/>
      <c r="AP2" s="64"/>
      <c r="AQ2" s="64"/>
      <c r="AR2" s="64" t="s">
        <v>283</v>
      </c>
      <c r="AS2" s="64"/>
      <c r="AT2" s="64"/>
      <c r="AU2" s="64"/>
      <c r="AV2" s="64"/>
      <c r="AW2" s="64" t="s">
        <v>284</v>
      </c>
      <c r="AX2" s="64"/>
      <c r="AY2" s="64"/>
      <c r="AZ2" s="64"/>
      <c r="BA2" s="64"/>
      <c r="BB2" s="64" t="s">
        <v>285</v>
      </c>
      <c r="BC2" s="64"/>
      <c r="BD2" s="64"/>
      <c r="BE2" s="64"/>
      <c r="BG2" s="64"/>
      <c r="BH2" s="64"/>
      <c r="BI2" s="64" t="s">
        <v>313</v>
      </c>
      <c r="BJ2" s="64"/>
      <c r="BK2" s="64"/>
      <c r="BL2" s="64"/>
      <c r="BM2" s="64"/>
      <c r="BN2" s="64"/>
      <c r="BO2" s="64"/>
      <c r="BP2" s="64" t="s">
        <v>314</v>
      </c>
      <c r="BQ2" s="64"/>
      <c r="BR2" s="64"/>
    </row>
    <row r="3" spans="1:70">
      <c r="A3" s="2" t="s">
        <v>5</v>
      </c>
      <c r="B3" s="25" t="s">
        <v>0</v>
      </c>
      <c r="C3" s="2">
        <f t="shared" ref="C3:C8" si="0">VLOOKUP(B3,$O$4:$Y$12,3,FALSE)</f>
        <v>19</v>
      </c>
      <c r="D3" s="2">
        <f t="shared" ref="D3:D8" si="1">VLOOKUP(B3,$O$4:$Y$12,4,FALSE)</f>
        <v>33</v>
      </c>
      <c r="E3" s="2">
        <f t="shared" ref="E3:E8" si="2">VLOOKUP(B3,$O$4:$Y$12,5,FALSE)</f>
        <v>57.6</v>
      </c>
      <c r="F3" s="2">
        <f t="shared" ref="F3:F8" si="3">VLOOKUP(B3,$O$4:$Y$12,6,FALSE)</f>
        <v>240</v>
      </c>
      <c r="G3" s="2">
        <f t="shared" ref="G3:G8" si="4">VLOOKUP(B3,$O$4:$Y$12,7,FALSE)</f>
        <v>7.3</v>
      </c>
      <c r="H3" s="2">
        <f t="shared" ref="H3:H8" si="5">VLOOKUP(B3,$O$4:$Y$12,9,FALSE)</f>
        <v>2</v>
      </c>
      <c r="I3" s="2">
        <f t="shared" ref="I3:I8" si="6">VLOOKUP(B3,$O$4:$Y$12,10,FALSE)</f>
        <v>1</v>
      </c>
      <c r="J3" s="2">
        <f t="shared" ref="J3:J8" si="7">VLOOKUP(B3,$O$4:$Y$12,11,FALSE)</f>
        <v>132.6</v>
      </c>
      <c r="K3" s="2">
        <f t="shared" ref="K3:K8" si="8">VLOOKUP(B3,$AA$4:$AN$36,3,FALSE)</f>
        <v>7</v>
      </c>
      <c r="L3" s="2">
        <f t="shared" ref="L3:L8" si="9">VLOOKUP(B3,$AA$4:$AN$36,4,FALSE)</f>
        <v>-36</v>
      </c>
      <c r="M3" s="2">
        <f t="shared" ref="M3:M8" si="10">VLOOKUP(B3,$AA$4:$AN$36,6,FALSE)</f>
        <v>0</v>
      </c>
      <c r="O3" s="35" t="s">
        <v>6</v>
      </c>
      <c r="P3" s="35" t="s">
        <v>7</v>
      </c>
      <c r="Q3" s="35" t="s">
        <v>8</v>
      </c>
      <c r="R3" s="35" t="s">
        <v>9</v>
      </c>
      <c r="S3" s="35" t="s">
        <v>10</v>
      </c>
      <c r="T3" s="35" t="s">
        <v>11</v>
      </c>
      <c r="U3" s="35" t="s">
        <v>12</v>
      </c>
      <c r="V3" s="35" t="s">
        <v>13</v>
      </c>
      <c r="W3" s="35" t="s">
        <v>3</v>
      </c>
      <c r="X3" s="35" t="s">
        <v>14</v>
      </c>
      <c r="Y3" s="35" t="s">
        <v>15</v>
      </c>
      <c r="AA3" s="37" t="s">
        <v>6</v>
      </c>
      <c r="AB3" s="37" t="s">
        <v>7</v>
      </c>
      <c r="AC3" s="37" t="s">
        <v>9</v>
      </c>
      <c r="AD3" s="37" t="s">
        <v>11</v>
      </c>
      <c r="AE3" s="37" t="s">
        <v>260</v>
      </c>
      <c r="AF3" s="37" t="s">
        <v>3</v>
      </c>
      <c r="AG3" s="37" t="s">
        <v>261</v>
      </c>
      <c r="AH3" s="37" t="s">
        <v>11</v>
      </c>
      <c r="AI3" s="37" t="s">
        <v>260</v>
      </c>
      <c r="AJ3" s="37" t="s">
        <v>3</v>
      </c>
      <c r="AK3" s="37" t="s">
        <v>262</v>
      </c>
      <c r="AL3" s="37" t="s">
        <v>11</v>
      </c>
      <c r="AM3" s="37" t="s">
        <v>260</v>
      </c>
      <c r="AN3" s="37" t="s">
        <v>3</v>
      </c>
      <c r="AP3" s="39" t="s">
        <v>6</v>
      </c>
      <c r="AQ3" s="39" t="s">
        <v>7</v>
      </c>
      <c r="AR3" s="39" t="s">
        <v>286</v>
      </c>
      <c r="AS3" s="39" t="s">
        <v>287</v>
      </c>
      <c r="AT3" s="39" t="s">
        <v>288</v>
      </c>
      <c r="AU3" s="39" t="s">
        <v>289</v>
      </c>
      <c r="AV3" s="39" t="s">
        <v>290</v>
      </c>
      <c r="AW3" s="39" t="s">
        <v>14</v>
      </c>
      <c r="AX3" s="39" t="s">
        <v>11</v>
      </c>
      <c r="AY3" s="39" t="s">
        <v>260</v>
      </c>
      <c r="AZ3" s="39" t="s">
        <v>3</v>
      </c>
      <c r="BA3" s="39" t="s">
        <v>291</v>
      </c>
      <c r="BB3" s="39" t="s">
        <v>24</v>
      </c>
      <c r="BC3" s="39" t="s">
        <v>11</v>
      </c>
      <c r="BD3" s="39" t="s">
        <v>3</v>
      </c>
      <c r="BE3" s="39" t="s">
        <v>292</v>
      </c>
      <c r="BG3" s="41" t="s">
        <v>6</v>
      </c>
      <c r="BH3" s="41" t="s">
        <v>7</v>
      </c>
      <c r="BI3" s="41" t="s">
        <v>315</v>
      </c>
      <c r="BJ3" s="41" t="s">
        <v>316</v>
      </c>
      <c r="BK3" s="41" t="s">
        <v>317</v>
      </c>
      <c r="BL3" s="41" t="s">
        <v>318</v>
      </c>
      <c r="BM3" s="41" t="s">
        <v>319</v>
      </c>
      <c r="BN3" s="41" t="s">
        <v>320</v>
      </c>
      <c r="BO3" s="41" t="s">
        <v>321</v>
      </c>
      <c r="BP3" s="41" t="s">
        <v>322</v>
      </c>
      <c r="BQ3" s="41" t="s">
        <v>11</v>
      </c>
      <c r="BR3" s="41" t="s">
        <v>260</v>
      </c>
    </row>
    <row r="4" spans="1:70" ht="30">
      <c r="A4" s="2" t="s">
        <v>5</v>
      </c>
      <c r="B4" s="25" t="s">
        <v>1</v>
      </c>
      <c r="C4" s="2" t="e">
        <f t="shared" si="0"/>
        <v>#N/A</v>
      </c>
      <c r="D4" s="2" t="e">
        <f t="shared" si="1"/>
        <v>#N/A</v>
      </c>
      <c r="E4" s="2" t="e">
        <f t="shared" si="2"/>
        <v>#N/A</v>
      </c>
      <c r="F4" s="2" t="e">
        <f t="shared" si="3"/>
        <v>#N/A</v>
      </c>
      <c r="G4" s="2" t="e">
        <f t="shared" si="4"/>
        <v>#N/A</v>
      </c>
      <c r="H4" s="2" t="e">
        <f t="shared" si="5"/>
        <v>#N/A</v>
      </c>
      <c r="I4" s="2" t="e">
        <f t="shared" si="6"/>
        <v>#N/A</v>
      </c>
      <c r="J4" s="2" t="e">
        <f t="shared" si="7"/>
        <v>#N/A</v>
      </c>
      <c r="K4" s="2" t="e">
        <f t="shared" si="8"/>
        <v>#N/A</v>
      </c>
      <c r="L4" s="2" t="e">
        <f t="shared" si="9"/>
        <v>#N/A</v>
      </c>
      <c r="M4" s="2" t="e">
        <f t="shared" si="10"/>
        <v>#N/A</v>
      </c>
      <c r="O4" s="35" t="s">
        <v>0</v>
      </c>
      <c r="P4" s="36" t="s">
        <v>16</v>
      </c>
      <c r="Q4" s="36">
        <v>19</v>
      </c>
      <c r="R4" s="36">
        <v>33</v>
      </c>
      <c r="S4" s="36">
        <v>57.6</v>
      </c>
      <c r="T4" s="36">
        <v>240</v>
      </c>
      <c r="U4" s="36">
        <v>7.3</v>
      </c>
      <c r="V4" s="36">
        <v>7.1</v>
      </c>
      <c r="W4" s="36">
        <v>2</v>
      </c>
      <c r="X4" s="36">
        <v>1</v>
      </c>
      <c r="Y4" s="36">
        <v>132.6</v>
      </c>
      <c r="AA4" s="37" t="s">
        <v>251</v>
      </c>
      <c r="AB4" s="38" t="s">
        <v>16</v>
      </c>
      <c r="AC4" s="38">
        <v>14</v>
      </c>
      <c r="AD4" s="38">
        <v>48</v>
      </c>
      <c r="AE4" s="38">
        <v>3.4</v>
      </c>
      <c r="AF4" s="38">
        <v>0</v>
      </c>
      <c r="AG4" s="38"/>
      <c r="AH4" s="38"/>
      <c r="AI4" s="38"/>
      <c r="AJ4" s="38"/>
      <c r="AK4" s="38">
        <v>14</v>
      </c>
      <c r="AL4" s="38">
        <v>48</v>
      </c>
      <c r="AM4" s="38">
        <v>3.4</v>
      </c>
      <c r="AN4" s="38">
        <v>0</v>
      </c>
      <c r="AP4" s="39" t="s">
        <v>296</v>
      </c>
      <c r="AQ4" s="40" t="s">
        <v>16</v>
      </c>
      <c r="AR4" s="40">
        <v>7</v>
      </c>
      <c r="AS4" s="40">
        <v>2</v>
      </c>
      <c r="AT4" s="40">
        <v>9</v>
      </c>
      <c r="AU4" s="40">
        <v>1</v>
      </c>
      <c r="AV4" s="40">
        <v>0</v>
      </c>
      <c r="AW4" s="40"/>
      <c r="AX4" s="40"/>
      <c r="AY4" s="40"/>
      <c r="AZ4" s="40"/>
      <c r="BA4" s="40">
        <v>2</v>
      </c>
      <c r="BB4" s="40"/>
      <c r="BC4" s="40"/>
      <c r="BD4" s="40"/>
      <c r="BE4" s="40"/>
      <c r="BG4" s="41" t="s">
        <v>323</v>
      </c>
      <c r="BH4" s="42" t="s">
        <v>16</v>
      </c>
      <c r="BI4" s="42">
        <v>3</v>
      </c>
      <c r="BJ4" s="42">
        <v>3</v>
      </c>
      <c r="BK4" s="42">
        <v>100</v>
      </c>
      <c r="BL4" s="42">
        <v>2</v>
      </c>
      <c r="BM4" s="42">
        <v>2</v>
      </c>
      <c r="BN4" s="42">
        <v>100</v>
      </c>
      <c r="BO4" s="42">
        <v>9</v>
      </c>
      <c r="BP4" s="42"/>
      <c r="BQ4" s="42"/>
      <c r="BR4" s="42"/>
    </row>
    <row r="5" spans="1:70" ht="30">
      <c r="A5" s="2" t="s">
        <v>5</v>
      </c>
      <c r="B5" s="25" t="s">
        <v>246</v>
      </c>
      <c r="C5" s="2" t="e">
        <f t="shared" si="0"/>
        <v>#N/A</v>
      </c>
      <c r="D5" s="2" t="e">
        <f t="shared" si="1"/>
        <v>#N/A</v>
      </c>
      <c r="E5" s="2" t="e">
        <f t="shared" si="2"/>
        <v>#N/A</v>
      </c>
      <c r="F5" s="2" t="e">
        <f t="shared" si="3"/>
        <v>#N/A</v>
      </c>
      <c r="G5" s="2" t="e">
        <f t="shared" si="4"/>
        <v>#N/A</v>
      </c>
      <c r="H5" s="2" t="e">
        <f t="shared" si="5"/>
        <v>#N/A</v>
      </c>
      <c r="I5" s="2" t="e">
        <f t="shared" si="6"/>
        <v>#N/A</v>
      </c>
      <c r="J5" s="2" t="e">
        <f t="shared" si="7"/>
        <v>#N/A</v>
      </c>
      <c r="K5" s="2" t="e">
        <f t="shared" si="8"/>
        <v>#N/A</v>
      </c>
      <c r="L5" s="2" t="e">
        <f t="shared" si="9"/>
        <v>#N/A</v>
      </c>
      <c r="M5" s="2" t="e">
        <f t="shared" si="10"/>
        <v>#N/A</v>
      </c>
      <c r="O5" s="25"/>
      <c r="P5" s="2"/>
      <c r="Q5" s="2"/>
      <c r="R5" s="2"/>
      <c r="S5" s="2"/>
      <c r="T5" s="2"/>
      <c r="U5" s="2"/>
      <c r="V5" s="2"/>
      <c r="W5" s="2"/>
      <c r="X5" s="2"/>
      <c r="Y5" s="2"/>
      <c r="AA5" s="37" t="s">
        <v>255</v>
      </c>
      <c r="AB5" s="38" t="s">
        <v>16</v>
      </c>
      <c r="AC5" s="38">
        <v>13</v>
      </c>
      <c r="AD5" s="38">
        <v>66</v>
      </c>
      <c r="AE5" s="38">
        <v>5.0999999999999996</v>
      </c>
      <c r="AF5" s="38">
        <v>1</v>
      </c>
      <c r="AG5" s="38">
        <v>3</v>
      </c>
      <c r="AH5" s="38">
        <v>55</v>
      </c>
      <c r="AI5" s="38">
        <v>18.3</v>
      </c>
      <c r="AJ5" s="38">
        <v>1</v>
      </c>
      <c r="AK5" s="38">
        <v>16</v>
      </c>
      <c r="AL5" s="38">
        <v>121</v>
      </c>
      <c r="AM5" s="38">
        <v>7.6</v>
      </c>
      <c r="AN5" s="38">
        <v>2</v>
      </c>
      <c r="AP5" s="39" t="s">
        <v>293</v>
      </c>
      <c r="AQ5" s="40" t="s">
        <v>16</v>
      </c>
      <c r="AR5" s="40">
        <v>3</v>
      </c>
      <c r="AS5" s="40">
        <v>2</v>
      </c>
      <c r="AT5" s="40">
        <v>5</v>
      </c>
      <c r="AU5" s="40">
        <v>0</v>
      </c>
      <c r="AV5" s="40">
        <v>0</v>
      </c>
      <c r="AW5" s="40">
        <v>1</v>
      </c>
      <c r="AX5" s="40">
        <v>0</v>
      </c>
      <c r="AY5" s="40">
        <v>0</v>
      </c>
      <c r="AZ5" s="40">
        <v>0</v>
      </c>
      <c r="BA5" s="40">
        <v>2</v>
      </c>
      <c r="BB5" s="40"/>
      <c r="BC5" s="40"/>
      <c r="BD5" s="40"/>
      <c r="BE5" s="40"/>
      <c r="BG5" s="41" t="s">
        <v>324</v>
      </c>
      <c r="BH5" s="42" t="s">
        <v>16</v>
      </c>
      <c r="BI5" s="42"/>
      <c r="BJ5" s="42"/>
      <c r="BK5" s="42"/>
      <c r="BL5" s="42"/>
      <c r="BM5" s="42"/>
      <c r="BN5" s="42"/>
      <c r="BO5" s="42"/>
      <c r="BP5" s="42">
        <v>6</v>
      </c>
      <c r="BQ5" s="42">
        <v>246</v>
      </c>
      <c r="BR5" s="42">
        <v>41</v>
      </c>
    </row>
    <row r="6" spans="1:70" ht="30">
      <c r="A6" s="2" t="s">
        <v>5</v>
      </c>
      <c r="B6" s="25" t="s">
        <v>247</v>
      </c>
      <c r="C6" s="2" t="e">
        <f t="shared" si="0"/>
        <v>#N/A</v>
      </c>
      <c r="D6" s="2" t="e">
        <f t="shared" si="1"/>
        <v>#N/A</v>
      </c>
      <c r="E6" s="2" t="e">
        <f t="shared" si="2"/>
        <v>#N/A</v>
      </c>
      <c r="F6" s="2" t="e">
        <f t="shared" si="3"/>
        <v>#N/A</v>
      </c>
      <c r="G6" s="2" t="e">
        <f t="shared" si="4"/>
        <v>#N/A</v>
      </c>
      <c r="H6" s="2" t="e">
        <f t="shared" si="5"/>
        <v>#N/A</v>
      </c>
      <c r="I6" s="2" t="e">
        <f t="shared" si="6"/>
        <v>#N/A</v>
      </c>
      <c r="J6" s="2" t="e">
        <f t="shared" si="7"/>
        <v>#N/A</v>
      </c>
      <c r="K6" s="2" t="e">
        <f t="shared" si="8"/>
        <v>#N/A</v>
      </c>
      <c r="L6" s="2" t="e">
        <f t="shared" si="9"/>
        <v>#N/A</v>
      </c>
      <c r="M6" s="2" t="e">
        <f t="shared" si="10"/>
        <v>#N/A</v>
      </c>
      <c r="O6" s="25"/>
      <c r="P6" s="2"/>
      <c r="Q6" s="2"/>
      <c r="R6" s="2"/>
      <c r="S6" s="2"/>
      <c r="T6" s="2"/>
      <c r="U6" s="2"/>
      <c r="V6" s="2"/>
      <c r="W6" s="2"/>
      <c r="X6" s="2"/>
      <c r="Y6" s="2"/>
      <c r="AA6" s="37" t="s">
        <v>0</v>
      </c>
      <c r="AB6" s="38" t="s">
        <v>16</v>
      </c>
      <c r="AC6" s="38">
        <v>7</v>
      </c>
      <c r="AD6" s="38">
        <v>-36</v>
      </c>
      <c r="AE6" s="38">
        <v>-5.0999999999999996</v>
      </c>
      <c r="AF6" s="38">
        <v>0</v>
      </c>
      <c r="AG6" s="38"/>
      <c r="AH6" s="38"/>
      <c r="AI6" s="38"/>
      <c r="AJ6" s="38"/>
      <c r="AK6" s="38">
        <v>7</v>
      </c>
      <c r="AL6" s="38">
        <v>-36</v>
      </c>
      <c r="AM6" s="38">
        <v>-5.0999999999999996</v>
      </c>
      <c r="AN6" s="38">
        <v>0</v>
      </c>
      <c r="AP6" s="39" t="s">
        <v>308</v>
      </c>
      <c r="AQ6" s="40" t="s">
        <v>16</v>
      </c>
      <c r="AR6" s="40">
        <v>4</v>
      </c>
      <c r="AS6" s="40">
        <v>1</v>
      </c>
      <c r="AT6" s="40">
        <v>5</v>
      </c>
      <c r="AU6" s="40">
        <v>0</v>
      </c>
      <c r="AV6" s="40">
        <v>0</v>
      </c>
      <c r="AW6" s="40"/>
      <c r="AX6" s="40"/>
      <c r="AY6" s="40"/>
      <c r="AZ6" s="40"/>
      <c r="BA6" s="40"/>
      <c r="BB6" s="40"/>
      <c r="BC6" s="40"/>
      <c r="BD6" s="40"/>
      <c r="BE6" s="40"/>
      <c r="BG6" s="25"/>
      <c r="BH6" s="2"/>
      <c r="BI6" s="14"/>
      <c r="BJ6" s="14"/>
      <c r="BK6" s="14"/>
      <c r="BL6" s="14"/>
      <c r="BM6" s="14"/>
      <c r="BN6" s="14"/>
      <c r="BO6" s="14"/>
      <c r="BP6" s="2"/>
      <c r="BQ6" s="2"/>
      <c r="BR6" s="2"/>
    </row>
    <row r="7" spans="1:70" ht="30">
      <c r="A7" s="2" t="s">
        <v>5</v>
      </c>
      <c r="B7" s="25" t="s">
        <v>248</v>
      </c>
      <c r="C7" s="2" t="e">
        <f t="shared" si="0"/>
        <v>#N/A</v>
      </c>
      <c r="D7" s="2" t="e">
        <f t="shared" si="1"/>
        <v>#N/A</v>
      </c>
      <c r="E7" s="2" t="e">
        <f t="shared" si="2"/>
        <v>#N/A</v>
      </c>
      <c r="F7" s="2" t="e">
        <f t="shared" si="3"/>
        <v>#N/A</v>
      </c>
      <c r="G7" s="2" t="e">
        <f t="shared" si="4"/>
        <v>#N/A</v>
      </c>
      <c r="H7" s="2" t="e">
        <f t="shared" si="5"/>
        <v>#N/A</v>
      </c>
      <c r="I7" s="2" t="e">
        <f t="shared" si="6"/>
        <v>#N/A</v>
      </c>
      <c r="J7" s="2" t="e">
        <f t="shared" si="7"/>
        <v>#N/A</v>
      </c>
      <c r="K7" s="2" t="e">
        <f t="shared" si="8"/>
        <v>#N/A</v>
      </c>
      <c r="L7" s="2" t="e">
        <f t="shared" si="9"/>
        <v>#N/A</v>
      </c>
      <c r="M7" s="2" t="e">
        <f t="shared" si="10"/>
        <v>#N/A</v>
      </c>
      <c r="AA7" s="37" t="s">
        <v>263</v>
      </c>
      <c r="AB7" s="38" t="s">
        <v>16</v>
      </c>
      <c r="AC7" s="38">
        <v>2</v>
      </c>
      <c r="AD7" s="38">
        <v>1</v>
      </c>
      <c r="AE7" s="38">
        <v>0.5</v>
      </c>
      <c r="AF7" s="38">
        <v>0</v>
      </c>
      <c r="AG7" s="38">
        <v>4</v>
      </c>
      <c r="AH7" s="38">
        <v>67</v>
      </c>
      <c r="AI7" s="38">
        <v>16.8</v>
      </c>
      <c r="AJ7" s="38">
        <v>0</v>
      </c>
      <c r="AK7" s="38">
        <v>6</v>
      </c>
      <c r="AL7" s="38">
        <v>68</v>
      </c>
      <c r="AM7" s="38">
        <v>11.3</v>
      </c>
      <c r="AN7" s="38">
        <v>0</v>
      </c>
      <c r="AP7" s="39" t="s">
        <v>295</v>
      </c>
      <c r="AQ7" s="40" t="s">
        <v>16</v>
      </c>
      <c r="AR7" s="40">
        <v>4</v>
      </c>
      <c r="AS7" s="40">
        <v>1</v>
      </c>
      <c r="AT7" s="40">
        <v>5</v>
      </c>
      <c r="AU7" s="40">
        <v>1</v>
      </c>
      <c r="AV7" s="40">
        <v>0</v>
      </c>
      <c r="AW7" s="40"/>
      <c r="AX7" s="40"/>
      <c r="AY7" s="40"/>
      <c r="AZ7" s="40"/>
      <c r="BA7" s="40">
        <v>1</v>
      </c>
      <c r="BB7" s="40"/>
      <c r="BC7" s="40"/>
      <c r="BD7" s="40"/>
      <c r="BE7" s="40"/>
    </row>
    <row r="8" spans="1:70" ht="30">
      <c r="A8" s="2" t="s">
        <v>5</v>
      </c>
      <c r="B8" s="25" t="s">
        <v>249</v>
      </c>
      <c r="C8" s="2" t="e">
        <f t="shared" si="0"/>
        <v>#N/A</v>
      </c>
      <c r="D8" s="2" t="e">
        <f t="shared" si="1"/>
        <v>#N/A</v>
      </c>
      <c r="E8" s="2" t="e">
        <f t="shared" si="2"/>
        <v>#N/A</v>
      </c>
      <c r="F8" s="2" t="e">
        <f t="shared" si="3"/>
        <v>#N/A</v>
      </c>
      <c r="G8" s="2" t="e">
        <f t="shared" si="4"/>
        <v>#N/A</v>
      </c>
      <c r="H8" s="2" t="e">
        <f t="shared" si="5"/>
        <v>#N/A</v>
      </c>
      <c r="I8" s="2" t="e">
        <f t="shared" si="6"/>
        <v>#N/A</v>
      </c>
      <c r="J8" s="2" t="e">
        <f t="shared" si="7"/>
        <v>#N/A</v>
      </c>
      <c r="K8" s="2" t="e">
        <f t="shared" si="8"/>
        <v>#N/A</v>
      </c>
      <c r="L8" s="2" t="e">
        <f t="shared" si="9"/>
        <v>#N/A</v>
      </c>
      <c r="M8" s="2" t="e">
        <f t="shared" si="10"/>
        <v>#N/A</v>
      </c>
      <c r="AA8" s="37" t="s">
        <v>264</v>
      </c>
      <c r="AB8" s="38" t="s">
        <v>16</v>
      </c>
      <c r="AC8" s="38"/>
      <c r="AD8" s="38"/>
      <c r="AE8" s="38"/>
      <c r="AF8" s="38"/>
      <c r="AG8" s="38">
        <v>5</v>
      </c>
      <c r="AH8" s="38">
        <v>49</v>
      </c>
      <c r="AI8" s="38">
        <v>9.8000000000000007</v>
      </c>
      <c r="AJ8" s="38">
        <v>0</v>
      </c>
      <c r="AK8" s="38">
        <v>5</v>
      </c>
      <c r="AL8" s="38">
        <v>49</v>
      </c>
      <c r="AM8" s="38">
        <v>9.8000000000000007</v>
      </c>
      <c r="AN8" s="38">
        <v>0</v>
      </c>
      <c r="AP8" s="39" t="s">
        <v>298</v>
      </c>
      <c r="AQ8" s="40" t="s">
        <v>16</v>
      </c>
      <c r="AR8" s="40">
        <v>4</v>
      </c>
      <c r="AS8" s="40">
        <v>1</v>
      </c>
      <c r="AT8" s="40">
        <v>5</v>
      </c>
      <c r="AU8" s="40">
        <v>0</v>
      </c>
      <c r="AV8" s="40">
        <v>0</v>
      </c>
      <c r="AW8" s="40"/>
      <c r="AX8" s="40"/>
      <c r="AY8" s="40"/>
      <c r="AZ8" s="40"/>
      <c r="BA8" s="40">
        <v>1</v>
      </c>
      <c r="BB8" s="40"/>
      <c r="BC8" s="40"/>
      <c r="BD8" s="40"/>
      <c r="BE8" s="40"/>
    </row>
    <row r="9" spans="1:70" ht="30">
      <c r="A9" s="2"/>
      <c r="B9" s="25"/>
      <c r="P9" s="25"/>
      <c r="Q9" s="2"/>
      <c r="R9" s="2"/>
      <c r="S9" s="2"/>
      <c r="T9" s="2"/>
      <c r="U9" s="2"/>
      <c r="V9" s="2"/>
      <c r="W9" s="2"/>
      <c r="X9" s="2"/>
      <c r="AA9" s="37" t="s">
        <v>2</v>
      </c>
      <c r="AB9" s="38" t="s">
        <v>16</v>
      </c>
      <c r="AC9" s="38"/>
      <c r="AD9" s="38"/>
      <c r="AE9" s="38"/>
      <c r="AF9" s="38"/>
      <c r="AG9" s="38">
        <v>5</v>
      </c>
      <c r="AH9" s="38">
        <v>23</v>
      </c>
      <c r="AI9" s="38">
        <v>4.5999999999999996</v>
      </c>
      <c r="AJ9" s="38">
        <v>0</v>
      </c>
      <c r="AK9" s="38">
        <v>5</v>
      </c>
      <c r="AL9" s="38">
        <v>23</v>
      </c>
      <c r="AM9" s="38">
        <v>4.5999999999999996</v>
      </c>
      <c r="AN9" s="38">
        <v>0</v>
      </c>
      <c r="AP9" s="39" t="s">
        <v>304</v>
      </c>
      <c r="AQ9" s="40" t="s">
        <v>16</v>
      </c>
      <c r="AR9" s="40">
        <v>2</v>
      </c>
      <c r="AS9" s="40">
        <v>1</v>
      </c>
      <c r="AT9" s="40">
        <v>3</v>
      </c>
      <c r="AU9" s="40">
        <v>0</v>
      </c>
      <c r="AV9" s="40">
        <v>0</v>
      </c>
      <c r="AW9" s="40"/>
      <c r="AX9" s="40"/>
      <c r="AY9" s="40"/>
      <c r="AZ9" s="40"/>
      <c r="BA9" s="40">
        <v>1</v>
      </c>
      <c r="BB9" s="40"/>
      <c r="BC9" s="40"/>
      <c r="BD9" s="40"/>
      <c r="BE9" s="40"/>
    </row>
    <row r="10" spans="1:70" ht="31.5">
      <c r="A10" s="21" t="s">
        <v>250</v>
      </c>
      <c r="B10" s="62"/>
      <c r="P10" s="59"/>
      <c r="Q10" s="2"/>
      <c r="R10" s="2"/>
      <c r="S10" s="2"/>
      <c r="T10" s="2"/>
      <c r="U10" s="2"/>
      <c r="V10" s="2"/>
      <c r="W10" s="2"/>
      <c r="X10" s="2"/>
      <c r="AA10" s="60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P10" s="60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</row>
    <row r="11" spans="1:70" ht="30">
      <c r="A11" s="13" t="s">
        <v>4</v>
      </c>
      <c r="B11" s="62" t="s">
        <v>6</v>
      </c>
      <c r="C11" t="s">
        <v>266</v>
      </c>
      <c r="D11" t="s">
        <v>11</v>
      </c>
      <c r="E11" t="s">
        <v>260</v>
      </c>
      <c r="F11" t="s">
        <v>3</v>
      </c>
      <c r="G11" t="s">
        <v>277</v>
      </c>
      <c r="H11" t="s">
        <v>279</v>
      </c>
      <c r="I11" t="s">
        <v>278</v>
      </c>
      <c r="O11" s="16"/>
      <c r="P11" s="25"/>
      <c r="Q11" s="2"/>
      <c r="R11" s="2"/>
      <c r="S11" s="2"/>
      <c r="T11" s="2"/>
      <c r="U11" s="2"/>
      <c r="V11" s="2"/>
      <c r="W11" s="2"/>
      <c r="X11" s="2"/>
      <c r="AA11" s="37" t="s">
        <v>265</v>
      </c>
      <c r="AB11" s="38" t="s">
        <v>16</v>
      </c>
      <c r="AC11" s="38"/>
      <c r="AD11" s="38"/>
      <c r="AE11" s="38"/>
      <c r="AF11" s="38"/>
      <c r="AG11" s="38">
        <v>2</v>
      </c>
      <c r="AH11" s="38">
        <v>16</v>
      </c>
      <c r="AI11" s="38">
        <v>8</v>
      </c>
      <c r="AJ11" s="38">
        <v>1</v>
      </c>
      <c r="AK11" s="38">
        <v>2</v>
      </c>
      <c r="AL11" s="38">
        <v>16</v>
      </c>
      <c r="AM11" s="38">
        <v>8</v>
      </c>
      <c r="AN11" s="38">
        <v>1</v>
      </c>
      <c r="AP11" s="39" t="s">
        <v>302</v>
      </c>
      <c r="AQ11" s="40" t="s">
        <v>16</v>
      </c>
      <c r="AR11" s="40">
        <v>2</v>
      </c>
      <c r="AS11" s="40">
        <v>1</v>
      </c>
      <c r="AT11" s="40">
        <v>3</v>
      </c>
      <c r="AU11" s="40">
        <v>0</v>
      </c>
      <c r="AV11" s="40">
        <v>0</v>
      </c>
      <c r="AW11" s="40"/>
      <c r="AX11" s="40"/>
      <c r="AY11" s="40"/>
      <c r="AZ11" s="40"/>
      <c r="BA11" s="40"/>
      <c r="BB11" s="40"/>
      <c r="BC11" s="40"/>
      <c r="BD11" s="40"/>
      <c r="BE11" s="40"/>
    </row>
    <row r="12" spans="1:70" ht="30">
      <c r="A12" s="2" t="s">
        <v>25</v>
      </c>
      <c r="B12" s="62" t="s">
        <v>251</v>
      </c>
      <c r="C12">
        <f t="shared" ref="C12:C19" si="11">VLOOKUP(B12,$AA$4:$AN$36,3,FALSE)</f>
        <v>14</v>
      </c>
      <c r="D12">
        <f t="shared" ref="D12:D18" si="12">VLOOKUP(B12,$AA$4:$AN$36,4,FALSE)</f>
        <v>48</v>
      </c>
      <c r="E12">
        <f t="shared" ref="E12:E18" si="13">VLOOKUP(B12,$AA$4:$AN$36,5,FALSE)</f>
        <v>3.4</v>
      </c>
      <c r="F12">
        <f t="shared" ref="F12:F18" si="14">VLOOKUP(B12,$AA$4:$AN$36,6,FALSE)</f>
        <v>0</v>
      </c>
      <c r="G12">
        <f t="shared" ref="G12:G18" si="15">VLOOKUP(B12,$AA$4:$AN$36,7,FALSE)</f>
        <v>0</v>
      </c>
      <c r="H12">
        <f t="shared" ref="H12:H18" si="16">VLOOKUP(B12,$AA$4:$AN$36,8,FALSE)</f>
        <v>0</v>
      </c>
      <c r="I12">
        <f t="shared" ref="I12:I18" si="17">VLOOKUP(B12,$AA$4:$AN$36,10,FALSE)</f>
        <v>0</v>
      </c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37" t="s">
        <v>389</v>
      </c>
      <c r="AB12" s="38" t="s">
        <v>16</v>
      </c>
      <c r="AC12" s="38"/>
      <c r="AD12" s="38"/>
      <c r="AE12" s="38"/>
      <c r="AF12" s="38"/>
      <c r="AG12" s="38">
        <v>1</v>
      </c>
      <c r="AH12" s="38">
        <v>27</v>
      </c>
      <c r="AI12" s="38">
        <v>27</v>
      </c>
      <c r="AJ12" s="38">
        <v>0</v>
      </c>
      <c r="AK12" s="38">
        <v>1</v>
      </c>
      <c r="AL12" s="38">
        <v>27</v>
      </c>
      <c r="AM12" s="38">
        <v>27</v>
      </c>
      <c r="AN12" s="38">
        <v>0</v>
      </c>
      <c r="AP12" s="39" t="s">
        <v>300</v>
      </c>
      <c r="AQ12" s="40" t="s">
        <v>16</v>
      </c>
      <c r="AR12" s="40">
        <v>2</v>
      </c>
      <c r="AS12" s="40">
        <v>0</v>
      </c>
      <c r="AT12" s="40">
        <v>2</v>
      </c>
      <c r="AU12" s="40">
        <v>0</v>
      </c>
      <c r="AV12" s="40">
        <v>0</v>
      </c>
      <c r="AW12" s="40"/>
      <c r="AX12" s="40"/>
      <c r="AY12" s="40"/>
      <c r="AZ12" s="40"/>
      <c r="BA12" s="40"/>
      <c r="BB12" s="40"/>
      <c r="BC12" s="40"/>
      <c r="BD12" s="40"/>
      <c r="BE12" s="40"/>
    </row>
    <row r="13" spans="1:70" ht="30">
      <c r="A13" s="2" t="s">
        <v>25</v>
      </c>
      <c r="B13" s="62" t="s">
        <v>252</v>
      </c>
      <c r="C13" t="e">
        <f t="shared" si="11"/>
        <v>#N/A</v>
      </c>
      <c r="D13" t="e">
        <f t="shared" si="12"/>
        <v>#N/A</v>
      </c>
      <c r="E13" t="e">
        <f t="shared" si="13"/>
        <v>#N/A</v>
      </c>
      <c r="F13" t="e">
        <f t="shared" si="14"/>
        <v>#N/A</v>
      </c>
      <c r="G13" t="e">
        <f t="shared" si="15"/>
        <v>#N/A</v>
      </c>
      <c r="H13" t="e">
        <f t="shared" si="16"/>
        <v>#N/A</v>
      </c>
      <c r="I13" t="e">
        <f t="shared" si="17"/>
        <v>#N/A</v>
      </c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P13" s="39" t="s">
        <v>334</v>
      </c>
      <c r="AQ13" s="40" t="s">
        <v>16</v>
      </c>
      <c r="AR13" s="40">
        <v>1</v>
      </c>
      <c r="AS13" s="40">
        <v>1</v>
      </c>
      <c r="AT13" s="40">
        <v>2</v>
      </c>
      <c r="AU13" s="40">
        <v>0</v>
      </c>
      <c r="AV13" s="40">
        <v>0</v>
      </c>
      <c r="AW13" s="40"/>
      <c r="AX13" s="40"/>
      <c r="AY13" s="40"/>
      <c r="AZ13" s="40"/>
      <c r="BA13" s="40"/>
      <c r="BB13" s="40"/>
      <c r="BC13" s="40"/>
      <c r="BD13" s="40"/>
      <c r="BE13" s="40"/>
    </row>
    <row r="14" spans="1:70" ht="30">
      <c r="A14" s="2" t="s">
        <v>25</v>
      </c>
      <c r="B14" s="62" t="s">
        <v>253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2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P14" s="39" t="s">
        <v>309</v>
      </c>
      <c r="AQ14" s="40" t="s">
        <v>16</v>
      </c>
      <c r="AR14" s="40">
        <v>1</v>
      </c>
      <c r="AS14" s="40">
        <v>1</v>
      </c>
      <c r="AT14" s="40">
        <v>2</v>
      </c>
      <c r="AU14" s="40">
        <v>0</v>
      </c>
      <c r="AV14" s="40">
        <v>0</v>
      </c>
      <c r="AW14" s="40"/>
      <c r="AX14" s="40"/>
      <c r="AY14" s="40"/>
      <c r="AZ14" s="40"/>
      <c r="BA14" s="40"/>
      <c r="BB14" s="40"/>
      <c r="BC14" s="40"/>
      <c r="BD14" s="40"/>
      <c r="BE14" s="40"/>
    </row>
    <row r="15" spans="1:70" ht="30">
      <c r="A15" s="2" t="s">
        <v>25</v>
      </c>
      <c r="B15" s="62" t="s">
        <v>254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2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P15" s="39" t="s">
        <v>305</v>
      </c>
      <c r="AQ15" s="40" t="s">
        <v>16</v>
      </c>
      <c r="AR15" s="40">
        <v>1</v>
      </c>
      <c r="AS15" s="40">
        <v>1</v>
      </c>
      <c r="AT15" s="40">
        <v>2</v>
      </c>
      <c r="AU15" s="40">
        <v>1.5</v>
      </c>
      <c r="AV15" s="40">
        <v>0</v>
      </c>
      <c r="AW15" s="40"/>
      <c r="AX15" s="40"/>
      <c r="AY15" s="40"/>
      <c r="AZ15" s="40"/>
      <c r="BA15" s="40"/>
      <c r="BB15" s="40"/>
      <c r="BC15" s="40"/>
      <c r="BD15" s="40"/>
      <c r="BE15" s="40"/>
    </row>
    <row r="16" spans="1:70" ht="30">
      <c r="A16" s="2" t="s">
        <v>25</v>
      </c>
      <c r="B16" s="62" t="s">
        <v>255</v>
      </c>
      <c r="C16">
        <f t="shared" si="11"/>
        <v>13</v>
      </c>
      <c r="D16">
        <f t="shared" si="12"/>
        <v>66</v>
      </c>
      <c r="E16">
        <f t="shared" si="13"/>
        <v>5.0999999999999996</v>
      </c>
      <c r="F16">
        <f t="shared" si="14"/>
        <v>1</v>
      </c>
      <c r="G16">
        <f t="shared" si="15"/>
        <v>3</v>
      </c>
      <c r="H16">
        <f t="shared" si="16"/>
        <v>55</v>
      </c>
      <c r="I16">
        <f t="shared" si="17"/>
        <v>1</v>
      </c>
      <c r="O16" s="25"/>
      <c r="P16" s="2"/>
      <c r="Q16" s="2"/>
      <c r="R16" s="2"/>
      <c r="S16" s="2"/>
      <c r="T16" s="2"/>
      <c r="U16" s="14"/>
      <c r="V16" s="14"/>
      <c r="W16" s="14"/>
      <c r="X16" s="14"/>
      <c r="Y16" s="2"/>
      <c r="Z16" s="2"/>
      <c r="AA16" s="2"/>
      <c r="AB16" s="2"/>
      <c r="AP16" s="39" t="s">
        <v>301</v>
      </c>
      <c r="AQ16" s="40" t="s">
        <v>16</v>
      </c>
      <c r="AR16" s="40">
        <v>1</v>
      </c>
      <c r="AS16" s="40">
        <v>1</v>
      </c>
      <c r="AT16" s="40">
        <v>2</v>
      </c>
      <c r="AU16" s="40">
        <v>0</v>
      </c>
      <c r="AV16" s="40">
        <v>0</v>
      </c>
      <c r="AW16" s="40"/>
      <c r="AX16" s="40"/>
      <c r="AY16" s="40"/>
      <c r="AZ16" s="40"/>
      <c r="BA16" s="40"/>
      <c r="BB16" s="40"/>
      <c r="BC16" s="40"/>
      <c r="BD16" s="40"/>
      <c r="BE16" s="40"/>
    </row>
    <row r="17" spans="1:57" ht="25.5">
      <c r="A17" s="2" t="s">
        <v>25</v>
      </c>
      <c r="B17" s="62" t="s">
        <v>256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2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P17" s="39" t="s">
        <v>299</v>
      </c>
      <c r="AQ17" s="40" t="s">
        <v>16</v>
      </c>
      <c r="AR17" s="40">
        <v>1</v>
      </c>
      <c r="AS17" s="40">
        <v>1</v>
      </c>
      <c r="AT17" s="40">
        <v>2</v>
      </c>
      <c r="AU17" s="40">
        <v>1.5</v>
      </c>
      <c r="AV17" s="40">
        <v>1</v>
      </c>
      <c r="AW17" s="40"/>
      <c r="AX17" s="40"/>
      <c r="AY17" s="40"/>
      <c r="AZ17" s="40"/>
      <c r="BA17" s="40"/>
      <c r="BB17" s="40"/>
      <c r="BC17" s="40"/>
      <c r="BD17" s="40"/>
      <c r="BE17" s="40"/>
    </row>
    <row r="18" spans="1:57" ht="30">
      <c r="A18" s="2" t="s">
        <v>25</v>
      </c>
      <c r="B18" s="62" t="s">
        <v>257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25"/>
      <c r="P18" s="2"/>
      <c r="Q18" s="2"/>
      <c r="R18" s="2"/>
      <c r="S18" s="2"/>
      <c r="T18" s="2"/>
      <c r="U18" s="14"/>
      <c r="V18" s="14"/>
      <c r="W18" s="14"/>
      <c r="X18" s="14"/>
      <c r="Y18" s="2"/>
      <c r="Z18" s="2"/>
      <c r="AA18" s="2"/>
      <c r="AB18" s="2"/>
      <c r="AP18" s="39" t="s">
        <v>303</v>
      </c>
      <c r="AQ18" s="40" t="s">
        <v>16</v>
      </c>
      <c r="AR18" s="40">
        <v>0</v>
      </c>
      <c r="AS18" s="40">
        <v>1</v>
      </c>
      <c r="AT18" s="40">
        <v>1</v>
      </c>
      <c r="AU18" s="40">
        <v>0</v>
      </c>
      <c r="AV18" s="40">
        <v>0</v>
      </c>
      <c r="AW18" s="40"/>
      <c r="AX18" s="40"/>
      <c r="AY18" s="40"/>
      <c r="AZ18" s="40"/>
      <c r="BA18" s="40"/>
      <c r="BB18" s="40"/>
      <c r="BC18" s="40"/>
      <c r="BD18" s="40"/>
      <c r="BE18" s="40"/>
    </row>
    <row r="19" spans="1:57" ht="30">
      <c r="A19" s="2"/>
      <c r="B19" s="25"/>
      <c r="O19" s="25"/>
      <c r="P19" s="2"/>
      <c r="Q19" s="14"/>
      <c r="R19" s="14"/>
      <c r="S19" s="14"/>
      <c r="T19" s="14"/>
      <c r="U19" s="2"/>
      <c r="V19" s="2"/>
      <c r="W19" s="2"/>
      <c r="X19" s="2"/>
      <c r="Y19" s="2"/>
      <c r="Z19" s="2"/>
      <c r="AA19" s="2"/>
      <c r="AB19" s="2"/>
      <c r="AP19" s="39" t="s">
        <v>267</v>
      </c>
      <c r="AQ19" s="40" t="s">
        <v>16</v>
      </c>
      <c r="AR19" s="40">
        <v>1</v>
      </c>
      <c r="AS19" s="40">
        <v>0</v>
      </c>
      <c r="AT19" s="40">
        <v>1</v>
      </c>
      <c r="AU19" s="40">
        <v>0</v>
      </c>
      <c r="AV19" s="40">
        <v>0</v>
      </c>
      <c r="AW19" s="40"/>
      <c r="AX19" s="40"/>
      <c r="AY19" s="40"/>
      <c r="AZ19" s="40"/>
      <c r="BA19" s="40"/>
      <c r="BB19" s="40"/>
      <c r="BC19" s="40"/>
      <c r="BD19" s="40"/>
      <c r="BE19" s="40"/>
    </row>
    <row r="20" spans="1:57" ht="30">
      <c r="A20" s="2"/>
      <c r="B20" s="25"/>
      <c r="O20" s="25"/>
      <c r="P20" s="2"/>
      <c r="Q20" s="14"/>
      <c r="R20" s="14"/>
      <c r="S20" s="14"/>
      <c r="T20" s="14"/>
      <c r="U20" s="2"/>
      <c r="V20" s="2"/>
      <c r="W20" s="2"/>
      <c r="X20" s="2"/>
      <c r="Y20" s="2"/>
      <c r="Z20" s="2"/>
      <c r="AA20" s="2"/>
      <c r="AB20" s="2"/>
      <c r="AP20" s="39" t="s">
        <v>333</v>
      </c>
      <c r="AQ20" s="40" t="s">
        <v>16</v>
      </c>
      <c r="AR20" s="40">
        <v>1</v>
      </c>
      <c r="AS20" s="40">
        <v>0</v>
      </c>
      <c r="AT20" s="40">
        <v>1</v>
      </c>
      <c r="AU20" s="40">
        <v>1</v>
      </c>
      <c r="AV20" s="40">
        <v>0</v>
      </c>
      <c r="AW20" s="40"/>
      <c r="AX20" s="40"/>
      <c r="AY20" s="40"/>
      <c r="AZ20" s="40"/>
      <c r="BA20" s="40"/>
      <c r="BB20" s="40"/>
      <c r="BC20" s="40"/>
      <c r="BD20" s="40"/>
      <c r="BE20" s="40"/>
    </row>
    <row r="21" spans="1:57" ht="30">
      <c r="A21" s="2"/>
      <c r="B21" s="25"/>
      <c r="O21" s="25"/>
      <c r="P21" s="2"/>
      <c r="Q21" s="14"/>
      <c r="R21" s="14"/>
      <c r="S21" s="14"/>
      <c r="T21" s="14"/>
      <c r="U21" s="2"/>
      <c r="V21" s="2"/>
      <c r="W21" s="2"/>
      <c r="X21" s="2"/>
      <c r="Y21" s="2"/>
      <c r="Z21" s="2"/>
      <c r="AA21" s="2"/>
      <c r="AB21" s="2"/>
      <c r="AP21" s="39" t="s">
        <v>310</v>
      </c>
      <c r="AQ21" s="40" t="s">
        <v>16</v>
      </c>
      <c r="AR21" s="40">
        <v>1</v>
      </c>
      <c r="AS21" s="40">
        <v>0</v>
      </c>
      <c r="AT21" s="40">
        <v>1</v>
      </c>
      <c r="AU21" s="40">
        <v>0</v>
      </c>
      <c r="AV21" s="40">
        <v>0</v>
      </c>
      <c r="AW21" s="40"/>
      <c r="AX21" s="40"/>
      <c r="AY21" s="40"/>
      <c r="AZ21" s="40"/>
      <c r="BA21" s="40"/>
      <c r="BB21" s="40"/>
      <c r="BC21" s="40"/>
      <c r="BD21" s="40"/>
      <c r="BE21" s="40"/>
    </row>
    <row r="22" spans="1:57" ht="26.25">
      <c r="A22" s="20" t="s">
        <v>258</v>
      </c>
      <c r="B22" s="25"/>
      <c r="AP22" s="39" t="s">
        <v>275</v>
      </c>
      <c r="AQ22" s="40" t="s">
        <v>16</v>
      </c>
      <c r="AR22" s="40">
        <v>1</v>
      </c>
      <c r="AS22" s="40">
        <v>0</v>
      </c>
      <c r="AT22" s="40">
        <v>1</v>
      </c>
      <c r="AU22" s="40">
        <v>0</v>
      </c>
      <c r="AV22" s="40">
        <v>0</v>
      </c>
      <c r="AW22" s="40"/>
      <c r="AX22" s="40"/>
      <c r="AY22" s="40"/>
      <c r="AZ22" s="40"/>
      <c r="BA22" s="40"/>
      <c r="BB22" s="40"/>
      <c r="BC22" s="40"/>
      <c r="BD22" s="40"/>
      <c r="BE22" s="40"/>
    </row>
    <row r="23" spans="1:57">
      <c r="A23" s="2" t="s">
        <v>4</v>
      </c>
      <c r="B23" s="25" t="s">
        <v>6</v>
      </c>
      <c r="C23" t="s">
        <v>277</v>
      </c>
      <c r="D23" t="s">
        <v>11</v>
      </c>
      <c r="E23" t="s">
        <v>260</v>
      </c>
      <c r="F23" t="s">
        <v>3</v>
      </c>
      <c r="AP23" s="39" t="s">
        <v>254</v>
      </c>
      <c r="AQ23" s="40" t="s">
        <v>16</v>
      </c>
      <c r="AR23" s="40">
        <v>1</v>
      </c>
      <c r="AS23" s="40">
        <v>0</v>
      </c>
      <c r="AT23" s="40">
        <v>1</v>
      </c>
      <c r="AU23" s="40">
        <v>0</v>
      </c>
      <c r="AV23" s="40">
        <v>0</v>
      </c>
      <c r="AW23" s="40"/>
      <c r="AX23" s="40"/>
      <c r="AY23" s="40"/>
      <c r="AZ23" s="40"/>
      <c r="BA23" s="40"/>
      <c r="BB23" s="40"/>
      <c r="BC23" s="40"/>
      <c r="BD23" s="40"/>
      <c r="BE23" s="40"/>
    </row>
    <row r="24" spans="1:57">
      <c r="A24" s="2" t="s">
        <v>27</v>
      </c>
      <c r="B24" s="25" t="s">
        <v>267</v>
      </c>
      <c r="C24" t="e">
        <f t="shared" ref="C24:C44" si="18">VLOOKUP(B24,$AA$4:$AN$36,7,FALSE)</f>
        <v>#N/A</v>
      </c>
      <c r="D24" t="e">
        <f t="shared" ref="D24:D44" si="19">VLOOKUP(B24,$AA$4:$AN$36,8,FALSE)</f>
        <v>#N/A</v>
      </c>
      <c r="E24" t="e">
        <f t="shared" ref="E24:E44" si="20">VLOOKUP(B24,$AA$4:$AN$36,9,FALSE)</f>
        <v>#N/A</v>
      </c>
      <c r="F24" t="e">
        <f t="shared" ref="F24:F44" si="21">VLOOKUP(B24,$AA$4:$AN$36,10,FALSE)</f>
        <v>#N/A</v>
      </c>
      <c r="AP24" s="39" t="s">
        <v>294</v>
      </c>
      <c r="AQ24" s="40" t="s">
        <v>16</v>
      </c>
      <c r="AR24" s="40">
        <v>1</v>
      </c>
      <c r="AS24" s="40">
        <v>0</v>
      </c>
      <c r="AT24" s="40">
        <v>1</v>
      </c>
      <c r="AU24" s="40">
        <v>0</v>
      </c>
      <c r="AV24" s="40">
        <v>0</v>
      </c>
      <c r="AW24" s="40"/>
      <c r="AX24" s="40"/>
      <c r="AY24" s="40"/>
      <c r="AZ24" s="40"/>
      <c r="BA24" s="40"/>
      <c r="BB24" s="40"/>
      <c r="BC24" s="40"/>
      <c r="BD24" s="40"/>
      <c r="BE24" s="40"/>
    </row>
    <row r="25" spans="1:57" ht="30">
      <c r="A25" s="2" t="s">
        <v>27</v>
      </c>
      <c r="B25" s="25" t="s">
        <v>268</v>
      </c>
      <c r="C25" t="e">
        <f t="shared" si="18"/>
        <v>#N/A</v>
      </c>
      <c r="D25" t="e">
        <f t="shared" si="19"/>
        <v>#N/A</v>
      </c>
      <c r="E25" t="e">
        <f t="shared" si="20"/>
        <v>#N/A</v>
      </c>
      <c r="F25" t="e">
        <f t="shared" si="21"/>
        <v>#N/A</v>
      </c>
      <c r="AP25" s="39" t="s">
        <v>306</v>
      </c>
      <c r="AQ25" s="40" t="s">
        <v>16</v>
      </c>
      <c r="AR25" s="40">
        <v>0</v>
      </c>
      <c r="AS25" s="40">
        <v>1</v>
      </c>
      <c r="AT25" s="40">
        <v>1</v>
      </c>
      <c r="AU25" s="40">
        <v>0</v>
      </c>
      <c r="AV25" s="40">
        <v>0</v>
      </c>
      <c r="AW25" s="40"/>
      <c r="AX25" s="40"/>
      <c r="AY25" s="40"/>
      <c r="AZ25" s="40"/>
      <c r="BA25" s="40">
        <v>1</v>
      </c>
      <c r="BB25" s="40"/>
      <c r="BC25" s="40"/>
      <c r="BD25" s="40"/>
      <c r="BE25" s="40"/>
    </row>
    <row r="26" spans="1:57">
      <c r="A26" s="2" t="s">
        <v>27</v>
      </c>
      <c r="B26" s="25" t="s">
        <v>269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25"/>
      <c r="AQ26" s="2"/>
      <c r="AR26" s="2"/>
      <c r="AS26" s="2"/>
      <c r="AT26" s="2"/>
      <c r="AU26" s="2"/>
      <c r="AV26" s="2"/>
      <c r="AW26" s="14"/>
      <c r="AX26" s="14"/>
      <c r="AY26" s="14"/>
      <c r="AZ26" s="14"/>
      <c r="BA26" s="14"/>
      <c r="BB26" s="14"/>
      <c r="BC26" s="14"/>
      <c r="BD26" s="14"/>
      <c r="BE26" s="14"/>
    </row>
    <row r="27" spans="1:57">
      <c r="A27" s="2" t="s">
        <v>27</v>
      </c>
      <c r="B27" s="25" t="s">
        <v>270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2" t="s">
        <v>27</v>
      </c>
      <c r="B28" s="25" t="s">
        <v>271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ht="25.5">
      <c r="A29" s="2" t="s">
        <v>27</v>
      </c>
      <c r="B29" s="25" t="s">
        <v>272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>
      <c r="A30" s="2" t="s">
        <v>27</v>
      </c>
      <c r="B30" s="25" t="s">
        <v>273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</row>
    <row r="31" spans="1:57">
      <c r="A31" s="2" t="s">
        <v>27</v>
      </c>
      <c r="B31" s="25" t="s">
        <v>263</v>
      </c>
      <c r="C31">
        <f t="shared" si="18"/>
        <v>4</v>
      </c>
      <c r="D31">
        <f t="shared" si="19"/>
        <v>67</v>
      </c>
      <c r="E31">
        <f t="shared" si="20"/>
        <v>16.8</v>
      </c>
      <c r="F31">
        <f t="shared" si="21"/>
        <v>0</v>
      </c>
    </row>
    <row r="32" spans="1:57">
      <c r="A32" s="2" t="s">
        <v>27</v>
      </c>
      <c r="B32" s="25" t="s">
        <v>2</v>
      </c>
      <c r="C32">
        <f t="shared" si="18"/>
        <v>5</v>
      </c>
      <c r="D32">
        <f t="shared" si="19"/>
        <v>23</v>
      </c>
      <c r="E32">
        <f t="shared" si="20"/>
        <v>4.5999999999999996</v>
      </c>
      <c r="F32">
        <f t="shared" si="21"/>
        <v>0</v>
      </c>
    </row>
    <row r="33" spans="1:6">
      <c r="A33" s="2" t="s">
        <v>27</v>
      </c>
      <c r="B33" s="25" t="s">
        <v>274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>
      <c r="A34" s="2" t="s">
        <v>27</v>
      </c>
      <c r="B34" s="25" t="s">
        <v>275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ht="25.5">
      <c r="A35" s="2" t="s">
        <v>27</v>
      </c>
      <c r="B35" s="25" t="s">
        <v>276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6">
      <c r="A36" s="2" t="s">
        <v>27</v>
      </c>
      <c r="B36" s="25" t="s">
        <v>264</v>
      </c>
      <c r="C36">
        <f t="shared" si="18"/>
        <v>5</v>
      </c>
      <c r="D36">
        <f t="shared" si="19"/>
        <v>49</v>
      </c>
      <c r="E36">
        <f t="shared" si="20"/>
        <v>9.8000000000000007</v>
      </c>
      <c r="F36">
        <f t="shared" si="21"/>
        <v>0</v>
      </c>
    </row>
    <row r="37" spans="1:6">
      <c r="A37" s="2" t="s">
        <v>29</v>
      </c>
      <c r="B37" s="25" t="s">
        <v>388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>
      <c r="A38" s="2" t="s">
        <v>29</v>
      </c>
      <c r="B38" s="25" t="s">
        <v>389</v>
      </c>
      <c r="C38">
        <f t="shared" si="18"/>
        <v>1</v>
      </c>
      <c r="D38">
        <f t="shared" si="19"/>
        <v>27</v>
      </c>
      <c r="E38">
        <f t="shared" si="20"/>
        <v>27</v>
      </c>
      <c r="F38">
        <f t="shared" si="21"/>
        <v>0</v>
      </c>
    </row>
    <row r="39" spans="1:6">
      <c r="A39" s="2" t="s">
        <v>29</v>
      </c>
      <c r="B39" s="25" t="s">
        <v>390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 ht="25.5">
      <c r="A40" s="2" t="s">
        <v>29</v>
      </c>
      <c r="B40" s="25" t="s">
        <v>391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>
      <c r="A41" s="2" t="s">
        <v>29</v>
      </c>
      <c r="B41" s="25" t="s">
        <v>392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 ht="25.5">
      <c r="A42" s="2" t="s">
        <v>29</v>
      </c>
      <c r="B42" s="25" t="s">
        <v>265</v>
      </c>
      <c r="C42">
        <f t="shared" si="18"/>
        <v>2</v>
      </c>
      <c r="D42">
        <f t="shared" si="19"/>
        <v>16</v>
      </c>
      <c r="E42">
        <f t="shared" si="20"/>
        <v>8</v>
      </c>
      <c r="F42">
        <f t="shared" si="21"/>
        <v>1</v>
      </c>
    </row>
    <row r="43" spans="1:6">
      <c r="A43" s="2" t="s">
        <v>29</v>
      </c>
      <c r="B43" s="25" t="s">
        <v>393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ht="25.5">
      <c r="A44" s="2" t="s">
        <v>29</v>
      </c>
      <c r="B44" s="25" t="s">
        <v>394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2"/>
      <c r="B45" s="25"/>
    </row>
    <row r="46" spans="1:6">
      <c r="A46" s="2"/>
      <c r="B46" s="25"/>
    </row>
    <row r="47" spans="1:6">
      <c r="A47" s="2"/>
      <c r="B47" s="25"/>
    </row>
    <row r="48" spans="1:6">
      <c r="A48" s="2"/>
      <c r="B48" s="25"/>
    </row>
    <row r="49" spans="1:13">
      <c r="A49" s="2"/>
      <c r="B49" s="25"/>
    </row>
    <row r="50" spans="1:13">
      <c r="A50" s="2"/>
      <c r="B50" s="25"/>
    </row>
    <row r="51" spans="1:13" ht="23.25">
      <c r="A51" s="19" t="s">
        <v>327</v>
      </c>
      <c r="B51" s="25"/>
    </row>
    <row r="52" spans="1:13">
      <c r="A52" s="2" t="s">
        <v>4</v>
      </c>
      <c r="B52" s="25" t="s">
        <v>6</v>
      </c>
      <c r="C52" t="s">
        <v>286</v>
      </c>
      <c r="D52" t="s">
        <v>287</v>
      </c>
      <c r="E52" t="s">
        <v>288</v>
      </c>
      <c r="F52" t="s">
        <v>363</v>
      </c>
      <c r="G52" t="s">
        <v>364</v>
      </c>
      <c r="H52" t="s">
        <v>14</v>
      </c>
      <c r="I52" t="s">
        <v>366</v>
      </c>
      <c r="J52" t="s">
        <v>367</v>
      </c>
      <c r="K52" t="s">
        <v>24</v>
      </c>
      <c r="L52" t="s">
        <v>292</v>
      </c>
      <c r="M52" t="s">
        <v>365</v>
      </c>
    </row>
    <row r="53" spans="1:13" ht="25.5">
      <c r="A53" s="2" t="s">
        <v>41</v>
      </c>
      <c r="B53" s="25" t="s">
        <v>328</v>
      </c>
      <c r="C53" t="e">
        <f t="shared" ref="C53:C84" si="22">VLOOKUP(B53,$AP$4:$BE$26,3,FALSE)</f>
        <v>#N/A</v>
      </c>
      <c r="D53" t="e">
        <f t="shared" ref="D53:D84" si="23">VLOOKUP(B53,$AP$4:$BE$26,4,FALSE)</f>
        <v>#N/A</v>
      </c>
      <c r="E53" t="e">
        <f t="shared" ref="E53:E84" si="24">VLOOKUP(B53,$AP$4:$BE$26,5,FALSE)</f>
        <v>#N/A</v>
      </c>
      <c r="F53" t="e">
        <f t="shared" ref="F53:F84" si="25">VLOOKUP(B53,$AP$4:$BE$26,6,FALSE)</f>
        <v>#N/A</v>
      </c>
      <c r="G53" t="e">
        <f t="shared" ref="G53:G84" si="26">VLOOKUP(B53,$AP$4:$BE$26,7,FALSE)</f>
        <v>#N/A</v>
      </c>
      <c r="H53" t="e">
        <f t="shared" ref="H53:H84" si="27">VLOOKUP(B53,$AP$4:$BE$26,8,FALSE)</f>
        <v>#N/A</v>
      </c>
      <c r="I53" t="e">
        <f t="shared" ref="I53:I84" si="28">VLOOKUP(B53,$AP$4:$BE$26,12,FALSE)</f>
        <v>#N/A</v>
      </c>
      <c r="J53" t="e">
        <f t="shared" ref="J53:J84" si="29">VLOOKUP(B53,$AP$4:$BE$26,11,FALSE)</f>
        <v>#N/A</v>
      </c>
      <c r="K53" t="e">
        <f t="shared" ref="K53:K84" si="30">VLOOKUP(B53,$AP$4:$BE$26,13,FALSE)</f>
        <v>#N/A</v>
      </c>
      <c r="L53" t="e">
        <f t="shared" ref="L53:L84" si="31">VLOOKUP(B53,$AP$4:$BE$26,16,FALSE)</f>
        <v>#N/A</v>
      </c>
      <c r="M53" t="e">
        <f t="shared" ref="M53:M84" si="32">VLOOKUP(B53,$AP$4:$BE$26,15,FALSE)</f>
        <v>#N/A</v>
      </c>
    </row>
    <row r="54" spans="1:13" ht="25.5">
      <c r="A54" s="2" t="s">
        <v>44</v>
      </c>
      <c r="B54" s="25" t="s">
        <v>303</v>
      </c>
      <c r="C54">
        <f t="shared" si="22"/>
        <v>0</v>
      </c>
      <c r="D54">
        <f t="shared" si="23"/>
        <v>1</v>
      </c>
      <c r="E54">
        <f t="shared" si="24"/>
        <v>1</v>
      </c>
      <c r="F54">
        <f t="shared" si="25"/>
        <v>0</v>
      </c>
      <c r="G54">
        <f t="shared" si="26"/>
        <v>0</v>
      </c>
      <c r="H54">
        <f t="shared" si="27"/>
        <v>0</v>
      </c>
      <c r="I54">
        <f t="shared" si="28"/>
        <v>0</v>
      </c>
      <c r="J54">
        <f t="shared" si="29"/>
        <v>0</v>
      </c>
      <c r="K54">
        <f t="shared" si="30"/>
        <v>0</v>
      </c>
      <c r="L54">
        <f t="shared" si="31"/>
        <v>0</v>
      </c>
      <c r="M54">
        <f t="shared" si="32"/>
        <v>0</v>
      </c>
    </row>
    <row r="55" spans="1:13" ht="25.5">
      <c r="A55" s="2" t="s">
        <v>32</v>
      </c>
      <c r="B55" s="25" t="s">
        <v>329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 ht="25.5">
      <c r="A56" s="2" t="s">
        <v>44</v>
      </c>
      <c r="B56" s="25" t="s">
        <v>300</v>
      </c>
      <c r="C56">
        <f t="shared" si="22"/>
        <v>2</v>
      </c>
      <c r="D56">
        <f t="shared" si="23"/>
        <v>0</v>
      </c>
      <c r="E56">
        <f t="shared" si="24"/>
        <v>2</v>
      </c>
      <c r="F56">
        <f t="shared" si="25"/>
        <v>0</v>
      </c>
      <c r="G56">
        <f t="shared" si="26"/>
        <v>0</v>
      </c>
      <c r="H56">
        <f t="shared" si="27"/>
        <v>0</v>
      </c>
      <c r="I56">
        <f t="shared" si="28"/>
        <v>0</v>
      </c>
      <c r="J56">
        <f t="shared" si="29"/>
        <v>0</v>
      </c>
      <c r="K56">
        <f t="shared" si="30"/>
        <v>0</v>
      </c>
      <c r="L56">
        <f t="shared" si="31"/>
        <v>0</v>
      </c>
      <c r="M56">
        <f t="shared" si="32"/>
        <v>0</v>
      </c>
    </row>
    <row r="57" spans="1:13">
      <c r="A57" s="2" t="s">
        <v>44</v>
      </c>
      <c r="B57" s="25" t="s">
        <v>330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13">
      <c r="A58" s="2" t="s">
        <v>65</v>
      </c>
      <c r="B58" s="25" t="s">
        <v>331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 ht="25.5">
      <c r="A59" s="2" t="s">
        <v>41</v>
      </c>
      <c r="B59" s="25" t="s">
        <v>332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 ht="25.5">
      <c r="A60" s="2" t="s">
        <v>44</v>
      </c>
      <c r="B60" s="25" t="s">
        <v>333</v>
      </c>
      <c r="C60">
        <f t="shared" si="22"/>
        <v>1</v>
      </c>
      <c r="D60">
        <f t="shared" si="23"/>
        <v>0</v>
      </c>
      <c r="E60">
        <f t="shared" si="24"/>
        <v>1</v>
      </c>
      <c r="F60">
        <f t="shared" si="25"/>
        <v>1</v>
      </c>
      <c r="G60">
        <f t="shared" si="26"/>
        <v>0</v>
      </c>
      <c r="H60">
        <f t="shared" si="27"/>
        <v>0</v>
      </c>
      <c r="I60">
        <f t="shared" si="28"/>
        <v>0</v>
      </c>
      <c r="J60">
        <f t="shared" si="29"/>
        <v>0</v>
      </c>
      <c r="K60">
        <f t="shared" si="30"/>
        <v>0</v>
      </c>
      <c r="L60">
        <f t="shared" si="31"/>
        <v>0</v>
      </c>
      <c r="M60">
        <f t="shared" si="32"/>
        <v>0</v>
      </c>
    </row>
    <row r="61" spans="1:13" ht="25.5">
      <c r="A61" s="2" t="s">
        <v>65</v>
      </c>
      <c r="B61" s="25" t="s">
        <v>304</v>
      </c>
      <c r="C61">
        <f t="shared" si="22"/>
        <v>2</v>
      </c>
      <c r="D61">
        <f t="shared" si="23"/>
        <v>1</v>
      </c>
      <c r="E61">
        <f t="shared" si="24"/>
        <v>3</v>
      </c>
      <c r="F61">
        <f t="shared" si="25"/>
        <v>0</v>
      </c>
      <c r="G61">
        <f t="shared" si="26"/>
        <v>0</v>
      </c>
      <c r="H61">
        <f t="shared" si="27"/>
        <v>0</v>
      </c>
      <c r="I61">
        <f t="shared" si="28"/>
        <v>1</v>
      </c>
      <c r="J61">
        <f t="shared" si="29"/>
        <v>0</v>
      </c>
      <c r="K61">
        <f t="shared" si="30"/>
        <v>0</v>
      </c>
      <c r="L61">
        <f t="shared" si="31"/>
        <v>0</v>
      </c>
      <c r="M61">
        <f t="shared" si="32"/>
        <v>0</v>
      </c>
    </row>
    <row r="62" spans="1:13" ht="25.5">
      <c r="A62" s="2" t="s">
        <v>32</v>
      </c>
      <c r="B62" s="25" t="s">
        <v>307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25.5">
      <c r="A63" s="2" t="s">
        <v>41</v>
      </c>
      <c r="B63" s="25" t="s">
        <v>334</v>
      </c>
      <c r="C63">
        <f t="shared" si="22"/>
        <v>1</v>
      </c>
      <c r="D63">
        <f t="shared" si="23"/>
        <v>1</v>
      </c>
      <c r="E63">
        <f t="shared" si="24"/>
        <v>2</v>
      </c>
      <c r="F63">
        <f t="shared" si="25"/>
        <v>0</v>
      </c>
      <c r="G63">
        <f t="shared" si="26"/>
        <v>0</v>
      </c>
      <c r="H63">
        <f t="shared" si="27"/>
        <v>0</v>
      </c>
      <c r="I63">
        <f t="shared" si="28"/>
        <v>0</v>
      </c>
      <c r="J63">
        <f t="shared" si="29"/>
        <v>0</v>
      </c>
      <c r="K63">
        <f t="shared" si="30"/>
        <v>0</v>
      </c>
      <c r="L63">
        <f t="shared" si="31"/>
        <v>0</v>
      </c>
      <c r="M63">
        <f t="shared" si="32"/>
        <v>0</v>
      </c>
    </row>
    <row r="64" spans="1:13" ht="25.5">
      <c r="A64" s="2" t="s">
        <v>65</v>
      </c>
      <c r="B64" s="25" t="s">
        <v>308</v>
      </c>
      <c r="C64">
        <f t="shared" si="22"/>
        <v>4</v>
      </c>
      <c r="D64">
        <f t="shared" si="23"/>
        <v>1</v>
      </c>
      <c r="E64">
        <f t="shared" si="24"/>
        <v>5</v>
      </c>
      <c r="F64">
        <f t="shared" si="25"/>
        <v>0</v>
      </c>
      <c r="G64">
        <f t="shared" si="26"/>
        <v>0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>
      <c r="A65" s="2" t="s">
        <v>82</v>
      </c>
      <c r="B65" s="25" t="s">
        <v>335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>
      <c r="A66" s="2" t="s">
        <v>32</v>
      </c>
      <c r="B66" s="25" t="s">
        <v>336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>
      <c r="A67" s="2" t="s">
        <v>44</v>
      </c>
      <c r="B67" s="25" t="s">
        <v>337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>
      <c r="A68" s="2" t="s">
        <v>41</v>
      </c>
      <c r="B68" s="25" t="s">
        <v>295</v>
      </c>
      <c r="C68">
        <f t="shared" si="22"/>
        <v>4</v>
      </c>
      <c r="D68">
        <f t="shared" si="23"/>
        <v>1</v>
      </c>
      <c r="E68">
        <f t="shared" si="24"/>
        <v>5</v>
      </c>
      <c r="F68">
        <f t="shared" si="25"/>
        <v>1</v>
      </c>
      <c r="G68">
        <f t="shared" si="26"/>
        <v>0</v>
      </c>
      <c r="H68">
        <f t="shared" si="27"/>
        <v>0</v>
      </c>
      <c r="I68">
        <f t="shared" si="28"/>
        <v>1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>
      <c r="A69" s="2" t="s">
        <v>32</v>
      </c>
      <c r="B69" s="25" t="s">
        <v>293</v>
      </c>
      <c r="C69">
        <f t="shared" si="22"/>
        <v>3</v>
      </c>
      <c r="D69">
        <f t="shared" si="23"/>
        <v>2</v>
      </c>
      <c r="E69">
        <f t="shared" si="24"/>
        <v>5</v>
      </c>
      <c r="F69">
        <f t="shared" si="25"/>
        <v>0</v>
      </c>
      <c r="G69">
        <f t="shared" si="26"/>
        <v>0</v>
      </c>
      <c r="H69">
        <f t="shared" si="27"/>
        <v>1</v>
      </c>
      <c r="I69">
        <f t="shared" si="28"/>
        <v>2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>
      <c r="A70" s="2" t="s">
        <v>32</v>
      </c>
      <c r="B70" s="25" t="s">
        <v>309</v>
      </c>
      <c r="C70">
        <f t="shared" si="22"/>
        <v>1</v>
      </c>
      <c r="D70">
        <f t="shared" si="23"/>
        <v>1</v>
      </c>
      <c r="E70">
        <f t="shared" si="24"/>
        <v>2</v>
      </c>
      <c r="F70">
        <f t="shared" si="25"/>
        <v>0</v>
      </c>
      <c r="G70">
        <f t="shared" si="26"/>
        <v>0</v>
      </c>
      <c r="H70">
        <f t="shared" si="27"/>
        <v>0</v>
      </c>
      <c r="I70">
        <f t="shared" si="28"/>
        <v>0</v>
      </c>
      <c r="J70">
        <f t="shared" si="29"/>
        <v>0</v>
      </c>
      <c r="K70">
        <f t="shared" si="30"/>
        <v>0</v>
      </c>
      <c r="L70">
        <f t="shared" si="31"/>
        <v>0</v>
      </c>
      <c r="M70">
        <f t="shared" si="32"/>
        <v>0</v>
      </c>
    </row>
    <row r="71" spans="1:13">
      <c r="A71" s="2" t="s">
        <v>82</v>
      </c>
      <c r="B71" s="25" t="s">
        <v>338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 ht="25.5">
      <c r="A72" s="2" t="s">
        <v>65</v>
      </c>
      <c r="B72" s="25" t="s">
        <v>310</v>
      </c>
      <c r="C72">
        <f t="shared" si="22"/>
        <v>1</v>
      </c>
      <c r="D72">
        <f t="shared" si="23"/>
        <v>0</v>
      </c>
      <c r="E72">
        <f t="shared" si="24"/>
        <v>1</v>
      </c>
      <c r="F72">
        <f t="shared" si="25"/>
        <v>0</v>
      </c>
      <c r="G72">
        <f t="shared" si="26"/>
        <v>0</v>
      </c>
      <c r="H72">
        <f t="shared" si="27"/>
        <v>0</v>
      </c>
      <c r="I72">
        <f t="shared" si="28"/>
        <v>0</v>
      </c>
      <c r="J72">
        <f t="shared" si="29"/>
        <v>0</v>
      </c>
      <c r="K72">
        <f t="shared" si="30"/>
        <v>0</v>
      </c>
      <c r="L72">
        <f t="shared" si="31"/>
        <v>0</v>
      </c>
      <c r="M72">
        <f t="shared" si="32"/>
        <v>0</v>
      </c>
    </row>
    <row r="73" spans="1:13">
      <c r="A73" s="2" t="s">
        <v>41</v>
      </c>
      <c r="B73" s="25" t="s">
        <v>339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ht="25.5">
      <c r="A74" s="2" t="s">
        <v>41</v>
      </c>
      <c r="B74" s="25" t="s">
        <v>296</v>
      </c>
      <c r="C74">
        <f t="shared" si="22"/>
        <v>7</v>
      </c>
      <c r="D74">
        <f t="shared" si="23"/>
        <v>2</v>
      </c>
      <c r="E74">
        <f t="shared" si="24"/>
        <v>9</v>
      </c>
      <c r="F74">
        <f t="shared" si="25"/>
        <v>1</v>
      </c>
      <c r="G74">
        <f t="shared" si="26"/>
        <v>0</v>
      </c>
      <c r="H74">
        <f t="shared" si="27"/>
        <v>0</v>
      </c>
      <c r="I74">
        <f t="shared" si="28"/>
        <v>2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25.5">
      <c r="A75" s="2" t="s">
        <v>32</v>
      </c>
      <c r="B75" s="25" t="s">
        <v>340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 ht="25.5">
      <c r="A76" s="2" t="s">
        <v>32</v>
      </c>
      <c r="B76" s="25" t="s">
        <v>297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>
      <c r="A77" s="2" t="s">
        <v>41</v>
      </c>
      <c r="B77" s="25" t="s">
        <v>341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ht="25.5">
      <c r="A78" s="2" t="s">
        <v>82</v>
      </c>
      <c r="B78" s="25" t="s">
        <v>342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>
      <c r="A79" s="2" t="s">
        <v>82</v>
      </c>
      <c r="B79" s="25" t="s">
        <v>305</v>
      </c>
      <c r="C79">
        <f t="shared" si="22"/>
        <v>1</v>
      </c>
      <c r="D79">
        <f t="shared" si="23"/>
        <v>1</v>
      </c>
      <c r="E79">
        <f t="shared" si="24"/>
        <v>2</v>
      </c>
      <c r="F79">
        <f t="shared" si="25"/>
        <v>1.5</v>
      </c>
      <c r="G79">
        <f t="shared" si="26"/>
        <v>0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 ht="25.5">
      <c r="A80" s="2" t="s">
        <v>31</v>
      </c>
      <c r="B80" s="25" t="s">
        <v>343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 ht="38.25">
      <c r="A81" s="2" t="s">
        <v>41</v>
      </c>
      <c r="B81" s="25" t="s">
        <v>344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2" t="s">
        <v>41</v>
      </c>
      <c r="B82" s="25" t="s">
        <v>345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25.5">
      <c r="A83" s="2" t="s">
        <v>41</v>
      </c>
      <c r="B83" s="25" t="s">
        <v>346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>
      <c r="A84" s="2" t="s">
        <v>65</v>
      </c>
      <c r="B84" s="25" t="s">
        <v>302</v>
      </c>
      <c r="C84">
        <f t="shared" si="22"/>
        <v>2</v>
      </c>
      <c r="D84">
        <f t="shared" si="23"/>
        <v>1</v>
      </c>
      <c r="E84">
        <f t="shared" si="24"/>
        <v>3</v>
      </c>
      <c r="F84">
        <f t="shared" si="25"/>
        <v>0</v>
      </c>
      <c r="G84">
        <f t="shared" si="26"/>
        <v>0</v>
      </c>
      <c r="H84">
        <f t="shared" si="27"/>
        <v>0</v>
      </c>
      <c r="I84">
        <f t="shared" si="28"/>
        <v>0</v>
      </c>
      <c r="J84">
        <f t="shared" si="29"/>
        <v>0</v>
      </c>
      <c r="K84">
        <f t="shared" si="30"/>
        <v>0</v>
      </c>
      <c r="L84">
        <f t="shared" si="31"/>
        <v>0</v>
      </c>
      <c r="M84">
        <f t="shared" si="32"/>
        <v>0</v>
      </c>
    </row>
    <row r="85" spans="1:13">
      <c r="A85" s="2" t="s">
        <v>32</v>
      </c>
      <c r="B85" s="25" t="s">
        <v>301</v>
      </c>
      <c r="C85">
        <f t="shared" ref="C85:C116" si="33">VLOOKUP(B85,$AP$4:$BE$26,3,FALSE)</f>
        <v>1</v>
      </c>
      <c r="D85">
        <f t="shared" ref="D85:D102" si="34">VLOOKUP(B85,$AP$4:$BE$26,4,FALSE)</f>
        <v>1</v>
      </c>
      <c r="E85">
        <f t="shared" ref="E85:E102" si="35">VLOOKUP(B85,$AP$4:$BE$26,5,FALSE)</f>
        <v>2</v>
      </c>
      <c r="F85">
        <f t="shared" ref="F85:F102" si="36">VLOOKUP(B85,$AP$4:$BE$26,6,FALSE)</f>
        <v>0</v>
      </c>
      <c r="G85">
        <f t="shared" ref="G85:G102" si="37">VLOOKUP(B85,$AP$4:$BE$26,7,FALSE)</f>
        <v>0</v>
      </c>
      <c r="H85">
        <f t="shared" ref="H85:H102" si="38">VLOOKUP(B85,$AP$4:$BE$26,8,FALSE)</f>
        <v>0</v>
      </c>
      <c r="I85">
        <f t="shared" ref="I85:I102" si="39">VLOOKUP(B85,$AP$4:$BE$26,12,FALSE)</f>
        <v>0</v>
      </c>
      <c r="J85">
        <f t="shared" ref="J85:J102" si="40">VLOOKUP(B85,$AP$4:$BE$26,11,FALSE)</f>
        <v>0</v>
      </c>
      <c r="K85">
        <f t="shared" ref="K85:K102" si="41">VLOOKUP(B85,$AP$4:$BE$26,13,FALSE)</f>
        <v>0</v>
      </c>
      <c r="L85">
        <f t="shared" ref="L85:L102" si="42">VLOOKUP(B85,$AP$4:$BE$26,16,FALSE)</f>
        <v>0</v>
      </c>
      <c r="M85">
        <f t="shared" ref="M85:M102" si="43">VLOOKUP(B85,$AP$4:$BE$26,15,FALSE)</f>
        <v>0</v>
      </c>
    </row>
    <row r="86" spans="1:13" ht="25.5">
      <c r="A86" s="2" t="s">
        <v>32</v>
      </c>
      <c r="B86" s="25" t="s">
        <v>347</v>
      </c>
      <c r="C86">
        <f t="shared" si="33"/>
        <v>4</v>
      </c>
      <c r="D86">
        <f t="shared" si="34"/>
        <v>1</v>
      </c>
      <c r="E86">
        <f t="shared" si="35"/>
        <v>5</v>
      </c>
      <c r="F86">
        <f t="shared" si="36"/>
        <v>0</v>
      </c>
      <c r="G86">
        <f t="shared" si="37"/>
        <v>0</v>
      </c>
      <c r="H86">
        <f t="shared" si="38"/>
        <v>0</v>
      </c>
      <c r="I86">
        <f t="shared" si="39"/>
        <v>1</v>
      </c>
      <c r="J86">
        <f t="shared" si="40"/>
        <v>0</v>
      </c>
      <c r="K86">
        <f t="shared" si="41"/>
        <v>0</v>
      </c>
      <c r="L86">
        <f t="shared" si="42"/>
        <v>0</v>
      </c>
      <c r="M86">
        <f t="shared" si="43"/>
        <v>0</v>
      </c>
    </row>
    <row r="87" spans="1:13">
      <c r="A87" s="2" t="s">
        <v>82</v>
      </c>
      <c r="B87" s="25" t="s">
        <v>311</v>
      </c>
      <c r="C87" t="e">
        <f t="shared" si="33"/>
        <v>#N/A</v>
      </c>
      <c r="D87" t="e">
        <f t="shared" si="34"/>
        <v>#N/A</v>
      </c>
      <c r="E87" t="e">
        <f t="shared" si="35"/>
        <v>#N/A</v>
      </c>
      <c r="F87" t="e">
        <f t="shared" si="36"/>
        <v>#N/A</v>
      </c>
      <c r="G87" t="e">
        <f t="shared" si="37"/>
        <v>#N/A</v>
      </c>
      <c r="H87" t="e">
        <f t="shared" si="38"/>
        <v>#N/A</v>
      </c>
      <c r="I87" t="e">
        <f t="shared" si="39"/>
        <v>#N/A</v>
      </c>
      <c r="J87" t="e">
        <f t="shared" si="40"/>
        <v>#N/A</v>
      </c>
      <c r="K87" t="e">
        <f t="shared" si="41"/>
        <v>#N/A</v>
      </c>
      <c r="L87" t="e">
        <f t="shared" si="42"/>
        <v>#N/A</v>
      </c>
      <c r="M87" t="e">
        <f t="shared" si="43"/>
        <v>#N/A</v>
      </c>
    </row>
    <row r="88" spans="1:13">
      <c r="A88" s="2" t="s">
        <v>32</v>
      </c>
      <c r="B88" s="25" t="s">
        <v>348</v>
      </c>
      <c r="C88" t="e">
        <f t="shared" si="33"/>
        <v>#N/A</v>
      </c>
      <c r="D88" t="e">
        <f t="shared" si="34"/>
        <v>#N/A</v>
      </c>
      <c r="E88" t="e">
        <f t="shared" si="35"/>
        <v>#N/A</v>
      </c>
      <c r="F88" t="e">
        <f t="shared" si="36"/>
        <v>#N/A</v>
      </c>
      <c r="G88" t="e">
        <f t="shared" si="37"/>
        <v>#N/A</v>
      </c>
      <c r="H88" t="e">
        <f t="shared" si="38"/>
        <v>#N/A</v>
      </c>
      <c r="I88" t="e">
        <f t="shared" si="39"/>
        <v>#N/A</v>
      </c>
      <c r="J88" t="e">
        <f t="shared" si="40"/>
        <v>#N/A</v>
      </c>
      <c r="K88" t="e">
        <f t="shared" si="41"/>
        <v>#N/A</v>
      </c>
      <c r="L88" t="e">
        <f t="shared" si="42"/>
        <v>#N/A</v>
      </c>
      <c r="M88" t="e">
        <f t="shared" si="43"/>
        <v>#N/A</v>
      </c>
    </row>
    <row r="89" spans="1:13">
      <c r="A89" s="2" t="s">
        <v>31</v>
      </c>
      <c r="B89" s="25" t="s">
        <v>349</v>
      </c>
      <c r="C89" t="e">
        <f t="shared" si="33"/>
        <v>#N/A</v>
      </c>
      <c r="D89" t="e">
        <f t="shared" si="34"/>
        <v>#N/A</v>
      </c>
      <c r="E89" t="e">
        <f t="shared" si="35"/>
        <v>#N/A</v>
      </c>
      <c r="F89" t="e">
        <f t="shared" si="36"/>
        <v>#N/A</v>
      </c>
      <c r="G89" t="e">
        <f t="shared" si="37"/>
        <v>#N/A</v>
      </c>
      <c r="H89" t="e">
        <f t="shared" si="38"/>
        <v>#N/A</v>
      </c>
      <c r="I89" t="e">
        <f t="shared" si="39"/>
        <v>#N/A</v>
      </c>
      <c r="J89" t="e">
        <f t="shared" si="40"/>
        <v>#N/A</v>
      </c>
      <c r="K89" t="e">
        <f t="shared" si="41"/>
        <v>#N/A</v>
      </c>
      <c r="L89" t="e">
        <f t="shared" si="42"/>
        <v>#N/A</v>
      </c>
      <c r="M89" t="e">
        <f t="shared" si="43"/>
        <v>#N/A</v>
      </c>
    </row>
    <row r="90" spans="1:13" ht="25.5">
      <c r="A90" s="2" t="s">
        <v>82</v>
      </c>
      <c r="B90" s="25" t="s">
        <v>350</v>
      </c>
      <c r="C90" t="e">
        <f t="shared" si="33"/>
        <v>#N/A</v>
      </c>
      <c r="D90" t="e">
        <f t="shared" si="34"/>
        <v>#N/A</v>
      </c>
      <c r="E90" t="e">
        <f t="shared" si="35"/>
        <v>#N/A</v>
      </c>
      <c r="F90" t="e">
        <f t="shared" si="36"/>
        <v>#N/A</v>
      </c>
      <c r="G90" t="e">
        <f t="shared" si="37"/>
        <v>#N/A</v>
      </c>
      <c r="H90" t="e">
        <f t="shared" si="38"/>
        <v>#N/A</v>
      </c>
      <c r="I90" t="e">
        <f t="shared" si="39"/>
        <v>#N/A</v>
      </c>
      <c r="J90" t="e">
        <f t="shared" si="40"/>
        <v>#N/A</v>
      </c>
      <c r="K90" t="e">
        <f t="shared" si="41"/>
        <v>#N/A</v>
      </c>
      <c r="L90" t="e">
        <f t="shared" si="42"/>
        <v>#N/A</v>
      </c>
      <c r="M90" t="e">
        <f t="shared" si="43"/>
        <v>#N/A</v>
      </c>
    </row>
    <row r="91" spans="1:13" ht="25.5">
      <c r="A91" s="2" t="s">
        <v>32</v>
      </c>
      <c r="B91" s="25" t="s">
        <v>351</v>
      </c>
      <c r="C91" t="e">
        <f t="shared" si="33"/>
        <v>#N/A</v>
      </c>
      <c r="D91" t="e">
        <f t="shared" si="34"/>
        <v>#N/A</v>
      </c>
      <c r="E91" t="e">
        <f t="shared" si="35"/>
        <v>#N/A</v>
      </c>
      <c r="F91" t="e">
        <f t="shared" si="36"/>
        <v>#N/A</v>
      </c>
      <c r="G91" t="e">
        <f t="shared" si="37"/>
        <v>#N/A</v>
      </c>
      <c r="H91" t="e">
        <f t="shared" si="38"/>
        <v>#N/A</v>
      </c>
      <c r="I91" t="e">
        <f t="shared" si="39"/>
        <v>#N/A</v>
      </c>
      <c r="J91" t="e">
        <f t="shared" si="40"/>
        <v>#N/A</v>
      </c>
      <c r="K91" t="e">
        <f t="shared" si="41"/>
        <v>#N/A</v>
      </c>
      <c r="L91" t="e">
        <f t="shared" si="42"/>
        <v>#N/A</v>
      </c>
      <c r="M91" t="e">
        <f t="shared" si="43"/>
        <v>#N/A</v>
      </c>
    </row>
    <row r="92" spans="1:13" ht="25.5">
      <c r="A92" s="2" t="s">
        <v>32</v>
      </c>
      <c r="B92" s="25" t="s">
        <v>352</v>
      </c>
      <c r="C92" t="e">
        <f t="shared" si="33"/>
        <v>#N/A</v>
      </c>
      <c r="D92" t="e">
        <f t="shared" si="34"/>
        <v>#N/A</v>
      </c>
      <c r="E92" t="e">
        <f t="shared" si="35"/>
        <v>#N/A</v>
      </c>
      <c r="F92" t="e">
        <f t="shared" si="36"/>
        <v>#N/A</v>
      </c>
      <c r="G92" t="e">
        <f t="shared" si="37"/>
        <v>#N/A</v>
      </c>
      <c r="H92" t="e">
        <f t="shared" si="38"/>
        <v>#N/A</v>
      </c>
      <c r="I92" t="e">
        <f t="shared" si="39"/>
        <v>#N/A</v>
      </c>
      <c r="J92" t="e">
        <f t="shared" si="40"/>
        <v>#N/A</v>
      </c>
      <c r="K92" t="e">
        <f t="shared" si="41"/>
        <v>#N/A</v>
      </c>
      <c r="L92" t="e">
        <f t="shared" si="42"/>
        <v>#N/A</v>
      </c>
      <c r="M92" t="e">
        <f t="shared" si="43"/>
        <v>#N/A</v>
      </c>
    </row>
    <row r="93" spans="1:13" ht="25.5">
      <c r="A93" s="2" t="s">
        <v>44</v>
      </c>
      <c r="B93" s="25" t="s">
        <v>353</v>
      </c>
      <c r="C93" t="e">
        <f t="shared" si="33"/>
        <v>#N/A</v>
      </c>
      <c r="D93" t="e">
        <f t="shared" si="34"/>
        <v>#N/A</v>
      </c>
      <c r="E93" t="e">
        <f t="shared" si="35"/>
        <v>#N/A</v>
      </c>
      <c r="F93" t="e">
        <f t="shared" si="36"/>
        <v>#N/A</v>
      </c>
      <c r="G93" t="e">
        <f t="shared" si="37"/>
        <v>#N/A</v>
      </c>
      <c r="H93" t="e">
        <f t="shared" si="38"/>
        <v>#N/A</v>
      </c>
      <c r="I93" t="e">
        <f t="shared" si="39"/>
        <v>#N/A</v>
      </c>
      <c r="J93" t="e">
        <f t="shared" si="40"/>
        <v>#N/A</v>
      </c>
      <c r="K93" t="e">
        <f t="shared" si="41"/>
        <v>#N/A</v>
      </c>
      <c r="L93" t="e">
        <f t="shared" si="42"/>
        <v>#N/A</v>
      </c>
      <c r="M93" t="e">
        <f t="shared" si="43"/>
        <v>#N/A</v>
      </c>
    </row>
    <row r="94" spans="1:13">
      <c r="A94" s="2" t="s">
        <v>32</v>
      </c>
      <c r="B94" s="25" t="s">
        <v>354</v>
      </c>
      <c r="C94" t="e">
        <f t="shared" si="33"/>
        <v>#N/A</v>
      </c>
      <c r="D94" t="e">
        <f t="shared" si="34"/>
        <v>#N/A</v>
      </c>
      <c r="E94" t="e">
        <f t="shared" si="35"/>
        <v>#N/A</v>
      </c>
      <c r="F94" t="e">
        <f t="shared" si="36"/>
        <v>#N/A</v>
      </c>
      <c r="G94" t="e">
        <f t="shared" si="37"/>
        <v>#N/A</v>
      </c>
      <c r="H94" t="e">
        <f t="shared" si="38"/>
        <v>#N/A</v>
      </c>
      <c r="I94" t="e">
        <f t="shared" si="39"/>
        <v>#N/A</v>
      </c>
      <c r="J94" t="e">
        <f t="shared" si="40"/>
        <v>#N/A</v>
      </c>
      <c r="K94" t="e">
        <f t="shared" si="41"/>
        <v>#N/A</v>
      </c>
      <c r="L94" t="e">
        <f t="shared" si="42"/>
        <v>#N/A</v>
      </c>
      <c r="M94" t="e">
        <f t="shared" si="43"/>
        <v>#N/A</v>
      </c>
    </row>
    <row r="95" spans="1:13">
      <c r="A95" s="2" t="s">
        <v>44</v>
      </c>
      <c r="B95" s="25" t="s">
        <v>299</v>
      </c>
      <c r="C95">
        <f t="shared" si="33"/>
        <v>1</v>
      </c>
      <c r="D95">
        <f t="shared" si="34"/>
        <v>1</v>
      </c>
      <c r="E95">
        <f t="shared" si="35"/>
        <v>2</v>
      </c>
      <c r="F95">
        <f t="shared" si="36"/>
        <v>1.5</v>
      </c>
      <c r="G95">
        <f t="shared" si="37"/>
        <v>1</v>
      </c>
      <c r="H95">
        <f t="shared" si="38"/>
        <v>0</v>
      </c>
      <c r="I95">
        <f t="shared" si="39"/>
        <v>0</v>
      </c>
      <c r="J95">
        <f t="shared" si="40"/>
        <v>0</v>
      </c>
      <c r="K95">
        <f t="shared" si="41"/>
        <v>0</v>
      </c>
      <c r="L95">
        <f t="shared" si="42"/>
        <v>0</v>
      </c>
      <c r="M95">
        <f t="shared" si="43"/>
        <v>0</v>
      </c>
    </row>
    <row r="96" spans="1:13">
      <c r="A96" s="2" t="s">
        <v>82</v>
      </c>
      <c r="B96" s="25" t="s">
        <v>294</v>
      </c>
      <c r="C96">
        <f t="shared" si="33"/>
        <v>1</v>
      </c>
      <c r="D96">
        <f t="shared" si="34"/>
        <v>0</v>
      </c>
      <c r="E96">
        <f t="shared" si="35"/>
        <v>1</v>
      </c>
      <c r="F96">
        <f t="shared" si="36"/>
        <v>0</v>
      </c>
      <c r="G96">
        <f t="shared" si="37"/>
        <v>0</v>
      </c>
      <c r="H96">
        <f t="shared" si="38"/>
        <v>0</v>
      </c>
      <c r="I96">
        <f t="shared" si="39"/>
        <v>0</v>
      </c>
      <c r="J96">
        <f t="shared" si="40"/>
        <v>0</v>
      </c>
      <c r="K96">
        <f t="shared" si="41"/>
        <v>0</v>
      </c>
      <c r="L96">
        <f t="shared" si="42"/>
        <v>0</v>
      </c>
      <c r="M96">
        <f t="shared" si="43"/>
        <v>0</v>
      </c>
    </row>
    <row r="97" spans="1:13" ht="25.5">
      <c r="A97" s="2" t="s">
        <v>65</v>
      </c>
      <c r="B97" s="25" t="s">
        <v>355</v>
      </c>
      <c r="C97" t="e">
        <f t="shared" si="33"/>
        <v>#N/A</v>
      </c>
      <c r="D97" t="e">
        <f t="shared" si="34"/>
        <v>#N/A</v>
      </c>
      <c r="E97" t="e">
        <f t="shared" si="35"/>
        <v>#N/A</v>
      </c>
      <c r="F97" t="e">
        <f t="shared" si="36"/>
        <v>#N/A</v>
      </c>
      <c r="G97" t="e">
        <f t="shared" si="37"/>
        <v>#N/A</v>
      </c>
      <c r="H97" t="e">
        <f t="shared" si="38"/>
        <v>#N/A</v>
      </c>
      <c r="I97" t="e">
        <f t="shared" si="39"/>
        <v>#N/A</v>
      </c>
      <c r="J97" t="e">
        <f t="shared" si="40"/>
        <v>#N/A</v>
      </c>
      <c r="K97" t="e">
        <f t="shared" si="41"/>
        <v>#N/A</v>
      </c>
      <c r="L97" t="e">
        <f t="shared" si="42"/>
        <v>#N/A</v>
      </c>
      <c r="M97" t="e">
        <f t="shared" si="43"/>
        <v>#N/A</v>
      </c>
    </row>
    <row r="98" spans="1:13" ht="25.5">
      <c r="A98" s="2" t="s">
        <v>82</v>
      </c>
      <c r="B98" s="25" t="s">
        <v>306</v>
      </c>
      <c r="C98">
        <f t="shared" si="33"/>
        <v>0</v>
      </c>
      <c r="D98">
        <f t="shared" si="34"/>
        <v>1</v>
      </c>
      <c r="E98">
        <f t="shared" si="35"/>
        <v>1</v>
      </c>
      <c r="F98">
        <f t="shared" si="36"/>
        <v>0</v>
      </c>
      <c r="G98">
        <f t="shared" si="37"/>
        <v>0</v>
      </c>
      <c r="H98">
        <f t="shared" si="38"/>
        <v>0</v>
      </c>
      <c r="I98">
        <f t="shared" si="39"/>
        <v>1</v>
      </c>
      <c r="J98">
        <f t="shared" si="40"/>
        <v>0</v>
      </c>
      <c r="K98">
        <f t="shared" si="41"/>
        <v>0</v>
      </c>
      <c r="L98">
        <f t="shared" si="42"/>
        <v>0</v>
      </c>
      <c r="M98">
        <f t="shared" si="43"/>
        <v>0</v>
      </c>
    </row>
    <row r="99" spans="1:13">
      <c r="A99" s="2" t="s">
        <v>44</v>
      </c>
      <c r="B99" s="25" t="s">
        <v>356</v>
      </c>
      <c r="C99" t="e">
        <f t="shared" si="33"/>
        <v>#N/A</v>
      </c>
      <c r="D99" t="e">
        <f t="shared" si="34"/>
        <v>#N/A</v>
      </c>
      <c r="E99" t="e">
        <f t="shared" si="35"/>
        <v>#N/A</v>
      </c>
      <c r="F99" t="e">
        <f t="shared" si="36"/>
        <v>#N/A</v>
      </c>
      <c r="G99" t="e">
        <f t="shared" si="37"/>
        <v>#N/A</v>
      </c>
      <c r="H99" t="e">
        <f t="shared" si="38"/>
        <v>#N/A</v>
      </c>
      <c r="I99" t="e">
        <f t="shared" si="39"/>
        <v>#N/A</v>
      </c>
      <c r="J99" t="e">
        <f t="shared" si="40"/>
        <v>#N/A</v>
      </c>
      <c r="K99" t="e">
        <f t="shared" si="41"/>
        <v>#N/A</v>
      </c>
      <c r="L99" t="e">
        <f t="shared" si="42"/>
        <v>#N/A</v>
      </c>
      <c r="M99" t="e">
        <f t="shared" si="43"/>
        <v>#N/A</v>
      </c>
    </row>
    <row r="100" spans="1:13" ht="25.5">
      <c r="A100" s="2" t="s">
        <v>32</v>
      </c>
      <c r="B100" s="25" t="s">
        <v>357</v>
      </c>
      <c r="C100" t="e">
        <f t="shared" si="33"/>
        <v>#N/A</v>
      </c>
      <c r="D100" t="e">
        <f t="shared" si="34"/>
        <v>#N/A</v>
      </c>
      <c r="E100" t="e">
        <f t="shared" si="35"/>
        <v>#N/A</v>
      </c>
      <c r="F100" t="e">
        <f t="shared" si="36"/>
        <v>#N/A</v>
      </c>
      <c r="G100" t="e">
        <f t="shared" si="37"/>
        <v>#N/A</v>
      </c>
      <c r="H100" t="e">
        <f t="shared" si="38"/>
        <v>#N/A</v>
      </c>
      <c r="I100" t="e">
        <f t="shared" si="39"/>
        <v>#N/A</v>
      </c>
      <c r="J100" t="e">
        <f t="shared" si="40"/>
        <v>#N/A</v>
      </c>
      <c r="K100" t="e">
        <f t="shared" si="41"/>
        <v>#N/A</v>
      </c>
      <c r="L100" t="e">
        <f t="shared" si="42"/>
        <v>#N/A</v>
      </c>
      <c r="M100" t="e">
        <f t="shared" si="43"/>
        <v>#N/A</v>
      </c>
    </row>
    <row r="101" spans="1:13" ht="25.5">
      <c r="A101" s="2" t="s">
        <v>32</v>
      </c>
      <c r="B101" s="25" t="s">
        <v>358</v>
      </c>
      <c r="C101" t="e">
        <f t="shared" si="33"/>
        <v>#N/A</v>
      </c>
      <c r="D101" t="e">
        <f t="shared" si="34"/>
        <v>#N/A</v>
      </c>
      <c r="E101" t="e">
        <f t="shared" si="35"/>
        <v>#N/A</v>
      </c>
      <c r="F101" t="e">
        <f t="shared" si="36"/>
        <v>#N/A</v>
      </c>
      <c r="G101" t="e">
        <f t="shared" si="37"/>
        <v>#N/A</v>
      </c>
      <c r="H101" t="e">
        <f t="shared" si="38"/>
        <v>#N/A</v>
      </c>
      <c r="I101" t="e">
        <f t="shared" si="39"/>
        <v>#N/A</v>
      </c>
      <c r="J101" t="e">
        <f t="shared" si="40"/>
        <v>#N/A</v>
      </c>
      <c r="K101" t="e">
        <f t="shared" si="41"/>
        <v>#N/A</v>
      </c>
      <c r="L101" t="e">
        <f t="shared" si="42"/>
        <v>#N/A</v>
      </c>
      <c r="M101" t="e">
        <f t="shared" si="43"/>
        <v>#N/A</v>
      </c>
    </row>
    <row r="102" spans="1:13">
      <c r="A102" s="2" t="s">
        <v>31</v>
      </c>
      <c r="B102" s="25" t="s">
        <v>359</v>
      </c>
      <c r="C102" t="e">
        <f t="shared" si="33"/>
        <v>#N/A</v>
      </c>
      <c r="D102" t="e">
        <f t="shared" si="34"/>
        <v>#N/A</v>
      </c>
      <c r="E102" t="e">
        <f t="shared" si="35"/>
        <v>#N/A</v>
      </c>
      <c r="F102" t="e">
        <f t="shared" si="36"/>
        <v>#N/A</v>
      </c>
      <c r="G102" t="e">
        <f t="shared" si="37"/>
        <v>#N/A</v>
      </c>
      <c r="H102" t="e">
        <f t="shared" si="38"/>
        <v>#N/A</v>
      </c>
      <c r="I102" t="e">
        <f t="shared" si="39"/>
        <v>#N/A</v>
      </c>
      <c r="J102" t="e">
        <f t="shared" si="40"/>
        <v>#N/A</v>
      </c>
      <c r="K102" t="e">
        <f t="shared" si="41"/>
        <v>#N/A</v>
      </c>
      <c r="L102" t="e">
        <f t="shared" si="42"/>
        <v>#N/A</v>
      </c>
      <c r="M102" t="e">
        <f t="shared" si="43"/>
        <v>#N/A</v>
      </c>
    </row>
    <row r="103" spans="1:13">
      <c r="A103" s="2"/>
      <c r="B103" s="25"/>
    </row>
    <row r="104" spans="1:13">
      <c r="A104" s="2"/>
      <c r="B104" s="25"/>
    </row>
    <row r="105" spans="1:13">
      <c r="A105" s="2"/>
      <c r="B105" s="25"/>
    </row>
    <row r="106" spans="1:13">
      <c r="A106" s="2"/>
      <c r="B106" s="25"/>
    </row>
    <row r="107" spans="1:13">
      <c r="A107" s="2"/>
      <c r="B107" s="25"/>
    </row>
    <row r="108" spans="1:13">
      <c r="A108" s="2"/>
      <c r="B108" s="25"/>
    </row>
    <row r="109" spans="1:13">
      <c r="A109" s="2"/>
      <c r="B109" s="25"/>
    </row>
    <row r="110" spans="1:13">
      <c r="A110" s="2"/>
      <c r="B110" s="25"/>
    </row>
    <row r="111" spans="1:13" ht="23.25">
      <c r="A111" s="19" t="s">
        <v>313</v>
      </c>
      <c r="B111" s="25"/>
    </row>
    <row r="112" spans="1:13">
      <c r="A112" s="13" t="s">
        <v>4</v>
      </c>
      <c r="B112" s="25" t="s">
        <v>6</v>
      </c>
      <c r="C112" t="s">
        <v>315</v>
      </c>
      <c r="D112" t="s">
        <v>316</v>
      </c>
      <c r="E112" t="s">
        <v>318</v>
      </c>
      <c r="F112" t="s">
        <v>319</v>
      </c>
      <c r="G112" t="s">
        <v>372</v>
      </c>
      <c r="H112" t="s">
        <v>322</v>
      </c>
      <c r="I112" t="s">
        <v>373</v>
      </c>
      <c r="J112" t="s">
        <v>374</v>
      </c>
    </row>
    <row r="113" spans="1:10" ht="25.5">
      <c r="A113" s="2" t="s">
        <v>58</v>
      </c>
      <c r="B113" s="25" t="s">
        <v>368</v>
      </c>
      <c r="C113" t="e">
        <f>VLOOKUP(B113,$BG$4:$BR$16,3,FALSE)</f>
        <v>#N/A</v>
      </c>
      <c r="D113" t="e">
        <f t="shared" ref="D113:D118" si="44">VLOOKUP(B113,$BG$4:$BR$6,4,FALSE)</f>
        <v>#N/A</v>
      </c>
      <c r="E113" t="e">
        <f t="shared" ref="E113:E118" si="45">VLOOKUP(B113,$BG$4:$BR$6,6,FALSE)</f>
        <v>#N/A</v>
      </c>
      <c r="F113" t="e">
        <f t="shared" ref="F113:F118" si="46">VLOOKUP(B113,$BG$4:$BR$6,7,FALSE)</f>
        <v>#N/A</v>
      </c>
      <c r="G113" t="e">
        <f t="shared" ref="G113:G118" si="47">VLOOKUP(B113,$BG$4:$BR$6,9,FALSE)</f>
        <v>#N/A</v>
      </c>
      <c r="H113" t="e">
        <f t="shared" ref="H113:H118" si="48">VLOOKUP(B113,$BG$4:$BR$6,10,FALSE)</f>
        <v>#N/A</v>
      </c>
      <c r="I113" t="e">
        <f t="shared" ref="I113:I118" si="49">VLOOKUP(B113,$BG$4:$BR$6,11,FALSE)</f>
        <v>#N/A</v>
      </c>
      <c r="J113" t="e">
        <f t="shared" ref="J113:J118" si="50">VLOOKUP(B113,$BG$4:$BR$6,12,FALSE)</f>
        <v>#N/A</v>
      </c>
    </row>
    <row r="114" spans="1:10">
      <c r="A114" s="2" t="s">
        <v>58</v>
      </c>
      <c r="B114" s="25" t="s">
        <v>323</v>
      </c>
      <c r="C114">
        <f>VLOOKUP(B114,$BG$4:$BR$6,3,FALSE)</f>
        <v>3</v>
      </c>
      <c r="D114">
        <f t="shared" si="44"/>
        <v>3</v>
      </c>
      <c r="E114">
        <f t="shared" si="45"/>
        <v>2</v>
      </c>
      <c r="F114">
        <f t="shared" si="46"/>
        <v>2</v>
      </c>
      <c r="G114">
        <f t="shared" si="47"/>
        <v>9</v>
      </c>
      <c r="H114">
        <f t="shared" si="48"/>
        <v>0</v>
      </c>
      <c r="I114">
        <f t="shared" si="49"/>
        <v>0</v>
      </c>
      <c r="J114">
        <f t="shared" si="50"/>
        <v>0</v>
      </c>
    </row>
    <row r="115" spans="1:10">
      <c r="A115" s="2" t="s">
        <v>58</v>
      </c>
      <c r="B115" s="25" t="s">
        <v>369</v>
      </c>
      <c r="C115" t="e">
        <f>VLOOKUP(B115,$BG$4:$BR$6,3,FALSE)</f>
        <v>#N/A</v>
      </c>
      <c r="D115" t="e">
        <f t="shared" si="44"/>
        <v>#N/A</v>
      </c>
      <c r="E115" t="e">
        <f t="shared" si="45"/>
        <v>#N/A</v>
      </c>
      <c r="F115" t="e">
        <f t="shared" si="46"/>
        <v>#N/A</v>
      </c>
      <c r="G115" t="e">
        <f t="shared" si="47"/>
        <v>#N/A</v>
      </c>
      <c r="H115" t="e">
        <f t="shared" si="48"/>
        <v>#N/A</v>
      </c>
      <c r="I115" t="e">
        <f t="shared" si="49"/>
        <v>#N/A</v>
      </c>
      <c r="J115" t="e">
        <f t="shared" si="50"/>
        <v>#N/A</v>
      </c>
    </row>
    <row r="116" spans="1:10" ht="25.5">
      <c r="A116" s="2" t="s">
        <v>33</v>
      </c>
      <c r="B116" s="25" t="s">
        <v>370</v>
      </c>
      <c r="C116" t="e">
        <f>VLOOKUP(B116,$BG$4:$BR$6,3,FALSE)</f>
        <v>#N/A</v>
      </c>
      <c r="D116" t="e">
        <f t="shared" si="44"/>
        <v>#N/A</v>
      </c>
      <c r="E116" t="e">
        <f t="shared" si="45"/>
        <v>#N/A</v>
      </c>
      <c r="F116" t="e">
        <f t="shared" si="46"/>
        <v>#N/A</v>
      </c>
      <c r="G116" t="e">
        <f t="shared" si="47"/>
        <v>#N/A</v>
      </c>
      <c r="H116" t="e">
        <f t="shared" si="48"/>
        <v>#N/A</v>
      </c>
      <c r="I116" t="e">
        <f t="shared" si="49"/>
        <v>#N/A</v>
      </c>
      <c r="J116" t="e">
        <f t="shared" si="50"/>
        <v>#N/A</v>
      </c>
    </row>
    <row r="117" spans="1:10">
      <c r="A117" s="2" t="s">
        <v>33</v>
      </c>
      <c r="B117" s="25" t="s">
        <v>324</v>
      </c>
      <c r="C117">
        <f>VLOOKUP(B117,$BG$4:$BR$6,3,FALSE)</f>
        <v>0</v>
      </c>
      <c r="D117">
        <f t="shared" si="44"/>
        <v>0</v>
      </c>
      <c r="E117">
        <f t="shared" si="45"/>
        <v>0</v>
      </c>
      <c r="F117">
        <f t="shared" si="46"/>
        <v>0</v>
      </c>
      <c r="G117">
        <f t="shared" si="47"/>
        <v>0</v>
      </c>
      <c r="H117">
        <f t="shared" si="48"/>
        <v>6</v>
      </c>
      <c r="I117">
        <f t="shared" si="49"/>
        <v>246</v>
      </c>
      <c r="J117">
        <f t="shared" si="50"/>
        <v>41</v>
      </c>
    </row>
    <row r="118" spans="1:10" ht="25.5">
      <c r="A118" s="2" t="s">
        <v>33</v>
      </c>
      <c r="B118" s="25" t="s">
        <v>325</v>
      </c>
      <c r="C118" t="e">
        <f>VLOOKUP(B118,$BG$4:$BR$6,3,FALSE)</f>
        <v>#N/A</v>
      </c>
      <c r="D118" t="e">
        <f t="shared" si="44"/>
        <v>#N/A</v>
      </c>
      <c r="E118" t="e">
        <f t="shared" si="45"/>
        <v>#N/A</v>
      </c>
      <c r="F118" t="e">
        <f t="shared" si="46"/>
        <v>#N/A</v>
      </c>
      <c r="G118" t="e">
        <f t="shared" si="47"/>
        <v>#N/A</v>
      </c>
      <c r="H118" t="e">
        <f t="shared" si="48"/>
        <v>#N/A</v>
      </c>
      <c r="I118" t="e">
        <f t="shared" si="49"/>
        <v>#N/A</v>
      </c>
      <c r="J118" t="e">
        <f t="shared" si="50"/>
        <v>#N/A</v>
      </c>
    </row>
    <row r="119" spans="1:10">
      <c r="A119" s="2"/>
      <c r="B119" s="25"/>
    </row>
    <row r="120" spans="1:10">
      <c r="A120" s="2"/>
      <c r="B120" s="25"/>
    </row>
    <row r="121" spans="1:10">
      <c r="A121" s="2"/>
      <c r="B121" s="25"/>
    </row>
    <row r="122" spans="1:10">
      <c r="A122" s="2"/>
      <c r="B122" s="25"/>
    </row>
    <row r="123" spans="1:10">
      <c r="A123" s="2"/>
      <c r="B123" s="25"/>
    </row>
    <row r="124" spans="1:10">
      <c r="A124" s="2"/>
      <c r="B124" s="25"/>
    </row>
    <row r="125" spans="1:10">
      <c r="A125" s="2"/>
      <c r="B125" s="25"/>
    </row>
    <row r="126" spans="1:10">
      <c r="A126" s="2"/>
      <c r="B126" s="25"/>
    </row>
    <row r="127" spans="1:10">
      <c r="A127" s="2"/>
      <c r="B127" s="25"/>
    </row>
    <row r="128" spans="1:10">
      <c r="A128" s="2"/>
      <c r="B128" s="25"/>
    </row>
    <row r="129" spans="1:2">
      <c r="A129" s="2"/>
      <c r="B129" s="25"/>
    </row>
    <row r="130" spans="1:2">
      <c r="A130" s="2"/>
      <c r="B130" s="25"/>
    </row>
    <row r="131" spans="1:2">
      <c r="A131" s="2"/>
      <c r="B131" s="25"/>
    </row>
    <row r="132" spans="1:2">
      <c r="A132" s="2"/>
      <c r="B132" s="25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9E004-EFA1-47E5-A625-9F42FF77E71F}">
  <dimension ref="A1:BR132"/>
  <sheetViews>
    <sheetView topLeftCell="A7" workbookViewId="0">
      <selection activeCell="J19" sqref="J19"/>
    </sheetView>
  </sheetViews>
  <sheetFormatPr defaultColWidth="11" defaultRowHeight="15.75"/>
  <cols>
    <col min="1" max="1" width="15.625" bestFit="1" customWidth="1"/>
    <col min="9" max="9" width="13" bestFit="1" customWidth="1"/>
    <col min="15" max="15" width="33.875" bestFit="1" customWidth="1"/>
  </cols>
  <sheetData>
    <row r="1" spans="1:70" ht="36">
      <c r="A1" s="18" t="s">
        <v>17</v>
      </c>
      <c r="O1" s="16" t="s">
        <v>361</v>
      </c>
      <c r="AA1" s="16" t="s">
        <v>360</v>
      </c>
      <c r="AP1" s="17" t="s">
        <v>362</v>
      </c>
      <c r="BG1" s="15" t="s">
        <v>371</v>
      </c>
    </row>
    <row r="2" spans="1:70">
      <c r="A2" t="s">
        <v>4</v>
      </c>
      <c r="B2" s="25" t="s">
        <v>6</v>
      </c>
      <c r="C2" s="25" t="s">
        <v>8</v>
      </c>
      <c r="D2" s="25" t="s">
        <v>9</v>
      </c>
      <c r="E2" s="25" t="s">
        <v>10</v>
      </c>
      <c r="F2" s="25" t="s">
        <v>11</v>
      </c>
      <c r="G2" s="25" t="s">
        <v>12</v>
      </c>
      <c r="H2" s="25" t="s">
        <v>3</v>
      </c>
      <c r="I2" s="25" t="s">
        <v>14</v>
      </c>
      <c r="J2" s="25" t="s">
        <v>326</v>
      </c>
      <c r="K2" s="25" t="s">
        <v>282</v>
      </c>
      <c r="L2" s="25" t="s">
        <v>280</v>
      </c>
      <c r="M2" s="25" t="s">
        <v>281</v>
      </c>
      <c r="O2" s="65"/>
      <c r="P2" s="65"/>
      <c r="Q2" s="65" t="s">
        <v>17</v>
      </c>
      <c r="R2" s="65"/>
      <c r="S2" s="65"/>
      <c r="T2" s="65"/>
      <c r="U2" s="65"/>
      <c r="V2" s="65"/>
      <c r="W2" s="65"/>
      <c r="X2" s="65"/>
      <c r="Y2" s="65"/>
      <c r="AA2" s="65"/>
      <c r="AB2" s="65"/>
      <c r="AC2" s="65" t="s">
        <v>250</v>
      </c>
      <c r="AD2" s="65"/>
      <c r="AE2" s="65"/>
      <c r="AF2" s="65"/>
      <c r="AG2" s="65" t="s">
        <v>258</v>
      </c>
      <c r="AH2" s="65"/>
      <c r="AI2" s="65"/>
      <c r="AJ2" s="65"/>
      <c r="AK2" s="65" t="s">
        <v>259</v>
      </c>
      <c r="AL2" s="65"/>
      <c r="AM2" s="65"/>
      <c r="AN2" s="65"/>
      <c r="AP2" s="65"/>
      <c r="AQ2" s="65"/>
      <c r="AR2" s="65" t="s">
        <v>283</v>
      </c>
      <c r="AS2" s="65"/>
      <c r="AT2" s="65"/>
      <c r="AU2" s="65"/>
      <c r="AV2" s="65"/>
      <c r="AW2" s="65" t="s">
        <v>284</v>
      </c>
      <c r="AX2" s="65"/>
      <c r="AY2" s="65"/>
      <c r="AZ2" s="65"/>
      <c r="BA2" s="65"/>
      <c r="BB2" s="65" t="s">
        <v>285</v>
      </c>
      <c r="BC2" s="65"/>
      <c r="BD2" s="65"/>
      <c r="BE2" s="65"/>
      <c r="BG2" s="65"/>
      <c r="BH2" s="65"/>
      <c r="BI2" s="65" t="s">
        <v>313</v>
      </c>
      <c r="BJ2" s="65"/>
      <c r="BK2" s="65"/>
      <c r="BL2" s="65"/>
      <c r="BM2" s="65"/>
      <c r="BN2" s="65"/>
      <c r="BO2" s="65"/>
      <c r="BP2" s="65" t="s">
        <v>314</v>
      </c>
      <c r="BQ2" s="65"/>
      <c r="BR2" s="65"/>
    </row>
    <row r="3" spans="1:70">
      <c r="A3" s="2" t="s">
        <v>5</v>
      </c>
      <c r="B3" s="25" t="s">
        <v>0</v>
      </c>
      <c r="C3" s="2">
        <f t="shared" ref="C3:C8" si="0">VLOOKUP(B3,$O$4:$Y$12,3,FALSE)</f>
        <v>20</v>
      </c>
      <c r="D3" s="2">
        <f t="shared" ref="D3:D8" si="1">VLOOKUP(B3,$O$4:$Y$12,4,FALSE)</f>
        <v>26</v>
      </c>
      <c r="E3" s="2">
        <f t="shared" ref="E3:E8" si="2">VLOOKUP(B3,$O$4:$Y$12,5,FALSE)</f>
        <v>76.900000000000006</v>
      </c>
      <c r="F3" s="2">
        <f t="shared" ref="F3:F8" si="3">VLOOKUP(B3,$O$4:$Y$12,6,FALSE)</f>
        <v>292</v>
      </c>
      <c r="G3" s="2">
        <f t="shared" ref="G3:G8" si="4">VLOOKUP(B3,$O$4:$Y$12,7,FALSE)</f>
        <v>11.2</v>
      </c>
      <c r="H3" s="2">
        <f t="shared" ref="H3:H8" si="5">VLOOKUP(B3,$O$4:$Y$12,9,FALSE)</f>
        <v>1</v>
      </c>
      <c r="I3" s="2">
        <f t="shared" ref="I3:I8" si="6">VLOOKUP(B3,$O$4:$Y$12,10,FALSE)</f>
        <v>0</v>
      </c>
      <c r="J3" s="2">
        <f t="shared" ref="J3:J8" si="7">VLOOKUP(B3,$O$4:$Y$12,11,FALSE)</f>
        <v>184</v>
      </c>
      <c r="K3" s="2">
        <f t="shared" ref="K3:K8" si="8">VLOOKUP(B3,$AA$4:$AN$36,3,FALSE)</f>
        <v>4</v>
      </c>
      <c r="L3" s="2">
        <f t="shared" ref="L3:L8" si="9">VLOOKUP(B3,$AA$4:$AN$36,4,FALSE)</f>
        <v>-8</v>
      </c>
      <c r="M3" s="2">
        <f t="shared" ref="M3:M8" si="10">VLOOKUP(B3,$AA$4:$AN$36,6,FALSE)</f>
        <v>0</v>
      </c>
      <c r="O3" s="26" t="s">
        <v>6</v>
      </c>
      <c r="P3" s="26" t="s">
        <v>7</v>
      </c>
      <c r="Q3" s="26" t="s">
        <v>8</v>
      </c>
      <c r="R3" s="26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3</v>
      </c>
      <c r="X3" s="26" t="s">
        <v>14</v>
      </c>
      <c r="Y3" s="26" t="s">
        <v>15</v>
      </c>
      <c r="AA3" s="26" t="s">
        <v>6</v>
      </c>
      <c r="AB3" s="26" t="s">
        <v>7</v>
      </c>
      <c r="AC3" s="26" t="s">
        <v>9</v>
      </c>
      <c r="AD3" s="26" t="s">
        <v>11</v>
      </c>
      <c r="AE3" s="26" t="s">
        <v>260</v>
      </c>
      <c r="AF3" s="26" t="s">
        <v>3</v>
      </c>
      <c r="AG3" s="26" t="s">
        <v>261</v>
      </c>
      <c r="AH3" s="26" t="s">
        <v>11</v>
      </c>
      <c r="AI3" s="26" t="s">
        <v>260</v>
      </c>
      <c r="AJ3" s="26" t="s">
        <v>3</v>
      </c>
      <c r="AK3" s="26" t="s">
        <v>262</v>
      </c>
      <c r="AL3" s="26" t="s">
        <v>11</v>
      </c>
      <c r="AM3" s="26" t="s">
        <v>260</v>
      </c>
      <c r="AN3" s="26" t="s">
        <v>3</v>
      </c>
      <c r="AP3" s="26" t="s">
        <v>6</v>
      </c>
      <c r="AQ3" s="26" t="s">
        <v>7</v>
      </c>
      <c r="AR3" s="26" t="s">
        <v>286</v>
      </c>
      <c r="AS3" s="26" t="s">
        <v>287</v>
      </c>
      <c r="AT3" s="26" t="s">
        <v>288</v>
      </c>
      <c r="AU3" s="26" t="s">
        <v>289</v>
      </c>
      <c r="AV3" s="26" t="s">
        <v>290</v>
      </c>
      <c r="AW3" s="26" t="s">
        <v>14</v>
      </c>
      <c r="AX3" s="26" t="s">
        <v>11</v>
      </c>
      <c r="AY3" s="26" t="s">
        <v>260</v>
      </c>
      <c r="AZ3" s="26" t="s">
        <v>3</v>
      </c>
      <c r="BA3" s="26" t="s">
        <v>291</v>
      </c>
      <c r="BB3" s="26" t="s">
        <v>24</v>
      </c>
      <c r="BC3" s="26" t="s">
        <v>11</v>
      </c>
      <c r="BD3" s="26" t="s">
        <v>3</v>
      </c>
      <c r="BE3" s="26" t="s">
        <v>292</v>
      </c>
      <c r="BG3" s="26" t="s">
        <v>6</v>
      </c>
      <c r="BH3" s="26" t="s">
        <v>7</v>
      </c>
      <c r="BI3" s="26" t="s">
        <v>315</v>
      </c>
      <c r="BJ3" s="26" t="s">
        <v>316</v>
      </c>
      <c r="BK3" s="26" t="s">
        <v>317</v>
      </c>
      <c r="BL3" s="26" t="s">
        <v>318</v>
      </c>
      <c r="BM3" s="26" t="s">
        <v>319</v>
      </c>
      <c r="BN3" s="26" t="s">
        <v>320</v>
      </c>
      <c r="BO3" s="26" t="s">
        <v>321</v>
      </c>
      <c r="BP3" s="26" t="s">
        <v>322</v>
      </c>
      <c r="BQ3" s="26" t="s">
        <v>11</v>
      </c>
      <c r="BR3" s="26" t="s">
        <v>260</v>
      </c>
    </row>
    <row r="4" spans="1:70" ht="30">
      <c r="A4" s="2" t="s">
        <v>5</v>
      </c>
      <c r="B4" s="25" t="s">
        <v>1</v>
      </c>
      <c r="C4" s="2">
        <f t="shared" si="0"/>
        <v>7</v>
      </c>
      <c r="D4" s="2">
        <f t="shared" si="1"/>
        <v>12</v>
      </c>
      <c r="E4" s="2">
        <f t="shared" si="2"/>
        <v>58.3</v>
      </c>
      <c r="F4" s="2">
        <f t="shared" si="3"/>
        <v>34</v>
      </c>
      <c r="G4" s="2">
        <f t="shared" si="4"/>
        <v>2.8</v>
      </c>
      <c r="H4" s="2">
        <f t="shared" si="5"/>
        <v>0</v>
      </c>
      <c r="I4" s="2">
        <f t="shared" si="6"/>
        <v>0</v>
      </c>
      <c r="J4" s="2">
        <f t="shared" si="7"/>
        <v>82.1</v>
      </c>
      <c r="K4" s="2">
        <f t="shared" si="8"/>
        <v>4</v>
      </c>
      <c r="L4" s="2">
        <f t="shared" si="9"/>
        <v>-6</v>
      </c>
      <c r="M4" s="2">
        <f t="shared" si="10"/>
        <v>0</v>
      </c>
      <c r="O4" s="26" t="s">
        <v>0</v>
      </c>
      <c r="P4" s="14" t="s">
        <v>16</v>
      </c>
      <c r="Q4" s="14">
        <v>20</v>
      </c>
      <c r="R4" s="14">
        <v>26</v>
      </c>
      <c r="S4" s="14">
        <v>76.900000000000006</v>
      </c>
      <c r="T4" s="14">
        <v>292</v>
      </c>
      <c r="U4" s="14">
        <v>11.2</v>
      </c>
      <c r="V4" s="14">
        <v>12</v>
      </c>
      <c r="W4" s="14">
        <v>1</v>
      </c>
      <c r="X4" s="14">
        <v>0</v>
      </c>
      <c r="Y4" s="14">
        <v>184</v>
      </c>
      <c r="AA4" s="26" t="s">
        <v>255</v>
      </c>
      <c r="AB4" s="14" t="s">
        <v>16</v>
      </c>
      <c r="AC4" s="14">
        <v>10</v>
      </c>
      <c r="AD4" s="14">
        <v>71</v>
      </c>
      <c r="AE4" s="14">
        <v>7.1</v>
      </c>
      <c r="AF4" s="14">
        <v>1</v>
      </c>
      <c r="AG4" s="14">
        <v>7</v>
      </c>
      <c r="AH4" s="14">
        <v>108</v>
      </c>
      <c r="AI4" s="14">
        <v>15.4</v>
      </c>
      <c r="AJ4" s="14">
        <v>1</v>
      </c>
      <c r="AK4" s="14">
        <v>17</v>
      </c>
      <c r="AL4" s="14">
        <v>179</v>
      </c>
      <c r="AM4" s="14">
        <v>10.5</v>
      </c>
      <c r="AN4" s="14">
        <v>2</v>
      </c>
      <c r="AP4" s="26" t="s">
        <v>296</v>
      </c>
      <c r="AQ4" s="14" t="s">
        <v>16</v>
      </c>
      <c r="AR4" s="14">
        <v>4</v>
      </c>
      <c r="AS4" s="14">
        <v>4</v>
      </c>
      <c r="AT4" s="14">
        <v>8</v>
      </c>
      <c r="AU4" s="14">
        <v>0</v>
      </c>
      <c r="AV4" s="14">
        <v>0</v>
      </c>
      <c r="AW4" s="14">
        <v>1</v>
      </c>
      <c r="AX4" s="14">
        <v>7</v>
      </c>
      <c r="AY4" s="14">
        <v>7</v>
      </c>
      <c r="AZ4" s="14">
        <v>0</v>
      </c>
      <c r="BA4" s="14">
        <v>1</v>
      </c>
      <c r="BB4" s="14"/>
      <c r="BC4" s="14"/>
      <c r="BD4" s="14"/>
      <c r="BE4" s="14"/>
      <c r="BG4" s="26" t="s">
        <v>323</v>
      </c>
      <c r="BH4" s="14" t="s">
        <v>16</v>
      </c>
      <c r="BI4" s="14">
        <v>4</v>
      </c>
      <c r="BJ4" s="14">
        <v>4</v>
      </c>
      <c r="BK4" s="14">
        <v>100</v>
      </c>
      <c r="BL4" s="14">
        <v>1</v>
      </c>
      <c r="BM4" s="14">
        <v>2</v>
      </c>
      <c r="BN4" s="14">
        <v>50</v>
      </c>
      <c r="BO4" s="14">
        <v>7</v>
      </c>
      <c r="BP4" s="14"/>
      <c r="BQ4" s="14"/>
      <c r="BR4" s="14"/>
    </row>
    <row r="5" spans="1:70" ht="30">
      <c r="A5" s="2" t="s">
        <v>5</v>
      </c>
      <c r="B5" s="25" t="s">
        <v>246</v>
      </c>
      <c r="C5" s="2" t="e">
        <f t="shared" si="0"/>
        <v>#N/A</v>
      </c>
      <c r="D5" s="2" t="e">
        <f t="shared" si="1"/>
        <v>#N/A</v>
      </c>
      <c r="E5" s="2" t="e">
        <f t="shared" si="2"/>
        <v>#N/A</v>
      </c>
      <c r="F5" s="2" t="e">
        <f t="shared" si="3"/>
        <v>#N/A</v>
      </c>
      <c r="G5" s="2" t="e">
        <f t="shared" si="4"/>
        <v>#N/A</v>
      </c>
      <c r="H5" s="2" t="e">
        <f t="shared" si="5"/>
        <v>#N/A</v>
      </c>
      <c r="I5" s="2" t="e">
        <f t="shared" si="6"/>
        <v>#N/A</v>
      </c>
      <c r="J5" s="2" t="e">
        <f t="shared" si="7"/>
        <v>#N/A</v>
      </c>
      <c r="K5" s="2" t="e">
        <f t="shared" si="8"/>
        <v>#N/A</v>
      </c>
      <c r="L5" s="2" t="e">
        <f t="shared" si="9"/>
        <v>#N/A</v>
      </c>
      <c r="M5" s="2" t="e">
        <f t="shared" si="10"/>
        <v>#N/A</v>
      </c>
      <c r="O5" s="26" t="s">
        <v>1</v>
      </c>
      <c r="P5" s="14" t="s">
        <v>16</v>
      </c>
      <c r="Q5" s="14">
        <v>7</v>
      </c>
      <c r="R5" s="14">
        <v>12</v>
      </c>
      <c r="S5" s="14">
        <v>58.3</v>
      </c>
      <c r="T5" s="14">
        <v>34</v>
      </c>
      <c r="U5" s="14">
        <v>2.8</v>
      </c>
      <c r="V5" s="14">
        <v>2.8</v>
      </c>
      <c r="W5" s="14">
        <v>0</v>
      </c>
      <c r="X5" s="14">
        <v>0</v>
      </c>
      <c r="Y5" s="14">
        <v>82.1</v>
      </c>
      <c r="AA5" s="26" t="s">
        <v>251</v>
      </c>
      <c r="AB5" s="14" t="s">
        <v>16</v>
      </c>
      <c r="AC5" s="14">
        <v>9</v>
      </c>
      <c r="AD5" s="14">
        <v>43</v>
      </c>
      <c r="AE5" s="14">
        <v>4.8</v>
      </c>
      <c r="AF5" s="14">
        <v>2</v>
      </c>
      <c r="AG5" s="14">
        <v>1</v>
      </c>
      <c r="AH5" s="14">
        <v>26</v>
      </c>
      <c r="AI5" s="14">
        <v>26</v>
      </c>
      <c r="AJ5" s="14">
        <v>0</v>
      </c>
      <c r="AK5" s="14">
        <v>10</v>
      </c>
      <c r="AL5" s="14">
        <v>69</v>
      </c>
      <c r="AM5" s="14">
        <v>6.9</v>
      </c>
      <c r="AN5" s="14">
        <v>2</v>
      </c>
      <c r="AP5" s="26" t="s">
        <v>293</v>
      </c>
      <c r="AQ5" s="14" t="s">
        <v>16</v>
      </c>
      <c r="AR5" s="14">
        <v>3</v>
      </c>
      <c r="AS5" s="14">
        <v>5</v>
      </c>
      <c r="AT5" s="14">
        <v>8</v>
      </c>
      <c r="AU5" s="14">
        <v>1</v>
      </c>
      <c r="AV5" s="14">
        <v>0</v>
      </c>
      <c r="AW5" s="14"/>
      <c r="AX5" s="14"/>
      <c r="AY5" s="14"/>
      <c r="AZ5" s="14"/>
      <c r="BA5" s="14"/>
      <c r="BB5" s="14"/>
      <c r="BC5" s="14"/>
      <c r="BD5" s="14"/>
      <c r="BE5" s="14"/>
      <c r="BG5" s="26" t="s">
        <v>324</v>
      </c>
      <c r="BH5" s="14" t="s">
        <v>16</v>
      </c>
      <c r="BI5" s="14"/>
      <c r="BJ5" s="14"/>
      <c r="BK5" s="14"/>
      <c r="BL5" s="14"/>
      <c r="BM5" s="14"/>
      <c r="BN5" s="14"/>
      <c r="BO5" s="14"/>
      <c r="BP5" s="14">
        <v>6</v>
      </c>
      <c r="BQ5" s="14">
        <v>228</v>
      </c>
      <c r="BR5" s="14">
        <v>38</v>
      </c>
    </row>
    <row r="6" spans="1:70" ht="30">
      <c r="A6" s="2" t="s">
        <v>5</v>
      </c>
      <c r="B6" s="25" t="s">
        <v>247</v>
      </c>
      <c r="C6" s="2" t="e">
        <f t="shared" si="0"/>
        <v>#N/A</v>
      </c>
      <c r="D6" s="2" t="e">
        <f t="shared" si="1"/>
        <v>#N/A</v>
      </c>
      <c r="E6" s="2" t="e">
        <f t="shared" si="2"/>
        <v>#N/A</v>
      </c>
      <c r="F6" s="2" t="e">
        <f t="shared" si="3"/>
        <v>#N/A</v>
      </c>
      <c r="G6" s="2" t="e">
        <f t="shared" si="4"/>
        <v>#N/A</v>
      </c>
      <c r="H6" s="2" t="e">
        <f t="shared" si="5"/>
        <v>#N/A</v>
      </c>
      <c r="I6" s="2" t="e">
        <f t="shared" si="6"/>
        <v>#N/A</v>
      </c>
      <c r="J6" s="2" t="e">
        <f t="shared" si="7"/>
        <v>#N/A</v>
      </c>
      <c r="K6" s="2" t="e">
        <f t="shared" si="8"/>
        <v>#N/A</v>
      </c>
      <c r="L6" s="2" t="e">
        <f t="shared" si="9"/>
        <v>#N/A</v>
      </c>
      <c r="M6" s="2" t="e">
        <f t="shared" si="10"/>
        <v>#N/A</v>
      </c>
      <c r="O6" s="25"/>
      <c r="P6" s="2"/>
      <c r="Q6" s="2"/>
      <c r="R6" s="2"/>
      <c r="S6" s="2"/>
      <c r="T6" s="2"/>
      <c r="U6" s="2"/>
      <c r="V6" s="2"/>
      <c r="W6" s="2"/>
      <c r="X6" s="2"/>
      <c r="Y6" s="2"/>
      <c r="AA6" s="26" t="s">
        <v>253</v>
      </c>
      <c r="AB6" s="14" t="s">
        <v>16</v>
      </c>
      <c r="AC6" s="14">
        <v>9</v>
      </c>
      <c r="AD6" s="14">
        <v>32</v>
      </c>
      <c r="AE6" s="14">
        <v>3.6</v>
      </c>
      <c r="AF6" s="14">
        <v>0</v>
      </c>
      <c r="AG6" s="14"/>
      <c r="AH6" s="14"/>
      <c r="AI6" s="14"/>
      <c r="AJ6" s="14"/>
      <c r="AK6" s="14">
        <v>9</v>
      </c>
      <c r="AL6" s="14">
        <v>32</v>
      </c>
      <c r="AM6" s="14">
        <v>3.6</v>
      </c>
      <c r="AN6" s="14">
        <v>0</v>
      </c>
      <c r="AP6" s="26" t="s">
        <v>301</v>
      </c>
      <c r="AQ6" s="14" t="s">
        <v>16</v>
      </c>
      <c r="AR6" s="14">
        <v>5</v>
      </c>
      <c r="AS6" s="14">
        <v>3</v>
      </c>
      <c r="AT6" s="14">
        <v>8</v>
      </c>
      <c r="AU6" s="14">
        <v>1</v>
      </c>
      <c r="AV6" s="14">
        <v>1</v>
      </c>
      <c r="AW6" s="14"/>
      <c r="AX6" s="14"/>
      <c r="AY6" s="14"/>
      <c r="AZ6" s="14"/>
      <c r="BA6" s="14"/>
      <c r="BB6" s="14"/>
      <c r="BC6" s="14"/>
      <c r="BD6" s="14"/>
      <c r="BE6" s="14"/>
      <c r="BG6" s="25"/>
      <c r="BH6" s="2"/>
      <c r="BI6" s="14"/>
      <c r="BJ6" s="14"/>
      <c r="BK6" s="14"/>
      <c r="BL6" s="14"/>
      <c r="BM6" s="14"/>
      <c r="BN6" s="14"/>
      <c r="BO6" s="14"/>
      <c r="BP6" s="2"/>
      <c r="BQ6" s="2"/>
      <c r="BR6" s="2"/>
    </row>
    <row r="7" spans="1:70" ht="30">
      <c r="A7" s="2" t="s">
        <v>5</v>
      </c>
      <c r="B7" s="25" t="s">
        <v>248</v>
      </c>
      <c r="C7" s="2" t="e">
        <f t="shared" si="0"/>
        <v>#N/A</v>
      </c>
      <c r="D7" s="2" t="e">
        <f t="shared" si="1"/>
        <v>#N/A</v>
      </c>
      <c r="E7" s="2" t="e">
        <f t="shared" si="2"/>
        <v>#N/A</v>
      </c>
      <c r="F7" s="2" t="e">
        <f t="shared" si="3"/>
        <v>#N/A</v>
      </c>
      <c r="G7" s="2" t="e">
        <f t="shared" si="4"/>
        <v>#N/A</v>
      </c>
      <c r="H7" s="2" t="e">
        <f t="shared" si="5"/>
        <v>#N/A</v>
      </c>
      <c r="I7" s="2" t="e">
        <f t="shared" si="6"/>
        <v>#N/A</v>
      </c>
      <c r="J7" s="2" t="e">
        <f t="shared" si="7"/>
        <v>#N/A</v>
      </c>
      <c r="K7" s="2" t="e">
        <f t="shared" si="8"/>
        <v>#N/A</v>
      </c>
      <c r="L7" s="2" t="e">
        <f t="shared" si="9"/>
        <v>#N/A</v>
      </c>
      <c r="M7" s="2" t="e">
        <f t="shared" si="10"/>
        <v>#N/A</v>
      </c>
      <c r="AA7" s="26" t="s">
        <v>1</v>
      </c>
      <c r="AB7" s="14" t="s">
        <v>16</v>
      </c>
      <c r="AC7" s="14">
        <v>4</v>
      </c>
      <c r="AD7" s="14">
        <v>-6</v>
      </c>
      <c r="AE7" s="14">
        <v>-1.5</v>
      </c>
      <c r="AF7" s="14">
        <v>0</v>
      </c>
      <c r="AG7" s="14"/>
      <c r="AH7" s="14"/>
      <c r="AI7" s="14"/>
      <c r="AJ7" s="14"/>
      <c r="AK7" s="14">
        <v>4</v>
      </c>
      <c r="AL7" s="14">
        <v>-6</v>
      </c>
      <c r="AM7" s="14">
        <v>-1.5</v>
      </c>
      <c r="AN7" s="14">
        <v>0</v>
      </c>
      <c r="AP7" s="26" t="s">
        <v>302</v>
      </c>
      <c r="AQ7" s="14" t="s">
        <v>16</v>
      </c>
      <c r="AR7" s="14">
        <v>4</v>
      </c>
      <c r="AS7" s="14">
        <v>0</v>
      </c>
      <c r="AT7" s="14">
        <v>4</v>
      </c>
      <c r="AU7" s="14">
        <v>0</v>
      </c>
      <c r="AV7" s="14">
        <v>0</v>
      </c>
      <c r="AW7" s="14"/>
      <c r="AX7" s="14"/>
      <c r="AY7" s="14"/>
      <c r="AZ7" s="14"/>
      <c r="BA7" s="14"/>
      <c r="BB7" s="14"/>
      <c r="BC7" s="14"/>
      <c r="BD7" s="14"/>
      <c r="BE7" s="14"/>
    </row>
    <row r="8" spans="1:70" ht="30">
      <c r="A8" s="2" t="s">
        <v>5</v>
      </c>
      <c r="B8" s="25" t="s">
        <v>249</v>
      </c>
      <c r="C8" s="2" t="e">
        <f t="shared" si="0"/>
        <v>#N/A</v>
      </c>
      <c r="D8" s="2" t="e">
        <f t="shared" si="1"/>
        <v>#N/A</v>
      </c>
      <c r="E8" s="2" t="e">
        <f t="shared" si="2"/>
        <v>#N/A</v>
      </c>
      <c r="F8" s="2" t="e">
        <f t="shared" si="3"/>
        <v>#N/A</v>
      </c>
      <c r="G8" s="2" t="e">
        <f t="shared" si="4"/>
        <v>#N/A</v>
      </c>
      <c r="H8" s="2" t="e">
        <f t="shared" si="5"/>
        <v>#N/A</v>
      </c>
      <c r="I8" s="2" t="e">
        <f t="shared" si="6"/>
        <v>#N/A</v>
      </c>
      <c r="J8" s="2" t="e">
        <f t="shared" si="7"/>
        <v>#N/A</v>
      </c>
      <c r="K8" s="2" t="e">
        <f t="shared" si="8"/>
        <v>#N/A</v>
      </c>
      <c r="L8" s="2" t="e">
        <f t="shared" si="9"/>
        <v>#N/A</v>
      </c>
      <c r="M8" s="2" t="e">
        <f t="shared" si="10"/>
        <v>#N/A</v>
      </c>
      <c r="AA8" s="26" t="s">
        <v>0</v>
      </c>
      <c r="AB8" s="14" t="s">
        <v>16</v>
      </c>
      <c r="AC8" s="14">
        <v>4</v>
      </c>
      <c r="AD8" s="14">
        <v>-8</v>
      </c>
      <c r="AE8" s="14">
        <v>-2</v>
      </c>
      <c r="AF8" s="14">
        <v>0</v>
      </c>
      <c r="AG8" s="14"/>
      <c r="AH8" s="14"/>
      <c r="AI8" s="14"/>
      <c r="AJ8" s="14"/>
      <c r="AK8" s="14">
        <v>4</v>
      </c>
      <c r="AL8" s="14">
        <v>-8</v>
      </c>
      <c r="AM8" s="14">
        <v>-2</v>
      </c>
      <c r="AN8" s="14">
        <v>0</v>
      </c>
      <c r="AP8" s="26" t="s">
        <v>300</v>
      </c>
      <c r="AQ8" s="14" t="s">
        <v>16</v>
      </c>
      <c r="AR8" s="14">
        <v>2</v>
      </c>
      <c r="AS8" s="14">
        <v>1</v>
      </c>
      <c r="AT8" s="14">
        <v>3</v>
      </c>
      <c r="AU8" s="14">
        <v>2</v>
      </c>
      <c r="AV8" s="14">
        <v>0</v>
      </c>
      <c r="AW8" s="14"/>
      <c r="AX8" s="14"/>
      <c r="AY8" s="14"/>
      <c r="AZ8" s="14"/>
      <c r="BA8" s="14">
        <v>2</v>
      </c>
      <c r="BB8" s="14"/>
      <c r="BC8" s="14"/>
      <c r="BD8" s="14"/>
      <c r="BE8" s="14"/>
    </row>
    <row r="9" spans="1:70" ht="30">
      <c r="A9" s="2"/>
      <c r="B9" s="25"/>
      <c r="P9" s="25"/>
      <c r="Q9" s="2"/>
      <c r="R9" s="2"/>
      <c r="S9" s="2"/>
      <c r="T9" s="2"/>
      <c r="U9" s="2"/>
      <c r="V9" s="2"/>
      <c r="W9" s="2"/>
      <c r="X9" s="2"/>
      <c r="AA9" s="26" t="s">
        <v>254</v>
      </c>
      <c r="AB9" s="14" t="s">
        <v>16</v>
      </c>
      <c r="AC9" s="14">
        <v>2</v>
      </c>
      <c r="AD9" s="14">
        <v>5</v>
      </c>
      <c r="AE9" s="14">
        <v>2.5</v>
      </c>
      <c r="AF9" s="14">
        <v>0</v>
      </c>
      <c r="AG9" s="14"/>
      <c r="AH9" s="14"/>
      <c r="AI9" s="14"/>
      <c r="AJ9" s="14"/>
      <c r="AK9" s="14">
        <v>2</v>
      </c>
      <c r="AL9" s="14">
        <v>5</v>
      </c>
      <c r="AM9" s="14">
        <v>2.5</v>
      </c>
      <c r="AN9" s="14">
        <v>0</v>
      </c>
      <c r="AP9" s="26" t="s">
        <v>295</v>
      </c>
      <c r="AQ9" s="14" t="s">
        <v>16</v>
      </c>
      <c r="AR9" s="14">
        <v>1</v>
      </c>
      <c r="AS9" s="14">
        <v>2</v>
      </c>
      <c r="AT9" s="14">
        <v>3</v>
      </c>
      <c r="AU9" s="14">
        <v>0</v>
      </c>
      <c r="AV9" s="14">
        <v>0</v>
      </c>
      <c r="AW9" s="14"/>
      <c r="AX9" s="14"/>
      <c r="AY9" s="14"/>
      <c r="AZ9" s="14"/>
      <c r="BA9" s="14"/>
      <c r="BB9" s="14"/>
      <c r="BC9" s="14"/>
      <c r="BD9" s="14"/>
      <c r="BE9" s="14"/>
    </row>
    <row r="10" spans="1:70" ht="31.5">
      <c r="A10" s="21" t="s">
        <v>250</v>
      </c>
      <c r="B10" s="62"/>
      <c r="P10" s="59"/>
      <c r="Q10" s="2"/>
      <c r="R10" s="2"/>
      <c r="S10" s="2"/>
      <c r="T10" s="2"/>
      <c r="U10" s="2"/>
      <c r="V10" s="2"/>
      <c r="W10" s="2"/>
      <c r="X10" s="2"/>
      <c r="AA10" s="61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P10" s="61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</row>
    <row r="11" spans="1:70" ht="30">
      <c r="A11" s="13" t="s">
        <v>4</v>
      </c>
      <c r="B11" s="62" t="s">
        <v>6</v>
      </c>
      <c r="C11" t="s">
        <v>266</v>
      </c>
      <c r="D11" t="s">
        <v>11</v>
      </c>
      <c r="E11" t="s">
        <v>260</v>
      </c>
      <c r="F11" t="s">
        <v>3</v>
      </c>
      <c r="G11" t="s">
        <v>277</v>
      </c>
      <c r="H11" t="s">
        <v>279</v>
      </c>
      <c r="I11" t="s">
        <v>278</v>
      </c>
      <c r="O11" s="16"/>
      <c r="P11" s="25"/>
      <c r="Q11" s="2"/>
      <c r="R11" s="2"/>
      <c r="S11" s="2"/>
      <c r="T11" s="2"/>
      <c r="U11" s="2"/>
      <c r="V11" s="2"/>
      <c r="W11" s="2"/>
      <c r="X11" s="2"/>
      <c r="AA11" s="26" t="s">
        <v>276</v>
      </c>
      <c r="AB11" s="14" t="s">
        <v>16</v>
      </c>
      <c r="AC11" s="14">
        <v>1</v>
      </c>
      <c r="AD11" s="14">
        <v>2</v>
      </c>
      <c r="AE11" s="14">
        <v>2</v>
      </c>
      <c r="AF11" s="14">
        <v>0</v>
      </c>
      <c r="AG11" s="14">
        <v>1</v>
      </c>
      <c r="AH11" s="14">
        <v>2</v>
      </c>
      <c r="AI11" s="14">
        <v>2</v>
      </c>
      <c r="AJ11" s="14">
        <v>0</v>
      </c>
      <c r="AK11" s="14">
        <v>2</v>
      </c>
      <c r="AL11" s="14">
        <v>4</v>
      </c>
      <c r="AM11" s="14">
        <v>2</v>
      </c>
      <c r="AN11" s="14">
        <v>0</v>
      </c>
      <c r="AP11" s="26" t="s">
        <v>298</v>
      </c>
      <c r="AQ11" s="14" t="s">
        <v>16</v>
      </c>
      <c r="AR11" s="14">
        <v>3</v>
      </c>
      <c r="AS11" s="14">
        <v>0</v>
      </c>
      <c r="AT11" s="14">
        <v>3</v>
      </c>
      <c r="AU11" s="14">
        <v>0</v>
      </c>
      <c r="AV11" s="14">
        <v>0</v>
      </c>
      <c r="AW11" s="14"/>
      <c r="AX11" s="14"/>
      <c r="AY11" s="14"/>
      <c r="AZ11" s="14"/>
      <c r="BA11" s="14"/>
      <c r="BB11" s="14"/>
      <c r="BC11" s="14"/>
      <c r="BD11" s="14"/>
      <c r="BE11" s="14"/>
    </row>
    <row r="12" spans="1:70" ht="30">
      <c r="A12" s="2" t="s">
        <v>25</v>
      </c>
      <c r="B12" s="62" t="s">
        <v>251</v>
      </c>
      <c r="C12">
        <f t="shared" ref="C12:C19" si="11">VLOOKUP(B12,$AA$4:$AN$36,3,FALSE)</f>
        <v>9</v>
      </c>
      <c r="D12">
        <f t="shared" ref="D12:D18" si="12">VLOOKUP(B12,$AA$4:$AN$36,4,FALSE)</f>
        <v>43</v>
      </c>
      <c r="E12">
        <f t="shared" ref="E12:E18" si="13">VLOOKUP(B12,$AA$4:$AN$36,5,FALSE)</f>
        <v>4.8</v>
      </c>
      <c r="F12">
        <f t="shared" ref="F12:F18" si="14">VLOOKUP(B12,$AA$4:$AN$36,6,FALSE)</f>
        <v>2</v>
      </c>
      <c r="G12">
        <f t="shared" ref="G12:G18" si="15">VLOOKUP(B12,$AA$4:$AN$36,7,FALSE)</f>
        <v>1</v>
      </c>
      <c r="H12">
        <f t="shared" ref="H12:H18" si="16">VLOOKUP(B12,$AA$4:$AN$36,8,FALSE)</f>
        <v>26</v>
      </c>
      <c r="I12">
        <f t="shared" ref="I12:I18" si="17">VLOOKUP(B12,$AA$4:$AN$36,10,FALSE)</f>
        <v>0</v>
      </c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6" t="s">
        <v>263</v>
      </c>
      <c r="AB12" s="14" t="s">
        <v>16</v>
      </c>
      <c r="AC12" s="14">
        <v>1</v>
      </c>
      <c r="AD12" s="14">
        <v>1</v>
      </c>
      <c r="AE12" s="14">
        <v>1</v>
      </c>
      <c r="AF12" s="14">
        <v>0</v>
      </c>
      <c r="AG12" s="14">
        <v>4</v>
      </c>
      <c r="AH12" s="14">
        <v>49</v>
      </c>
      <c r="AI12" s="14">
        <v>12.3</v>
      </c>
      <c r="AJ12" s="14">
        <v>0</v>
      </c>
      <c r="AK12" s="14">
        <v>5</v>
      </c>
      <c r="AL12" s="14">
        <v>50</v>
      </c>
      <c r="AM12" s="14">
        <v>10</v>
      </c>
      <c r="AN12" s="14">
        <v>0</v>
      </c>
      <c r="AP12" s="26" t="s">
        <v>330</v>
      </c>
      <c r="AQ12" s="14" t="s">
        <v>16</v>
      </c>
      <c r="AR12" s="14">
        <v>0</v>
      </c>
      <c r="AS12" s="14">
        <v>2</v>
      </c>
      <c r="AT12" s="14">
        <v>2</v>
      </c>
      <c r="AU12" s="14">
        <v>0</v>
      </c>
      <c r="AV12" s="14">
        <v>0</v>
      </c>
      <c r="AW12" s="14"/>
      <c r="AX12" s="14"/>
      <c r="AY12" s="14"/>
      <c r="AZ12" s="14"/>
      <c r="BA12" s="14"/>
      <c r="BB12" s="14"/>
      <c r="BC12" s="14"/>
      <c r="BD12" s="14"/>
      <c r="BE12" s="14"/>
    </row>
    <row r="13" spans="1:70" ht="30">
      <c r="A13" s="2" t="s">
        <v>25</v>
      </c>
      <c r="B13" s="62" t="s">
        <v>252</v>
      </c>
      <c r="C13" t="e">
        <f t="shared" si="11"/>
        <v>#N/A</v>
      </c>
      <c r="D13" t="e">
        <f t="shared" si="12"/>
        <v>#N/A</v>
      </c>
      <c r="E13" t="e">
        <f t="shared" si="13"/>
        <v>#N/A</v>
      </c>
      <c r="F13" t="e">
        <f t="shared" si="14"/>
        <v>#N/A</v>
      </c>
      <c r="G13" t="e">
        <f t="shared" si="15"/>
        <v>#N/A</v>
      </c>
      <c r="H13" t="e">
        <f t="shared" si="16"/>
        <v>#N/A</v>
      </c>
      <c r="I13" t="e">
        <f t="shared" si="17"/>
        <v>#N/A</v>
      </c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6" t="s">
        <v>270</v>
      </c>
      <c r="AB13" s="14" t="s">
        <v>16</v>
      </c>
      <c r="AC13" s="14">
        <v>1</v>
      </c>
      <c r="AD13" s="14">
        <v>0</v>
      </c>
      <c r="AE13" s="14">
        <v>0</v>
      </c>
      <c r="AF13" s="14">
        <v>0</v>
      </c>
      <c r="AG13" s="14"/>
      <c r="AH13" s="14"/>
      <c r="AI13" s="14"/>
      <c r="AJ13" s="14"/>
      <c r="AK13" s="14">
        <v>1</v>
      </c>
      <c r="AL13" s="14">
        <v>0</v>
      </c>
      <c r="AM13" s="14">
        <v>0</v>
      </c>
      <c r="AN13" s="14">
        <v>0</v>
      </c>
      <c r="AP13" s="26" t="s">
        <v>309</v>
      </c>
      <c r="AQ13" s="14" t="s">
        <v>16</v>
      </c>
      <c r="AR13" s="14">
        <v>1</v>
      </c>
      <c r="AS13" s="14">
        <v>1</v>
      </c>
      <c r="AT13" s="14">
        <v>2</v>
      </c>
      <c r="AU13" s="14">
        <v>0</v>
      </c>
      <c r="AV13" s="14">
        <v>0</v>
      </c>
      <c r="AW13" s="14"/>
      <c r="AX13" s="14"/>
      <c r="AY13" s="14"/>
      <c r="AZ13" s="14"/>
      <c r="BA13" s="14">
        <v>1</v>
      </c>
      <c r="BB13" s="14"/>
      <c r="BC13" s="14"/>
      <c r="BD13" s="14"/>
      <c r="BE13" s="14"/>
    </row>
    <row r="14" spans="1:70" ht="30">
      <c r="A14" s="2" t="s">
        <v>25</v>
      </c>
      <c r="B14" s="62" t="s">
        <v>253</v>
      </c>
      <c r="C14">
        <f t="shared" si="11"/>
        <v>9</v>
      </c>
      <c r="D14">
        <f t="shared" si="12"/>
        <v>32</v>
      </c>
      <c r="E14">
        <f t="shared" si="13"/>
        <v>3.6</v>
      </c>
      <c r="F14">
        <f t="shared" si="14"/>
        <v>0</v>
      </c>
      <c r="G14">
        <f t="shared" si="15"/>
        <v>0</v>
      </c>
      <c r="H14">
        <f t="shared" si="16"/>
        <v>0</v>
      </c>
      <c r="I14">
        <f t="shared" si="17"/>
        <v>0</v>
      </c>
      <c r="O14" s="2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6" t="s">
        <v>264</v>
      </c>
      <c r="AB14" s="14" t="s">
        <v>16</v>
      </c>
      <c r="AC14" s="14"/>
      <c r="AD14" s="14"/>
      <c r="AE14" s="14"/>
      <c r="AF14" s="14"/>
      <c r="AG14" s="14">
        <v>10</v>
      </c>
      <c r="AH14" s="14">
        <v>96</v>
      </c>
      <c r="AI14" s="14">
        <v>9.6</v>
      </c>
      <c r="AJ14" s="14">
        <v>0</v>
      </c>
      <c r="AK14" s="14">
        <v>10</v>
      </c>
      <c r="AL14" s="14">
        <v>96</v>
      </c>
      <c r="AM14" s="14">
        <v>9.6</v>
      </c>
      <c r="AN14" s="14">
        <v>0</v>
      </c>
      <c r="AP14" s="26" t="s">
        <v>305</v>
      </c>
      <c r="AQ14" s="14" t="s">
        <v>16</v>
      </c>
      <c r="AR14" s="14">
        <v>1</v>
      </c>
      <c r="AS14" s="14">
        <v>1</v>
      </c>
      <c r="AT14" s="14">
        <v>2</v>
      </c>
      <c r="AU14" s="14">
        <v>0.5</v>
      </c>
      <c r="AV14" s="14">
        <v>0.5</v>
      </c>
      <c r="AW14" s="14"/>
      <c r="AX14" s="14"/>
      <c r="AY14" s="14"/>
      <c r="AZ14" s="14"/>
      <c r="BA14" s="14"/>
      <c r="BB14" s="14"/>
      <c r="BC14" s="14"/>
      <c r="BD14" s="14"/>
      <c r="BE14" s="14"/>
    </row>
    <row r="15" spans="1:70" ht="30">
      <c r="A15" s="2" t="s">
        <v>25</v>
      </c>
      <c r="B15" s="62" t="s">
        <v>254</v>
      </c>
      <c r="C15">
        <f t="shared" si="11"/>
        <v>2</v>
      </c>
      <c r="D15">
        <f t="shared" si="12"/>
        <v>5</v>
      </c>
      <c r="E15">
        <f t="shared" si="13"/>
        <v>2.5</v>
      </c>
      <c r="F15">
        <f t="shared" si="14"/>
        <v>0</v>
      </c>
      <c r="G15">
        <f t="shared" si="15"/>
        <v>0</v>
      </c>
      <c r="H15">
        <f t="shared" si="16"/>
        <v>0</v>
      </c>
      <c r="I15">
        <f t="shared" si="17"/>
        <v>0</v>
      </c>
      <c r="O15" s="2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6" t="s">
        <v>2</v>
      </c>
      <c r="AB15" s="14" t="s">
        <v>16</v>
      </c>
      <c r="AC15" s="14"/>
      <c r="AD15" s="14"/>
      <c r="AE15" s="14"/>
      <c r="AF15" s="14"/>
      <c r="AG15" s="14">
        <v>2</v>
      </c>
      <c r="AH15" s="14">
        <v>23</v>
      </c>
      <c r="AI15" s="14">
        <v>11.5</v>
      </c>
      <c r="AJ15" s="14">
        <v>0</v>
      </c>
      <c r="AK15" s="14">
        <v>2</v>
      </c>
      <c r="AL15" s="14">
        <v>23</v>
      </c>
      <c r="AM15" s="14">
        <v>11.5</v>
      </c>
      <c r="AN15" s="14">
        <v>0</v>
      </c>
      <c r="AP15" s="26" t="s">
        <v>306</v>
      </c>
      <c r="AQ15" s="14" t="s">
        <v>16</v>
      </c>
      <c r="AR15" s="14">
        <v>1</v>
      </c>
      <c r="AS15" s="14">
        <v>1</v>
      </c>
      <c r="AT15" s="14">
        <v>2</v>
      </c>
      <c r="AU15" s="14">
        <v>0</v>
      </c>
      <c r="AV15" s="14">
        <v>0</v>
      </c>
      <c r="AW15" s="14"/>
      <c r="AX15" s="14"/>
      <c r="AY15" s="14"/>
      <c r="AZ15" s="14"/>
      <c r="BA15" s="14"/>
      <c r="BB15" s="14"/>
      <c r="BC15" s="14"/>
      <c r="BD15" s="14"/>
      <c r="BE15" s="14"/>
    </row>
    <row r="16" spans="1:70" ht="30">
      <c r="A16" s="2" t="s">
        <v>25</v>
      </c>
      <c r="B16" s="62" t="s">
        <v>255</v>
      </c>
      <c r="C16">
        <f t="shared" si="11"/>
        <v>10</v>
      </c>
      <c r="D16">
        <f t="shared" si="12"/>
        <v>71</v>
      </c>
      <c r="E16">
        <f t="shared" si="13"/>
        <v>7.1</v>
      </c>
      <c r="F16">
        <f t="shared" si="14"/>
        <v>1</v>
      </c>
      <c r="G16">
        <f t="shared" si="15"/>
        <v>7</v>
      </c>
      <c r="H16">
        <f t="shared" si="16"/>
        <v>108</v>
      </c>
      <c r="I16">
        <f t="shared" si="17"/>
        <v>1</v>
      </c>
      <c r="O16" s="25"/>
      <c r="P16" s="2"/>
      <c r="Q16" s="2"/>
      <c r="R16" s="2"/>
      <c r="S16" s="2"/>
      <c r="T16" s="2"/>
      <c r="U16" s="14"/>
      <c r="V16" s="14"/>
      <c r="W16" s="14"/>
      <c r="X16" s="14"/>
      <c r="Y16" s="2"/>
      <c r="Z16" s="2"/>
      <c r="AA16" s="26" t="s">
        <v>265</v>
      </c>
      <c r="AB16" s="14" t="s">
        <v>16</v>
      </c>
      <c r="AC16" s="14"/>
      <c r="AD16" s="14"/>
      <c r="AE16" s="14"/>
      <c r="AF16" s="14"/>
      <c r="AG16" s="14">
        <v>1</v>
      </c>
      <c r="AH16" s="14">
        <v>23</v>
      </c>
      <c r="AI16" s="14">
        <v>23</v>
      </c>
      <c r="AJ16" s="14">
        <v>0</v>
      </c>
      <c r="AK16" s="14">
        <v>1</v>
      </c>
      <c r="AL16" s="14">
        <v>23</v>
      </c>
      <c r="AM16" s="14">
        <v>23</v>
      </c>
      <c r="AN16" s="14">
        <v>0</v>
      </c>
      <c r="AP16" s="26" t="s">
        <v>355</v>
      </c>
      <c r="AQ16" s="14" t="s">
        <v>16</v>
      </c>
      <c r="AR16" s="14">
        <v>1</v>
      </c>
      <c r="AS16" s="14">
        <v>0</v>
      </c>
      <c r="AT16" s="14">
        <v>1</v>
      </c>
      <c r="AU16" s="14">
        <v>0</v>
      </c>
      <c r="AV16" s="14">
        <v>0</v>
      </c>
      <c r="AW16" s="14">
        <v>1</v>
      </c>
      <c r="AX16" s="14">
        <v>0</v>
      </c>
      <c r="AY16" s="14">
        <v>0</v>
      </c>
      <c r="AZ16" s="14">
        <v>0</v>
      </c>
      <c r="BA16" s="14">
        <v>1</v>
      </c>
      <c r="BB16" s="14"/>
      <c r="BC16" s="14"/>
      <c r="BD16" s="14"/>
      <c r="BE16" s="14"/>
    </row>
    <row r="17" spans="1:57" ht="30">
      <c r="A17" s="2" t="s">
        <v>25</v>
      </c>
      <c r="B17" s="62" t="s">
        <v>256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2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P17" s="26" t="s">
        <v>303</v>
      </c>
      <c r="AQ17" s="14" t="s">
        <v>16</v>
      </c>
      <c r="AR17" s="14">
        <v>1</v>
      </c>
      <c r="AS17" s="14">
        <v>0</v>
      </c>
      <c r="AT17" s="14">
        <v>1</v>
      </c>
      <c r="AU17" s="14">
        <v>0</v>
      </c>
      <c r="AV17" s="14">
        <v>0</v>
      </c>
      <c r="AW17" s="14"/>
      <c r="AX17" s="14"/>
      <c r="AY17" s="14"/>
      <c r="AZ17" s="14"/>
      <c r="BA17" s="14"/>
      <c r="BB17" s="14"/>
      <c r="BC17" s="14"/>
      <c r="BD17" s="14"/>
      <c r="BE17" s="14"/>
    </row>
    <row r="18" spans="1:57" ht="30">
      <c r="A18" s="2" t="s">
        <v>25</v>
      </c>
      <c r="B18" s="62" t="s">
        <v>257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25"/>
      <c r="P18" s="2"/>
      <c r="Q18" s="2"/>
      <c r="R18" s="2"/>
      <c r="S18" s="2"/>
      <c r="T18" s="2"/>
      <c r="U18" s="14"/>
      <c r="V18" s="14"/>
      <c r="W18" s="14"/>
      <c r="X18" s="14"/>
      <c r="Y18" s="2"/>
      <c r="Z18" s="2"/>
      <c r="AA18" s="2"/>
      <c r="AB18" s="2"/>
      <c r="AP18" s="26" t="s">
        <v>329</v>
      </c>
      <c r="AQ18" s="14" t="s">
        <v>16</v>
      </c>
      <c r="AR18" s="14">
        <v>0</v>
      </c>
      <c r="AS18" s="14">
        <v>1</v>
      </c>
      <c r="AT18" s="14">
        <v>1</v>
      </c>
      <c r="AU18" s="14">
        <v>0</v>
      </c>
      <c r="AV18" s="14">
        <v>0</v>
      </c>
      <c r="AW18" s="14"/>
      <c r="AX18" s="14"/>
      <c r="AY18" s="14"/>
      <c r="AZ18" s="14"/>
      <c r="BA18" s="14"/>
      <c r="BB18" s="14"/>
      <c r="BC18" s="14"/>
      <c r="BD18" s="14"/>
      <c r="BE18" s="14"/>
    </row>
    <row r="19" spans="1:57" ht="30">
      <c r="A19" s="2"/>
      <c r="B19" s="25"/>
      <c r="O19" s="25"/>
      <c r="P19" s="2"/>
      <c r="Q19" s="14"/>
      <c r="R19" s="14"/>
      <c r="S19" s="14"/>
      <c r="T19" s="14"/>
      <c r="U19" s="2"/>
      <c r="V19" s="2"/>
      <c r="W19" s="2"/>
      <c r="X19" s="2"/>
      <c r="Y19" s="2"/>
      <c r="Z19" s="2"/>
      <c r="AA19" s="2"/>
      <c r="AB19" s="2"/>
      <c r="AP19" s="26" t="s">
        <v>304</v>
      </c>
      <c r="AQ19" s="14" t="s">
        <v>16</v>
      </c>
      <c r="AR19" s="14">
        <v>0</v>
      </c>
      <c r="AS19" s="14">
        <v>1</v>
      </c>
      <c r="AT19" s="14">
        <v>1</v>
      </c>
      <c r="AU19" s="14">
        <v>0</v>
      </c>
      <c r="AV19" s="14">
        <v>0</v>
      </c>
      <c r="AW19" s="14"/>
      <c r="AX19" s="14"/>
      <c r="AY19" s="14"/>
      <c r="AZ19" s="14"/>
      <c r="BA19" s="14"/>
      <c r="BB19" s="14"/>
      <c r="BC19" s="14"/>
      <c r="BD19" s="14"/>
      <c r="BE19" s="14"/>
    </row>
    <row r="20" spans="1:57" ht="30">
      <c r="A20" s="2"/>
      <c r="B20" s="25"/>
      <c r="O20" s="25"/>
      <c r="P20" s="2"/>
      <c r="Q20" s="14"/>
      <c r="R20" s="14"/>
      <c r="S20" s="14"/>
      <c r="T20" s="14"/>
      <c r="U20" s="2"/>
      <c r="V20" s="2"/>
      <c r="W20" s="2"/>
      <c r="X20" s="2"/>
      <c r="Y20" s="2"/>
      <c r="Z20" s="2"/>
      <c r="AA20" s="2"/>
      <c r="AB20" s="2"/>
      <c r="AP20" s="26" t="s">
        <v>307</v>
      </c>
      <c r="AQ20" s="14" t="s">
        <v>16</v>
      </c>
      <c r="AR20" s="14">
        <v>0</v>
      </c>
      <c r="AS20" s="14">
        <v>1</v>
      </c>
      <c r="AT20" s="14">
        <v>1</v>
      </c>
      <c r="AU20" s="14">
        <v>0</v>
      </c>
      <c r="AV20" s="14">
        <v>0</v>
      </c>
      <c r="AW20" s="14"/>
      <c r="AX20" s="14"/>
      <c r="AY20" s="14"/>
      <c r="AZ20" s="14"/>
      <c r="BA20" s="14"/>
      <c r="BB20" s="14"/>
      <c r="BC20" s="14"/>
      <c r="BD20" s="14"/>
      <c r="BE20" s="14"/>
    </row>
    <row r="21" spans="1:57" ht="30">
      <c r="A21" s="2"/>
      <c r="B21" s="25"/>
      <c r="O21" s="25"/>
      <c r="P21" s="2"/>
      <c r="Q21" s="14"/>
      <c r="R21" s="14"/>
      <c r="S21" s="14"/>
      <c r="T21" s="14"/>
      <c r="U21" s="2"/>
      <c r="V21" s="2"/>
      <c r="W21" s="2"/>
      <c r="X21" s="2"/>
      <c r="Y21" s="2"/>
      <c r="Z21" s="2"/>
      <c r="AA21" s="2"/>
      <c r="AB21" s="2"/>
      <c r="AP21" s="26" t="s">
        <v>334</v>
      </c>
      <c r="AQ21" s="14" t="s">
        <v>16</v>
      </c>
      <c r="AR21" s="14">
        <v>1</v>
      </c>
      <c r="AS21" s="14">
        <v>0</v>
      </c>
      <c r="AT21" s="14">
        <v>1</v>
      </c>
      <c r="AU21" s="14">
        <v>0</v>
      </c>
      <c r="AV21" s="14">
        <v>0</v>
      </c>
      <c r="AW21" s="14"/>
      <c r="AX21" s="14"/>
      <c r="AY21" s="14"/>
      <c r="AZ21" s="14"/>
      <c r="BA21" s="14"/>
      <c r="BB21" s="14"/>
      <c r="BC21" s="14"/>
      <c r="BD21" s="14"/>
      <c r="BE21" s="14"/>
    </row>
    <row r="22" spans="1:57" ht="30">
      <c r="A22" s="20" t="s">
        <v>258</v>
      </c>
      <c r="B22" s="25"/>
      <c r="AP22" s="26" t="s">
        <v>335</v>
      </c>
      <c r="AQ22" s="14" t="s">
        <v>16</v>
      </c>
      <c r="AR22" s="14">
        <v>0</v>
      </c>
      <c r="AS22" s="14">
        <v>1</v>
      </c>
      <c r="AT22" s="14">
        <v>1</v>
      </c>
      <c r="AU22" s="14">
        <v>0</v>
      </c>
      <c r="AV22" s="14">
        <v>0</v>
      </c>
      <c r="AW22" s="14"/>
      <c r="AX22" s="14"/>
      <c r="AY22" s="14"/>
      <c r="AZ22" s="14"/>
      <c r="BA22" s="14"/>
      <c r="BB22" s="14"/>
      <c r="BC22" s="14"/>
      <c r="BD22" s="14"/>
      <c r="BE22" s="14"/>
    </row>
    <row r="23" spans="1:57" ht="30">
      <c r="A23" s="2" t="s">
        <v>4</v>
      </c>
      <c r="B23" s="25" t="s">
        <v>6</v>
      </c>
      <c r="C23" t="s">
        <v>277</v>
      </c>
      <c r="D23" t="s">
        <v>11</v>
      </c>
      <c r="E23" t="s">
        <v>260</v>
      </c>
      <c r="F23" t="s">
        <v>3</v>
      </c>
      <c r="AP23" s="26" t="s">
        <v>310</v>
      </c>
      <c r="AQ23" s="14" t="s">
        <v>16</v>
      </c>
      <c r="AR23" s="14">
        <v>1</v>
      </c>
      <c r="AS23" s="14">
        <v>0</v>
      </c>
      <c r="AT23" s="14">
        <v>1</v>
      </c>
      <c r="AU23" s="14">
        <v>0</v>
      </c>
      <c r="AV23" s="14">
        <v>0</v>
      </c>
      <c r="AW23" s="14"/>
      <c r="AX23" s="14"/>
      <c r="AY23" s="14"/>
      <c r="AZ23" s="14"/>
      <c r="BA23" s="14"/>
      <c r="BB23" s="14"/>
      <c r="BC23" s="14"/>
      <c r="BD23" s="14"/>
      <c r="BE23" s="14"/>
    </row>
    <row r="24" spans="1:57" ht="30">
      <c r="A24" s="2" t="s">
        <v>27</v>
      </c>
      <c r="B24" s="25" t="s">
        <v>267</v>
      </c>
      <c r="C24" t="e">
        <f t="shared" ref="C24:C44" si="18">VLOOKUP(B24,$AA$4:$AN$36,7,FALSE)</f>
        <v>#N/A</v>
      </c>
      <c r="D24" t="e">
        <f t="shared" ref="D24:D44" si="19">VLOOKUP(B24,$AA$4:$AN$36,8,FALSE)</f>
        <v>#N/A</v>
      </c>
      <c r="E24" t="e">
        <f t="shared" ref="E24:E44" si="20">VLOOKUP(B24,$AA$4:$AN$36,9,FALSE)</f>
        <v>#N/A</v>
      </c>
      <c r="F24" t="e">
        <f t="shared" ref="F24:F44" si="21">VLOOKUP(B24,$AA$4:$AN$36,10,FALSE)</f>
        <v>#N/A</v>
      </c>
      <c r="AP24" s="26" t="s">
        <v>342</v>
      </c>
      <c r="AQ24" s="14" t="s">
        <v>16</v>
      </c>
      <c r="AR24" s="14">
        <v>1</v>
      </c>
      <c r="AS24" s="14">
        <v>0</v>
      </c>
      <c r="AT24" s="14">
        <v>1</v>
      </c>
      <c r="AU24" s="14">
        <v>1</v>
      </c>
      <c r="AV24" s="14">
        <v>0</v>
      </c>
      <c r="AW24" s="14"/>
      <c r="AX24" s="14"/>
      <c r="AY24" s="14"/>
      <c r="AZ24" s="14"/>
      <c r="BA24" s="14"/>
      <c r="BB24" s="14"/>
      <c r="BC24" s="14"/>
      <c r="BD24" s="14"/>
      <c r="BE24" s="14"/>
    </row>
    <row r="25" spans="1:57" ht="30">
      <c r="A25" s="2" t="s">
        <v>27</v>
      </c>
      <c r="B25" s="25" t="s">
        <v>268</v>
      </c>
      <c r="C25" t="e">
        <f t="shared" si="18"/>
        <v>#N/A</v>
      </c>
      <c r="D25" t="e">
        <f t="shared" si="19"/>
        <v>#N/A</v>
      </c>
      <c r="E25" t="e">
        <f t="shared" si="20"/>
        <v>#N/A</v>
      </c>
      <c r="F25" t="e">
        <f t="shared" si="21"/>
        <v>#N/A</v>
      </c>
      <c r="AP25" s="26" t="s">
        <v>311</v>
      </c>
      <c r="AQ25" s="14" t="s">
        <v>16</v>
      </c>
      <c r="AR25" s="14">
        <v>1</v>
      </c>
      <c r="AS25" s="14">
        <v>0</v>
      </c>
      <c r="AT25" s="14">
        <v>1</v>
      </c>
      <c r="AU25" s="14">
        <v>0</v>
      </c>
      <c r="AV25" s="14">
        <v>0</v>
      </c>
      <c r="AW25" s="14"/>
      <c r="AX25" s="14"/>
      <c r="AY25" s="14"/>
      <c r="AZ25" s="14"/>
      <c r="BA25" s="14"/>
      <c r="BB25" s="14"/>
      <c r="BC25" s="14"/>
      <c r="BD25" s="14"/>
      <c r="BE25" s="14"/>
    </row>
    <row r="26" spans="1:57">
      <c r="A26" s="2" t="s">
        <v>27</v>
      </c>
      <c r="B26" s="25" t="s">
        <v>269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26" t="s">
        <v>348</v>
      </c>
      <c r="AQ26" s="14" t="s">
        <v>16</v>
      </c>
      <c r="AR26" s="14">
        <v>1</v>
      </c>
      <c r="AS26" s="14">
        <v>0</v>
      </c>
      <c r="AT26" s="14">
        <v>1</v>
      </c>
      <c r="AU26" s="14">
        <v>0</v>
      </c>
      <c r="AV26" s="14">
        <v>0</v>
      </c>
      <c r="AW26" s="14"/>
      <c r="AX26" s="14"/>
      <c r="AY26" s="14"/>
      <c r="AZ26" s="14"/>
      <c r="BA26" s="14"/>
      <c r="BB26" s="14"/>
      <c r="BC26" s="14"/>
      <c r="BD26" s="14"/>
      <c r="BE26" s="14"/>
    </row>
    <row r="27" spans="1:57">
      <c r="A27" s="2" t="s">
        <v>27</v>
      </c>
      <c r="B27" s="25" t="s">
        <v>270</v>
      </c>
      <c r="C27">
        <f t="shared" si="18"/>
        <v>0</v>
      </c>
      <c r="D27">
        <f t="shared" si="19"/>
        <v>0</v>
      </c>
      <c r="E27">
        <f t="shared" si="20"/>
        <v>0</v>
      </c>
      <c r="F27">
        <f t="shared" si="21"/>
        <v>0</v>
      </c>
      <c r="AP27" s="26" t="s">
        <v>299</v>
      </c>
      <c r="AQ27" s="14" t="s">
        <v>16</v>
      </c>
      <c r="AR27" s="14">
        <v>0</v>
      </c>
      <c r="AS27" s="14">
        <v>1</v>
      </c>
      <c r="AT27" s="14">
        <v>1</v>
      </c>
      <c r="AU27" s="14">
        <v>0.5</v>
      </c>
      <c r="AV27" s="14">
        <v>0.5</v>
      </c>
      <c r="AW27" s="14"/>
      <c r="AX27" s="14"/>
      <c r="AY27" s="14"/>
      <c r="AZ27" s="14"/>
      <c r="BA27" s="14"/>
      <c r="BB27" s="14"/>
      <c r="BC27" s="14"/>
      <c r="BD27" s="14"/>
      <c r="BE27" s="14"/>
    </row>
    <row r="28" spans="1:57" ht="30">
      <c r="A28" s="2" t="s">
        <v>27</v>
      </c>
      <c r="B28" s="25" t="s">
        <v>271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  <c r="AP28" s="61" t="s">
        <v>308</v>
      </c>
      <c r="AQ28" s="14" t="s">
        <v>16</v>
      </c>
      <c r="AR28" s="14">
        <v>0</v>
      </c>
      <c r="AS28" s="14">
        <v>1</v>
      </c>
      <c r="AT28" s="14">
        <v>1</v>
      </c>
      <c r="AU28" s="14">
        <v>0</v>
      </c>
      <c r="AV28" s="14">
        <v>0</v>
      </c>
    </row>
    <row r="29" spans="1:57" ht="25.5">
      <c r="A29" s="2" t="s">
        <v>27</v>
      </c>
      <c r="B29" s="25" t="s">
        <v>272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>
      <c r="A30" s="2" t="s">
        <v>27</v>
      </c>
      <c r="B30" s="25" t="s">
        <v>273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</row>
    <row r="31" spans="1:57">
      <c r="A31" s="2" t="s">
        <v>27</v>
      </c>
      <c r="B31" s="25" t="s">
        <v>263</v>
      </c>
      <c r="C31">
        <f t="shared" si="18"/>
        <v>4</v>
      </c>
      <c r="D31">
        <f t="shared" si="19"/>
        <v>49</v>
      </c>
      <c r="E31">
        <f t="shared" si="20"/>
        <v>12.3</v>
      </c>
      <c r="F31">
        <f t="shared" si="21"/>
        <v>0</v>
      </c>
    </row>
    <row r="32" spans="1:57">
      <c r="A32" s="2" t="s">
        <v>27</v>
      </c>
      <c r="B32" s="25" t="s">
        <v>2</v>
      </c>
      <c r="C32">
        <f t="shared" si="18"/>
        <v>2</v>
      </c>
      <c r="D32">
        <f t="shared" si="19"/>
        <v>23</v>
      </c>
      <c r="E32">
        <f t="shared" si="20"/>
        <v>11.5</v>
      </c>
      <c r="F32">
        <f t="shared" si="21"/>
        <v>0</v>
      </c>
    </row>
    <row r="33" spans="1:6">
      <c r="A33" s="2" t="s">
        <v>27</v>
      </c>
      <c r="B33" s="25" t="s">
        <v>274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>
      <c r="A34" s="2" t="s">
        <v>27</v>
      </c>
      <c r="B34" s="25" t="s">
        <v>275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ht="25.5">
      <c r="A35" s="2" t="s">
        <v>27</v>
      </c>
      <c r="B35" s="25" t="s">
        <v>276</v>
      </c>
      <c r="C35">
        <f t="shared" si="18"/>
        <v>1</v>
      </c>
      <c r="D35">
        <f t="shared" si="19"/>
        <v>2</v>
      </c>
      <c r="E35">
        <f t="shared" si="20"/>
        <v>2</v>
      </c>
      <c r="F35">
        <f t="shared" si="21"/>
        <v>0</v>
      </c>
    </row>
    <row r="36" spans="1:6">
      <c r="A36" s="2" t="s">
        <v>27</v>
      </c>
      <c r="B36" s="25" t="s">
        <v>264</v>
      </c>
      <c r="C36">
        <f t="shared" si="18"/>
        <v>10</v>
      </c>
      <c r="D36">
        <f t="shared" si="19"/>
        <v>96</v>
      </c>
      <c r="E36">
        <f t="shared" si="20"/>
        <v>9.6</v>
      </c>
      <c r="F36">
        <f t="shared" si="21"/>
        <v>0</v>
      </c>
    </row>
    <row r="37" spans="1:6">
      <c r="A37" s="2" t="s">
        <v>29</v>
      </c>
      <c r="B37" s="25" t="s">
        <v>388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>
      <c r="A38" s="2" t="s">
        <v>29</v>
      </c>
      <c r="B38" s="25" t="s">
        <v>389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>
      <c r="A39" s="2" t="s">
        <v>29</v>
      </c>
      <c r="B39" s="25" t="s">
        <v>390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 ht="25.5">
      <c r="A40" s="2" t="s">
        <v>29</v>
      </c>
      <c r="B40" s="25" t="s">
        <v>391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>
      <c r="A41" s="2" t="s">
        <v>29</v>
      </c>
      <c r="B41" s="25" t="s">
        <v>392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 ht="25.5">
      <c r="A42" s="2" t="s">
        <v>29</v>
      </c>
      <c r="B42" s="25" t="s">
        <v>265</v>
      </c>
      <c r="C42">
        <f t="shared" si="18"/>
        <v>1</v>
      </c>
      <c r="D42">
        <f t="shared" si="19"/>
        <v>23</v>
      </c>
      <c r="E42">
        <f t="shared" si="20"/>
        <v>23</v>
      </c>
      <c r="F42">
        <f t="shared" si="21"/>
        <v>0</v>
      </c>
    </row>
    <row r="43" spans="1:6">
      <c r="A43" s="2" t="s">
        <v>29</v>
      </c>
      <c r="B43" s="25" t="s">
        <v>393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ht="25.5">
      <c r="A44" s="2" t="s">
        <v>29</v>
      </c>
      <c r="B44" s="25" t="s">
        <v>394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2"/>
      <c r="B45" s="25"/>
    </row>
    <row r="46" spans="1:6">
      <c r="A46" s="2"/>
      <c r="B46" s="25"/>
    </row>
    <row r="47" spans="1:6">
      <c r="A47" s="2"/>
      <c r="B47" s="25"/>
    </row>
    <row r="48" spans="1:6">
      <c r="A48" s="2"/>
      <c r="B48" s="25"/>
    </row>
    <row r="49" spans="1:13">
      <c r="A49" s="2"/>
      <c r="B49" s="25"/>
    </row>
    <row r="50" spans="1:13">
      <c r="A50" s="2"/>
      <c r="B50" s="25"/>
    </row>
    <row r="51" spans="1:13" ht="23.25">
      <c r="A51" s="19" t="s">
        <v>327</v>
      </c>
      <c r="B51" s="25"/>
    </row>
    <row r="52" spans="1:13">
      <c r="A52" s="2" t="s">
        <v>4</v>
      </c>
      <c r="B52" s="25" t="s">
        <v>6</v>
      </c>
      <c r="C52" t="s">
        <v>286</v>
      </c>
      <c r="D52" t="s">
        <v>287</v>
      </c>
      <c r="E52" t="s">
        <v>288</v>
      </c>
      <c r="F52" t="s">
        <v>363</v>
      </c>
      <c r="G52" t="s">
        <v>364</v>
      </c>
      <c r="H52" t="s">
        <v>14</v>
      </c>
      <c r="I52" t="s">
        <v>366</v>
      </c>
      <c r="J52" t="s">
        <v>367</v>
      </c>
      <c r="K52" t="s">
        <v>24</v>
      </c>
      <c r="L52" t="s">
        <v>292</v>
      </c>
      <c r="M52" t="s">
        <v>365</v>
      </c>
    </row>
    <row r="53" spans="1:13" ht="25.5">
      <c r="A53" s="2" t="s">
        <v>41</v>
      </c>
      <c r="B53" s="25" t="s">
        <v>328</v>
      </c>
      <c r="C53" t="e">
        <f t="shared" ref="C53:C84" si="22">VLOOKUP(B53,$AP$4:$BE$27,3,FALSE)</f>
        <v>#N/A</v>
      </c>
      <c r="D53" t="e">
        <f t="shared" ref="D53:D84" si="23">VLOOKUP(B53,$AP$4:$BE$27,4,FALSE)</f>
        <v>#N/A</v>
      </c>
      <c r="E53" t="e">
        <f t="shared" ref="E53:E84" si="24">VLOOKUP(B53,$AP$4:$BE$27,5,FALSE)</f>
        <v>#N/A</v>
      </c>
      <c r="F53" t="e">
        <f t="shared" ref="F53:F84" si="25">VLOOKUP(B53,$AP$4:$BE$27,6,FALSE)</f>
        <v>#N/A</v>
      </c>
      <c r="G53" t="e">
        <f t="shared" ref="G53:G84" si="26">VLOOKUP(B53,$AP$4:$BE$27,7,FALSE)</f>
        <v>#N/A</v>
      </c>
      <c r="H53" t="e">
        <f t="shared" ref="H53:H84" si="27">VLOOKUP(B53,$AP$4:$BE$27,8,FALSE)</f>
        <v>#N/A</v>
      </c>
      <c r="I53" t="e">
        <f t="shared" ref="I53:I84" si="28">VLOOKUP(B53,$AP$4:$BE$26,17,FALSE)</f>
        <v>#N/A</v>
      </c>
      <c r="J53" t="e">
        <f t="shared" ref="J53:J84" si="29">VLOOKUP(B53,$AP$4:$BE$27,11,FALSE)</f>
        <v>#N/A</v>
      </c>
      <c r="K53" t="e">
        <f t="shared" ref="K53:K84" si="30">VLOOKUP(B53,$AP$4:$BE$27,13,FALSE)</f>
        <v>#N/A</v>
      </c>
      <c r="L53" t="e">
        <f t="shared" ref="L53:L84" si="31">VLOOKUP(B53,$AP$4:$BE$27,16,FALSE)</f>
        <v>#N/A</v>
      </c>
      <c r="M53" t="e">
        <f t="shared" ref="M53:M84" si="32">VLOOKUP(B53,$AP$4:$BE$27,15,FALSE)</f>
        <v>#N/A</v>
      </c>
    </row>
    <row r="54" spans="1:13" ht="25.5">
      <c r="A54" s="2" t="s">
        <v>44</v>
      </c>
      <c r="B54" s="25" t="s">
        <v>303</v>
      </c>
      <c r="C54">
        <f t="shared" si="22"/>
        <v>1</v>
      </c>
      <c r="D54">
        <f t="shared" si="23"/>
        <v>0</v>
      </c>
      <c r="E54">
        <f t="shared" si="24"/>
        <v>1</v>
      </c>
      <c r="F54">
        <f t="shared" si="25"/>
        <v>0</v>
      </c>
      <c r="G54">
        <f t="shared" si="26"/>
        <v>0</v>
      </c>
      <c r="H54">
        <f t="shared" si="27"/>
        <v>0</v>
      </c>
      <c r="I54" t="e">
        <f t="shared" si="28"/>
        <v>#REF!</v>
      </c>
      <c r="J54">
        <f t="shared" si="29"/>
        <v>0</v>
      </c>
      <c r="K54">
        <f t="shared" si="30"/>
        <v>0</v>
      </c>
      <c r="L54">
        <f t="shared" si="31"/>
        <v>0</v>
      </c>
      <c r="M54">
        <f t="shared" si="32"/>
        <v>0</v>
      </c>
    </row>
    <row r="55" spans="1:13" ht="25.5">
      <c r="A55" s="2" t="s">
        <v>32</v>
      </c>
      <c r="B55" s="25" t="s">
        <v>329</v>
      </c>
      <c r="C55">
        <f t="shared" si="22"/>
        <v>0</v>
      </c>
      <c r="D55">
        <f t="shared" si="23"/>
        <v>1</v>
      </c>
      <c r="E55">
        <f t="shared" si="24"/>
        <v>1</v>
      </c>
      <c r="F55">
        <f t="shared" si="25"/>
        <v>0</v>
      </c>
      <c r="G55">
        <f t="shared" si="26"/>
        <v>0</v>
      </c>
      <c r="H55">
        <f t="shared" si="27"/>
        <v>0</v>
      </c>
      <c r="I55" t="e">
        <f t="shared" si="28"/>
        <v>#REF!</v>
      </c>
      <c r="J55">
        <f t="shared" si="29"/>
        <v>0</v>
      </c>
      <c r="K55">
        <f t="shared" si="30"/>
        <v>0</v>
      </c>
      <c r="L55">
        <f t="shared" si="31"/>
        <v>0</v>
      </c>
      <c r="M55">
        <f t="shared" si="32"/>
        <v>0</v>
      </c>
    </row>
    <row r="56" spans="1:13" ht="25.5">
      <c r="A56" s="2" t="s">
        <v>44</v>
      </c>
      <c r="B56" s="25" t="s">
        <v>300</v>
      </c>
      <c r="C56">
        <f t="shared" si="22"/>
        <v>2</v>
      </c>
      <c r="D56">
        <f t="shared" si="23"/>
        <v>1</v>
      </c>
      <c r="E56">
        <f t="shared" si="24"/>
        <v>3</v>
      </c>
      <c r="F56">
        <f t="shared" si="25"/>
        <v>2</v>
      </c>
      <c r="G56">
        <f t="shared" si="26"/>
        <v>0</v>
      </c>
      <c r="H56">
        <f t="shared" si="27"/>
        <v>0</v>
      </c>
      <c r="I56" t="e">
        <f t="shared" si="28"/>
        <v>#REF!</v>
      </c>
      <c r="J56">
        <f t="shared" si="29"/>
        <v>0</v>
      </c>
      <c r="K56">
        <f t="shared" si="30"/>
        <v>0</v>
      </c>
      <c r="L56">
        <f t="shared" si="31"/>
        <v>0</v>
      </c>
      <c r="M56">
        <f t="shared" si="32"/>
        <v>0</v>
      </c>
    </row>
    <row r="57" spans="1:13">
      <c r="A57" s="2" t="s">
        <v>44</v>
      </c>
      <c r="B57" s="25" t="s">
        <v>330</v>
      </c>
      <c r="C57">
        <f t="shared" si="22"/>
        <v>0</v>
      </c>
      <c r="D57">
        <f t="shared" si="23"/>
        <v>2</v>
      </c>
      <c r="E57">
        <f t="shared" si="24"/>
        <v>2</v>
      </c>
      <c r="F57">
        <f t="shared" si="25"/>
        <v>0</v>
      </c>
      <c r="G57">
        <f t="shared" si="26"/>
        <v>0</v>
      </c>
      <c r="H57">
        <f t="shared" si="27"/>
        <v>0</v>
      </c>
      <c r="I57" t="e">
        <f t="shared" si="28"/>
        <v>#REF!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>
      <c r="A58" s="2" t="s">
        <v>65</v>
      </c>
      <c r="B58" s="25" t="s">
        <v>331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 ht="25.5">
      <c r="A59" s="2" t="s">
        <v>41</v>
      </c>
      <c r="B59" s="25" t="s">
        <v>332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 ht="25.5">
      <c r="A60" s="2" t="s">
        <v>44</v>
      </c>
      <c r="B60" s="25" t="s">
        <v>333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25.5">
      <c r="A61" s="2" t="s">
        <v>65</v>
      </c>
      <c r="B61" s="25" t="s">
        <v>304</v>
      </c>
      <c r="C61">
        <f t="shared" si="22"/>
        <v>0</v>
      </c>
      <c r="D61">
        <f t="shared" si="23"/>
        <v>1</v>
      </c>
      <c r="E61">
        <f t="shared" si="24"/>
        <v>1</v>
      </c>
      <c r="F61">
        <f t="shared" si="25"/>
        <v>0</v>
      </c>
      <c r="G61">
        <f t="shared" si="26"/>
        <v>0</v>
      </c>
      <c r="H61">
        <f t="shared" si="27"/>
        <v>0</v>
      </c>
      <c r="I61" t="e">
        <f t="shared" si="28"/>
        <v>#REF!</v>
      </c>
      <c r="J61">
        <f t="shared" si="29"/>
        <v>0</v>
      </c>
      <c r="K61">
        <f t="shared" si="30"/>
        <v>0</v>
      </c>
      <c r="L61">
        <f t="shared" si="31"/>
        <v>0</v>
      </c>
      <c r="M61">
        <f t="shared" si="32"/>
        <v>0</v>
      </c>
    </row>
    <row r="62" spans="1:13" ht="25.5">
      <c r="A62" s="2" t="s">
        <v>32</v>
      </c>
      <c r="B62" s="25" t="s">
        <v>307</v>
      </c>
      <c r="C62">
        <f t="shared" si="22"/>
        <v>0</v>
      </c>
      <c r="D62">
        <f t="shared" si="23"/>
        <v>1</v>
      </c>
      <c r="E62">
        <f t="shared" si="24"/>
        <v>1</v>
      </c>
      <c r="F62">
        <f t="shared" si="25"/>
        <v>0</v>
      </c>
      <c r="G62">
        <f t="shared" si="26"/>
        <v>0</v>
      </c>
      <c r="H62">
        <f t="shared" si="27"/>
        <v>0</v>
      </c>
      <c r="I62" t="e">
        <f t="shared" si="28"/>
        <v>#REF!</v>
      </c>
      <c r="J62">
        <f t="shared" si="29"/>
        <v>0</v>
      </c>
      <c r="K62">
        <f t="shared" si="30"/>
        <v>0</v>
      </c>
      <c r="L62">
        <f t="shared" si="31"/>
        <v>0</v>
      </c>
      <c r="M62">
        <f t="shared" si="32"/>
        <v>0</v>
      </c>
    </row>
    <row r="63" spans="1:13" ht="25.5">
      <c r="A63" s="2" t="s">
        <v>41</v>
      </c>
      <c r="B63" s="25" t="s">
        <v>334</v>
      </c>
      <c r="C63">
        <f t="shared" si="22"/>
        <v>1</v>
      </c>
      <c r="D63">
        <f t="shared" si="23"/>
        <v>0</v>
      </c>
      <c r="E63">
        <f t="shared" si="24"/>
        <v>1</v>
      </c>
      <c r="F63">
        <f t="shared" si="25"/>
        <v>0</v>
      </c>
      <c r="G63">
        <f t="shared" si="26"/>
        <v>0</v>
      </c>
      <c r="H63">
        <f t="shared" si="27"/>
        <v>0</v>
      </c>
      <c r="I63" t="e">
        <f t="shared" si="28"/>
        <v>#REF!</v>
      </c>
      <c r="J63">
        <f t="shared" si="29"/>
        <v>0</v>
      </c>
      <c r="K63">
        <f t="shared" si="30"/>
        <v>0</v>
      </c>
      <c r="L63">
        <f t="shared" si="31"/>
        <v>0</v>
      </c>
      <c r="M63">
        <f t="shared" si="32"/>
        <v>0</v>
      </c>
    </row>
    <row r="64" spans="1:13" ht="25.5">
      <c r="A64" s="2" t="s">
        <v>65</v>
      </c>
      <c r="B64" s="25" t="s">
        <v>308</v>
      </c>
      <c r="C64" t="e">
        <f t="shared" si="22"/>
        <v>#N/A</v>
      </c>
      <c r="D64" t="e">
        <f t="shared" si="23"/>
        <v>#N/A</v>
      </c>
      <c r="E64" t="e">
        <f t="shared" si="24"/>
        <v>#N/A</v>
      </c>
      <c r="F64" t="e">
        <f t="shared" si="25"/>
        <v>#N/A</v>
      </c>
      <c r="G64" t="e">
        <f t="shared" si="26"/>
        <v>#N/A</v>
      </c>
      <c r="H64" t="e">
        <f t="shared" si="27"/>
        <v>#N/A</v>
      </c>
      <c r="I64" t="e">
        <f t="shared" si="28"/>
        <v>#N/A</v>
      </c>
      <c r="J64" t="e">
        <f t="shared" si="29"/>
        <v>#N/A</v>
      </c>
      <c r="K64" t="e">
        <f t="shared" si="30"/>
        <v>#N/A</v>
      </c>
      <c r="L64" t="e">
        <f t="shared" si="31"/>
        <v>#N/A</v>
      </c>
      <c r="M64" t="e">
        <f t="shared" si="32"/>
        <v>#N/A</v>
      </c>
    </row>
    <row r="65" spans="1:13">
      <c r="A65" s="2" t="s">
        <v>82</v>
      </c>
      <c r="B65" s="25" t="s">
        <v>335</v>
      </c>
      <c r="C65">
        <f t="shared" si="22"/>
        <v>0</v>
      </c>
      <c r="D65">
        <f t="shared" si="23"/>
        <v>1</v>
      </c>
      <c r="E65">
        <f t="shared" si="24"/>
        <v>1</v>
      </c>
      <c r="F65">
        <f t="shared" si="25"/>
        <v>0</v>
      </c>
      <c r="G65">
        <f t="shared" si="26"/>
        <v>0</v>
      </c>
      <c r="H65">
        <f t="shared" si="27"/>
        <v>0</v>
      </c>
      <c r="I65" t="e">
        <f t="shared" si="28"/>
        <v>#REF!</v>
      </c>
      <c r="J65">
        <f t="shared" si="29"/>
        <v>0</v>
      </c>
      <c r="K65">
        <f t="shared" si="30"/>
        <v>0</v>
      </c>
      <c r="L65">
        <f t="shared" si="31"/>
        <v>0</v>
      </c>
      <c r="M65">
        <f t="shared" si="32"/>
        <v>0</v>
      </c>
    </row>
    <row r="66" spans="1:13">
      <c r="A66" s="2" t="s">
        <v>32</v>
      </c>
      <c r="B66" s="25" t="s">
        <v>336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>
      <c r="A67" s="2" t="s">
        <v>44</v>
      </c>
      <c r="B67" s="25" t="s">
        <v>337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>
      <c r="A68" s="2" t="s">
        <v>41</v>
      </c>
      <c r="B68" s="25" t="s">
        <v>295</v>
      </c>
      <c r="C68">
        <f t="shared" si="22"/>
        <v>1</v>
      </c>
      <c r="D68">
        <f t="shared" si="23"/>
        <v>2</v>
      </c>
      <c r="E68">
        <f t="shared" si="24"/>
        <v>3</v>
      </c>
      <c r="F68">
        <f t="shared" si="25"/>
        <v>0</v>
      </c>
      <c r="G68">
        <f t="shared" si="26"/>
        <v>0</v>
      </c>
      <c r="H68">
        <f t="shared" si="27"/>
        <v>0</v>
      </c>
      <c r="I68" t="e">
        <f t="shared" si="28"/>
        <v>#REF!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>
      <c r="A69" s="2" t="s">
        <v>32</v>
      </c>
      <c r="B69" s="25" t="s">
        <v>293</v>
      </c>
      <c r="C69">
        <f t="shared" si="22"/>
        <v>3</v>
      </c>
      <c r="D69">
        <f t="shared" si="23"/>
        <v>5</v>
      </c>
      <c r="E69">
        <f t="shared" si="24"/>
        <v>8</v>
      </c>
      <c r="F69">
        <f t="shared" si="25"/>
        <v>1</v>
      </c>
      <c r="G69">
        <f t="shared" si="26"/>
        <v>0</v>
      </c>
      <c r="H69">
        <f t="shared" si="27"/>
        <v>0</v>
      </c>
      <c r="I69" t="e">
        <f t="shared" si="28"/>
        <v>#REF!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>
      <c r="A70" s="2" t="s">
        <v>32</v>
      </c>
      <c r="B70" s="25" t="s">
        <v>309</v>
      </c>
      <c r="C70">
        <f t="shared" si="22"/>
        <v>1</v>
      </c>
      <c r="D70">
        <f t="shared" si="23"/>
        <v>1</v>
      </c>
      <c r="E70">
        <f t="shared" si="24"/>
        <v>2</v>
      </c>
      <c r="F70">
        <f t="shared" si="25"/>
        <v>0</v>
      </c>
      <c r="G70">
        <f t="shared" si="26"/>
        <v>0</v>
      </c>
      <c r="H70">
        <f t="shared" si="27"/>
        <v>0</v>
      </c>
      <c r="I70" t="e">
        <f t="shared" si="28"/>
        <v>#REF!</v>
      </c>
      <c r="J70">
        <f t="shared" si="29"/>
        <v>0</v>
      </c>
      <c r="K70">
        <f t="shared" si="30"/>
        <v>0</v>
      </c>
      <c r="L70">
        <f t="shared" si="31"/>
        <v>0</v>
      </c>
      <c r="M70">
        <f t="shared" si="32"/>
        <v>0</v>
      </c>
    </row>
    <row r="71" spans="1:13">
      <c r="A71" s="2" t="s">
        <v>82</v>
      </c>
      <c r="B71" s="25" t="s">
        <v>338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 ht="25.5">
      <c r="A72" s="2" t="s">
        <v>65</v>
      </c>
      <c r="B72" s="25" t="s">
        <v>310</v>
      </c>
      <c r="C72">
        <f t="shared" si="22"/>
        <v>1</v>
      </c>
      <c r="D72">
        <f t="shared" si="23"/>
        <v>0</v>
      </c>
      <c r="E72">
        <f t="shared" si="24"/>
        <v>1</v>
      </c>
      <c r="F72">
        <f t="shared" si="25"/>
        <v>0</v>
      </c>
      <c r="G72">
        <f t="shared" si="26"/>
        <v>0</v>
      </c>
      <c r="H72">
        <f t="shared" si="27"/>
        <v>0</v>
      </c>
      <c r="I72" t="e">
        <f t="shared" si="28"/>
        <v>#REF!</v>
      </c>
      <c r="J72">
        <f t="shared" si="29"/>
        <v>0</v>
      </c>
      <c r="K72">
        <f t="shared" si="30"/>
        <v>0</v>
      </c>
      <c r="L72">
        <f t="shared" si="31"/>
        <v>0</v>
      </c>
      <c r="M72">
        <f t="shared" si="32"/>
        <v>0</v>
      </c>
    </row>
    <row r="73" spans="1:13">
      <c r="A73" s="2" t="s">
        <v>41</v>
      </c>
      <c r="B73" s="25" t="s">
        <v>339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ht="25.5">
      <c r="A74" s="2" t="s">
        <v>41</v>
      </c>
      <c r="B74" s="25" t="s">
        <v>296</v>
      </c>
      <c r="C74">
        <f t="shared" si="22"/>
        <v>4</v>
      </c>
      <c r="D74">
        <f t="shared" si="23"/>
        <v>4</v>
      </c>
      <c r="E74">
        <f t="shared" si="24"/>
        <v>8</v>
      </c>
      <c r="F74">
        <f t="shared" si="25"/>
        <v>0</v>
      </c>
      <c r="G74">
        <f t="shared" si="26"/>
        <v>0</v>
      </c>
      <c r="H74">
        <f t="shared" si="27"/>
        <v>1</v>
      </c>
      <c r="I74" t="e">
        <f t="shared" si="28"/>
        <v>#REF!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25.5">
      <c r="A75" s="2" t="s">
        <v>32</v>
      </c>
      <c r="B75" s="25" t="s">
        <v>340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 ht="25.5">
      <c r="A76" s="2" t="s">
        <v>32</v>
      </c>
      <c r="B76" s="25" t="s">
        <v>297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>
      <c r="A77" s="2" t="s">
        <v>41</v>
      </c>
      <c r="B77" s="25" t="s">
        <v>341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ht="25.5">
      <c r="A78" s="2" t="s">
        <v>82</v>
      </c>
      <c r="B78" s="25" t="s">
        <v>342</v>
      </c>
      <c r="C78">
        <f t="shared" si="22"/>
        <v>1</v>
      </c>
      <c r="D78">
        <f t="shared" si="23"/>
        <v>0</v>
      </c>
      <c r="E78">
        <f t="shared" si="24"/>
        <v>1</v>
      </c>
      <c r="F78">
        <f t="shared" si="25"/>
        <v>1</v>
      </c>
      <c r="G78">
        <f t="shared" si="26"/>
        <v>0</v>
      </c>
      <c r="H78">
        <f t="shared" si="27"/>
        <v>0</v>
      </c>
      <c r="I78" t="e">
        <f t="shared" si="28"/>
        <v>#REF!</v>
      </c>
      <c r="J78">
        <f t="shared" si="29"/>
        <v>0</v>
      </c>
      <c r="K78">
        <f t="shared" si="30"/>
        <v>0</v>
      </c>
      <c r="L78">
        <f t="shared" si="31"/>
        <v>0</v>
      </c>
      <c r="M78">
        <f t="shared" si="32"/>
        <v>0</v>
      </c>
    </row>
    <row r="79" spans="1:13">
      <c r="A79" s="2" t="s">
        <v>82</v>
      </c>
      <c r="B79" s="25" t="s">
        <v>305</v>
      </c>
      <c r="C79">
        <f t="shared" si="22"/>
        <v>1</v>
      </c>
      <c r="D79">
        <f t="shared" si="23"/>
        <v>1</v>
      </c>
      <c r="E79">
        <f t="shared" si="24"/>
        <v>2</v>
      </c>
      <c r="F79">
        <f t="shared" si="25"/>
        <v>0.5</v>
      </c>
      <c r="G79">
        <f t="shared" si="26"/>
        <v>0.5</v>
      </c>
      <c r="H79">
        <f t="shared" si="27"/>
        <v>0</v>
      </c>
      <c r="I79" t="e">
        <f t="shared" si="28"/>
        <v>#REF!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 ht="25.5">
      <c r="A80" s="2" t="s">
        <v>31</v>
      </c>
      <c r="B80" s="25" t="s">
        <v>343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 ht="38.25">
      <c r="A81" s="2" t="s">
        <v>41</v>
      </c>
      <c r="B81" s="25" t="s">
        <v>344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2" t="s">
        <v>41</v>
      </c>
      <c r="B82" s="25" t="s">
        <v>345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25.5">
      <c r="A83" s="2" t="s">
        <v>41</v>
      </c>
      <c r="B83" s="25" t="s">
        <v>346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>
      <c r="A84" s="2" t="s">
        <v>65</v>
      </c>
      <c r="B84" s="25" t="s">
        <v>302</v>
      </c>
      <c r="C84">
        <f t="shared" si="22"/>
        <v>4</v>
      </c>
      <c r="D84">
        <f t="shared" si="23"/>
        <v>0</v>
      </c>
      <c r="E84">
        <f t="shared" si="24"/>
        <v>4</v>
      </c>
      <c r="F84">
        <f t="shared" si="25"/>
        <v>0</v>
      </c>
      <c r="G84">
        <f t="shared" si="26"/>
        <v>0</v>
      </c>
      <c r="H84">
        <f t="shared" si="27"/>
        <v>0</v>
      </c>
      <c r="I84" t="e">
        <f t="shared" si="28"/>
        <v>#REF!</v>
      </c>
      <c r="J84">
        <f t="shared" si="29"/>
        <v>0</v>
      </c>
      <c r="K84">
        <f t="shared" si="30"/>
        <v>0</v>
      </c>
      <c r="L84">
        <f t="shared" si="31"/>
        <v>0</v>
      </c>
      <c r="M84">
        <f t="shared" si="32"/>
        <v>0</v>
      </c>
    </row>
    <row r="85" spans="1:13">
      <c r="A85" s="2" t="s">
        <v>32</v>
      </c>
      <c r="B85" s="25" t="s">
        <v>301</v>
      </c>
      <c r="C85">
        <f t="shared" ref="C85:C116" si="33">VLOOKUP(B85,$AP$4:$BE$27,3,FALSE)</f>
        <v>5</v>
      </c>
      <c r="D85">
        <f t="shared" ref="D85:D102" si="34">VLOOKUP(B85,$AP$4:$BE$27,4,FALSE)</f>
        <v>3</v>
      </c>
      <c r="E85">
        <f t="shared" ref="E85:E102" si="35">VLOOKUP(B85,$AP$4:$BE$27,5,FALSE)</f>
        <v>8</v>
      </c>
      <c r="F85">
        <f t="shared" ref="F85:F102" si="36">VLOOKUP(B85,$AP$4:$BE$27,6,FALSE)</f>
        <v>1</v>
      </c>
      <c r="G85">
        <f t="shared" ref="G85:G102" si="37">VLOOKUP(B85,$AP$4:$BE$27,7,FALSE)</f>
        <v>1</v>
      </c>
      <c r="H85">
        <f t="shared" ref="H85:H102" si="38">VLOOKUP(B85,$AP$4:$BE$27,8,FALSE)</f>
        <v>0</v>
      </c>
      <c r="I85" t="e">
        <f t="shared" ref="I85:I102" si="39">VLOOKUP(B85,$AP$4:$BE$26,17,FALSE)</f>
        <v>#REF!</v>
      </c>
      <c r="J85">
        <f t="shared" ref="J85:J102" si="40">VLOOKUP(B85,$AP$4:$BE$27,11,FALSE)</f>
        <v>0</v>
      </c>
      <c r="K85">
        <f t="shared" ref="K85:K102" si="41">VLOOKUP(B85,$AP$4:$BE$27,13,FALSE)</f>
        <v>0</v>
      </c>
      <c r="L85">
        <f t="shared" ref="L85:L102" si="42">VLOOKUP(B85,$AP$4:$BE$27,16,FALSE)</f>
        <v>0</v>
      </c>
      <c r="M85">
        <f t="shared" ref="M85:M102" si="43">VLOOKUP(B85,$AP$4:$BE$27,15,FALSE)</f>
        <v>0</v>
      </c>
    </row>
    <row r="86" spans="1:13" ht="25.5">
      <c r="A86" s="2" t="s">
        <v>32</v>
      </c>
      <c r="B86" s="25" t="s">
        <v>347</v>
      </c>
      <c r="C86">
        <f t="shared" si="33"/>
        <v>3</v>
      </c>
      <c r="D86">
        <f t="shared" si="34"/>
        <v>0</v>
      </c>
      <c r="E86">
        <f t="shared" si="35"/>
        <v>3</v>
      </c>
      <c r="F86">
        <f t="shared" si="36"/>
        <v>0</v>
      </c>
      <c r="G86">
        <f t="shared" si="37"/>
        <v>0</v>
      </c>
      <c r="H86">
        <f t="shared" si="38"/>
        <v>0</v>
      </c>
      <c r="I86" t="e">
        <f t="shared" si="39"/>
        <v>#REF!</v>
      </c>
      <c r="J86">
        <f t="shared" si="40"/>
        <v>0</v>
      </c>
      <c r="K86">
        <f t="shared" si="41"/>
        <v>0</v>
      </c>
      <c r="L86">
        <f t="shared" si="42"/>
        <v>0</v>
      </c>
      <c r="M86">
        <f t="shared" si="43"/>
        <v>0</v>
      </c>
    </row>
    <row r="87" spans="1:13">
      <c r="A87" s="2" t="s">
        <v>82</v>
      </c>
      <c r="B87" s="25" t="s">
        <v>311</v>
      </c>
      <c r="C87">
        <f t="shared" si="33"/>
        <v>1</v>
      </c>
      <c r="D87">
        <f t="shared" si="34"/>
        <v>0</v>
      </c>
      <c r="E87">
        <f t="shared" si="35"/>
        <v>1</v>
      </c>
      <c r="F87">
        <f t="shared" si="36"/>
        <v>0</v>
      </c>
      <c r="G87">
        <f t="shared" si="37"/>
        <v>0</v>
      </c>
      <c r="H87">
        <f t="shared" si="38"/>
        <v>0</v>
      </c>
      <c r="I87" t="e">
        <f t="shared" si="39"/>
        <v>#REF!</v>
      </c>
      <c r="J87">
        <f t="shared" si="40"/>
        <v>0</v>
      </c>
      <c r="K87">
        <f t="shared" si="41"/>
        <v>0</v>
      </c>
      <c r="L87">
        <f t="shared" si="42"/>
        <v>0</v>
      </c>
      <c r="M87">
        <f t="shared" si="43"/>
        <v>0</v>
      </c>
    </row>
    <row r="88" spans="1:13">
      <c r="A88" s="2" t="s">
        <v>32</v>
      </c>
      <c r="B88" s="25" t="s">
        <v>348</v>
      </c>
      <c r="C88">
        <f t="shared" si="33"/>
        <v>1</v>
      </c>
      <c r="D88">
        <f t="shared" si="34"/>
        <v>0</v>
      </c>
      <c r="E88">
        <f t="shared" si="35"/>
        <v>1</v>
      </c>
      <c r="F88">
        <f t="shared" si="36"/>
        <v>0</v>
      </c>
      <c r="G88">
        <f t="shared" si="37"/>
        <v>0</v>
      </c>
      <c r="H88">
        <f t="shared" si="38"/>
        <v>0</v>
      </c>
      <c r="I88" t="e">
        <f t="shared" si="39"/>
        <v>#REF!</v>
      </c>
      <c r="J88">
        <f t="shared" si="40"/>
        <v>0</v>
      </c>
      <c r="K88">
        <f t="shared" si="41"/>
        <v>0</v>
      </c>
      <c r="L88">
        <f t="shared" si="42"/>
        <v>0</v>
      </c>
      <c r="M88">
        <f t="shared" si="43"/>
        <v>0</v>
      </c>
    </row>
    <row r="89" spans="1:13">
      <c r="A89" s="2" t="s">
        <v>31</v>
      </c>
      <c r="B89" s="25" t="s">
        <v>349</v>
      </c>
      <c r="C89" t="e">
        <f t="shared" si="33"/>
        <v>#N/A</v>
      </c>
      <c r="D89" t="e">
        <f t="shared" si="34"/>
        <v>#N/A</v>
      </c>
      <c r="E89" t="e">
        <f t="shared" si="35"/>
        <v>#N/A</v>
      </c>
      <c r="F89" t="e">
        <f t="shared" si="36"/>
        <v>#N/A</v>
      </c>
      <c r="G89" t="e">
        <f t="shared" si="37"/>
        <v>#N/A</v>
      </c>
      <c r="H89" t="e">
        <f t="shared" si="38"/>
        <v>#N/A</v>
      </c>
      <c r="I89" t="e">
        <f t="shared" si="39"/>
        <v>#N/A</v>
      </c>
      <c r="J89" t="e">
        <f t="shared" si="40"/>
        <v>#N/A</v>
      </c>
      <c r="K89" t="e">
        <f t="shared" si="41"/>
        <v>#N/A</v>
      </c>
      <c r="L89" t="e">
        <f t="shared" si="42"/>
        <v>#N/A</v>
      </c>
      <c r="M89" t="e">
        <f t="shared" si="43"/>
        <v>#N/A</v>
      </c>
    </row>
    <row r="90" spans="1:13" ht="25.5">
      <c r="A90" s="2" t="s">
        <v>82</v>
      </c>
      <c r="B90" s="25" t="s">
        <v>350</v>
      </c>
      <c r="C90" t="e">
        <f t="shared" si="33"/>
        <v>#N/A</v>
      </c>
      <c r="D90" t="e">
        <f t="shared" si="34"/>
        <v>#N/A</v>
      </c>
      <c r="E90" t="e">
        <f t="shared" si="35"/>
        <v>#N/A</v>
      </c>
      <c r="F90" t="e">
        <f t="shared" si="36"/>
        <v>#N/A</v>
      </c>
      <c r="G90" t="e">
        <f t="shared" si="37"/>
        <v>#N/A</v>
      </c>
      <c r="H90" t="e">
        <f t="shared" si="38"/>
        <v>#N/A</v>
      </c>
      <c r="I90" t="e">
        <f t="shared" si="39"/>
        <v>#N/A</v>
      </c>
      <c r="J90" t="e">
        <f t="shared" si="40"/>
        <v>#N/A</v>
      </c>
      <c r="K90" t="e">
        <f t="shared" si="41"/>
        <v>#N/A</v>
      </c>
      <c r="L90" t="e">
        <f t="shared" si="42"/>
        <v>#N/A</v>
      </c>
      <c r="M90" t="e">
        <f t="shared" si="43"/>
        <v>#N/A</v>
      </c>
    </row>
    <row r="91" spans="1:13" ht="25.5">
      <c r="A91" s="2" t="s">
        <v>32</v>
      </c>
      <c r="B91" s="25" t="s">
        <v>351</v>
      </c>
      <c r="C91" t="e">
        <f t="shared" si="33"/>
        <v>#N/A</v>
      </c>
      <c r="D91" t="e">
        <f t="shared" si="34"/>
        <v>#N/A</v>
      </c>
      <c r="E91" t="e">
        <f t="shared" si="35"/>
        <v>#N/A</v>
      </c>
      <c r="F91" t="e">
        <f t="shared" si="36"/>
        <v>#N/A</v>
      </c>
      <c r="G91" t="e">
        <f t="shared" si="37"/>
        <v>#N/A</v>
      </c>
      <c r="H91" t="e">
        <f t="shared" si="38"/>
        <v>#N/A</v>
      </c>
      <c r="I91" t="e">
        <f t="shared" si="39"/>
        <v>#N/A</v>
      </c>
      <c r="J91" t="e">
        <f t="shared" si="40"/>
        <v>#N/A</v>
      </c>
      <c r="K91" t="e">
        <f t="shared" si="41"/>
        <v>#N/A</v>
      </c>
      <c r="L91" t="e">
        <f t="shared" si="42"/>
        <v>#N/A</v>
      </c>
      <c r="M91" t="e">
        <f t="shared" si="43"/>
        <v>#N/A</v>
      </c>
    </row>
    <row r="92" spans="1:13" ht="25.5">
      <c r="A92" s="2" t="s">
        <v>32</v>
      </c>
      <c r="B92" s="25" t="s">
        <v>352</v>
      </c>
      <c r="C92" t="e">
        <f t="shared" si="33"/>
        <v>#N/A</v>
      </c>
      <c r="D92" t="e">
        <f t="shared" si="34"/>
        <v>#N/A</v>
      </c>
      <c r="E92" t="e">
        <f t="shared" si="35"/>
        <v>#N/A</v>
      </c>
      <c r="F92" t="e">
        <f t="shared" si="36"/>
        <v>#N/A</v>
      </c>
      <c r="G92" t="e">
        <f t="shared" si="37"/>
        <v>#N/A</v>
      </c>
      <c r="H92" t="e">
        <f t="shared" si="38"/>
        <v>#N/A</v>
      </c>
      <c r="I92" t="e">
        <f t="shared" si="39"/>
        <v>#N/A</v>
      </c>
      <c r="J92" t="e">
        <f t="shared" si="40"/>
        <v>#N/A</v>
      </c>
      <c r="K92" t="e">
        <f t="shared" si="41"/>
        <v>#N/A</v>
      </c>
      <c r="L92" t="e">
        <f t="shared" si="42"/>
        <v>#N/A</v>
      </c>
      <c r="M92" t="e">
        <f t="shared" si="43"/>
        <v>#N/A</v>
      </c>
    </row>
    <row r="93" spans="1:13" ht="25.5">
      <c r="A93" s="2" t="s">
        <v>44</v>
      </c>
      <c r="B93" s="25" t="s">
        <v>353</v>
      </c>
      <c r="C93" t="e">
        <f t="shared" si="33"/>
        <v>#N/A</v>
      </c>
      <c r="D93" t="e">
        <f t="shared" si="34"/>
        <v>#N/A</v>
      </c>
      <c r="E93" t="e">
        <f t="shared" si="35"/>
        <v>#N/A</v>
      </c>
      <c r="F93" t="e">
        <f t="shared" si="36"/>
        <v>#N/A</v>
      </c>
      <c r="G93" t="e">
        <f t="shared" si="37"/>
        <v>#N/A</v>
      </c>
      <c r="H93" t="e">
        <f t="shared" si="38"/>
        <v>#N/A</v>
      </c>
      <c r="I93" t="e">
        <f t="shared" si="39"/>
        <v>#N/A</v>
      </c>
      <c r="J93" t="e">
        <f t="shared" si="40"/>
        <v>#N/A</v>
      </c>
      <c r="K93" t="e">
        <f t="shared" si="41"/>
        <v>#N/A</v>
      </c>
      <c r="L93" t="e">
        <f t="shared" si="42"/>
        <v>#N/A</v>
      </c>
      <c r="M93" t="e">
        <f t="shared" si="43"/>
        <v>#N/A</v>
      </c>
    </row>
    <row r="94" spans="1:13">
      <c r="A94" s="2" t="s">
        <v>32</v>
      </c>
      <c r="B94" s="25" t="s">
        <v>354</v>
      </c>
      <c r="C94" t="e">
        <f t="shared" si="33"/>
        <v>#N/A</v>
      </c>
      <c r="D94" t="e">
        <f t="shared" si="34"/>
        <v>#N/A</v>
      </c>
      <c r="E94" t="e">
        <f t="shared" si="35"/>
        <v>#N/A</v>
      </c>
      <c r="F94" t="e">
        <f t="shared" si="36"/>
        <v>#N/A</v>
      </c>
      <c r="G94" t="e">
        <f t="shared" si="37"/>
        <v>#N/A</v>
      </c>
      <c r="H94" t="e">
        <f t="shared" si="38"/>
        <v>#N/A</v>
      </c>
      <c r="I94" t="e">
        <f t="shared" si="39"/>
        <v>#N/A</v>
      </c>
      <c r="J94" t="e">
        <f t="shared" si="40"/>
        <v>#N/A</v>
      </c>
      <c r="K94" t="e">
        <f t="shared" si="41"/>
        <v>#N/A</v>
      </c>
      <c r="L94" t="e">
        <f t="shared" si="42"/>
        <v>#N/A</v>
      </c>
      <c r="M94" t="e">
        <f t="shared" si="43"/>
        <v>#N/A</v>
      </c>
    </row>
    <row r="95" spans="1:13">
      <c r="A95" s="2" t="s">
        <v>44</v>
      </c>
      <c r="B95" s="25" t="s">
        <v>299</v>
      </c>
      <c r="C95">
        <f t="shared" si="33"/>
        <v>0</v>
      </c>
      <c r="D95">
        <f t="shared" si="34"/>
        <v>1</v>
      </c>
      <c r="E95">
        <f t="shared" si="35"/>
        <v>1</v>
      </c>
      <c r="F95">
        <f t="shared" si="36"/>
        <v>0.5</v>
      </c>
      <c r="G95">
        <f t="shared" si="37"/>
        <v>0.5</v>
      </c>
      <c r="H95">
        <f t="shared" si="38"/>
        <v>0</v>
      </c>
      <c r="I95" t="e">
        <f t="shared" si="39"/>
        <v>#N/A</v>
      </c>
      <c r="J95">
        <f t="shared" si="40"/>
        <v>0</v>
      </c>
      <c r="K95">
        <f t="shared" si="41"/>
        <v>0</v>
      </c>
      <c r="L95">
        <f t="shared" si="42"/>
        <v>0</v>
      </c>
      <c r="M95">
        <f t="shared" si="43"/>
        <v>0</v>
      </c>
    </row>
    <row r="96" spans="1:13">
      <c r="A96" s="2" t="s">
        <v>82</v>
      </c>
      <c r="B96" s="25" t="s">
        <v>294</v>
      </c>
      <c r="C96" t="e">
        <f t="shared" si="33"/>
        <v>#N/A</v>
      </c>
      <c r="D96" t="e">
        <f t="shared" si="34"/>
        <v>#N/A</v>
      </c>
      <c r="E96" t="e">
        <f t="shared" si="35"/>
        <v>#N/A</v>
      </c>
      <c r="F96" t="e">
        <f t="shared" si="36"/>
        <v>#N/A</v>
      </c>
      <c r="G96" t="e">
        <f t="shared" si="37"/>
        <v>#N/A</v>
      </c>
      <c r="H96" t="e">
        <f t="shared" si="38"/>
        <v>#N/A</v>
      </c>
      <c r="I96" t="e">
        <f t="shared" si="39"/>
        <v>#N/A</v>
      </c>
      <c r="J96" t="e">
        <f t="shared" si="40"/>
        <v>#N/A</v>
      </c>
      <c r="K96" t="e">
        <f t="shared" si="41"/>
        <v>#N/A</v>
      </c>
      <c r="L96" t="e">
        <f t="shared" si="42"/>
        <v>#N/A</v>
      </c>
      <c r="M96" t="e">
        <f t="shared" si="43"/>
        <v>#N/A</v>
      </c>
    </row>
    <row r="97" spans="1:13" ht="25.5">
      <c r="A97" s="2" t="s">
        <v>65</v>
      </c>
      <c r="B97" s="25" t="s">
        <v>355</v>
      </c>
      <c r="C97">
        <f t="shared" si="33"/>
        <v>1</v>
      </c>
      <c r="D97">
        <f t="shared" si="34"/>
        <v>0</v>
      </c>
      <c r="E97">
        <f t="shared" si="35"/>
        <v>1</v>
      </c>
      <c r="F97">
        <f t="shared" si="36"/>
        <v>0</v>
      </c>
      <c r="G97">
        <f t="shared" si="37"/>
        <v>0</v>
      </c>
      <c r="H97">
        <f t="shared" si="38"/>
        <v>1</v>
      </c>
      <c r="I97" t="e">
        <f t="shared" si="39"/>
        <v>#REF!</v>
      </c>
      <c r="J97">
        <f t="shared" si="40"/>
        <v>0</v>
      </c>
      <c r="K97">
        <f t="shared" si="41"/>
        <v>0</v>
      </c>
      <c r="L97">
        <f t="shared" si="42"/>
        <v>0</v>
      </c>
      <c r="M97">
        <f t="shared" si="43"/>
        <v>0</v>
      </c>
    </row>
    <row r="98" spans="1:13" ht="25.5">
      <c r="A98" s="2" t="s">
        <v>82</v>
      </c>
      <c r="B98" s="25" t="s">
        <v>306</v>
      </c>
      <c r="C98">
        <f t="shared" si="33"/>
        <v>1</v>
      </c>
      <c r="D98">
        <f t="shared" si="34"/>
        <v>1</v>
      </c>
      <c r="E98">
        <f t="shared" si="35"/>
        <v>2</v>
      </c>
      <c r="F98">
        <f t="shared" si="36"/>
        <v>0</v>
      </c>
      <c r="G98">
        <f t="shared" si="37"/>
        <v>0</v>
      </c>
      <c r="H98">
        <f t="shared" si="38"/>
        <v>0</v>
      </c>
      <c r="I98" t="e">
        <f t="shared" si="39"/>
        <v>#REF!</v>
      </c>
      <c r="J98">
        <f t="shared" si="40"/>
        <v>0</v>
      </c>
      <c r="K98">
        <f t="shared" si="41"/>
        <v>0</v>
      </c>
      <c r="L98">
        <f t="shared" si="42"/>
        <v>0</v>
      </c>
      <c r="M98">
        <f t="shared" si="43"/>
        <v>0</v>
      </c>
    </row>
    <row r="99" spans="1:13">
      <c r="A99" s="2" t="s">
        <v>44</v>
      </c>
      <c r="B99" s="25" t="s">
        <v>356</v>
      </c>
      <c r="C99" t="e">
        <f t="shared" si="33"/>
        <v>#N/A</v>
      </c>
      <c r="D99" t="e">
        <f t="shared" si="34"/>
        <v>#N/A</v>
      </c>
      <c r="E99" t="e">
        <f t="shared" si="35"/>
        <v>#N/A</v>
      </c>
      <c r="F99" t="e">
        <f t="shared" si="36"/>
        <v>#N/A</v>
      </c>
      <c r="G99" t="e">
        <f t="shared" si="37"/>
        <v>#N/A</v>
      </c>
      <c r="H99" t="e">
        <f t="shared" si="38"/>
        <v>#N/A</v>
      </c>
      <c r="I99" t="e">
        <f t="shared" si="39"/>
        <v>#N/A</v>
      </c>
      <c r="J99" t="e">
        <f t="shared" si="40"/>
        <v>#N/A</v>
      </c>
      <c r="K99" t="e">
        <f t="shared" si="41"/>
        <v>#N/A</v>
      </c>
      <c r="L99" t="e">
        <f t="shared" si="42"/>
        <v>#N/A</v>
      </c>
      <c r="M99" t="e">
        <f t="shared" si="43"/>
        <v>#N/A</v>
      </c>
    </row>
    <row r="100" spans="1:13" ht="25.5">
      <c r="A100" s="2" t="s">
        <v>32</v>
      </c>
      <c r="B100" s="25" t="s">
        <v>357</v>
      </c>
      <c r="C100" t="e">
        <f t="shared" si="33"/>
        <v>#N/A</v>
      </c>
      <c r="D100" t="e">
        <f t="shared" si="34"/>
        <v>#N/A</v>
      </c>
      <c r="E100" t="e">
        <f t="shared" si="35"/>
        <v>#N/A</v>
      </c>
      <c r="F100" t="e">
        <f t="shared" si="36"/>
        <v>#N/A</v>
      </c>
      <c r="G100" t="e">
        <f t="shared" si="37"/>
        <v>#N/A</v>
      </c>
      <c r="H100" t="e">
        <f t="shared" si="38"/>
        <v>#N/A</v>
      </c>
      <c r="I100" t="e">
        <f t="shared" si="39"/>
        <v>#N/A</v>
      </c>
      <c r="J100" t="e">
        <f t="shared" si="40"/>
        <v>#N/A</v>
      </c>
      <c r="K100" t="e">
        <f t="shared" si="41"/>
        <v>#N/A</v>
      </c>
      <c r="L100" t="e">
        <f t="shared" si="42"/>
        <v>#N/A</v>
      </c>
      <c r="M100" t="e">
        <f t="shared" si="43"/>
        <v>#N/A</v>
      </c>
    </row>
    <row r="101" spans="1:13" ht="25.5">
      <c r="A101" s="2" t="s">
        <v>32</v>
      </c>
      <c r="B101" s="25" t="s">
        <v>358</v>
      </c>
      <c r="C101" t="e">
        <f t="shared" si="33"/>
        <v>#N/A</v>
      </c>
      <c r="D101" t="e">
        <f t="shared" si="34"/>
        <v>#N/A</v>
      </c>
      <c r="E101" t="e">
        <f t="shared" si="35"/>
        <v>#N/A</v>
      </c>
      <c r="F101" t="e">
        <f t="shared" si="36"/>
        <v>#N/A</v>
      </c>
      <c r="G101" t="e">
        <f t="shared" si="37"/>
        <v>#N/A</v>
      </c>
      <c r="H101" t="e">
        <f t="shared" si="38"/>
        <v>#N/A</v>
      </c>
      <c r="I101" t="e">
        <f t="shared" si="39"/>
        <v>#N/A</v>
      </c>
      <c r="J101" t="e">
        <f t="shared" si="40"/>
        <v>#N/A</v>
      </c>
      <c r="K101" t="e">
        <f t="shared" si="41"/>
        <v>#N/A</v>
      </c>
      <c r="L101" t="e">
        <f t="shared" si="42"/>
        <v>#N/A</v>
      </c>
      <c r="M101" t="e">
        <f t="shared" si="43"/>
        <v>#N/A</v>
      </c>
    </row>
    <row r="102" spans="1:13">
      <c r="A102" s="2" t="s">
        <v>31</v>
      </c>
      <c r="B102" s="25" t="s">
        <v>359</v>
      </c>
      <c r="C102" t="e">
        <f t="shared" si="33"/>
        <v>#N/A</v>
      </c>
      <c r="D102" t="e">
        <f t="shared" si="34"/>
        <v>#N/A</v>
      </c>
      <c r="E102" t="e">
        <f t="shared" si="35"/>
        <v>#N/A</v>
      </c>
      <c r="F102" t="e">
        <f t="shared" si="36"/>
        <v>#N/A</v>
      </c>
      <c r="G102" t="e">
        <f t="shared" si="37"/>
        <v>#N/A</v>
      </c>
      <c r="H102" t="e">
        <f t="shared" si="38"/>
        <v>#N/A</v>
      </c>
      <c r="I102" t="e">
        <f t="shared" si="39"/>
        <v>#N/A</v>
      </c>
      <c r="J102" t="e">
        <f t="shared" si="40"/>
        <v>#N/A</v>
      </c>
      <c r="K102" t="e">
        <f t="shared" si="41"/>
        <v>#N/A</v>
      </c>
      <c r="L102" t="e">
        <f t="shared" si="42"/>
        <v>#N/A</v>
      </c>
      <c r="M102" t="e">
        <f t="shared" si="43"/>
        <v>#N/A</v>
      </c>
    </row>
    <row r="103" spans="1:13">
      <c r="A103" s="2"/>
      <c r="B103" s="25"/>
    </row>
    <row r="104" spans="1:13">
      <c r="A104" s="2"/>
      <c r="B104" s="25"/>
    </row>
    <row r="105" spans="1:13">
      <c r="A105" s="2"/>
      <c r="B105" s="25"/>
    </row>
    <row r="106" spans="1:13">
      <c r="A106" s="2"/>
      <c r="B106" s="25"/>
    </row>
    <row r="107" spans="1:13">
      <c r="A107" s="2"/>
      <c r="B107" s="25"/>
    </row>
    <row r="108" spans="1:13">
      <c r="A108" s="2"/>
      <c r="B108" s="25"/>
    </row>
    <row r="109" spans="1:13">
      <c r="A109" s="2"/>
      <c r="B109" s="25"/>
    </row>
    <row r="110" spans="1:13">
      <c r="A110" s="2"/>
      <c r="B110" s="25"/>
    </row>
    <row r="111" spans="1:13" ht="23.25">
      <c r="A111" s="19" t="s">
        <v>313</v>
      </c>
      <c r="B111" s="25"/>
    </row>
    <row r="112" spans="1:13">
      <c r="A112" s="13" t="s">
        <v>4</v>
      </c>
      <c r="B112" s="25" t="s">
        <v>6</v>
      </c>
      <c r="C112" t="s">
        <v>315</v>
      </c>
      <c r="D112" t="s">
        <v>316</v>
      </c>
      <c r="E112" t="s">
        <v>318</v>
      </c>
      <c r="F112" t="s">
        <v>319</v>
      </c>
      <c r="G112" t="s">
        <v>372</v>
      </c>
      <c r="H112" t="s">
        <v>322</v>
      </c>
      <c r="I112" t="s">
        <v>373</v>
      </c>
      <c r="J112" t="s">
        <v>374</v>
      </c>
    </row>
    <row r="113" spans="1:10" ht="25.5">
      <c r="A113" s="2" t="s">
        <v>58</v>
      </c>
      <c r="B113" s="25" t="s">
        <v>368</v>
      </c>
      <c r="C113" t="e">
        <f>VLOOKUP(B113,$BG$4:$BR$16,3,FALSE)</f>
        <v>#N/A</v>
      </c>
      <c r="D113" t="e">
        <f t="shared" ref="D113:D118" si="44">VLOOKUP(B113,$BG$4:$BR$6,4,FALSE)</f>
        <v>#N/A</v>
      </c>
      <c r="E113" t="e">
        <f t="shared" ref="E113:E118" si="45">VLOOKUP(B113,$BG$4:$BR$6,6,FALSE)</f>
        <v>#N/A</v>
      </c>
      <c r="F113" t="e">
        <f t="shared" ref="F113:F118" si="46">VLOOKUP(B113,$BG$4:$BR$6,7,FALSE)</f>
        <v>#N/A</v>
      </c>
      <c r="G113" t="e">
        <f t="shared" ref="G113:G118" si="47">VLOOKUP(B113,$BG$4:$BR$6,9,FALSE)</f>
        <v>#N/A</v>
      </c>
      <c r="H113" t="e">
        <f t="shared" ref="H113:H118" si="48">VLOOKUP(B113,$BG$4:$BR$6,10,FALSE)</f>
        <v>#N/A</v>
      </c>
      <c r="I113" t="e">
        <f t="shared" ref="I113:I118" si="49">VLOOKUP(B113,$BG$4:$BR$6,11,FALSE)</f>
        <v>#N/A</v>
      </c>
      <c r="J113" t="e">
        <f t="shared" ref="J113:J118" si="50">VLOOKUP(B113,$BG$4:$BR$6,12,FALSE)</f>
        <v>#N/A</v>
      </c>
    </row>
    <row r="114" spans="1:10">
      <c r="A114" s="2" t="s">
        <v>58</v>
      </c>
      <c r="B114" s="25" t="s">
        <v>323</v>
      </c>
      <c r="C114">
        <f>VLOOKUP(B114,$BG$4:$BR$6,3,FALSE)</f>
        <v>4</v>
      </c>
      <c r="D114">
        <f t="shared" si="44"/>
        <v>4</v>
      </c>
      <c r="E114">
        <f t="shared" si="45"/>
        <v>1</v>
      </c>
      <c r="F114">
        <f t="shared" si="46"/>
        <v>2</v>
      </c>
      <c r="G114">
        <f t="shared" si="47"/>
        <v>7</v>
      </c>
      <c r="H114">
        <f t="shared" si="48"/>
        <v>0</v>
      </c>
      <c r="I114">
        <f t="shared" si="49"/>
        <v>0</v>
      </c>
      <c r="J114">
        <f t="shared" si="50"/>
        <v>0</v>
      </c>
    </row>
    <row r="115" spans="1:10">
      <c r="A115" s="2" t="s">
        <v>58</v>
      </c>
      <c r="B115" s="25" t="s">
        <v>369</v>
      </c>
      <c r="C115" t="e">
        <f>VLOOKUP(B115,$BG$4:$BR$6,3,FALSE)</f>
        <v>#N/A</v>
      </c>
      <c r="D115" t="e">
        <f t="shared" si="44"/>
        <v>#N/A</v>
      </c>
      <c r="E115" t="e">
        <f t="shared" si="45"/>
        <v>#N/A</v>
      </c>
      <c r="F115" t="e">
        <f t="shared" si="46"/>
        <v>#N/A</v>
      </c>
      <c r="G115" t="e">
        <f t="shared" si="47"/>
        <v>#N/A</v>
      </c>
      <c r="H115" t="e">
        <f t="shared" si="48"/>
        <v>#N/A</v>
      </c>
      <c r="I115" t="e">
        <f t="shared" si="49"/>
        <v>#N/A</v>
      </c>
      <c r="J115" t="e">
        <f t="shared" si="50"/>
        <v>#N/A</v>
      </c>
    </row>
    <row r="116" spans="1:10" ht="25.5">
      <c r="A116" s="2" t="s">
        <v>33</v>
      </c>
      <c r="B116" s="25" t="s">
        <v>370</v>
      </c>
      <c r="C116" t="e">
        <f>VLOOKUP(B116,$BG$4:$BR$6,3,FALSE)</f>
        <v>#N/A</v>
      </c>
      <c r="D116" t="e">
        <f t="shared" si="44"/>
        <v>#N/A</v>
      </c>
      <c r="E116" t="e">
        <f t="shared" si="45"/>
        <v>#N/A</v>
      </c>
      <c r="F116" t="e">
        <f t="shared" si="46"/>
        <v>#N/A</v>
      </c>
      <c r="G116" t="e">
        <f t="shared" si="47"/>
        <v>#N/A</v>
      </c>
      <c r="H116" t="e">
        <f t="shared" si="48"/>
        <v>#N/A</v>
      </c>
      <c r="I116" t="e">
        <f t="shared" si="49"/>
        <v>#N/A</v>
      </c>
      <c r="J116" t="e">
        <f t="shared" si="50"/>
        <v>#N/A</v>
      </c>
    </row>
    <row r="117" spans="1:10">
      <c r="A117" s="2" t="s">
        <v>33</v>
      </c>
      <c r="B117" s="25" t="s">
        <v>324</v>
      </c>
      <c r="C117">
        <f>VLOOKUP(B117,$BG$4:$BR$6,3,FALSE)</f>
        <v>0</v>
      </c>
      <c r="D117">
        <f t="shared" si="44"/>
        <v>0</v>
      </c>
      <c r="E117">
        <f t="shared" si="45"/>
        <v>0</v>
      </c>
      <c r="F117">
        <f t="shared" si="46"/>
        <v>0</v>
      </c>
      <c r="G117">
        <f t="shared" si="47"/>
        <v>0</v>
      </c>
      <c r="H117">
        <f t="shared" si="48"/>
        <v>6</v>
      </c>
      <c r="I117">
        <f t="shared" si="49"/>
        <v>228</v>
      </c>
      <c r="J117">
        <f t="shared" si="50"/>
        <v>38</v>
      </c>
    </row>
    <row r="118" spans="1:10" ht="25.5">
      <c r="A118" s="2" t="s">
        <v>33</v>
      </c>
      <c r="B118" s="25" t="s">
        <v>325</v>
      </c>
      <c r="C118" t="e">
        <f>VLOOKUP(B118,$BG$4:$BR$6,3,FALSE)</f>
        <v>#N/A</v>
      </c>
      <c r="D118" t="e">
        <f t="shared" si="44"/>
        <v>#N/A</v>
      </c>
      <c r="E118" t="e">
        <f t="shared" si="45"/>
        <v>#N/A</v>
      </c>
      <c r="F118" t="e">
        <f t="shared" si="46"/>
        <v>#N/A</v>
      </c>
      <c r="G118" t="e">
        <f t="shared" si="47"/>
        <v>#N/A</v>
      </c>
      <c r="H118" t="e">
        <f t="shared" si="48"/>
        <v>#N/A</v>
      </c>
      <c r="I118" t="e">
        <f t="shared" si="49"/>
        <v>#N/A</v>
      </c>
      <c r="J118" t="e">
        <f t="shared" si="50"/>
        <v>#N/A</v>
      </c>
    </row>
    <row r="119" spans="1:10">
      <c r="A119" s="2"/>
      <c r="B119" s="25"/>
    </row>
    <row r="120" spans="1:10">
      <c r="A120" s="2"/>
      <c r="B120" s="25"/>
    </row>
    <row r="121" spans="1:10">
      <c r="A121" s="2"/>
      <c r="B121" s="25"/>
    </row>
    <row r="122" spans="1:10">
      <c r="A122" s="2"/>
      <c r="B122" s="25"/>
    </row>
    <row r="123" spans="1:10">
      <c r="A123" s="2"/>
      <c r="B123" s="25"/>
    </row>
    <row r="124" spans="1:10">
      <c r="A124" s="2"/>
      <c r="B124" s="25"/>
    </row>
    <row r="125" spans="1:10">
      <c r="A125" s="2"/>
      <c r="B125" s="25"/>
    </row>
    <row r="126" spans="1:10">
      <c r="A126" s="2"/>
      <c r="B126" s="25"/>
    </row>
    <row r="127" spans="1:10">
      <c r="A127" s="2"/>
      <c r="B127" s="25"/>
    </row>
    <row r="128" spans="1:10">
      <c r="A128" s="2"/>
      <c r="B128" s="25"/>
    </row>
    <row r="129" spans="1:2">
      <c r="A129" s="2"/>
      <c r="B129" s="25"/>
    </row>
    <row r="130" spans="1:2">
      <c r="A130" s="2"/>
      <c r="B130" s="25"/>
    </row>
    <row r="131" spans="1:2">
      <c r="A131" s="2"/>
      <c r="B131" s="25"/>
    </row>
    <row r="132" spans="1:2">
      <c r="A132" s="2"/>
      <c r="B132" s="25"/>
    </row>
  </sheetData>
  <mergeCells count="13">
    <mergeCell ref="AK2:AN2"/>
    <mergeCell ref="O2:P2"/>
    <mergeCell ref="Q2:Y2"/>
    <mergeCell ref="AA2:AB2"/>
    <mergeCell ref="AC2:AF2"/>
    <mergeCell ref="AG2:AJ2"/>
    <mergeCell ref="BP2:BR2"/>
    <mergeCell ref="AP2:AQ2"/>
    <mergeCell ref="AR2:AV2"/>
    <mergeCell ref="AW2:BA2"/>
    <mergeCell ref="BB2:BE2"/>
    <mergeCell ref="BG2:BH2"/>
    <mergeCell ref="BI2:B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7400A-ACC3-4D18-BD42-D053F4F4A232}">
  <dimension ref="A1:BR132"/>
  <sheetViews>
    <sheetView topLeftCell="A5" workbookViewId="0">
      <selection activeCell="J19" sqref="J19"/>
    </sheetView>
  </sheetViews>
  <sheetFormatPr defaultColWidth="11" defaultRowHeight="15.75"/>
  <cols>
    <col min="1" max="1" width="15.625" bestFit="1" customWidth="1"/>
    <col min="9" max="9" width="13" bestFit="1" customWidth="1"/>
    <col min="15" max="15" width="33.875" bestFit="1" customWidth="1"/>
  </cols>
  <sheetData>
    <row r="1" spans="1:70" ht="36">
      <c r="A1" s="18" t="s">
        <v>17</v>
      </c>
      <c r="O1" s="16" t="s">
        <v>361</v>
      </c>
      <c r="AA1" s="16" t="s">
        <v>360</v>
      </c>
      <c r="AP1" s="17" t="s">
        <v>362</v>
      </c>
      <c r="BG1" s="15" t="s">
        <v>371</v>
      </c>
    </row>
    <row r="2" spans="1:70">
      <c r="A2" t="s">
        <v>4</v>
      </c>
      <c r="B2" s="25" t="s">
        <v>6</v>
      </c>
      <c r="C2" s="25" t="s">
        <v>8</v>
      </c>
      <c r="D2" s="25" t="s">
        <v>9</v>
      </c>
      <c r="E2" s="25" t="s">
        <v>10</v>
      </c>
      <c r="F2" s="25" t="s">
        <v>11</v>
      </c>
      <c r="G2" s="25" t="s">
        <v>12</v>
      </c>
      <c r="H2" s="25" t="s">
        <v>3</v>
      </c>
      <c r="I2" s="25" t="s">
        <v>14</v>
      </c>
      <c r="J2" s="25" t="s">
        <v>326</v>
      </c>
      <c r="K2" s="25" t="s">
        <v>282</v>
      </c>
      <c r="L2" s="25" t="s">
        <v>280</v>
      </c>
      <c r="M2" s="25" t="s">
        <v>281</v>
      </c>
      <c r="O2" s="64"/>
      <c r="P2" s="64"/>
      <c r="Q2" s="64" t="s">
        <v>17</v>
      </c>
      <c r="R2" s="64"/>
      <c r="S2" s="64"/>
      <c r="T2" s="64"/>
      <c r="U2" s="64"/>
      <c r="V2" s="64"/>
      <c r="W2" s="64"/>
      <c r="X2" s="64"/>
      <c r="Y2" s="64"/>
      <c r="AA2" s="64"/>
      <c r="AB2" s="64"/>
      <c r="AC2" s="64" t="s">
        <v>250</v>
      </c>
      <c r="AD2" s="64"/>
      <c r="AE2" s="64"/>
      <c r="AF2" s="64"/>
      <c r="AG2" s="64" t="s">
        <v>258</v>
      </c>
      <c r="AH2" s="64"/>
      <c r="AI2" s="64"/>
      <c r="AJ2" s="64"/>
      <c r="AK2" s="64" t="s">
        <v>259</v>
      </c>
      <c r="AL2" s="64"/>
      <c r="AM2" s="64"/>
      <c r="AN2" s="64"/>
      <c r="AP2" s="64"/>
      <c r="AQ2" s="64"/>
      <c r="AR2" s="64" t="s">
        <v>283</v>
      </c>
      <c r="AS2" s="64"/>
      <c r="AT2" s="64"/>
      <c r="AU2" s="64"/>
      <c r="AV2" s="64"/>
      <c r="AW2" s="64" t="s">
        <v>284</v>
      </c>
      <c r="AX2" s="64"/>
      <c r="AY2" s="64"/>
      <c r="AZ2" s="64"/>
      <c r="BA2" s="64"/>
      <c r="BB2" s="64" t="s">
        <v>285</v>
      </c>
      <c r="BC2" s="64"/>
      <c r="BD2" s="64"/>
      <c r="BE2" s="64"/>
      <c r="BG2" s="64"/>
      <c r="BH2" s="64"/>
      <c r="BI2" s="64" t="s">
        <v>313</v>
      </c>
      <c r="BJ2" s="64"/>
      <c r="BK2" s="64"/>
      <c r="BL2" s="64"/>
      <c r="BM2" s="64"/>
      <c r="BN2" s="64"/>
      <c r="BO2" s="64"/>
      <c r="BP2" s="64" t="s">
        <v>314</v>
      </c>
      <c r="BQ2" s="64"/>
      <c r="BR2" s="64"/>
    </row>
    <row r="3" spans="1:70">
      <c r="A3" s="2" t="s">
        <v>5</v>
      </c>
      <c r="B3" s="25" t="s">
        <v>0</v>
      </c>
      <c r="C3" s="2">
        <f t="shared" ref="C3:C8" si="0">VLOOKUP(B3,$O$4:$Y$12,3,FALSE)</f>
        <v>18</v>
      </c>
      <c r="D3" s="2">
        <f t="shared" ref="D3:D8" si="1">VLOOKUP(B3,$O$4:$Y$12,4,FALSE)</f>
        <v>28</v>
      </c>
      <c r="E3" s="2">
        <f t="shared" ref="E3:E8" si="2">VLOOKUP(B3,$O$4:$Y$12,5,FALSE)</f>
        <v>64.3</v>
      </c>
      <c r="F3" s="2">
        <f t="shared" ref="F3:F8" si="3">VLOOKUP(B3,$O$4:$Y$12,6,FALSE)</f>
        <v>121</v>
      </c>
      <c r="G3" s="2">
        <f t="shared" ref="G3:G8" si="4">VLOOKUP(B3,$O$4:$Y$12,7,FALSE)</f>
        <v>4.3</v>
      </c>
      <c r="H3" s="2">
        <f t="shared" ref="H3:H8" si="5">VLOOKUP(B3,$O$4:$Y$12,9,FALSE)</f>
        <v>0</v>
      </c>
      <c r="I3" s="2">
        <f t="shared" ref="I3:I8" si="6">VLOOKUP(B3,$O$4:$Y$12,10,FALSE)</f>
        <v>0</v>
      </c>
      <c r="J3" s="2">
        <f t="shared" ref="J3:J8" si="7">VLOOKUP(B3,$O$4:$Y$12,11,FALSE)</f>
        <v>100.6</v>
      </c>
      <c r="K3" s="2">
        <f t="shared" ref="K3:K8" si="8">VLOOKUP(B3,$AA$4:$AN$36,3,FALSE)</f>
        <v>2</v>
      </c>
      <c r="L3" s="2">
        <f t="shared" ref="L3:L8" si="9">VLOOKUP(B3,$AA$4:$AN$36,4,FALSE)</f>
        <v>3</v>
      </c>
      <c r="M3" s="2">
        <f t="shared" ref="M3:M8" si="10">VLOOKUP(B3,$AA$4:$AN$36,6,FALSE)</f>
        <v>0</v>
      </c>
      <c r="O3" s="43" t="s">
        <v>6</v>
      </c>
      <c r="P3" s="43" t="s">
        <v>7</v>
      </c>
      <c r="Q3" s="43" t="s">
        <v>8</v>
      </c>
      <c r="R3" s="43" t="s">
        <v>9</v>
      </c>
      <c r="S3" s="43" t="s">
        <v>10</v>
      </c>
      <c r="T3" s="43" t="s">
        <v>11</v>
      </c>
      <c r="U3" s="43" t="s">
        <v>12</v>
      </c>
      <c r="V3" s="43" t="s">
        <v>13</v>
      </c>
      <c r="W3" s="43" t="s">
        <v>3</v>
      </c>
      <c r="X3" s="43" t="s">
        <v>14</v>
      </c>
      <c r="Y3" s="43" t="s">
        <v>15</v>
      </c>
      <c r="AA3" s="45" t="s">
        <v>6</v>
      </c>
      <c r="AB3" s="45" t="s">
        <v>7</v>
      </c>
      <c r="AC3" s="45" t="s">
        <v>9</v>
      </c>
      <c r="AD3" s="45" t="s">
        <v>11</v>
      </c>
      <c r="AE3" s="45" t="s">
        <v>260</v>
      </c>
      <c r="AF3" s="45" t="s">
        <v>3</v>
      </c>
      <c r="AG3" s="45" t="s">
        <v>261</v>
      </c>
      <c r="AH3" s="45" t="s">
        <v>11</v>
      </c>
      <c r="AI3" s="45" t="s">
        <v>260</v>
      </c>
      <c r="AJ3" s="45" t="s">
        <v>3</v>
      </c>
      <c r="AK3" s="45" t="s">
        <v>262</v>
      </c>
      <c r="AL3" s="45" t="s">
        <v>11</v>
      </c>
      <c r="AM3" s="45" t="s">
        <v>260</v>
      </c>
      <c r="AN3" s="45" t="s">
        <v>3</v>
      </c>
      <c r="AP3" s="47" t="s">
        <v>6</v>
      </c>
      <c r="AQ3" s="47" t="s">
        <v>7</v>
      </c>
      <c r="AR3" s="47" t="s">
        <v>286</v>
      </c>
      <c r="AS3" s="47" t="s">
        <v>287</v>
      </c>
      <c r="AT3" s="47" t="s">
        <v>288</v>
      </c>
      <c r="AU3" s="47" t="s">
        <v>289</v>
      </c>
      <c r="AV3" s="47" t="s">
        <v>290</v>
      </c>
      <c r="AW3" s="47" t="s">
        <v>14</v>
      </c>
      <c r="AX3" s="47" t="s">
        <v>11</v>
      </c>
      <c r="AY3" s="47" t="s">
        <v>260</v>
      </c>
      <c r="AZ3" s="47" t="s">
        <v>3</v>
      </c>
      <c r="BA3" s="47" t="s">
        <v>291</v>
      </c>
      <c r="BB3" s="47" t="s">
        <v>24</v>
      </c>
      <c r="BC3" s="47" t="s">
        <v>11</v>
      </c>
      <c r="BD3" s="47" t="s">
        <v>3</v>
      </c>
      <c r="BE3" s="47" t="s">
        <v>292</v>
      </c>
      <c r="BG3" s="49" t="s">
        <v>6</v>
      </c>
      <c r="BH3" s="49" t="s">
        <v>7</v>
      </c>
      <c r="BI3" s="49" t="s">
        <v>315</v>
      </c>
      <c r="BJ3" s="49" t="s">
        <v>316</v>
      </c>
      <c r="BK3" s="49" t="s">
        <v>317</v>
      </c>
      <c r="BL3" s="49" t="s">
        <v>318</v>
      </c>
      <c r="BM3" s="49" t="s">
        <v>319</v>
      </c>
      <c r="BN3" s="49" t="s">
        <v>320</v>
      </c>
      <c r="BO3" s="49" t="s">
        <v>321</v>
      </c>
      <c r="BP3" s="49" t="s">
        <v>322</v>
      </c>
      <c r="BQ3" s="49" t="s">
        <v>11</v>
      </c>
      <c r="BR3" s="49" t="s">
        <v>260</v>
      </c>
    </row>
    <row r="4" spans="1:70" ht="30">
      <c r="A4" s="2" t="s">
        <v>5</v>
      </c>
      <c r="B4" s="25" t="s">
        <v>1</v>
      </c>
      <c r="C4" s="2" t="e">
        <f t="shared" si="0"/>
        <v>#N/A</v>
      </c>
      <c r="D4" s="2" t="e">
        <f t="shared" si="1"/>
        <v>#N/A</v>
      </c>
      <c r="E4" s="2" t="e">
        <f t="shared" si="2"/>
        <v>#N/A</v>
      </c>
      <c r="F4" s="2" t="e">
        <f t="shared" si="3"/>
        <v>#N/A</v>
      </c>
      <c r="G4" s="2" t="e">
        <f t="shared" si="4"/>
        <v>#N/A</v>
      </c>
      <c r="H4" s="2" t="e">
        <f t="shared" si="5"/>
        <v>#N/A</v>
      </c>
      <c r="I4" s="2" t="e">
        <f t="shared" si="6"/>
        <v>#N/A</v>
      </c>
      <c r="J4" s="2" t="e">
        <f t="shared" si="7"/>
        <v>#N/A</v>
      </c>
      <c r="K4" s="2" t="e">
        <f t="shared" si="8"/>
        <v>#N/A</v>
      </c>
      <c r="L4" s="2" t="e">
        <f t="shared" si="9"/>
        <v>#N/A</v>
      </c>
      <c r="M4" s="2" t="e">
        <f t="shared" si="10"/>
        <v>#N/A</v>
      </c>
      <c r="O4" s="43" t="s">
        <v>0</v>
      </c>
      <c r="P4" s="44" t="s">
        <v>16</v>
      </c>
      <c r="Q4" s="44">
        <v>18</v>
      </c>
      <c r="R4" s="44">
        <v>28</v>
      </c>
      <c r="S4" s="44">
        <v>64.3</v>
      </c>
      <c r="T4" s="44">
        <v>121</v>
      </c>
      <c r="U4" s="44">
        <v>4.3</v>
      </c>
      <c r="V4" s="44">
        <v>4.3</v>
      </c>
      <c r="W4" s="44">
        <v>0</v>
      </c>
      <c r="X4" s="44">
        <v>0</v>
      </c>
      <c r="Y4" s="44">
        <v>100.6</v>
      </c>
      <c r="AA4" s="45" t="s">
        <v>251</v>
      </c>
      <c r="AB4" s="46" t="s">
        <v>16</v>
      </c>
      <c r="AC4" s="46">
        <v>18</v>
      </c>
      <c r="AD4" s="46">
        <v>65</v>
      </c>
      <c r="AE4" s="46">
        <v>3.6</v>
      </c>
      <c r="AF4" s="46">
        <v>0</v>
      </c>
      <c r="AG4" s="46">
        <v>2</v>
      </c>
      <c r="AH4" s="46">
        <v>14</v>
      </c>
      <c r="AI4" s="46">
        <v>7</v>
      </c>
      <c r="AJ4" s="46">
        <v>0</v>
      </c>
      <c r="AK4" s="46">
        <v>20</v>
      </c>
      <c r="AL4" s="46">
        <v>79</v>
      </c>
      <c r="AM4" s="46">
        <v>4</v>
      </c>
      <c r="AN4" s="46">
        <v>0</v>
      </c>
      <c r="AP4" s="47" t="s">
        <v>296</v>
      </c>
      <c r="AQ4" s="48" t="s">
        <v>16</v>
      </c>
      <c r="AR4" s="48">
        <v>4</v>
      </c>
      <c r="AS4" s="48">
        <v>4</v>
      </c>
      <c r="AT4" s="48">
        <v>8</v>
      </c>
      <c r="AU4" s="48">
        <v>0</v>
      </c>
      <c r="AV4" s="48">
        <v>0</v>
      </c>
      <c r="AW4" s="48">
        <v>1</v>
      </c>
      <c r="AX4" s="48">
        <v>2</v>
      </c>
      <c r="AY4" s="48">
        <v>2</v>
      </c>
      <c r="AZ4" s="48">
        <v>0</v>
      </c>
      <c r="BA4" s="48">
        <v>2</v>
      </c>
      <c r="BB4" s="48"/>
      <c r="BC4" s="48"/>
      <c r="BD4" s="48"/>
      <c r="BE4" s="48"/>
      <c r="BG4" s="49" t="s">
        <v>323</v>
      </c>
      <c r="BH4" s="50" t="s">
        <v>16</v>
      </c>
      <c r="BI4" s="50">
        <v>1</v>
      </c>
      <c r="BJ4" s="50">
        <v>1</v>
      </c>
      <c r="BK4" s="50">
        <v>100</v>
      </c>
      <c r="BL4" s="50">
        <v>2</v>
      </c>
      <c r="BM4" s="50">
        <v>3</v>
      </c>
      <c r="BN4" s="50">
        <v>66.7</v>
      </c>
      <c r="BO4" s="50">
        <v>7</v>
      </c>
      <c r="BP4" s="50"/>
      <c r="BQ4" s="50"/>
      <c r="BR4" s="50"/>
    </row>
    <row r="5" spans="1:70" ht="30">
      <c r="A5" s="2" t="s">
        <v>5</v>
      </c>
      <c r="B5" s="25" t="s">
        <v>246</v>
      </c>
      <c r="C5" s="2" t="e">
        <f t="shared" si="0"/>
        <v>#N/A</v>
      </c>
      <c r="D5" s="2" t="e">
        <f t="shared" si="1"/>
        <v>#N/A</v>
      </c>
      <c r="E5" s="2" t="e">
        <f t="shared" si="2"/>
        <v>#N/A</v>
      </c>
      <c r="F5" s="2" t="e">
        <f t="shared" si="3"/>
        <v>#N/A</v>
      </c>
      <c r="G5" s="2" t="e">
        <f t="shared" si="4"/>
        <v>#N/A</v>
      </c>
      <c r="H5" s="2" t="e">
        <f t="shared" si="5"/>
        <v>#N/A</v>
      </c>
      <c r="I5" s="2" t="e">
        <f t="shared" si="6"/>
        <v>#N/A</v>
      </c>
      <c r="J5" s="2" t="e">
        <f t="shared" si="7"/>
        <v>#N/A</v>
      </c>
      <c r="K5" s="2" t="e">
        <f t="shared" si="8"/>
        <v>#N/A</v>
      </c>
      <c r="L5" s="2" t="e">
        <f t="shared" si="9"/>
        <v>#N/A</v>
      </c>
      <c r="M5" s="2" t="e">
        <f t="shared" si="10"/>
        <v>#N/A</v>
      </c>
      <c r="O5" s="43" t="s">
        <v>255</v>
      </c>
      <c r="P5" s="44" t="s">
        <v>16</v>
      </c>
      <c r="Q5" s="44">
        <v>1</v>
      </c>
      <c r="R5" s="44">
        <v>1</v>
      </c>
      <c r="S5" s="44">
        <v>100</v>
      </c>
      <c r="T5" s="44">
        <v>15</v>
      </c>
      <c r="U5" s="44">
        <v>15</v>
      </c>
      <c r="V5" s="44">
        <v>35</v>
      </c>
      <c r="W5" s="44">
        <v>1</v>
      </c>
      <c r="X5" s="44">
        <v>0</v>
      </c>
      <c r="Y5" s="44">
        <v>556</v>
      </c>
      <c r="AA5" s="45" t="s">
        <v>255</v>
      </c>
      <c r="AB5" s="46" t="s">
        <v>16</v>
      </c>
      <c r="AC5" s="46">
        <v>14</v>
      </c>
      <c r="AD5" s="46">
        <v>18</v>
      </c>
      <c r="AE5" s="46">
        <v>1.3</v>
      </c>
      <c r="AF5" s="46">
        <v>0</v>
      </c>
      <c r="AG5" s="46">
        <v>2</v>
      </c>
      <c r="AH5" s="46">
        <v>16</v>
      </c>
      <c r="AI5" s="46">
        <v>8</v>
      </c>
      <c r="AJ5" s="46">
        <v>0</v>
      </c>
      <c r="AK5" s="46">
        <v>16</v>
      </c>
      <c r="AL5" s="46">
        <v>34</v>
      </c>
      <c r="AM5" s="46">
        <v>2.1</v>
      </c>
      <c r="AN5" s="46">
        <v>0</v>
      </c>
      <c r="AP5" s="47" t="s">
        <v>302</v>
      </c>
      <c r="AQ5" s="48" t="s">
        <v>16</v>
      </c>
      <c r="AR5" s="48">
        <v>7</v>
      </c>
      <c r="AS5" s="48">
        <v>0</v>
      </c>
      <c r="AT5" s="48">
        <v>7</v>
      </c>
      <c r="AU5" s="48">
        <v>2</v>
      </c>
      <c r="AV5" s="48">
        <v>0</v>
      </c>
      <c r="AW5" s="48"/>
      <c r="AX5" s="48"/>
      <c r="AY5" s="48"/>
      <c r="AZ5" s="48"/>
      <c r="BA5" s="48"/>
      <c r="BB5" s="48"/>
      <c r="BC5" s="48"/>
      <c r="BD5" s="48"/>
      <c r="BE5" s="48">
        <v>1</v>
      </c>
      <c r="BG5" s="49" t="s">
        <v>324</v>
      </c>
      <c r="BH5" s="50" t="s">
        <v>16</v>
      </c>
      <c r="BI5" s="50"/>
      <c r="BJ5" s="50"/>
      <c r="BK5" s="50"/>
      <c r="BL5" s="50"/>
      <c r="BM5" s="50"/>
      <c r="BN5" s="50"/>
      <c r="BO5" s="50"/>
      <c r="BP5" s="50">
        <v>6</v>
      </c>
      <c r="BQ5" s="50">
        <v>246</v>
      </c>
      <c r="BR5" s="50">
        <v>41</v>
      </c>
    </row>
    <row r="6" spans="1:70" ht="30">
      <c r="A6" s="2" t="s">
        <v>5</v>
      </c>
      <c r="B6" s="25" t="s">
        <v>247</v>
      </c>
      <c r="C6" s="2" t="e">
        <f t="shared" si="0"/>
        <v>#N/A</v>
      </c>
      <c r="D6" s="2" t="e">
        <f t="shared" si="1"/>
        <v>#N/A</v>
      </c>
      <c r="E6" s="2" t="e">
        <f t="shared" si="2"/>
        <v>#N/A</v>
      </c>
      <c r="F6" s="2" t="e">
        <f t="shared" si="3"/>
        <v>#N/A</v>
      </c>
      <c r="G6" s="2" t="e">
        <f t="shared" si="4"/>
        <v>#N/A</v>
      </c>
      <c r="H6" s="2" t="e">
        <f t="shared" si="5"/>
        <v>#N/A</v>
      </c>
      <c r="I6" s="2" t="e">
        <f t="shared" si="6"/>
        <v>#N/A</v>
      </c>
      <c r="J6" s="2" t="e">
        <f t="shared" si="7"/>
        <v>#N/A</v>
      </c>
      <c r="K6" s="2" t="e">
        <f t="shared" si="8"/>
        <v>#N/A</v>
      </c>
      <c r="L6" s="2" t="e">
        <f t="shared" si="9"/>
        <v>#N/A</v>
      </c>
      <c r="M6" s="2" t="e">
        <f t="shared" si="10"/>
        <v>#N/A</v>
      </c>
      <c r="O6" s="25"/>
      <c r="P6" s="2"/>
      <c r="Q6" s="2"/>
      <c r="R6" s="2"/>
      <c r="S6" s="2"/>
      <c r="T6" s="2"/>
      <c r="U6" s="2"/>
      <c r="V6" s="2"/>
      <c r="W6" s="2"/>
      <c r="X6" s="2"/>
      <c r="Y6" s="2"/>
      <c r="AA6" s="45" t="s">
        <v>0</v>
      </c>
      <c r="AB6" s="46" t="s">
        <v>16</v>
      </c>
      <c r="AC6" s="46">
        <v>2</v>
      </c>
      <c r="AD6" s="46">
        <v>3</v>
      </c>
      <c r="AE6" s="46">
        <v>1.5</v>
      </c>
      <c r="AF6" s="46">
        <v>0</v>
      </c>
      <c r="AG6" s="46"/>
      <c r="AH6" s="46"/>
      <c r="AI6" s="46"/>
      <c r="AJ6" s="46"/>
      <c r="AK6" s="46">
        <v>2</v>
      </c>
      <c r="AL6" s="46">
        <v>3</v>
      </c>
      <c r="AM6" s="46">
        <v>1.5</v>
      </c>
      <c r="AN6" s="46">
        <v>0</v>
      </c>
      <c r="AP6" s="47" t="s">
        <v>301</v>
      </c>
      <c r="AQ6" s="48" t="s">
        <v>16</v>
      </c>
      <c r="AR6" s="48">
        <v>2</v>
      </c>
      <c r="AS6" s="48">
        <v>4</v>
      </c>
      <c r="AT6" s="48">
        <v>6</v>
      </c>
      <c r="AU6" s="48">
        <v>0</v>
      </c>
      <c r="AV6" s="48">
        <v>0</v>
      </c>
      <c r="AW6" s="48"/>
      <c r="AX6" s="48"/>
      <c r="AY6" s="48"/>
      <c r="AZ6" s="48"/>
      <c r="BA6" s="48"/>
      <c r="BB6" s="48"/>
      <c r="BC6" s="48"/>
      <c r="BD6" s="48"/>
      <c r="BE6" s="48"/>
      <c r="BG6" s="25"/>
      <c r="BH6" s="2"/>
      <c r="BI6" s="14"/>
      <c r="BJ6" s="14"/>
      <c r="BK6" s="14"/>
      <c r="BL6" s="14"/>
      <c r="BM6" s="14"/>
      <c r="BN6" s="14"/>
      <c r="BO6" s="14"/>
      <c r="BP6" s="2"/>
      <c r="BQ6" s="2"/>
      <c r="BR6" s="2"/>
    </row>
    <row r="7" spans="1:70" ht="30">
      <c r="A7" s="2" t="s">
        <v>5</v>
      </c>
      <c r="B7" s="25" t="s">
        <v>248</v>
      </c>
      <c r="C7" s="2" t="e">
        <f t="shared" si="0"/>
        <v>#N/A</v>
      </c>
      <c r="D7" s="2" t="e">
        <f t="shared" si="1"/>
        <v>#N/A</v>
      </c>
      <c r="E7" s="2" t="e">
        <f t="shared" si="2"/>
        <v>#N/A</v>
      </c>
      <c r="F7" s="2" t="e">
        <f t="shared" si="3"/>
        <v>#N/A</v>
      </c>
      <c r="G7" s="2" t="e">
        <f t="shared" si="4"/>
        <v>#N/A</v>
      </c>
      <c r="H7" s="2" t="e">
        <f t="shared" si="5"/>
        <v>#N/A</v>
      </c>
      <c r="I7" s="2" t="e">
        <f t="shared" si="6"/>
        <v>#N/A</v>
      </c>
      <c r="J7" s="2" t="e">
        <f t="shared" si="7"/>
        <v>#N/A</v>
      </c>
      <c r="K7" s="2" t="e">
        <f t="shared" si="8"/>
        <v>#N/A</v>
      </c>
      <c r="L7" s="2" t="e">
        <f t="shared" si="9"/>
        <v>#N/A</v>
      </c>
      <c r="M7" s="2" t="e">
        <f t="shared" si="10"/>
        <v>#N/A</v>
      </c>
      <c r="AA7" s="45" t="s">
        <v>263</v>
      </c>
      <c r="AB7" s="46" t="s">
        <v>16</v>
      </c>
      <c r="AC7" s="46">
        <v>1</v>
      </c>
      <c r="AD7" s="46">
        <v>2</v>
      </c>
      <c r="AE7" s="46">
        <v>2</v>
      </c>
      <c r="AF7" s="46">
        <v>0</v>
      </c>
      <c r="AG7" s="46">
        <v>6</v>
      </c>
      <c r="AH7" s="46">
        <v>42</v>
      </c>
      <c r="AI7" s="46">
        <v>7</v>
      </c>
      <c r="AJ7" s="46">
        <v>0</v>
      </c>
      <c r="AK7" s="46">
        <v>7</v>
      </c>
      <c r="AL7" s="46">
        <v>44</v>
      </c>
      <c r="AM7" s="46">
        <v>6.3</v>
      </c>
      <c r="AN7" s="46">
        <v>0</v>
      </c>
      <c r="AP7" s="47" t="s">
        <v>304</v>
      </c>
      <c r="AQ7" s="48" t="s">
        <v>16</v>
      </c>
      <c r="AR7" s="48">
        <v>4</v>
      </c>
      <c r="AS7" s="48">
        <v>1</v>
      </c>
      <c r="AT7" s="48">
        <v>5</v>
      </c>
      <c r="AU7" s="48">
        <v>1</v>
      </c>
      <c r="AV7" s="48">
        <v>0</v>
      </c>
      <c r="AW7" s="48">
        <v>1</v>
      </c>
      <c r="AX7" s="48">
        <v>31</v>
      </c>
      <c r="AY7" s="48">
        <v>31</v>
      </c>
      <c r="AZ7" s="48">
        <v>0</v>
      </c>
      <c r="BA7" s="48">
        <v>1</v>
      </c>
      <c r="BB7" s="48"/>
      <c r="BC7" s="48"/>
      <c r="BD7" s="48"/>
      <c r="BE7" s="48"/>
    </row>
    <row r="8" spans="1:70" ht="30">
      <c r="A8" s="2" t="s">
        <v>5</v>
      </c>
      <c r="B8" s="25" t="s">
        <v>249</v>
      </c>
      <c r="C8" s="2" t="e">
        <f t="shared" si="0"/>
        <v>#N/A</v>
      </c>
      <c r="D8" s="2" t="e">
        <f t="shared" si="1"/>
        <v>#N/A</v>
      </c>
      <c r="E8" s="2" t="e">
        <f t="shared" si="2"/>
        <v>#N/A</v>
      </c>
      <c r="F8" s="2" t="e">
        <f t="shared" si="3"/>
        <v>#N/A</v>
      </c>
      <c r="G8" s="2" t="e">
        <f t="shared" si="4"/>
        <v>#N/A</v>
      </c>
      <c r="H8" s="2" t="e">
        <f t="shared" si="5"/>
        <v>#N/A</v>
      </c>
      <c r="I8" s="2" t="e">
        <f t="shared" si="6"/>
        <v>#N/A</v>
      </c>
      <c r="J8" s="2" t="e">
        <f t="shared" si="7"/>
        <v>#N/A</v>
      </c>
      <c r="K8" s="2" t="e">
        <f t="shared" si="8"/>
        <v>#N/A</v>
      </c>
      <c r="L8" s="2" t="e">
        <f t="shared" si="9"/>
        <v>#N/A</v>
      </c>
      <c r="M8" s="2" t="e">
        <f t="shared" si="10"/>
        <v>#N/A</v>
      </c>
      <c r="AA8" s="45" t="s">
        <v>264</v>
      </c>
      <c r="AB8" s="46" t="s">
        <v>16</v>
      </c>
      <c r="AC8" s="46"/>
      <c r="AD8" s="46"/>
      <c r="AE8" s="46"/>
      <c r="AF8" s="46"/>
      <c r="AG8" s="46">
        <v>5</v>
      </c>
      <c r="AH8" s="46">
        <v>30</v>
      </c>
      <c r="AI8" s="46">
        <v>6</v>
      </c>
      <c r="AJ8" s="46">
        <v>0</v>
      </c>
      <c r="AK8" s="46">
        <v>5</v>
      </c>
      <c r="AL8" s="46">
        <v>30</v>
      </c>
      <c r="AM8" s="46">
        <v>6</v>
      </c>
      <c r="AN8" s="46">
        <v>0</v>
      </c>
      <c r="AP8" s="47" t="s">
        <v>293</v>
      </c>
      <c r="AQ8" s="48" t="s">
        <v>16</v>
      </c>
      <c r="AR8" s="48">
        <v>2</v>
      </c>
      <c r="AS8" s="48">
        <v>3</v>
      </c>
      <c r="AT8" s="48">
        <v>5</v>
      </c>
      <c r="AU8" s="48">
        <v>1.5</v>
      </c>
      <c r="AV8" s="48">
        <v>1</v>
      </c>
      <c r="AW8" s="48"/>
      <c r="AX8" s="48"/>
      <c r="AY8" s="48"/>
      <c r="AZ8" s="48"/>
      <c r="BA8" s="48"/>
      <c r="BB8" s="48"/>
      <c r="BC8" s="48"/>
      <c r="BD8" s="48"/>
      <c r="BE8" s="48"/>
    </row>
    <row r="9" spans="1:70" ht="30">
      <c r="A9" s="2"/>
      <c r="B9" s="25"/>
      <c r="P9" s="25"/>
      <c r="Q9" s="2"/>
      <c r="R9" s="2"/>
      <c r="S9" s="2"/>
      <c r="T9" s="2"/>
      <c r="U9" s="2"/>
      <c r="V9" s="2"/>
      <c r="W9" s="2"/>
      <c r="X9" s="2"/>
      <c r="AA9" s="45" t="s">
        <v>2</v>
      </c>
      <c r="AB9" s="46" t="s">
        <v>16</v>
      </c>
      <c r="AC9" s="46"/>
      <c r="AD9" s="46"/>
      <c r="AE9" s="46"/>
      <c r="AF9" s="46"/>
      <c r="AG9" s="46">
        <v>4</v>
      </c>
      <c r="AH9" s="46">
        <v>34</v>
      </c>
      <c r="AI9" s="46">
        <v>8.5</v>
      </c>
      <c r="AJ9" s="46">
        <v>1</v>
      </c>
      <c r="AK9" s="46">
        <v>4</v>
      </c>
      <c r="AL9" s="46">
        <v>34</v>
      </c>
      <c r="AM9" s="46">
        <v>8.5</v>
      </c>
      <c r="AN9" s="46">
        <v>1</v>
      </c>
      <c r="AP9" s="47" t="s">
        <v>298</v>
      </c>
      <c r="AQ9" s="48" t="s">
        <v>16</v>
      </c>
      <c r="AR9" s="48">
        <v>3</v>
      </c>
      <c r="AS9" s="48">
        <v>1</v>
      </c>
      <c r="AT9" s="48">
        <v>4</v>
      </c>
      <c r="AU9" s="48">
        <v>0</v>
      </c>
      <c r="AV9" s="48">
        <v>0</v>
      </c>
      <c r="AW9" s="48">
        <v>1</v>
      </c>
      <c r="AX9" s="48">
        <v>1</v>
      </c>
      <c r="AY9" s="48">
        <v>1</v>
      </c>
      <c r="AZ9" s="48">
        <v>0</v>
      </c>
      <c r="BA9" s="48">
        <v>2</v>
      </c>
      <c r="BB9" s="48"/>
      <c r="BC9" s="48"/>
      <c r="BD9" s="48"/>
      <c r="BE9" s="48"/>
    </row>
    <row r="10" spans="1:70" ht="31.5">
      <c r="A10" s="21" t="s">
        <v>250</v>
      </c>
      <c r="B10" s="62"/>
      <c r="P10" s="59"/>
      <c r="Q10" s="2"/>
      <c r="R10" s="2"/>
      <c r="S10" s="2"/>
      <c r="T10" s="2"/>
      <c r="U10" s="2"/>
      <c r="V10" s="2"/>
      <c r="W10" s="2"/>
      <c r="X10" s="2"/>
      <c r="AA10" s="60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P10" s="60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</row>
    <row r="11" spans="1:70" ht="30">
      <c r="A11" s="13" t="s">
        <v>4</v>
      </c>
      <c r="B11" s="62" t="s">
        <v>6</v>
      </c>
      <c r="C11" t="s">
        <v>266</v>
      </c>
      <c r="D11" t="s">
        <v>11</v>
      </c>
      <c r="E11" t="s">
        <v>260</v>
      </c>
      <c r="F11" t="s">
        <v>3</v>
      </c>
      <c r="G11" t="s">
        <v>277</v>
      </c>
      <c r="H11" t="s">
        <v>279</v>
      </c>
      <c r="I11" t="s">
        <v>278</v>
      </c>
      <c r="O11" s="16"/>
      <c r="P11" s="25"/>
      <c r="Q11" s="2"/>
      <c r="R11" s="2"/>
      <c r="S11" s="2"/>
      <c r="T11" s="2"/>
      <c r="U11" s="2"/>
      <c r="V11" s="2"/>
      <c r="W11" s="2"/>
      <c r="X11" s="2"/>
      <c r="AA11" s="25"/>
      <c r="AB11" s="2"/>
      <c r="AC11" s="14"/>
      <c r="AD11" s="14"/>
      <c r="AE11" s="14"/>
      <c r="AF11" s="14"/>
      <c r="AG11" s="2"/>
      <c r="AH11" s="2"/>
      <c r="AI11" s="2"/>
      <c r="AJ11" s="2"/>
      <c r="AK11" s="2"/>
      <c r="AL11" s="2"/>
      <c r="AM11" s="2"/>
      <c r="AN11" s="2"/>
      <c r="AP11" s="47" t="s">
        <v>308</v>
      </c>
      <c r="AQ11" s="48" t="s">
        <v>16</v>
      </c>
      <c r="AR11" s="48">
        <v>2</v>
      </c>
      <c r="AS11" s="48">
        <v>2</v>
      </c>
      <c r="AT11" s="48">
        <v>4</v>
      </c>
      <c r="AU11" s="48">
        <v>0</v>
      </c>
      <c r="AV11" s="48">
        <v>0</v>
      </c>
      <c r="AW11" s="48"/>
      <c r="AX11" s="48"/>
      <c r="AY11" s="48"/>
      <c r="AZ11" s="48"/>
      <c r="BA11" s="48">
        <v>1</v>
      </c>
      <c r="BB11" s="48"/>
      <c r="BC11" s="48"/>
      <c r="BD11" s="48"/>
      <c r="BE11" s="48"/>
    </row>
    <row r="12" spans="1:70" ht="30">
      <c r="A12" s="2" t="s">
        <v>25</v>
      </c>
      <c r="B12" s="62" t="s">
        <v>251</v>
      </c>
      <c r="C12">
        <f t="shared" ref="C12:C19" si="11">VLOOKUP(B12,$AA$4:$AN$36,3,FALSE)</f>
        <v>18</v>
      </c>
      <c r="D12">
        <f t="shared" ref="D12:D18" si="12">VLOOKUP(B12,$AA$4:$AN$36,4,FALSE)</f>
        <v>65</v>
      </c>
      <c r="E12">
        <f t="shared" ref="E12:E18" si="13">VLOOKUP(B12,$AA$4:$AN$36,5,FALSE)</f>
        <v>3.6</v>
      </c>
      <c r="F12">
        <f t="shared" ref="F12:F18" si="14">VLOOKUP(B12,$AA$4:$AN$36,6,FALSE)</f>
        <v>0</v>
      </c>
      <c r="G12">
        <f t="shared" ref="G12:G18" si="15">VLOOKUP(B12,$AA$4:$AN$36,7,FALSE)</f>
        <v>2</v>
      </c>
      <c r="H12">
        <f t="shared" ref="H12:H18" si="16">VLOOKUP(B12,$AA$4:$AN$36,8,FALSE)</f>
        <v>14</v>
      </c>
      <c r="I12">
        <f t="shared" ref="I12:I18" si="17">VLOOKUP(B12,$AA$4:$AN$36,10,FALSE)</f>
        <v>0</v>
      </c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P12" s="47" t="s">
        <v>300</v>
      </c>
      <c r="AQ12" s="48" t="s">
        <v>16</v>
      </c>
      <c r="AR12" s="48">
        <v>3</v>
      </c>
      <c r="AS12" s="48">
        <v>0</v>
      </c>
      <c r="AT12" s="48">
        <v>3</v>
      </c>
      <c r="AU12" s="48">
        <v>1</v>
      </c>
      <c r="AV12" s="48">
        <v>0</v>
      </c>
      <c r="AW12" s="48"/>
      <c r="AX12" s="48"/>
      <c r="AY12" s="48"/>
      <c r="AZ12" s="48"/>
      <c r="BA12" s="48"/>
      <c r="BB12" s="48"/>
      <c r="BC12" s="48"/>
      <c r="BD12" s="48"/>
      <c r="BE12" s="48"/>
    </row>
    <row r="13" spans="1:70" ht="30">
      <c r="A13" s="2" t="s">
        <v>25</v>
      </c>
      <c r="B13" s="62" t="s">
        <v>252</v>
      </c>
      <c r="C13" t="e">
        <f t="shared" si="11"/>
        <v>#N/A</v>
      </c>
      <c r="D13" t="e">
        <f t="shared" si="12"/>
        <v>#N/A</v>
      </c>
      <c r="E13" t="e">
        <f t="shared" si="13"/>
        <v>#N/A</v>
      </c>
      <c r="F13" t="e">
        <f t="shared" si="14"/>
        <v>#N/A</v>
      </c>
      <c r="G13" t="e">
        <f t="shared" si="15"/>
        <v>#N/A</v>
      </c>
      <c r="H13" t="e">
        <f t="shared" si="16"/>
        <v>#N/A</v>
      </c>
      <c r="I13" t="e">
        <f t="shared" si="17"/>
        <v>#N/A</v>
      </c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P13" s="47" t="s">
        <v>334</v>
      </c>
      <c r="AQ13" s="48" t="s">
        <v>16</v>
      </c>
      <c r="AR13" s="48">
        <v>2</v>
      </c>
      <c r="AS13" s="48">
        <v>1</v>
      </c>
      <c r="AT13" s="48">
        <v>3</v>
      </c>
      <c r="AU13" s="48">
        <v>0</v>
      </c>
      <c r="AV13" s="48">
        <v>0</v>
      </c>
      <c r="AW13" s="48"/>
      <c r="AX13" s="48"/>
      <c r="AY13" s="48"/>
      <c r="AZ13" s="48"/>
      <c r="BA13" s="48"/>
      <c r="BB13" s="48"/>
      <c r="BC13" s="48"/>
      <c r="BD13" s="48"/>
      <c r="BE13" s="48"/>
    </row>
    <row r="14" spans="1:70" ht="30">
      <c r="A14" s="2" t="s">
        <v>25</v>
      </c>
      <c r="B14" s="62" t="s">
        <v>253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2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P14" s="47" t="s">
        <v>342</v>
      </c>
      <c r="AQ14" s="48" t="s">
        <v>16</v>
      </c>
      <c r="AR14" s="48">
        <v>3</v>
      </c>
      <c r="AS14" s="48">
        <v>0</v>
      </c>
      <c r="AT14" s="48">
        <v>3</v>
      </c>
      <c r="AU14" s="48">
        <v>2</v>
      </c>
      <c r="AV14" s="48">
        <v>1</v>
      </c>
      <c r="AW14" s="48"/>
      <c r="AX14" s="48"/>
      <c r="AY14" s="48"/>
      <c r="AZ14" s="48"/>
      <c r="BA14" s="48"/>
      <c r="BB14" s="48"/>
      <c r="BC14" s="48"/>
      <c r="BD14" s="48"/>
      <c r="BE14" s="48"/>
    </row>
    <row r="15" spans="1:70" ht="30">
      <c r="A15" s="2" t="s">
        <v>25</v>
      </c>
      <c r="B15" s="62" t="s">
        <v>254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2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P15" s="47" t="s">
        <v>305</v>
      </c>
      <c r="AQ15" s="48" t="s">
        <v>16</v>
      </c>
      <c r="AR15" s="48">
        <v>1</v>
      </c>
      <c r="AS15" s="48">
        <v>1</v>
      </c>
      <c r="AT15" s="48">
        <v>2</v>
      </c>
      <c r="AU15" s="48">
        <v>1.5</v>
      </c>
      <c r="AV15" s="48">
        <v>0</v>
      </c>
      <c r="AW15" s="48"/>
      <c r="AX15" s="48"/>
      <c r="AY15" s="48"/>
      <c r="AZ15" s="48"/>
      <c r="BA15" s="48"/>
      <c r="BB15" s="48"/>
      <c r="BC15" s="48"/>
      <c r="BD15" s="48"/>
      <c r="BE15" s="48"/>
    </row>
    <row r="16" spans="1:70" ht="30">
      <c r="A16" s="2" t="s">
        <v>25</v>
      </c>
      <c r="B16" s="62" t="s">
        <v>255</v>
      </c>
      <c r="C16">
        <f t="shared" si="11"/>
        <v>14</v>
      </c>
      <c r="D16">
        <f t="shared" si="12"/>
        <v>18</v>
      </c>
      <c r="E16">
        <f t="shared" si="13"/>
        <v>1.3</v>
      </c>
      <c r="F16">
        <f t="shared" si="14"/>
        <v>0</v>
      </c>
      <c r="G16">
        <f t="shared" si="15"/>
        <v>2</v>
      </c>
      <c r="H16">
        <f t="shared" si="16"/>
        <v>16</v>
      </c>
      <c r="I16">
        <f t="shared" si="17"/>
        <v>0</v>
      </c>
      <c r="O16" s="25"/>
      <c r="P16" s="2"/>
      <c r="Q16" s="2"/>
      <c r="R16" s="2"/>
      <c r="S16" s="2"/>
      <c r="T16" s="2"/>
      <c r="U16" s="14"/>
      <c r="V16" s="14"/>
      <c r="W16" s="14"/>
      <c r="X16" s="14"/>
      <c r="Y16" s="2"/>
      <c r="Z16" s="2"/>
      <c r="AA16" s="2"/>
      <c r="AB16" s="2"/>
      <c r="AP16" s="47" t="s">
        <v>267</v>
      </c>
      <c r="AQ16" s="48" t="s">
        <v>16</v>
      </c>
      <c r="AR16" s="48">
        <v>1</v>
      </c>
      <c r="AS16" s="48">
        <v>0</v>
      </c>
      <c r="AT16" s="48">
        <v>1</v>
      </c>
      <c r="AU16" s="48">
        <v>0</v>
      </c>
      <c r="AV16" s="48">
        <v>0</v>
      </c>
      <c r="AW16" s="48"/>
      <c r="AX16" s="48"/>
      <c r="AY16" s="48"/>
      <c r="AZ16" s="48"/>
      <c r="BA16" s="48"/>
      <c r="BB16" s="48"/>
      <c r="BC16" s="48"/>
      <c r="BD16" s="48"/>
      <c r="BE16" s="48"/>
    </row>
    <row r="17" spans="1:57" ht="25.5">
      <c r="A17" s="2" t="s">
        <v>25</v>
      </c>
      <c r="B17" s="62" t="s">
        <v>256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2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P17" s="47" t="s">
        <v>389</v>
      </c>
      <c r="AQ17" s="48" t="s">
        <v>16</v>
      </c>
      <c r="AR17" s="48">
        <v>1</v>
      </c>
      <c r="AS17" s="48">
        <v>0</v>
      </c>
      <c r="AT17" s="48">
        <v>1</v>
      </c>
      <c r="AU17" s="48">
        <v>0</v>
      </c>
      <c r="AV17" s="48">
        <v>0</v>
      </c>
      <c r="AW17" s="48"/>
      <c r="AX17" s="48"/>
      <c r="AY17" s="48"/>
      <c r="AZ17" s="48"/>
      <c r="BA17" s="48"/>
      <c r="BB17" s="48"/>
      <c r="BC17" s="48"/>
      <c r="BD17" s="48"/>
      <c r="BE17" s="48"/>
    </row>
    <row r="18" spans="1:57" ht="30">
      <c r="A18" s="2" t="s">
        <v>25</v>
      </c>
      <c r="B18" s="62" t="s">
        <v>257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25"/>
      <c r="P18" s="2"/>
      <c r="Q18" s="2"/>
      <c r="R18" s="2"/>
      <c r="S18" s="2"/>
      <c r="T18" s="2"/>
      <c r="U18" s="14"/>
      <c r="V18" s="14"/>
      <c r="W18" s="14"/>
      <c r="X18" s="14"/>
      <c r="Y18" s="2"/>
      <c r="Z18" s="2"/>
      <c r="AA18" s="2"/>
      <c r="AB18" s="2"/>
      <c r="AP18" s="47" t="s">
        <v>333</v>
      </c>
      <c r="AQ18" s="48" t="s">
        <v>16</v>
      </c>
      <c r="AR18" s="48">
        <v>0</v>
      </c>
      <c r="AS18" s="48">
        <v>1</v>
      </c>
      <c r="AT18" s="48">
        <v>1</v>
      </c>
      <c r="AU18" s="48">
        <v>0</v>
      </c>
      <c r="AV18" s="48">
        <v>0</v>
      </c>
      <c r="AW18" s="48"/>
      <c r="AX18" s="48"/>
      <c r="AY18" s="48"/>
      <c r="AZ18" s="48"/>
      <c r="BA18" s="48"/>
      <c r="BB18" s="48"/>
      <c r="BC18" s="48"/>
      <c r="BD18" s="48"/>
      <c r="BE18" s="48"/>
    </row>
    <row r="19" spans="1:57" ht="30">
      <c r="A19" s="2"/>
      <c r="B19" s="25"/>
      <c r="O19" s="25"/>
      <c r="P19" s="2"/>
      <c r="Q19" s="14"/>
      <c r="R19" s="14"/>
      <c r="S19" s="14"/>
      <c r="T19" s="14"/>
      <c r="U19" s="2"/>
      <c r="V19" s="2"/>
      <c r="W19" s="2"/>
      <c r="X19" s="2"/>
      <c r="Y19" s="2"/>
      <c r="Z19" s="2"/>
      <c r="AA19" s="2"/>
      <c r="AB19" s="2"/>
      <c r="AP19" s="47" t="s">
        <v>307</v>
      </c>
      <c r="AQ19" s="48" t="s">
        <v>16</v>
      </c>
      <c r="AR19" s="48">
        <v>1</v>
      </c>
      <c r="AS19" s="48">
        <v>0</v>
      </c>
      <c r="AT19" s="48">
        <v>1</v>
      </c>
      <c r="AU19" s="48">
        <v>0</v>
      </c>
      <c r="AV19" s="48">
        <v>0</v>
      </c>
      <c r="AW19" s="48"/>
      <c r="AX19" s="48"/>
      <c r="AY19" s="48"/>
      <c r="AZ19" s="48"/>
      <c r="BA19" s="48"/>
      <c r="BB19" s="48"/>
      <c r="BC19" s="48"/>
      <c r="BD19" s="48"/>
      <c r="BE19" s="48"/>
    </row>
    <row r="20" spans="1:57" ht="30">
      <c r="A20" s="2"/>
      <c r="B20" s="25"/>
      <c r="O20" s="25"/>
      <c r="P20" s="2"/>
      <c r="Q20" s="14"/>
      <c r="R20" s="14"/>
      <c r="S20" s="14"/>
      <c r="T20" s="14"/>
      <c r="U20" s="2"/>
      <c r="V20" s="2"/>
      <c r="W20" s="2"/>
      <c r="X20" s="2"/>
      <c r="Y20" s="2"/>
      <c r="Z20" s="2"/>
      <c r="AA20" s="2"/>
      <c r="AB20" s="2"/>
      <c r="AP20" s="47" t="s">
        <v>295</v>
      </c>
      <c r="AQ20" s="48" t="s">
        <v>16</v>
      </c>
      <c r="AR20" s="48">
        <v>1</v>
      </c>
      <c r="AS20" s="48">
        <v>0</v>
      </c>
      <c r="AT20" s="48">
        <v>1</v>
      </c>
      <c r="AU20" s="48">
        <v>0</v>
      </c>
      <c r="AV20" s="48">
        <v>0</v>
      </c>
      <c r="AW20" s="48"/>
      <c r="AX20" s="48"/>
      <c r="AY20" s="48"/>
      <c r="AZ20" s="48"/>
      <c r="BA20" s="48"/>
      <c r="BB20" s="48"/>
      <c r="BC20" s="48"/>
      <c r="BD20" s="48"/>
      <c r="BE20" s="48"/>
    </row>
    <row r="21" spans="1:57" ht="30">
      <c r="A21" s="2"/>
      <c r="B21" s="25"/>
      <c r="O21" s="25"/>
      <c r="P21" s="2"/>
      <c r="Q21" s="14"/>
      <c r="R21" s="14"/>
      <c r="S21" s="14"/>
      <c r="T21" s="14"/>
      <c r="U21" s="2"/>
      <c r="V21" s="2"/>
      <c r="W21" s="2"/>
      <c r="X21" s="2"/>
      <c r="Y21" s="2"/>
      <c r="Z21" s="2"/>
      <c r="AA21" s="2"/>
      <c r="AB21" s="2"/>
      <c r="AP21" s="47" t="s">
        <v>272</v>
      </c>
      <c r="AQ21" s="48" t="s">
        <v>16</v>
      </c>
      <c r="AR21" s="48">
        <v>1</v>
      </c>
      <c r="AS21" s="48">
        <v>0</v>
      </c>
      <c r="AT21" s="48">
        <v>1</v>
      </c>
      <c r="AU21" s="48">
        <v>0</v>
      </c>
      <c r="AV21" s="48">
        <v>0</v>
      </c>
      <c r="AW21" s="48"/>
      <c r="AX21" s="48"/>
      <c r="AY21" s="48"/>
      <c r="AZ21" s="48"/>
      <c r="BA21" s="48"/>
      <c r="BB21" s="48"/>
      <c r="BC21" s="48"/>
      <c r="BD21" s="48"/>
      <c r="BE21" s="48"/>
    </row>
    <row r="22" spans="1:57" ht="30">
      <c r="A22" s="20" t="s">
        <v>258</v>
      </c>
      <c r="B22" s="25"/>
      <c r="AP22" s="47" t="s">
        <v>297</v>
      </c>
      <c r="AQ22" s="48" t="s">
        <v>16</v>
      </c>
      <c r="AR22" s="48">
        <v>1</v>
      </c>
      <c r="AS22" s="48">
        <v>0</v>
      </c>
      <c r="AT22" s="48">
        <v>1</v>
      </c>
      <c r="AU22" s="48">
        <v>0</v>
      </c>
      <c r="AV22" s="48">
        <v>0</v>
      </c>
      <c r="AW22" s="48"/>
      <c r="AX22" s="48"/>
      <c r="AY22" s="48"/>
      <c r="AZ22" s="48"/>
      <c r="BA22" s="48"/>
      <c r="BB22" s="48"/>
      <c r="BC22" s="48"/>
      <c r="BD22" s="48"/>
      <c r="BE22" s="48"/>
    </row>
    <row r="23" spans="1:57">
      <c r="A23" s="2" t="s">
        <v>4</v>
      </c>
      <c r="B23" s="25" t="s">
        <v>6</v>
      </c>
      <c r="C23" t="s">
        <v>277</v>
      </c>
      <c r="D23" t="s">
        <v>11</v>
      </c>
      <c r="E23" t="s">
        <v>260</v>
      </c>
      <c r="F23" t="s">
        <v>3</v>
      </c>
      <c r="AP23" s="47" t="s">
        <v>299</v>
      </c>
      <c r="AQ23" s="48" t="s">
        <v>16</v>
      </c>
      <c r="AR23" s="48">
        <v>0</v>
      </c>
      <c r="AS23" s="48">
        <v>1</v>
      </c>
      <c r="AT23" s="48">
        <v>1</v>
      </c>
      <c r="AU23" s="48">
        <v>0</v>
      </c>
      <c r="AV23" s="48">
        <v>0</v>
      </c>
      <c r="AW23" s="48"/>
      <c r="AX23" s="48"/>
      <c r="AY23" s="48"/>
      <c r="AZ23" s="48"/>
      <c r="BA23" s="48"/>
      <c r="BB23" s="48"/>
      <c r="BC23" s="48"/>
      <c r="BD23" s="48"/>
      <c r="BE23" s="48"/>
    </row>
    <row r="24" spans="1:57" ht="30">
      <c r="A24" s="2" t="s">
        <v>27</v>
      </c>
      <c r="B24" s="25" t="s">
        <v>267</v>
      </c>
      <c r="C24" t="e">
        <f t="shared" ref="C24:C44" si="18">VLOOKUP(B24,$AA$4:$AN$36,7,FALSE)</f>
        <v>#N/A</v>
      </c>
      <c r="D24" t="e">
        <f t="shared" ref="D24:D44" si="19">VLOOKUP(B24,$AA$4:$AN$36,8,FALSE)</f>
        <v>#N/A</v>
      </c>
      <c r="E24" t="e">
        <f t="shared" ref="E24:E44" si="20">VLOOKUP(B24,$AA$4:$AN$36,9,FALSE)</f>
        <v>#N/A</v>
      </c>
      <c r="F24" t="e">
        <f t="shared" ref="F24:F44" si="21">VLOOKUP(B24,$AA$4:$AN$36,10,FALSE)</f>
        <v>#N/A</v>
      </c>
      <c r="AP24" s="47" t="s">
        <v>306</v>
      </c>
      <c r="AQ24" s="48" t="s">
        <v>16</v>
      </c>
      <c r="AR24" s="48">
        <v>1</v>
      </c>
      <c r="AS24" s="48">
        <v>0</v>
      </c>
      <c r="AT24" s="48">
        <v>1</v>
      </c>
      <c r="AU24" s="48">
        <v>0</v>
      </c>
      <c r="AV24" s="48">
        <v>0</v>
      </c>
      <c r="AW24" s="48"/>
      <c r="AX24" s="48"/>
      <c r="AY24" s="48"/>
      <c r="AZ24" s="48"/>
      <c r="BA24" s="48"/>
      <c r="BB24" s="48"/>
      <c r="BC24" s="48"/>
      <c r="BD24" s="48"/>
      <c r="BE24" s="48"/>
    </row>
    <row r="25" spans="1:57" ht="30">
      <c r="A25" s="2" t="s">
        <v>27</v>
      </c>
      <c r="B25" s="25" t="s">
        <v>268</v>
      </c>
      <c r="C25" t="e">
        <f t="shared" si="18"/>
        <v>#N/A</v>
      </c>
      <c r="D25" t="e">
        <f t="shared" si="19"/>
        <v>#N/A</v>
      </c>
      <c r="E25" t="e">
        <f t="shared" si="20"/>
        <v>#N/A</v>
      </c>
      <c r="F25" t="e">
        <f t="shared" si="21"/>
        <v>#N/A</v>
      </c>
      <c r="AP25" s="60" t="s">
        <v>310</v>
      </c>
      <c r="AQ25" s="58" t="s">
        <v>16</v>
      </c>
      <c r="AR25" s="58">
        <v>0</v>
      </c>
      <c r="AS25" s="58">
        <v>1</v>
      </c>
      <c r="AT25" s="58">
        <v>1</v>
      </c>
      <c r="AU25" s="58">
        <v>0</v>
      </c>
      <c r="AV25" s="58">
        <v>0</v>
      </c>
      <c r="AW25" s="14"/>
      <c r="AX25" s="14"/>
      <c r="AY25" s="14"/>
      <c r="AZ25" s="14"/>
      <c r="BA25" s="14"/>
      <c r="BB25" s="14"/>
      <c r="BC25" s="14"/>
      <c r="BD25" s="14"/>
      <c r="BE25" s="14"/>
    </row>
    <row r="26" spans="1:57">
      <c r="A26" s="2" t="s">
        <v>27</v>
      </c>
      <c r="B26" s="25" t="s">
        <v>269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25"/>
      <c r="AQ26" s="2"/>
      <c r="AR26" s="2"/>
      <c r="AS26" s="2"/>
      <c r="AT26" s="2"/>
      <c r="AU26" s="2"/>
      <c r="AV26" s="2"/>
      <c r="AW26" s="14"/>
      <c r="AX26" s="14"/>
      <c r="AY26" s="14"/>
      <c r="AZ26" s="14"/>
      <c r="BA26" s="14"/>
      <c r="BB26" s="14"/>
      <c r="BC26" s="14"/>
      <c r="BD26" s="14"/>
      <c r="BE26" s="14"/>
    </row>
    <row r="27" spans="1:57">
      <c r="A27" s="2" t="s">
        <v>27</v>
      </c>
      <c r="B27" s="25" t="s">
        <v>270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2" t="s">
        <v>27</v>
      </c>
      <c r="B28" s="25" t="s">
        <v>271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ht="25.5">
      <c r="A29" s="2" t="s">
        <v>27</v>
      </c>
      <c r="B29" s="25" t="s">
        <v>272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>
      <c r="A30" s="2" t="s">
        <v>27</v>
      </c>
      <c r="B30" s="25" t="s">
        <v>273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</row>
    <row r="31" spans="1:57">
      <c r="A31" s="2" t="s">
        <v>27</v>
      </c>
      <c r="B31" s="25" t="s">
        <v>263</v>
      </c>
      <c r="C31">
        <f t="shared" si="18"/>
        <v>6</v>
      </c>
      <c r="D31">
        <f t="shared" si="19"/>
        <v>42</v>
      </c>
      <c r="E31">
        <f t="shared" si="20"/>
        <v>7</v>
      </c>
      <c r="F31">
        <f t="shared" si="21"/>
        <v>0</v>
      </c>
    </row>
    <row r="32" spans="1:57">
      <c r="A32" s="2" t="s">
        <v>27</v>
      </c>
      <c r="B32" s="25" t="s">
        <v>2</v>
      </c>
      <c r="C32">
        <f t="shared" si="18"/>
        <v>4</v>
      </c>
      <c r="D32">
        <f t="shared" si="19"/>
        <v>34</v>
      </c>
      <c r="E32">
        <f t="shared" si="20"/>
        <v>8.5</v>
      </c>
      <c r="F32">
        <f t="shared" si="21"/>
        <v>1</v>
      </c>
    </row>
    <row r="33" spans="1:6">
      <c r="A33" s="2" t="s">
        <v>27</v>
      </c>
      <c r="B33" s="25" t="s">
        <v>274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>
      <c r="A34" s="2" t="s">
        <v>27</v>
      </c>
      <c r="B34" s="25" t="s">
        <v>275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ht="25.5">
      <c r="A35" s="2" t="s">
        <v>27</v>
      </c>
      <c r="B35" s="25" t="s">
        <v>276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6">
      <c r="A36" s="2" t="s">
        <v>27</v>
      </c>
      <c r="B36" s="25" t="s">
        <v>264</v>
      </c>
      <c r="C36">
        <f t="shared" si="18"/>
        <v>5</v>
      </c>
      <c r="D36">
        <f t="shared" si="19"/>
        <v>30</v>
      </c>
      <c r="E36">
        <f t="shared" si="20"/>
        <v>6</v>
      </c>
      <c r="F36">
        <f t="shared" si="21"/>
        <v>0</v>
      </c>
    </row>
    <row r="37" spans="1:6">
      <c r="A37" s="2" t="s">
        <v>29</v>
      </c>
      <c r="B37" s="25" t="s">
        <v>388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>
      <c r="A38" s="2" t="s">
        <v>29</v>
      </c>
      <c r="B38" s="25" t="s">
        <v>389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>
      <c r="A39" s="2" t="s">
        <v>29</v>
      </c>
      <c r="B39" s="25" t="s">
        <v>390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 ht="25.5">
      <c r="A40" s="2" t="s">
        <v>29</v>
      </c>
      <c r="B40" s="25" t="s">
        <v>391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>
      <c r="A41" s="2" t="s">
        <v>29</v>
      </c>
      <c r="B41" s="25" t="s">
        <v>392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 ht="25.5">
      <c r="A42" s="2" t="s">
        <v>29</v>
      </c>
      <c r="B42" s="25" t="s">
        <v>265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>
      <c r="A43" s="2" t="s">
        <v>29</v>
      </c>
      <c r="B43" s="25" t="s">
        <v>393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ht="25.5">
      <c r="A44" s="2" t="s">
        <v>29</v>
      </c>
      <c r="B44" s="25" t="s">
        <v>394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2"/>
      <c r="B45" s="25"/>
    </row>
    <row r="46" spans="1:6">
      <c r="A46" s="2"/>
      <c r="B46" s="25"/>
    </row>
    <row r="47" spans="1:6">
      <c r="A47" s="2"/>
      <c r="B47" s="25"/>
    </row>
    <row r="48" spans="1:6">
      <c r="A48" s="2"/>
      <c r="B48" s="25"/>
    </row>
    <row r="49" spans="1:13">
      <c r="A49" s="2"/>
      <c r="B49" s="25"/>
    </row>
    <row r="50" spans="1:13">
      <c r="A50" s="2"/>
      <c r="B50" s="25"/>
    </row>
    <row r="51" spans="1:13" ht="23.25">
      <c r="A51" s="19" t="s">
        <v>327</v>
      </c>
      <c r="B51" s="25"/>
    </row>
    <row r="52" spans="1:13">
      <c r="A52" s="2" t="s">
        <v>4</v>
      </c>
      <c r="B52" s="25" t="s">
        <v>6</v>
      </c>
      <c r="C52" t="s">
        <v>286</v>
      </c>
      <c r="D52" t="s">
        <v>287</v>
      </c>
      <c r="E52" t="s">
        <v>288</v>
      </c>
      <c r="F52" t="s">
        <v>363</v>
      </c>
      <c r="G52" t="s">
        <v>364</v>
      </c>
      <c r="H52" t="s">
        <v>14</v>
      </c>
      <c r="I52" t="s">
        <v>366</v>
      </c>
      <c r="J52" t="s">
        <v>367</v>
      </c>
      <c r="K52" t="s">
        <v>24</v>
      </c>
      <c r="L52" t="s">
        <v>292</v>
      </c>
      <c r="M52" t="s">
        <v>365</v>
      </c>
    </row>
    <row r="53" spans="1:13" ht="25.5">
      <c r="A53" s="2" t="s">
        <v>41</v>
      </c>
      <c r="B53" s="25" t="s">
        <v>328</v>
      </c>
      <c r="C53" t="e">
        <f t="shared" ref="C53:C84" si="22">VLOOKUP(B53,$AP$4:$BE$56,3,FALSE)</f>
        <v>#N/A</v>
      </c>
      <c r="D53" t="e">
        <f t="shared" ref="D53:D84" si="23">VLOOKUP(B53,$AP$4:$BE$56,4,FALSE)</f>
        <v>#N/A</v>
      </c>
      <c r="E53" t="e">
        <f t="shared" ref="E53:E84" si="24">VLOOKUP(B53,$AP$4:$BE$56,5,FALSE)</f>
        <v>#N/A</v>
      </c>
      <c r="F53" t="e">
        <f t="shared" ref="F53:F84" si="25">VLOOKUP(B53,$AP$4:$BE$56,6,FALSE)</f>
        <v>#N/A</v>
      </c>
      <c r="G53" t="e">
        <f t="shared" ref="G53:G84" si="26">VLOOKUP(B53,$AP$4:$BE$56,7,FALSE)</f>
        <v>#N/A</v>
      </c>
      <c r="H53" t="e">
        <f t="shared" ref="H53:H84" si="27">VLOOKUP(B53,$AP$4:$BE$56,8,FALSE)</f>
        <v>#N/A</v>
      </c>
      <c r="I53" t="e">
        <f t="shared" ref="I53:I84" si="28">VLOOKUP(B53,$AP$4:$BE$56,12,FALSE)</f>
        <v>#N/A</v>
      </c>
      <c r="J53" t="e">
        <f t="shared" ref="J53:J84" si="29">VLOOKUP(B53,$AP$4:$BE$56,11,FALSE)</f>
        <v>#N/A</v>
      </c>
      <c r="K53" t="e">
        <f t="shared" ref="K53:K84" si="30">VLOOKUP(B53,$AP$4:$BE$56,13,FALSE)</f>
        <v>#N/A</v>
      </c>
      <c r="L53" t="e">
        <f t="shared" ref="L53:L84" si="31">VLOOKUP(B53,$AP$4:$BE$56,16,FALSE)</f>
        <v>#N/A</v>
      </c>
      <c r="M53" t="e">
        <f t="shared" ref="M53:M84" si="32">VLOOKUP(B53,$AP$4:$BE$56,15,FALSE)</f>
        <v>#N/A</v>
      </c>
    </row>
    <row r="54" spans="1:13" ht="25.5">
      <c r="A54" s="2" t="s">
        <v>44</v>
      </c>
      <c r="B54" s="25" t="s">
        <v>303</v>
      </c>
      <c r="C54" t="e">
        <f t="shared" si="22"/>
        <v>#N/A</v>
      </c>
      <c r="D54" t="e">
        <f t="shared" si="23"/>
        <v>#N/A</v>
      </c>
      <c r="E54" t="e">
        <f t="shared" si="24"/>
        <v>#N/A</v>
      </c>
      <c r="F54" t="e">
        <f t="shared" si="25"/>
        <v>#N/A</v>
      </c>
      <c r="G54" t="e">
        <f t="shared" si="26"/>
        <v>#N/A</v>
      </c>
      <c r="H54" t="e">
        <f t="shared" si="27"/>
        <v>#N/A</v>
      </c>
      <c r="I54" t="e">
        <f t="shared" si="28"/>
        <v>#N/A</v>
      </c>
      <c r="J54" t="e">
        <f t="shared" si="29"/>
        <v>#N/A</v>
      </c>
      <c r="K54" t="e">
        <f t="shared" si="30"/>
        <v>#N/A</v>
      </c>
      <c r="L54" t="e">
        <f t="shared" si="31"/>
        <v>#N/A</v>
      </c>
      <c r="M54" t="e">
        <f t="shared" si="32"/>
        <v>#N/A</v>
      </c>
    </row>
    <row r="55" spans="1:13" ht="25.5">
      <c r="A55" s="2" t="s">
        <v>32</v>
      </c>
      <c r="B55" s="25" t="s">
        <v>329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 ht="25.5">
      <c r="A56" s="2" t="s">
        <v>44</v>
      </c>
      <c r="B56" s="25" t="s">
        <v>300</v>
      </c>
      <c r="C56">
        <f t="shared" si="22"/>
        <v>3</v>
      </c>
      <c r="D56">
        <f t="shared" si="23"/>
        <v>0</v>
      </c>
      <c r="E56">
        <f t="shared" si="24"/>
        <v>3</v>
      </c>
      <c r="F56">
        <f t="shared" si="25"/>
        <v>1</v>
      </c>
      <c r="G56">
        <f t="shared" si="26"/>
        <v>0</v>
      </c>
      <c r="H56">
        <f t="shared" si="27"/>
        <v>0</v>
      </c>
      <c r="I56">
        <f t="shared" si="28"/>
        <v>0</v>
      </c>
      <c r="J56">
        <f t="shared" si="29"/>
        <v>0</v>
      </c>
      <c r="K56">
        <f t="shared" si="30"/>
        <v>0</v>
      </c>
      <c r="L56">
        <f t="shared" si="31"/>
        <v>0</v>
      </c>
      <c r="M56">
        <f t="shared" si="32"/>
        <v>0</v>
      </c>
    </row>
    <row r="57" spans="1:13">
      <c r="A57" s="2" t="s">
        <v>44</v>
      </c>
      <c r="B57" s="25" t="s">
        <v>330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13">
      <c r="A58" s="2" t="s">
        <v>65</v>
      </c>
      <c r="B58" s="25" t="s">
        <v>331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 ht="25.5">
      <c r="A59" s="2" t="s">
        <v>41</v>
      </c>
      <c r="B59" s="25" t="s">
        <v>332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 ht="25.5">
      <c r="A60" s="2" t="s">
        <v>44</v>
      </c>
      <c r="B60" s="25" t="s">
        <v>333</v>
      </c>
      <c r="C60">
        <f t="shared" si="22"/>
        <v>0</v>
      </c>
      <c r="D60">
        <f t="shared" si="23"/>
        <v>1</v>
      </c>
      <c r="E60">
        <f t="shared" si="24"/>
        <v>1</v>
      </c>
      <c r="F60">
        <f t="shared" si="25"/>
        <v>0</v>
      </c>
      <c r="G60">
        <f t="shared" si="26"/>
        <v>0</v>
      </c>
      <c r="H60">
        <f t="shared" si="27"/>
        <v>0</v>
      </c>
      <c r="I60">
        <f t="shared" si="28"/>
        <v>0</v>
      </c>
      <c r="J60">
        <f t="shared" si="29"/>
        <v>0</v>
      </c>
      <c r="K60">
        <f t="shared" si="30"/>
        <v>0</v>
      </c>
      <c r="L60">
        <f t="shared" si="31"/>
        <v>0</v>
      </c>
      <c r="M60">
        <f t="shared" si="32"/>
        <v>0</v>
      </c>
    </row>
    <row r="61" spans="1:13" ht="25.5">
      <c r="A61" s="2" t="s">
        <v>65</v>
      </c>
      <c r="B61" s="25" t="s">
        <v>304</v>
      </c>
      <c r="C61">
        <f t="shared" si="22"/>
        <v>4</v>
      </c>
      <c r="D61">
        <f t="shared" si="23"/>
        <v>1</v>
      </c>
      <c r="E61">
        <f t="shared" si="24"/>
        <v>5</v>
      </c>
      <c r="F61">
        <f t="shared" si="25"/>
        <v>1</v>
      </c>
      <c r="G61">
        <f t="shared" si="26"/>
        <v>0</v>
      </c>
      <c r="H61">
        <f t="shared" si="27"/>
        <v>1</v>
      </c>
      <c r="I61">
        <f t="shared" si="28"/>
        <v>1</v>
      </c>
      <c r="J61">
        <f t="shared" si="29"/>
        <v>0</v>
      </c>
      <c r="K61">
        <f t="shared" si="30"/>
        <v>0</v>
      </c>
      <c r="L61">
        <f t="shared" si="31"/>
        <v>0</v>
      </c>
      <c r="M61">
        <f t="shared" si="32"/>
        <v>0</v>
      </c>
    </row>
    <row r="62" spans="1:13" ht="25.5">
      <c r="A62" s="2" t="s">
        <v>32</v>
      </c>
      <c r="B62" s="25" t="s">
        <v>307</v>
      </c>
      <c r="C62">
        <f t="shared" si="22"/>
        <v>1</v>
      </c>
      <c r="D62">
        <f t="shared" si="23"/>
        <v>0</v>
      </c>
      <c r="E62">
        <f t="shared" si="24"/>
        <v>1</v>
      </c>
      <c r="F62">
        <f t="shared" si="25"/>
        <v>0</v>
      </c>
      <c r="G62">
        <f t="shared" si="26"/>
        <v>0</v>
      </c>
      <c r="H62">
        <f t="shared" si="27"/>
        <v>0</v>
      </c>
      <c r="I62">
        <f t="shared" si="28"/>
        <v>0</v>
      </c>
      <c r="J62">
        <f t="shared" si="29"/>
        <v>0</v>
      </c>
      <c r="K62">
        <f t="shared" si="30"/>
        <v>0</v>
      </c>
      <c r="L62">
        <f t="shared" si="31"/>
        <v>0</v>
      </c>
      <c r="M62">
        <f t="shared" si="32"/>
        <v>0</v>
      </c>
    </row>
    <row r="63" spans="1:13" ht="25.5">
      <c r="A63" s="2" t="s">
        <v>41</v>
      </c>
      <c r="B63" s="25" t="s">
        <v>334</v>
      </c>
      <c r="C63">
        <f t="shared" si="22"/>
        <v>2</v>
      </c>
      <c r="D63">
        <f t="shared" si="23"/>
        <v>1</v>
      </c>
      <c r="E63">
        <f t="shared" si="24"/>
        <v>3</v>
      </c>
      <c r="F63">
        <f t="shared" si="25"/>
        <v>0</v>
      </c>
      <c r="G63">
        <f t="shared" si="26"/>
        <v>0</v>
      </c>
      <c r="H63">
        <f t="shared" si="27"/>
        <v>0</v>
      </c>
      <c r="I63">
        <f t="shared" si="28"/>
        <v>0</v>
      </c>
      <c r="J63">
        <f t="shared" si="29"/>
        <v>0</v>
      </c>
      <c r="K63">
        <f t="shared" si="30"/>
        <v>0</v>
      </c>
      <c r="L63">
        <f t="shared" si="31"/>
        <v>0</v>
      </c>
      <c r="M63">
        <f t="shared" si="32"/>
        <v>0</v>
      </c>
    </row>
    <row r="64" spans="1:13" ht="25.5">
      <c r="A64" s="2" t="s">
        <v>65</v>
      </c>
      <c r="B64" s="25" t="s">
        <v>308</v>
      </c>
      <c r="C64">
        <f t="shared" si="22"/>
        <v>2</v>
      </c>
      <c r="D64">
        <f t="shared" si="23"/>
        <v>2</v>
      </c>
      <c r="E64">
        <f t="shared" si="24"/>
        <v>4</v>
      </c>
      <c r="F64">
        <f t="shared" si="25"/>
        <v>0</v>
      </c>
      <c r="G64">
        <f t="shared" si="26"/>
        <v>0</v>
      </c>
      <c r="H64">
        <f t="shared" si="27"/>
        <v>0</v>
      </c>
      <c r="I64">
        <f t="shared" si="28"/>
        <v>1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>
      <c r="A65" s="2" t="s">
        <v>82</v>
      </c>
      <c r="B65" s="25" t="s">
        <v>335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>
      <c r="A66" s="2" t="s">
        <v>32</v>
      </c>
      <c r="B66" s="25" t="s">
        <v>336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>
      <c r="A67" s="2" t="s">
        <v>44</v>
      </c>
      <c r="B67" s="25" t="s">
        <v>337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>
      <c r="A68" s="2" t="s">
        <v>41</v>
      </c>
      <c r="B68" s="25" t="s">
        <v>295</v>
      </c>
      <c r="C68">
        <f t="shared" si="22"/>
        <v>1</v>
      </c>
      <c r="D68">
        <f t="shared" si="23"/>
        <v>0</v>
      </c>
      <c r="E68">
        <f t="shared" si="24"/>
        <v>1</v>
      </c>
      <c r="F68">
        <f t="shared" si="25"/>
        <v>0</v>
      </c>
      <c r="G68">
        <f t="shared" si="26"/>
        <v>0</v>
      </c>
      <c r="H68">
        <f t="shared" si="27"/>
        <v>0</v>
      </c>
      <c r="I68">
        <f t="shared" si="28"/>
        <v>0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>
      <c r="A69" s="2" t="s">
        <v>32</v>
      </c>
      <c r="B69" s="25" t="s">
        <v>293</v>
      </c>
      <c r="C69">
        <f t="shared" si="22"/>
        <v>2</v>
      </c>
      <c r="D69">
        <f t="shared" si="23"/>
        <v>3</v>
      </c>
      <c r="E69">
        <f t="shared" si="24"/>
        <v>5</v>
      </c>
      <c r="F69">
        <f t="shared" si="25"/>
        <v>1.5</v>
      </c>
      <c r="G69">
        <f t="shared" si="26"/>
        <v>1</v>
      </c>
      <c r="H69">
        <f t="shared" si="27"/>
        <v>0</v>
      </c>
      <c r="I69">
        <f t="shared" si="28"/>
        <v>0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>
      <c r="A70" s="2" t="s">
        <v>32</v>
      </c>
      <c r="B70" s="25" t="s">
        <v>309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>
      <c r="A71" s="2" t="s">
        <v>82</v>
      </c>
      <c r="B71" s="25" t="s">
        <v>338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 ht="25.5">
      <c r="A72" s="2" t="s">
        <v>65</v>
      </c>
      <c r="B72" s="25" t="s">
        <v>310</v>
      </c>
      <c r="C72">
        <f t="shared" si="22"/>
        <v>0</v>
      </c>
      <c r="D72">
        <f t="shared" si="23"/>
        <v>1</v>
      </c>
      <c r="E72">
        <f t="shared" si="24"/>
        <v>1</v>
      </c>
      <c r="F72">
        <f t="shared" si="25"/>
        <v>0</v>
      </c>
      <c r="G72">
        <f t="shared" si="26"/>
        <v>0</v>
      </c>
      <c r="H72">
        <f t="shared" si="27"/>
        <v>0</v>
      </c>
      <c r="I72">
        <f t="shared" si="28"/>
        <v>0</v>
      </c>
      <c r="J72">
        <f t="shared" si="29"/>
        <v>0</v>
      </c>
      <c r="K72">
        <f t="shared" si="30"/>
        <v>0</v>
      </c>
      <c r="L72">
        <f t="shared" si="31"/>
        <v>0</v>
      </c>
      <c r="M72">
        <f t="shared" si="32"/>
        <v>0</v>
      </c>
    </row>
    <row r="73" spans="1:13">
      <c r="A73" s="2" t="s">
        <v>41</v>
      </c>
      <c r="B73" s="25" t="s">
        <v>339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ht="25.5">
      <c r="A74" s="2" t="s">
        <v>41</v>
      </c>
      <c r="B74" s="25" t="s">
        <v>296</v>
      </c>
      <c r="C74">
        <f t="shared" si="22"/>
        <v>4</v>
      </c>
      <c r="D74">
        <f t="shared" si="23"/>
        <v>4</v>
      </c>
      <c r="E74">
        <f t="shared" si="24"/>
        <v>8</v>
      </c>
      <c r="F74">
        <f t="shared" si="25"/>
        <v>0</v>
      </c>
      <c r="G74">
        <f t="shared" si="26"/>
        <v>0</v>
      </c>
      <c r="H74">
        <f t="shared" si="27"/>
        <v>1</v>
      </c>
      <c r="I74">
        <f t="shared" si="28"/>
        <v>2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25.5">
      <c r="A75" s="2" t="s">
        <v>32</v>
      </c>
      <c r="B75" s="25" t="s">
        <v>340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 ht="25.5">
      <c r="A76" s="2" t="s">
        <v>32</v>
      </c>
      <c r="B76" s="25" t="s">
        <v>297</v>
      </c>
      <c r="C76">
        <f t="shared" si="22"/>
        <v>1</v>
      </c>
      <c r="D76">
        <f t="shared" si="23"/>
        <v>0</v>
      </c>
      <c r="E76">
        <f t="shared" si="24"/>
        <v>1</v>
      </c>
      <c r="F76">
        <f t="shared" si="25"/>
        <v>0</v>
      </c>
      <c r="G76">
        <f t="shared" si="26"/>
        <v>0</v>
      </c>
      <c r="H76">
        <f t="shared" si="27"/>
        <v>0</v>
      </c>
      <c r="I76">
        <f t="shared" si="28"/>
        <v>0</v>
      </c>
      <c r="J76">
        <f t="shared" si="29"/>
        <v>0</v>
      </c>
      <c r="K76">
        <f t="shared" si="30"/>
        <v>0</v>
      </c>
      <c r="L76">
        <f t="shared" si="31"/>
        <v>0</v>
      </c>
      <c r="M76">
        <f t="shared" si="32"/>
        <v>0</v>
      </c>
    </row>
    <row r="77" spans="1:13">
      <c r="A77" s="2" t="s">
        <v>41</v>
      </c>
      <c r="B77" s="25" t="s">
        <v>341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ht="25.5">
      <c r="A78" s="2" t="s">
        <v>82</v>
      </c>
      <c r="B78" s="25" t="s">
        <v>342</v>
      </c>
      <c r="C78">
        <f t="shared" si="22"/>
        <v>3</v>
      </c>
      <c r="D78">
        <f t="shared" si="23"/>
        <v>0</v>
      </c>
      <c r="E78">
        <f t="shared" si="24"/>
        <v>3</v>
      </c>
      <c r="F78">
        <f t="shared" si="25"/>
        <v>2</v>
      </c>
      <c r="G78">
        <f t="shared" si="26"/>
        <v>1</v>
      </c>
      <c r="H78">
        <f t="shared" si="27"/>
        <v>0</v>
      </c>
      <c r="I78">
        <f t="shared" si="28"/>
        <v>0</v>
      </c>
      <c r="J78">
        <f t="shared" si="29"/>
        <v>0</v>
      </c>
      <c r="K78">
        <f t="shared" si="30"/>
        <v>0</v>
      </c>
      <c r="L78">
        <f t="shared" si="31"/>
        <v>0</v>
      </c>
      <c r="M78">
        <f t="shared" si="32"/>
        <v>0</v>
      </c>
    </row>
    <row r="79" spans="1:13">
      <c r="A79" s="2" t="s">
        <v>82</v>
      </c>
      <c r="B79" s="25" t="s">
        <v>305</v>
      </c>
      <c r="C79">
        <f t="shared" si="22"/>
        <v>1</v>
      </c>
      <c r="D79">
        <f t="shared" si="23"/>
        <v>1</v>
      </c>
      <c r="E79">
        <f t="shared" si="24"/>
        <v>2</v>
      </c>
      <c r="F79">
        <f t="shared" si="25"/>
        <v>1.5</v>
      </c>
      <c r="G79">
        <f t="shared" si="26"/>
        <v>0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 ht="25.5">
      <c r="A80" s="2" t="s">
        <v>31</v>
      </c>
      <c r="B80" s="25" t="s">
        <v>343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 ht="38.25">
      <c r="A81" s="2" t="s">
        <v>41</v>
      </c>
      <c r="B81" s="25" t="s">
        <v>344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2" t="s">
        <v>41</v>
      </c>
      <c r="B82" s="25" t="s">
        <v>345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25.5">
      <c r="A83" s="2" t="s">
        <v>41</v>
      </c>
      <c r="B83" s="25" t="s">
        <v>346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>
      <c r="A84" s="2" t="s">
        <v>65</v>
      </c>
      <c r="B84" s="25" t="s">
        <v>302</v>
      </c>
      <c r="C84">
        <f t="shared" si="22"/>
        <v>7</v>
      </c>
      <c r="D84">
        <f t="shared" si="23"/>
        <v>0</v>
      </c>
      <c r="E84">
        <f t="shared" si="24"/>
        <v>7</v>
      </c>
      <c r="F84">
        <f t="shared" si="25"/>
        <v>2</v>
      </c>
      <c r="G84">
        <f t="shared" si="26"/>
        <v>0</v>
      </c>
      <c r="H84">
        <f t="shared" si="27"/>
        <v>0</v>
      </c>
      <c r="I84">
        <f t="shared" si="28"/>
        <v>0</v>
      </c>
      <c r="J84">
        <f t="shared" si="29"/>
        <v>0</v>
      </c>
      <c r="K84">
        <f t="shared" si="30"/>
        <v>0</v>
      </c>
      <c r="L84">
        <f t="shared" si="31"/>
        <v>1</v>
      </c>
      <c r="M84">
        <f t="shared" si="32"/>
        <v>0</v>
      </c>
    </row>
    <row r="85" spans="1:13">
      <c r="A85" s="2" t="s">
        <v>32</v>
      </c>
      <c r="B85" s="25" t="s">
        <v>301</v>
      </c>
      <c r="C85">
        <f t="shared" ref="C85:C116" si="33">VLOOKUP(B85,$AP$4:$BE$56,3,FALSE)</f>
        <v>2</v>
      </c>
      <c r="D85">
        <f t="shared" ref="D85:D102" si="34">VLOOKUP(B85,$AP$4:$BE$56,4,FALSE)</f>
        <v>4</v>
      </c>
      <c r="E85">
        <f t="shared" ref="E85:E102" si="35">VLOOKUP(B85,$AP$4:$BE$56,5,FALSE)</f>
        <v>6</v>
      </c>
      <c r="F85">
        <f t="shared" ref="F85:F102" si="36">VLOOKUP(B85,$AP$4:$BE$56,6,FALSE)</f>
        <v>0</v>
      </c>
      <c r="G85">
        <f t="shared" ref="G85:G102" si="37">VLOOKUP(B85,$AP$4:$BE$56,7,FALSE)</f>
        <v>0</v>
      </c>
      <c r="H85">
        <f t="shared" ref="H85:H102" si="38">VLOOKUP(B85,$AP$4:$BE$56,8,FALSE)</f>
        <v>0</v>
      </c>
      <c r="I85">
        <f t="shared" ref="I85:I102" si="39">VLOOKUP(B85,$AP$4:$BE$56,12,FALSE)</f>
        <v>0</v>
      </c>
      <c r="J85">
        <f t="shared" ref="J85:J102" si="40">VLOOKUP(B85,$AP$4:$BE$56,11,FALSE)</f>
        <v>0</v>
      </c>
      <c r="K85">
        <f t="shared" ref="K85:K102" si="41">VLOOKUP(B85,$AP$4:$BE$56,13,FALSE)</f>
        <v>0</v>
      </c>
      <c r="L85">
        <f t="shared" ref="L85:L102" si="42">VLOOKUP(B85,$AP$4:$BE$56,16,FALSE)</f>
        <v>0</v>
      </c>
      <c r="M85">
        <f t="shared" ref="M85:M102" si="43">VLOOKUP(B85,$AP$4:$BE$56,15,FALSE)</f>
        <v>0</v>
      </c>
    </row>
    <row r="86" spans="1:13" ht="25.5">
      <c r="A86" s="2" t="s">
        <v>32</v>
      </c>
      <c r="B86" s="25" t="s">
        <v>347</v>
      </c>
      <c r="C86">
        <f t="shared" si="33"/>
        <v>3</v>
      </c>
      <c r="D86">
        <f t="shared" si="34"/>
        <v>1</v>
      </c>
      <c r="E86">
        <f t="shared" si="35"/>
        <v>4</v>
      </c>
      <c r="F86">
        <f t="shared" si="36"/>
        <v>0</v>
      </c>
      <c r="G86">
        <f t="shared" si="37"/>
        <v>0</v>
      </c>
      <c r="H86">
        <f t="shared" si="38"/>
        <v>1</v>
      </c>
      <c r="I86">
        <f t="shared" si="39"/>
        <v>2</v>
      </c>
      <c r="J86">
        <f t="shared" si="40"/>
        <v>0</v>
      </c>
      <c r="K86">
        <f t="shared" si="41"/>
        <v>0</v>
      </c>
      <c r="L86">
        <f t="shared" si="42"/>
        <v>0</v>
      </c>
      <c r="M86">
        <f t="shared" si="43"/>
        <v>0</v>
      </c>
    </row>
    <row r="87" spans="1:13">
      <c r="A87" s="2" t="s">
        <v>82</v>
      </c>
      <c r="B87" s="25" t="s">
        <v>311</v>
      </c>
      <c r="C87" t="e">
        <f t="shared" si="33"/>
        <v>#N/A</v>
      </c>
      <c r="D87" t="e">
        <f t="shared" si="34"/>
        <v>#N/A</v>
      </c>
      <c r="E87" t="e">
        <f t="shared" si="35"/>
        <v>#N/A</v>
      </c>
      <c r="F87" t="e">
        <f t="shared" si="36"/>
        <v>#N/A</v>
      </c>
      <c r="G87" t="e">
        <f t="shared" si="37"/>
        <v>#N/A</v>
      </c>
      <c r="H87" t="e">
        <f t="shared" si="38"/>
        <v>#N/A</v>
      </c>
      <c r="I87" t="e">
        <f t="shared" si="39"/>
        <v>#N/A</v>
      </c>
      <c r="J87" t="e">
        <f t="shared" si="40"/>
        <v>#N/A</v>
      </c>
      <c r="K87" t="e">
        <f t="shared" si="41"/>
        <v>#N/A</v>
      </c>
      <c r="L87" t="e">
        <f t="shared" si="42"/>
        <v>#N/A</v>
      </c>
      <c r="M87" t="e">
        <f t="shared" si="43"/>
        <v>#N/A</v>
      </c>
    </row>
    <row r="88" spans="1:13">
      <c r="A88" s="2" t="s">
        <v>32</v>
      </c>
      <c r="B88" s="25" t="s">
        <v>348</v>
      </c>
      <c r="C88" t="e">
        <f t="shared" si="33"/>
        <v>#N/A</v>
      </c>
      <c r="D88" t="e">
        <f t="shared" si="34"/>
        <v>#N/A</v>
      </c>
      <c r="E88" t="e">
        <f t="shared" si="35"/>
        <v>#N/A</v>
      </c>
      <c r="F88" t="e">
        <f t="shared" si="36"/>
        <v>#N/A</v>
      </c>
      <c r="G88" t="e">
        <f t="shared" si="37"/>
        <v>#N/A</v>
      </c>
      <c r="H88" t="e">
        <f t="shared" si="38"/>
        <v>#N/A</v>
      </c>
      <c r="I88" t="e">
        <f t="shared" si="39"/>
        <v>#N/A</v>
      </c>
      <c r="J88" t="e">
        <f t="shared" si="40"/>
        <v>#N/A</v>
      </c>
      <c r="K88" t="e">
        <f t="shared" si="41"/>
        <v>#N/A</v>
      </c>
      <c r="L88" t="e">
        <f t="shared" si="42"/>
        <v>#N/A</v>
      </c>
      <c r="M88" t="e">
        <f t="shared" si="43"/>
        <v>#N/A</v>
      </c>
    </row>
    <row r="89" spans="1:13">
      <c r="A89" s="2" t="s">
        <v>31</v>
      </c>
      <c r="B89" s="25" t="s">
        <v>349</v>
      </c>
      <c r="C89" t="e">
        <f t="shared" si="33"/>
        <v>#N/A</v>
      </c>
      <c r="D89" t="e">
        <f t="shared" si="34"/>
        <v>#N/A</v>
      </c>
      <c r="E89" t="e">
        <f t="shared" si="35"/>
        <v>#N/A</v>
      </c>
      <c r="F89" t="e">
        <f t="shared" si="36"/>
        <v>#N/A</v>
      </c>
      <c r="G89" t="e">
        <f t="shared" si="37"/>
        <v>#N/A</v>
      </c>
      <c r="H89" t="e">
        <f t="shared" si="38"/>
        <v>#N/A</v>
      </c>
      <c r="I89" t="e">
        <f t="shared" si="39"/>
        <v>#N/A</v>
      </c>
      <c r="J89" t="e">
        <f t="shared" si="40"/>
        <v>#N/A</v>
      </c>
      <c r="K89" t="e">
        <f t="shared" si="41"/>
        <v>#N/A</v>
      </c>
      <c r="L89" t="e">
        <f t="shared" si="42"/>
        <v>#N/A</v>
      </c>
      <c r="M89" t="e">
        <f t="shared" si="43"/>
        <v>#N/A</v>
      </c>
    </row>
    <row r="90" spans="1:13" ht="25.5">
      <c r="A90" s="2" t="s">
        <v>82</v>
      </c>
      <c r="B90" s="25" t="s">
        <v>350</v>
      </c>
      <c r="C90" t="e">
        <f t="shared" si="33"/>
        <v>#N/A</v>
      </c>
      <c r="D90" t="e">
        <f t="shared" si="34"/>
        <v>#N/A</v>
      </c>
      <c r="E90" t="e">
        <f t="shared" si="35"/>
        <v>#N/A</v>
      </c>
      <c r="F90" t="e">
        <f t="shared" si="36"/>
        <v>#N/A</v>
      </c>
      <c r="G90" t="e">
        <f t="shared" si="37"/>
        <v>#N/A</v>
      </c>
      <c r="H90" t="e">
        <f t="shared" si="38"/>
        <v>#N/A</v>
      </c>
      <c r="I90" t="e">
        <f t="shared" si="39"/>
        <v>#N/A</v>
      </c>
      <c r="J90" t="e">
        <f t="shared" si="40"/>
        <v>#N/A</v>
      </c>
      <c r="K90" t="e">
        <f t="shared" si="41"/>
        <v>#N/A</v>
      </c>
      <c r="L90" t="e">
        <f t="shared" si="42"/>
        <v>#N/A</v>
      </c>
      <c r="M90" t="e">
        <f t="shared" si="43"/>
        <v>#N/A</v>
      </c>
    </row>
    <row r="91" spans="1:13" ht="25.5">
      <c r="A91" s="2" t="s">
        <v>32</v>
      </c>
      <c r="B91" s="25" t="s">
        <v>351</v>
      </c>
      <c r="C91" t="e">
        <f t="shared" si="33"/>
        <v>#N/A</v>
      </c>
      <c r="D91" t="e">
        <f t="shared" si="34"/>
        <v>#N/A</v>
      </c>
      <c r="E91" t="e">
        <f t="shared" si="35"/>
        <v>#N/A</v>
      </c>
      <c r="F91" t="e">
        <f t="shared" si="36"/>
        <v>#N/A</v>
      </c>
      <c r="G91" t="e">
        <f t="shared" si="37"/>
        <v>#N/A</v>
      </c>
      <c r="H91" t="e">
        <f t="shared" si="38"/>
        <v>#N/A</v>
      </c>
      <c r="I91" t="e">
        <f t="shared" si="39"/>
        <v>#N/A</v>
      </c>
      <c r="J91" t="e">
        <f t="shared" si="40"/>
        <v>#N/A</v>
      </c>
      <c r="K91" t="e">
        <f t="shared" si="41"/>
        <v>#N/A</v>
      </c>
      <c r="L91" t="e">
        <f t="shared" si="42"/>
        <v>#N/A</v>
      </c>
      <c r="M91" t="e">
        <f t="shared" si="43"/>
        <v>#N/A</v>
      </c>
    </row>
    <row r="92" spans="1:13" ht="25.5">
      <c r="A92" s="2" t="s">
        <v>32</v>
      </c>
      <c r="B92" s="25" t="s">
        <v>352</v>
      </c>
      <c r="C92" t="e">
        <f t="shared" si="33"/>
        <v>#N/A</v>
      </c>
      <c r="D92" t="e">
        <f t="shared" si="34"/>
        <v>#N/A</v>
      </c>
      <c r="E92" t="e">
        <f t="shared" si="35"/>
        <v>#N/A</v>
      </c>
      <c r="F92" t="e">
        <f t="shared" si="36"/>
        <v>#N/A</v>
      </c>
      <c r="G92" t="e">
        <f t="shared" si="37"/>
        <v>#N/A</v>
      </c>
      <c r="H92" t="e">
        <f t="shared" si="38"/>
        <v>#N/A</v>
      </c>
      <c r="I92" t="e">
        <f t="shared" si="39"/>
        <v>#N/A</v>
      </c>
      <c r="J92" t="e">
        <f t="shared" si="40"/>
        <v>#N/A</v>
      </c>
      <c r="K92" t="e">
        <f t="shared" si="41"/>
        <v>#N/A</v>
      </c>
      <c r="L92" t="e">
        <f t="shared" si="42"/>
        <v>#N/A</v>
      </c>
      <c r="M92" t="e">
        <f t="shared" si="43"/>
        <v>#N/A</v>
      </c>
    </row>
    <row r="93" spans="1:13" ht="25.5">
      <c r="A93" s="2" t="s">
        <v>44</v>
      </c>
      <c r="B93" s="25" t="s">
        <v>353</v>
      </c>
      <c r="C93" t="e">
        <f t="shared" si="33"/>
        <v>#N/A</v>
      </c>
      <c r="D93" t="e">
        <f t="shared" si="34"/>
        <v>#N/A</v>
      </c>
      <c r="E93" t="e">
        <f t="shared" si="35"/>
        <v>#N/A</v>
      </c>
      <c r="F93" t="e">
        <f t="shared" si="36"/>
        <v>#N/A</v>
      </c>
      <c r="G93" t="e">
        <f t="shared" si="37"/>
        <v>#N/A</v>
      </c>
      <c r="H93" t="e">
        <f t="shared" si="38"/>
        <v>#N/A</v>
      </c>
      <c r="I93" t="e">
        <f t="shared" si="39"/>
        <v>#N/A</v>
      </c>
      <c r="J93" t="e">
        <f t="shared" si="40"/>
        <v>#N/A</v>
      </c>
      <c r="K93" t="e">
        <f t="shared" si="41"/>
        <v>#N/A</v>
      </c>
      <c r="L93" t="e">
        <f t="shared" si="42"/>
        <v>#N/A</v>
      </c>
      <c r="M93" t="e">
        <f t="shared" si="43"/>
        <v>#N/A</v>
      </c>
    </row>
    <row r="94" spans="1:13">
      <c r="A94" s="2" t="s">
        <v>32</v>
      </c>
      <c r="B94" s="25" t="s">
        <v>354</v>
      </c>
      <c r="C94" t="e">
        <f t="shared" si="33"/>
        <v>#N/A</v>
      </c>
      <c r="D94" t="e">
        <f t="shared" si="34"/>
        <v>#N/A</v>
      </c>
      <c r="E94" t="e">
        <f t="shared" si="35"/>
        <v>#N/A</v>
      </c>
      <c r="F94" t="e">
        <f t="shared" si="36"/>
        <v>#N/A</v>
      </c>
      <c r="G94" t="e">
        <f t="shared" si="37"/>
        <v>#N/A</v>
      </c>
      <c r="H94" t="e">
        <f t="shared" si="38"/>
        <v>#N/A</v>
      </c>
      <c r="I94" t="e">
        <f t="shared" si="39"/>
        <v>#N/A</v>
      </c>
      <c r="J94" t="e">
        <f t="shared" si="40"/>
        <v>#N/A</v>
      </c>
      <c r="K94" t="e">
        <f t="shared" si="41"/>
        <v>#N/A</v>
      </c>
      <c r="L94" t="e">
        <f t="shared" si="42"/>
        <v>#N/A</v>
      </c>
      <c r="M94" t="e">
        <f t="shared" si="43"/>
        <v>#N/A</v>
      </c>
    </row>
    <row r="95" spans="1:13">
      <c r="A95" s="2" t="s">
        <v>44</v>
      </c>
      <c r="B95" s="25" t="s">
        <v>299</v>
      </c>
      <c r="C95">
        <f t="shared" si="33"/>
        <v>0</v>
      </c>
      <c r="D95">
        <f t="shared" si="34"/>
        <v>1</v>
      </c>
      <c r="E95">
        <f t="shared" si="35"/>
        <v>1</v>
      </c>
      <c r="F95">
        <f t="shared" si="36"/>
        <v>0</v>
      </c>
      <c r="G95">
        <f t="shared" si="37"/>
        <v>0</v>
      </c>
      <c r="H95">
        <f t="shared" si="38"/>
        <v>0</v>
      </c>
      <c r="I95">
        <f t="shared" si="39"/>
        <v>0</v>
      </c>
      <c r="J95">
        <f t="shared" si="40"/>
        <v>0</v>
      </c>
      <c r="K95">
        <f t="shared" si="41"/>
        <v>0</v>
      </c>
      <c r="L95">
        <f t="shared" si="42"/>
        <v>0</v>
      </c>
      <c r="M95">
        <f t="shared" si="43"/>
        <v>0</v>
      </c>
    </row>
    <row r="96" spans="1:13">
      <c r="A96" s="2" t="s">
        <v>82</v>
      </c>
      <c r="B96" s="25" t="s">
        <v>294</v>
      </c>
      <c r="C96" t="e">
        <f t="shared" si="33"/>
        <v>#N/A</v>
      </c>
      <c r="D96" t="e">
        <f t="shared" si="34"/>
        <v>#N/A</v>
      </c>
      <c r="E96" t="e">
        <f t="shared" si="35"/>
        <v>#N/A</v>
      </c>
      <c r="F96" t="e">
        <f t="shared" si="36"/>
        <v>#N/A</v>
      </c>
      <c r="G96" t="e">
        <f t="shared" si="37"/>
        <v>#N/A</v>
      </c>
      <c r="H96" t="e">
        <f t="shared" si="38"/>
        <v>#N/A</v>
      </c>
      <c r="I96" t="e">
        <f t="shared" si="39"/>
        <v>#N/A</v>
      </c>
      <c r="J96" t="e">
        <f t="shared" si="40"/>
        <v>#N/A</v>
      </c>
      <c r="K96" t="e">
        <f t="shared" si="41"/>
        <v>#N/A</v>
      </c>
      <c r="L96" t="e">
        <f t="shared" si="42"/>
        <v>#N/A</v>
      </c>
      <c r="M96" t="e">
        <f t="shared" si="43"/>
        <v>#N/A</v>
      </c>
    </row>
    <row r="97" spans="1:13" ht="25.5">
      <c r="A97" s="2" t="s">
        <v>65</v>
      </c>
      <c r="B97" s="25" t="s">
        <v>355</v>
      </c>
      <c r="C97" t="e">
        <f t="shared" si="33"/>
        <v>#N/A</v>
      </c>
      <c r="D97" t="e">
        <f t="shared" si="34"/>
        <v>#N/A</v>
      </c>
      <c r="E97" t="e">
        <f t="shared" si="35"/>
        <v>#N/A</v>
      </c>
      <c r="F97" t="e">
        <f t="shared" si="36"/>
        <v>#N/A</v>
      </c>
      <c r="G97" t="e">
        <f t="shared" si="37"/>
        <v>#N/A</v>
      </c>
      <c r="H97" t="e">
        <f t="shared" si="38"/>
        <v>#N/A</v>
      </c>
      <c r="I97" t="e">
        <f t="shared" si="39"/>
        <v>#N/A</v>
      </c>
      <c r="J97" t="e">
        <f t="shared" si="40"/>
        <v>#N/A</v>
      </c>
      <c r="K97" t="e">
        <f t="shared" si="41"/>
        <v>#N/A</v>
      </c>
      <c r="L97" t="e">
        <f t="shared" si="42"/>
        <v>#N/A</v>
      </c>
      <c r="M97" t="e">
        <f t="shared" si="43"/>
        <v>#N/A</v>
      </c>
    </row>
    <row r="98" spans="1:13" ht="25.5">
      <c r="A98" s="2" t="s">
        <v>82</v>
      </c>
      <c r="B98" s="25" t="s">
        <v>306</v>
      </c>
      <c r="C98">
        <f t="shared" si="33"/>
        <v>1</v>
      </c>
      <c r="D98">
        <f t="shared" si="34"/>
        <v>0</v>
      </c>
      <c r="E98">
        <f t="shared" si="35"/>
        <v>1</v>
      </c>
      <c r="F98">
        <f t="shared" si="36"/>
        <v>0</v>
      </c>
      <c r="G98">
        <f t="shared" si="37"/>
        <v>0</v>
      </c>
      <c r="H98">
        <f t="shared" si="38"/>
        <v>0</v>
      </c>
      <c r="I98">
        <f t="shared" si="39"/>
        <v>0</v>
      </c>
      <c r="J98">
        <f t="shared" si="40"/>
        <v>0</v>
      </c>
      <c r="K98">
        <f t="shared" si="41"/>
        <v>0</v>
      </c>
      <c r="L98">
        <f t="shared" si="42"/>
        <v>0</v>
      </c>
      <c r="M98">
        <f t="shared" si="43"/>
        <v>0</v>
      </c>
    </row>
    <row r="99" spans="1:13">
      <c r="A99" s="2" t="s">
        <v>44</v>
      </c>
      <c r="B99" s="25" t="s">
        <v>356</v>
      </c>
      <c r="C99" t="e">
        <f t="shared" si="33"/>
        <v>#N/A</v>
      </c>
      <c r="D99" t="e">
        <f t="shared" si="34"/>
        <v>#N/A</v>
      </c>
      <c r="E99" t="e">
        <f t="shared" si="35"/>
        <v>#N/A</v>
      </c>
      <c r="F99" t="e">
        <f t="shared" si="36"/>
        <v>#N/A</v>
      </c>
      <c r="G99" t="e">
        <f t="shared" si="37"/>
        <v>#N/A</v>
      </c>
      <c r="H99" t="e">
        <f t="shared" si="38"/>
        <v>#N/A</v>
      </c>
      <c r="I99" t="e">
        <f t="shared" si="39"/>
        <v>#N/A</v>
      </c>
      <c r="J99" t="e">
        <f t="shared" si="40"/>
        <v>#N/A</v>
      </c>
      <c r="K99" t="e">
        <f t="shared" si="41"/>
        <v>#N/A</v>
      </c>
      <c r="L99" t="e">
        <f t="shared" si="42"/>
        <v>#N/A</v>
      </c>
      <c r="M99" t="e">
        <f t="shared" si="43"/>
        <v>#N/A</v>
      </c>
    </row>
    <row r="100" spans="1:13" ht="25.5">
      <c r="A100" s="2" t="s">
        <v>32</v>
      </c>
      <c r="B100" s="25" t="s">
        <v>357</v>
      </c>
      <c r="C100" t="e">
        <f t="shared" si="33"/>
        <v>#N/A</v>
      </c>
      <c r="D100" t="e">
        <f t="shared" si="34"/>
        <v>#N/A</v>
      </c>
      <c r="E100" t="e">
        <f t="shared" si="35"/>
        <v>#N/A</v>
      </c>
      <c r="F100" t="e">
        <f t="shared" si="36"/>
        <v>#N/A</v>
      </c>
      <c r="G100" t="e">
        <f t="shared" si="37"/>
        <v>#N/A</v>
      </c>
      <c r="H100" t="e">
        <f t="shared" si="38"/>
        <v>#N/A</v>
      </c>
      <c r="I100" t="e">
        <f t="shared" si="39"/>
        <v>#N/A</v>
      </c>
      <c r="J100" t="e">
        <f t="shared" si="40"/>
        <v>#N/A</v>
      </c>
      <c r="K100" t="e">
        <f t="shared" si="41"/>
        <v>#N/A</v>
      </c>
      <c r="L100" t="e">
        <f t="shared" si="42"/>
        <v>#N/A</v>
      </c>
      <c r="M100" t="e">
        <f t="shared" si="43"/>
        <v>#N/A</v>
      </c>
    </row>
    <row r="101" spans="1:13" ht="25.5">
      <c r="A101" s="2" t="s">
        <v>32</v>
      </c>
      <c r="B101" s="25" t="s">
        <v>358</v>
      </c>
      <c r="C101" t="e">
        <f t="shared" si="33"/>
        <v>#N/A</v>
      </c>
      <c r="D101" t="e">
        <f t="shared" si="34"/>
        <v>#N/A</v>
      </c>
      <c r="E101" t="e">
        <f t="shared" si="35"/>
        <v>#N/A</v>
      </c>
      <c r="F101" t="e">
        <f t="shared" si="36"/>
        <v>#N/A</v>
      </c>
      <c r="G101" t="e">
        <f t="shared" si="37"/>
        <v>#N/A</v>
      </c>
      <c r="H101" t="e">
        <f t="shared" si="38"/>
        <v>#N/A</v>
      </c>
      <c r="I101" t="e">
        <f t="shared" si="39"/>
        <v>#N/A</v>
      </c>
      <c r="J101" t="e">
        <f t="shared" si="40"/>
        <v>#N/A</v>
      </c>
      <c r="K101" t="e">
        <f t="shared" si="41"/>
        <v>#N/A</v>
      </c>
      <c r="L101" t="e">
        <f t="shared" si="42"/>
        <v>#N/A</v>
      </c>
      <c r="M101" t="e">
        <f t="shared" si="43"/>
        <v>#N/A</v>
      </c>
    </row>
    <row r="102" spans="1:13">
      <c r="A102" s="2" t="s">
        <v>31</v>
      </c>
      <c r="B102" s="25" t="s">
        <v>359</v>
      </c>
      <c r="C102" t="e">
        <f t="shared" si="33"/>
        <v>#N/A</v>
      </c>
      <c r="D102" t="e">
        <f t="shared" si="34"/>
        <v>#N/A</v>
      </c>
      <c r="E102" t="e">
        <f t="shared" si="35"/>
        <v>#N/A</v>
      </c>
      <c r="F102" t="e">
        <f t="shared" si="36"/>
        <v>#N/A</v>
      </c>
      <c r="G102" t="e">
        <f t="shared" si="37"/>
        <v>#N/A</v>
      </c>
      <c r="H102" t="e">
        <f t="shared" si="38"/>
        <v>#N/A</v>
      </c>
      <c r="I102" t="e">
        <f t="shared" si="39"/>
        <v>#N/A</v>
      </c>
      <c r="J102" t="e">
        <f t="shared" si="40"/>
        <v>#N/A</v>
      </c>
      <c r="K102" t="e">
        <f t="shared" si="41"/>
        <v>#N/A</v>
      </c>
      <c r="L102" t="e">
        <f t="shared" si="42"/>
        <v>#N/A</v>
      </c>
      <c r="M102" t="e">
        <f t="shared" si="43"/>
        <v>#N/A</v>
      </c>
    </row>
    <row r="103" spans="1:13">
      <c r="A103" s="2"/>
      <c r="B103" s="25"/>
    </row>
    <row r="104" spans="1:13">
      <c r="A104" s="2"/>
      <c r="B104" s="25"/>
    </row>
    <row r="105" spans="1:13">
      <c r="A105" s="2"/>
      <c r="B105" s="25"/>
    </row>
    <row r="106" spans="1:13">
      <c r="A106" s="2"/>
      <c r="B106" s="25"/>
    </row>
    <row r="107" spans="1:13">
      <c r="A107" s="2"/>
      <c r="B107" s="25"/>
    </row>
    <row r="108" spans="1:13">
      <c r="A108" s="2"/>
      <c r="B108" s="25"/>
    </row>
    <row r="109" spans="1:13">
      <c r="A109" s="2"/>
      <c r="B109" s="25"/>
    </row>
    <row r="110" spans="1:13">
      <c r="A110" s="2"/>
      <c r="B110" s="25"/>
    </row>
    <row r="111" spans="1:13" ht="23.25">
      <c r="A111" s="19" t="s">
        <v>313</v>
      </c>
      <c r="B111" s="25"/>
    </row>
    <row r="112" spans="1:13">
      <c r="A112" s="13" t="s">
        <v>4</v>
      </c>
      <c r="B112" s="25" t="s">
        <v>6</v>
      </c>
      <c r="C112" t="s">
        <v>315</v>
      </c>
      <c r="D112" t="s">
        <v>316</v>
      </c>
      <c r="E112" t="s">
        <v>318</v>
      </c>
      <c r="F112" t="s">
        <v>319</v>
      </c>
      <c r="G112" t="s">
        <v>372</v>
      </c>
      <c r="H112" t="s">
        <v>322</v>
      </c>
      <c r="I112" t="s">
        <v>373</v>
      </c>
      <c r="J112" t="s">
        <v>374</v>
      </c>
    </row>
    <row r="113" spans="1:10" ht="25.5">
      <c r="A113" s="2" t="s">
        <v>58</v>
      </c>
      <c r="B113" s="25" t="s">
        <v>368</v>
      </c>
      <c r="C113" t="e">
        <f>VLOOKUP(B113,$BG$4:$BR$16,3,FALSE)</f>
        <v>#N/A</v>
      </c>
      <c r="D113" t="e">
        <f t="shared" ref="D113:D118" si="44">VLOOKUP(B113,$BG$4:$BR$6,4,FALSE)</f>
        <v>#N/A</v>
      </c>
      <c r="E113" t="e">
        <f t="shared" ref="E113:E118" si="45">VLOOKUP(B113,$BG$4:$BR$6,6,FALSE)</f>
        <v>#N/A</v>
      </c>
      <c r="F113" t="e">
        <f t="shared" ref="F113:F118" si="46">VLOOKUP(B113,$BG$4:$BR$6,7,FALSE)</f>
        <v>#N/A</v>
      </c>
      <c r="G113" t="e">
        <f t="shared" ref="G113:G118" si="47">VLOOKUP(B113,$BG$4:$BR$6,9,FALSE)</f>
        <v>#N/A</v>
      </c>
      <c r="H113" t="e">
        <f t="shared" ref="H113:H118" si="48">VLOOKUP(B113,$BG$4:$BR$6,10,FALSE)</f>
        <v>#N/A</v>
      </c>
      <c r="I113" t="e">
        <f t="shared" ref="I113:I118" si="49">VLOOKUP(B113,$BG$4:$BR$6,11,FALSE)</f>
        <v>#N/A</v>
      </c>
      <c r="J113" t="e">
        <f t="shared" ref="J113:J118" si="50">VLOOKUP(B113,$BG$4:$BR$6,12,FALSE)</f>
        <v>#N/A</v>
      </c>
    </row>
    <row r="114" spans="1:10">
      <c r="A114" s="2" t="s">
        <v>58</v>
      </c>
      <c r="B114" s="25" t="s">
        <v>323</v>
      </c>
      <c r="C114">
        <f>VLOOKUP(B114,$BG$4:$BR$6,3,FALSE)</f>
        <v>1</v>
      </c>
      <c r="D114">
        <f t="shared" si="44"/>
        <v>1</v>
      </c>
      <c r="E114">
        <f t="shared" si="45"/>
        <v>2</v>
      </c>
      <c r="F114">
        <f t="shared" si="46"/>
        <v>3</v>
      </c>
      <c r="G114">
        <f t="shared" si="47"/>
        <v>7</v>
      </c>
      <c r="H114">
        <f t="shared" si="48"/>
        <v>0</v>
      </c>
      <c r="I114">
        <f t="shared" si="49"/>
        <v>0</v>
      </c>
      <c r="J114">
        <f t="shared" si="50"/>
        <v>0</v>
      </c>
    </row>
    <row r="115" spans="1:10">
      <c r="A115" s="2" t="s">
        <v>58</v>
      </c>
      <c r="B115" s="25" t="s">
        <v>369</v>
      </c>
      <c r="C115" t="e">
        <f>VLOOKUP(B115,$BG$4:$BR$6,3,FALSE)</f>
        <v>#N/A</v>
      </c>
      <c r="D115" t="e">
        <f t="shared" si="44"/>
        <v>#N/A</v>
      </c>
      <c r="E115" t="e">
        <f t="shared" si="45"/>
        <v>#N/A</v>
      </c>
      <c r="F115" t="e">
        <f t="shared" si="46"/>
        <v>#N/A</v>
      </c>
      <c r="G115" t="e">
        <f t="shared" si="47"/>
        <v>#N/A</v>
      </c>
      <c r="H115" t="e">
        <f t="shared" si="48"/>
        <v>#N/A</v>
      </c>
      <c r="I115" t="e">
        <f t="shared" si="49"/>
        <v>#N/A</v>
      </c>
      <c r="J115" t="e">
        <f t="shared" si="50"/>
        <v>#N/A</v>
      </c>
    </row>
    <row r="116" spans="1:10" ht="25.5">
      <c r="A116" s="2" t="s">
        <v>33</v>
      </c>
      <c r="B116" s="25" t="s">
        <v>370</v>
      </c>
      <c r="C116" t="e">
        <f>VLOOKUP(B116,$BG$4:$BR$6,3,FALSE)</f>
        <v>#N/A</v>
      </c>
      <c r="D116" t="e">
        <f t="shared" si="44"/>
        <v>#N/A</v>
      </c>
      <c r="E116" t="e">
        <f t="shared" si="45"/>
        <v>#N/A</v>
      </c>
      <c r="F116" t="e">
        <f t="shared" si="46"/>
        <v>#N/A</v>
      </c>
      <c r="G116" t="e">
        <f t="shared" si="47"/>
        <v>#N/A</v>
      </c>
      <c r="H116" t="e">
        <f t="shared" si="48"/>
        <v>#N/A</v>
      </c>
      <c r="I116" t="e">
        <f t="shared" si="49"/>
        <v>#N/A</v>
      </c>
      <c r="J116" t="e">
        <f t="shared" si="50"/>
        <v>#N/A</v>
      </c>
    </row>
    <row r="117" spans="1:10">
      <c r="A117" s="2" t="s">
        <v>33</v>
      </c>
      <c r="B117" s="25" t="s">
        <v>324</v>
      </c>
      <c r="C117">
        <f>VLOOKUP(B117,$BG$4:$BR$6,3,FALSE)</f>
        <v>0</v>
      </c>
      <c r="D117">
        <f t="shared" si="44"/>
        <v>0</v>
      </c>
      <c r="E117">
        <f t="shared" si="45"/>
        <v>0</v>
      </c>
      <c r="F117">
        <f t="shared" si="46"/>
        <v>0</v>
      </c>
      <c r="G117">
        <f t="shared" si="47"/>
        <v>0</v>
      </c>
      <c r="H117">
        <f t="shared" si="48"/>
        <v>6</v>
      </c>
      <c r="I117">
        <f t="shared" si="49"/>
        <v>246</v>
      </c>
      <c r="J117">
        <f t="shared" si="50"/>
        <v>41</v>
      </c>
    </row>
    <row r="118" spans="1:10" ht="25.5">
      <c r="A118" s="2" t="s">
        <v>33</v>
      </c>
      <c r="B118" s="25" t="s">
        <v>325</v>
      </c>
      <c r="C118" t="e">
        <f>VLOOKUP(B118,$BG$4:$BR$6,3,FALSE)</f>
        <v>#N/A</v>
      </c>
      <c r="D118" t="e">
        <f t="shared" si="44"/>
        <v>#N/A</v>
      </c>
      <c r="E118" t="e">
        <f t="shared" si="45"/>
        <v>#N/A</v>
      </c>
      <c r="F118" t="e">
        <f t="shared" si="46"/>
        <v>#N/A</v>
      </c>
      <c r="G118" t="e">
        <f t="shared" si="47"/>
        <v>#N/A</v>
      </c>
      <c r="H118" t="e">
        <f t="shared" si="48"/>
        <v>#N/A</v>
      </c>
      <c r="I118" t="e">
        <f t="shared" si="49"/>
        <v>#N/A</v>
      </c>
      <c r="J118" t="e">
        <f t="shared" si="50"/>
        <v>#N/A</v>
      </c>
    </row>
    <row r="119" spans="1:10">
      <c r="A119" s="2"/>
      <c r="B119" s="25"/>
    </row>
    <row r="120" spans="1:10">
      <c r="A120" s="2"/>
      <c r="B120" s="25"/>
    </row>
    <row r="121" spans="1:10">
      <c r="A121" s="2"/>
      <c r="B121" s="25"/>
    </row>
    <row r="122" spans="1:10">
      <c r="A122" s="2"/>
      <c r="B122" s="25"/>
    </row>
    <row r="123" spans="1:10">
      <c r="A123" s="2"/>
      <c r="B123" s="25"/>
    </row>
    <row r="124" spans="1:10">
      <c r="A124" s="2"/>
      <c r="B124" s="25"/>
    </row>
    <row r="125" spans="1:10">
      <c r="A125" s="2"/>
      <c r="B125" s="25"/>
    </row>
    <row r="126" spans="1:10">
      <c r="A126" s="2"/>
      <c r="B126" s="25"/>
    </row>
    <row r="127" spans="1:10">
      <c r="A127" s="2"/>
      <c r="B127" s="25"/>
    </row>
    <row r="128" spans="1:10">
      <c r="A128" s="2"/>
      <c r="B128" s="25"/>
    </row>
    <row r="129" spans="1:2">
      <c r="A129" s="2"/>
      <c r="B129" s="25"/>
    </row>
    <row r="130" spans="1:2">
      <c r="A130" s="2"/>
      <c r="B130" s="25"/>
    </row>
    <row r="131" spans="1:2">
      <c r="A131" s="2"/>
      <c r="B131" s="25"/>
    </row>
    <row r="132" spans="1:2">
      <c r="A132" s="2"/>
      <c r="B132" s="25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49C46-3B56-4959-95DD-F11D89E64AB4}">
  <dimension ref="A1:BR132"/>
  <sheetViews>
    <sheetView topLeftCell="A6" workbookViewId="0">
      <selection activeCell="J19" sqref="J19"/>
    </sheetView>
  </sheetViews>
  <sheetFormatPr defaultColWidth="11" defaultRowHeight="15.75"/>
  <cols>
    <col min="1" max="1" width="15.625" bestFit="1" customWidth="1"/>
    <col min="9" max="9" width="13" bestFit="1" customWidth="1"/>
    <col min="15" max="15" width="33.875" bestFit="1" customWidth="1"/>
  </cols>
  <sheetData>
    <row r="1" spans="1:70" ht="36">
      <c r="A1" s="18" t="s">
        <v>17</v>
      </c>
      <c r="O1" s="16" t="s">
        <v>361</v>
      </c>
      <c r="AA1" s="16" t="s">
        <v>360</v>
      </c>
      <c r="AP1" s="17" t="s">
        <v>362</v>
      </c>
      <c r="BG1" s="15" t="s">
        <v>371</v>
      </c>
    </row>
    <row r="2" spans="1:70">
      <c r="A2" t="s">
        <v>4</v>
      </c>
      <c r="B2" s="25" t="s">
        <v>6</v>
      </c>
      <c r="C2" s="25" t="s">
        <v>8</v>
      </c>
      <c r="D2" s="25" t="s">
        <v>9</v>
      </c>
      <c r="E2" s="25" t="s">
        <v>10</v>
      </c>
      <c r="F2" s="25" t="s">
        <v>11</v>
      </c>
      <c r="G2" s="25" t="s">
        <v>12</v>
      </c>
      <c r="H2" s="25" t="s">
        <v>3</v>
      </c>
      <c r="I2" s="25" t="s">
        <v>14</v>
      </c>
      <c r="J2" s="25" t="s">
        <v>326</v>
      </c>
      <c r="K2" s="25" t="s">
        <v>282</v>
      </c>
      <c r="L2" s="25" t="s">
        <v>280</v>
      </c>
      <c r="M2" s="25" t="s">
        <v>281</v>
      </c>
      <c r="O2" s="65"/>
      <c r="P2" s="65"/>
      <c r="Q2" s="65" t="s">
        <v>17</v>
      </c>
      <c r="R2" s="65"/>
      <c r="S2" s="65"/>
      <c r="T2" s="65"/>
      <c r="U2" s="65"/>
      <c r="V2" s="65"/>
      <c r="W2" s="65"/>
      <c r="X2" s="65"/>
      <c r="Y2" s="65"/>
      <c r="AA2" s="65"/>
      <c r="AB2" s="65"/>
      <c r="AC2" s="65" t="s">
        <v>250</v>
      </c>
      <c r="AD2" s="65"/>
      <c r="AE2" s="65"/>
      <c r="AF2" s="65"/>
      <c r="AG2" s="65" t="s">
        <v>258</v>
      </c>
      <c r="AH2" s="65"/>
      <c r="AI2" s="65"/>
      <c r="AJ2" s="65"/>
      <c r="AK2" s="65" t="s">
        <v>259</v>
      </c>
      <c r="AL2" s="65"/>
      <c r="AM2" s="65"/>
      <c r="AN2" s="65"/>
      <c r="AP2" s="65"/>
      <c r="AQ2" s="65"/>
      <c r="AR2" s="65" t="s">
        <v>283</v>
      </c>
      <c r="AS2" s="65"/>
      <c r="AT2" s="65"/>
      <c r="AU2" s="65"/>
      <c r="AV2" s="65"/>
      <c r="AW2" s="65" t="s">
        <v>284</v>
      </c>
      <c r="AX2" s="65"/>
      <c r="AY2" s="65"/>
      <c r="AZ2" s="65"/>
      <c r="BA2" s="65"/>
      <c r="BB2" s="65" t="s">
        <v>285</v>
      </c>
      <c r="BC2" s="65"/>
      <c r="BD2" s="65"/>
      <c r="BE2" s="65"/>
      <c r="BG2" s="65"/>
      <c r="BH2" s="65"/>
      <c r="BI2" s="65" t="s">
        <v>313</v>
      </c>
      <c r="BJ2" s="65"/>
      <c r="BK2" s="65"/>
      <c r="BL2" s="65"/>
      <c r="BM2" s="65"/>
      <c r="BN2" s="65"/>
      <c r="BO2" s="65"/>
      <c r="BP2" s="65" t="s">
        <v>314</v>
      </c>
      <c r="BQ2" s="65"/>
      <c r="BR2" s="65"/>
    </row>
    <row r="3" spans="1:70">
      <c r="A3" s="2" t="s">
        <v>5</v>
      </c>
      <c r="B3" s="25" t="s">
        <v>0</v>
      </c>
      <c r="C3" s="2">
        <f t="shared" ref="C3:C8" si="0">VLOOKUP(B3,$O$4:$Y$12,3,FALSE)</f>
        <v>12</v>
      </c>
      <c r="D3" s="2">
        <f t="shared" ref="D3:D8" si="1">VLOOKUP(B3,$O$4:$Y$12,4,FALSE)</f>
        <v>17</v>
      </c>
      <c r="E3" s="2">
        <f t="shared" ref="E3:E8" si="2">VLOOKUP(B3,$O$4:$Y$12,5,FALSE)</f>
        <v>70.599999999999994</v>
      </c>
      <c r="F3" s="2">
        <f t="shared" ref="F3:F8" si="3">VLOOKUP(B3,$O$4:$Y$12,6,FALSE)</f>
        <v>199</v>
      </c>
      <c r="G3" s="2">
        <f t="shared" ref="G3:G8" si="4">VLOOKUP(B3,$O$4:$Y$12,7,FALSE)</f>
        <v>11.7</v>
      </c>
      <c r="H3" s="2">
        <f t="shared" ref="H3:H8" si="5">VLOOKUP(B3,$O$4:$Y$12,9,FALSE)</f>
        <v>1</v>
      </c>
      <c r="I3" s="2">
        <f t="shared" ref="I3:I8" si="6">VLOOKUP(B3,$O$4:$Y$12,10,FALSE)</f>
        <v>0</v>
      </c>
      <c r="J3" s="2">
        <f t="shared" ref="J3:J8" si="7">VLOOKUP(B3,$O$4:$Y$12,11,FALSE)</f>
        <v>188.3</v>
      </c>
      <c r="K3" s="2">
        <f t="shared" ref="K3:K8" si="8">VLOOKUP(B3,$AA$4:$AN$36,3,FALSE)</f>
        <v>5</v>
      </c>
      <c r="L3" s="2">
        <f t="shared" ref="L3:L8" si="9">VLOOKUP(B3,$AA$4:$AN$36,4,FALSE)</f>
        <v>-14</v>
      </c>
      <c r="M3" s="2">
        <f t="shared" ref="M3:M8" si="10">VLOOKUP(B3,$AA$4:$AN$36,6,FALSE)</f>
        <v>0</v>
      </c>
      <c r="O3" s="26" t="s">
        <v>6</v>
      </c>
      <c r="P3" s="26" t="s">
        <v>7</v>
      </c>
      <c r="Q3" s="26" t="s">
        <v>8</v>
      </c>
      <c r="R3" s="26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3</v>
      </c>
      <c r="X3" s="26" t="s">
        <v>14</v>
      </c>
      <c r="Y3" s="26" t="s">
        <v>15</v>
      </c>
      <c r="AA3" s="26" t="s">
        <v>6</v>
      </c>
      <c r="AB3" s="26" t="s">
        <v>7</v>
      </c>
      <c r="AC3" s="26" t="s">
        <v>9</v>
      </c>
      <c r="AD3" s="26" t="s">
        <v>11</v>
      </c>
      <c r="AE3" s="26" t="s">
        <v>260</v>
      </c>
      <c r="AF3" s="26" t="s">
        <v>3</v>
      </c>
      <c r="AG3" s="26" t="s">
        <v>261</v>
      </c>
      <c r="AH3" s="26" t="s">
        <v>11</v>
      </c>
      <c r="AI3" s="26" t="s">
        <v>260</v>
      </c>
      <c r="AJ3" s="26" t="s">
        <v>3</v>
      </c>
      <c r="AK3" s="26" t="s">
        <v>262</v>
      </c>
      <c r="AL3" s="26" t="s">
        <v>11</v>
      </c>
      <c r="AM3" s="26" t="s">
        <v>260</v>
      </c>
      <c r="AN3" s="26" t="s">
        <v>3</v>
      </c>
      <c r="AP3" s="26" t="s">
        <v>6</v>
      </c>
      <c r="AQ3" s="26" t="s">
        <v>7</v>
      </c>
      <c r="AR3" s="26" t="s">
        <v>286</v>
      </c>
      <c r="AS3" s="26" t="s">
        <v>287</v>
      </c>
      <c r="AT3" s="26" t="s">
        <v>288</v>
      </c>
      <c r="AU3" s="26" t="s">
        <v>289</v>
      </c>
      <c r="AV3" s="26" t="s">
        <v>290</v>
      </c>
      <c r="AW3" s="26" t="s">
        <v>14</v>
      </c>
      <c r="AX3" s="26" t="s">
        <v>11</v>
      </c>
      <c r="AY3" s="26" t="s">
        <v>260</v>
      </c>
      <c r="AZ3" s="26" t="s">
        <v>3</v>
      </c>
      <c r="BA3" s="26" t="s">
        <v>291</v>
      </c>
      <c r="BB3" s="26" t="s">
        <v>24</v>
      </c>
      <c r="BC3" s="26" t="s">
        <v>11</v>
      </c>
      <c r="BD3" s="26" t="s">
        <v>3</v>
      </c>
      <c r="BE3" s="26" t="s">
        <v>292</v>
      </c>
      <c r="BG3" s="26" t="s">
        <v>6</v>
      </c>
      <c r="BH3" s="26" t="s">
        <v>7</v>
      </c>
      <c r="BI3" s="26" t="s">
        <v>315</v>
      </c>
      <c r="BJ3" s="26" t="s">
        <v>316</v>
      </c>
      <c r="BK3" s="26" t="s">
        <v>317</v>
      </c>
      <c r="BL3" s="26" t="s">
        <v>318</v>
      </c>
      <c r="BM3" s="26" t="s">
        <v>319</v>
      </c>
      <c r="BN3" s="26" t="s">
        <v>320</v>
      </c>
      <c r="BO3" s="26" t="s">
        <v>321</v>
      </c>
      <c r="BP3" s="26" t="s">
        <v>322</v>
      </c>
      <c r="BQ3" s="26" t="s">
        <v>11</v>
      </c>
      <c r="BR3" s="26" t="s">
        <v>260</v>
      </c>
    </row>
    <row r="4" spans="1:70" ht="30">
      <c r="A4" s="2" t="s">
        <v>5</v>
      </c>
      <c r="B4" s="25" t="s">
        <v>1</v>
      </c>
      <c r="C4" s="2" t="e">
        <f t="shared" si="0"/>
        <v>#N/A</v>
      </c>
      <c r="D4" s="2" t="e">
        <f t="shared" si="1"/>
        <v>#N/A</v>
      </c>
      <c r="E4" s="2" t="e">
        <f t="shared" si="2"/>
        <v>#N/A</v>
      </c>
      <c r="F4" s="2" t="e">
        <f t="shared" si="3"/>
        <v>#N/A</v>
      </c>
      <c r="G4" s="2" t="e">
        <f t="shared" si="4"/>
        <v>#N/A</v>
      </c>
      <c r="H4" s="2" t="e">
        <f t="shared" si="5"/>
        <v>#N/A</v>
      </c>
      <c r="I4" s="2" t="e">
        <f t="shared" si="6"/>
        <v>#N/A</v>
      </c>
      <c r="J4" s="2" t="e">
        <f t="shared" si="7"/>
        <v>#N/A</v>
      </c>
      <c r="K4" s="2" t="e">
        <f t="shared" si="8"/>
        <v>#N/A</v>
      </c>
      <c r="L4" s="2" t="e">
        <f t="shared" si="9"/>
        <v>#N/A</v>
      </c>
      <c r="M4" s="2" t="e">
        <f t="shared" si="10"/>
        <v>#N/A</v>
      </c>
      <c r="O4" s="26" t="s">
        <v>0</v>
      </c>
      <c r="P4" s="14" t="s">
        <v>16</v>
      </c>
      <c r="Q4" s="14">
        <v>12</v>
      </c>
      <c r="R4" s="14">
        <v>17</v>
      </c>
      <c r="S4" s="14">
        <v>70.599999999999994</v>
      </c>
      <c r="T4" s="14">
        <v>199</v>
      </c>
      <c r="U4" s="14">
        <v>11.7</v>
      </c>
      <c r="V4" s="14">
        <v>12.9</v>
      </c>
      <c r="W4" s="14">
        <v>1</v>
      </c>
      <c r="X4" s="14">
        <v>0</v>
      </c>
      <c r="Y4" s="14">
        <v>188.3</v>
      </c>
      <c r="AA4" s="26" t="s">
        <v>251</v>
      </c>
      <c r="AB4" s="14" t="s">
        <v>16</v>
      </c>
      <c r="AC4" s="14">
        <v>24</v>
      </c>
      <c r="AD4" s="14">
        <v>91</v>
      </c>
      <c r="AE4" s="14">
        <v>3.8</v>
      </c>
      <c r="AF4" s="14">
        <v>3</v>
      </c>
      <c r="AG4" s="14">
        <v>2</v>
      </c>
      <c r="AH4" s="14">
        <v>17</v>
      </c>
      <c r="AI4" s="14">
        <v>8.5</v>
      </c>
      <c r="AJ4" s="14">
        <v>0</v>
      </c>
      <c r="AK4" s="14">
        <v>26</v>
      </c>
      <c r="AL4" s="14">
        <v>108</v>
      </c>
      <c r="AM4" s="14">
        <v>4.2</v>
      </c>
      <c r="AN4" s="14">
        <v>3</v>
      </c>
      <c r="AP4" s="26" t="s">
        <v>298</v>
      </c>
      <c r="AQ4" s="14" t="s">
        <v>16</v>
      </c>
      <c r="AR4" s="14">
        <v>5</v>
      </c>
      <c r="AS4" s="14">
        <v>6</v>
      </c>
      <c r="AT4" s="14">
        <v>11</v>
      </c>
      <c r="AU4" s="14">
        <v>0.5</v>
      </c>
      <c r="AV4" s="14">
        <v>0</v>
      </c>
      <c r="AW4" s="14"/>
      <c r="AX4" s="14"/>
      <c r="AY4" s="14"/>
      <c r="AZ4" s="14"/>
      <c r="BA4" s="14"/>
      <c r="BB4" s="14"/>
      <c r="BC4" s="14"/>
      <c r="BD4" s="14"/>
      <c r="BE4" s="14">
        <v>1</v>
      </c>
      <c r="BG4" s="26" t="s">
        <v>323</v>
      </c>
      <c r="BH4" s="14" t="s">
        <v>16</v>
      </c>
      <c r="BI4" s="14">
        <v>4</v>
      </c>
      <c r="BJ4" s="14">
        <v>4</v>
      </c>
      <c r="BK4" s="14">
        <v>100</v>
      </c>
      <c r="BL4" s="14">
        <v>1</v>
      </c>
      <c r="BM4" s="14">
        <v>3</v>
      </c>
      <c r="BN4" s="14">
        <v>33.299999999999997</v>
      </c>
      <c r="BO4" s="14">
        <v>7</v>
      </c>
      <c r="BP4" s="14"/>
      <c r="BQ4" s="14"/>
      <c r="BR4" s="14"/>
    </row>
    <row r="5" spans="1:70" ht="30">
      <c r="A5" s="2" t="s">
        <v>5</v>
      </c>
      <c r="B5" s="25" t="s">
        <v>246</v>
      </c>
      <c r="C5" s="2" t="e">
        <f t="shared" si="0"/>
        <v>#N/A</v>
      </c>
      <c r="D5" s="2" t="e">
        <f t="shared" si="1"/>
        <v>#N/A</v>
      </c>
      <c r="E5" s="2" t="e">
        <f t="shared" si="2"/>
        <v>#N/A</v>
      </c>
      <c r="F5" s="2" t="e">
        <f t="shared" si="3"/>
        <v>#N/A</v>
      </c>
      <c r="G5" s="2" t="e">
        <f t="shared" si="4"/>
        <v>#N/A</v>
      </c>
      <c r="H5" s="2" t="e">
        <f t="shared" si="5"/>
        <v>#N/A</v>
      </c>
      <c r="I5" s="2" t="e">
        <f t="shared" si="6"/>
        <v>#N/A</v>
      </c>
      <c r="J5" s="2" t="e">
        <f t="shared" si="7"/>
        <v>#N/A</v>
      </c>
      <c r="K5" s="2" t="e">
        <f t="shared" si="8"/>
        <v>#N/A</v>
      </c>
      <c r="L5" s="2" t="e">
        <f t="shared" si="9"/>
        <v>#N/A</v>
      </c>
      <c r="M5" s="2" t="e">
        <f t="shared" si="10"/>
        <v>#N/A</v>
      </c>
      <c r="O5" s="25"/>
      <c r="P5" s="2"/>
      <c r="Q5" s="2"/>
      <c r="R5" s="2"/>
      <c r="S5" s="2"/>
      <c r="T5" s="2"/>
      <c r="U5" s="2"/>
      <c r="V5" s="2"/>
      <c r="W5" s="2"/>
      <c r="X5" s="2"/>
      <c r="Y5" s="2"/>
      <c r="AA5" s="26" t="s">
        <v>255</v>
      </c>
      <c r="AB5" s="14" t="s">
        <v>16</v>
      </c>
      <c r="AC5" s="14">
        <v>16</v>
      </c>
      <c r="AD5" s="14">
        <v>88</v>
      </c>
      <c r="AE5" s="14">
        <v>5.5</v>
      </c>
      <c r="AF5" s="14">
        <v>0</v>
      </c>
      <c r="AG5" s="14">
        <v>3</v>
      </c>
      <c r="AH5" s="14">
        <v>35</v>
      </c>
      <c r="AI5" s="14">
        <v>11.7</v>
      </c>
      <c r="AJ5" s="14">
        <v>0</v>
      </c>
      <c r="AK5" s="14">
        <v>19</v>
      </c>
      <c r="AL5" s="14">
        <v>123</v>
      </c>
      <c r="AM5" s="14">
        <v>6.5</v>
      </c>
      <c r="AN5" s="14">
        <v>0</v>
      </c>
      <c r="AP5" s="26" t="s">
        <v>295</v>
      </c>
      <c r="AQ5" s="14" t="s">
        <v>16</v>
      </c>
      <c r="AR5" s="14">
        <v>6</v>
      </c>
      <c r="AS5" s="14">
        <v>2</v>
      </c>
      <c r="AT5" s="14">
        <v>8</v>
      </c>
      <c r="AU5" s="14">
        <v>0</v>
      </c>
      <c r="AV5" s="14">
        <v>0</v>
      </c>
      <c r="AW5" s="14">
        <v>1</v>
      </c>
      <c r="AX5" s="14">
        <v>11</v>
      </c>
      <c r="AY5" s="14">
        <v>11</v>
      </c>
      <c r="AZ5" s="14">
        <v>0</v>
      </c>
      <c r="BA5" s="14">
        <v>1</v>
      </c>
      <c r="BB5" s="14"/>
      <c r="BC5" s="14"/>
      <c r="BD5" s="14"/>
      <c r="BE5" s="14"/>
      <c r="BG5" s="26" t="s">
        <v>324</v>
      </c>
      <c r="BH5" s="14" t="s">
        <v>16</v>
      </c>
      <c r="BI5" s="14"/>
      <c r="BJ5" s="14"/>
      <c r="BK5" s="14"/>
      <c r="BL5" s="14"/>
      <c r="BM5" s="14"/>
      <c r="BN5" s="14"/>
      <c r="BO5" s="14"/>
      <c r="BP5" s="14">
        <v>3</v>
      </c>
      <c r="BQ5" s="14">
        <v>140</v>
      </c>
      <c r="BR5" s="14">
        <v>46.7</v>
      </c>
    </row>
    <row r="6" spans="1:70" ht="30">
      <c r="A6" s="2" t="s">
        <v>5</v>
      </c>
      <c r="B6" s="25" t="s">
        <v>247</v>
      </c>
      <c r="C6" s="2" t="e">
        <f t="shared" si="0"/>
        <v>#N/A</v>
      </c>
      <c r="D6" s="2" t="e">
        <f t="shared" si="1"/>
        <v>#N/A</v>
      </c>
      <c r="E6" s="2" t="e">
        <f t="shared" si="2"/>
        <v>#N/A</v>
      </c>
      <c r="F6" s="2" t="e">
        <f t="shared" si="3"/>
        <v>#N/A</v>
      </c>
      <c r="G6" s="2" t="e">
        <f t="shared" si="4"/>
        <v>#N/A</v>
      </c>
      <c r="H6" s="2" t="e">
        <f t="shared" si="5"/>
        <v>#N/A</v>
      </c>
      <c r="I6" s="2" t="e">
        <f t="shared" si="6"/>
        <v>#N/A</v>
      </c>
      <c r="J6" s="2" t="e">
        <f t="shared" si="7"/>
        <v>#N/A</v>
      </c>
      <c r="K6" s="2" t="e">
        <f t="shared" si="8"/>
        <v>#N/A</v>
      </c>
      <c r="L6" s="2" t="e">
        <f t="shared" si="9"/>
        <v>#N/A</v>
      </c>
      <c r="M6" s="2" t="e">
        <f t="shared" si="10"/>
        <v>#N/A</v>
      </c>
      <c r="O6" s="25"/>
      <c r="P6" s="2"/>
      <c r="Q6" s="2"/>
      <c r="R6" s="2"/>
      <c r="S6" s="2"/>
      <c r="T6" s="2"/>
      <c r="U6" s="2"/>
      <c r="V6" s="2"/>
      <c r="W6" s="2"/>
      <c r="X6" s="2"/>
      <c r="Y6" s="2"/>
      <c r="AA6" s="26" t="s">
        <v>0</v>
      </c>
      <c r="AB6" s="14" t="s">
        <v>16</v>
      </c>
      <c r="AC6" s="14">
        <v>5</v>
      </c>
      <c r="AD6" s="14">
        <v>-14</v>
      </c>
      <c r="AE6" s="14">
        <v>-2.8</v>
      </c>
      <c r="AF6" s="14">
        <v>0</v>
      </c>
      <c r="AG6" s="14"/>
      <c r="AH6" s="14"/>
      <c r="AI6" s="14"/>
      <c r="AJ6" s="14"/>
      <c r="AK6" s="14">
        <v>5</v>
      </c>
      <c r="AL6" s="14">
        <v>-14</v>
      </c>
      <c r="AM6" s="14">
        <v>-2.8</v>
      </c>
      <c r="AN6" s="14">
        <v>0</v>
      </c>
      <c r="AP6" s="26" t="s">
        <v>296</v>
      </c>
      <c r="AQ6" s="14" t="s">
        <v>16</v>
      </c>
      <c r="AR6" s="14">
        <v>3</v>
      </c>
      <c r="AS6" s="14">
        <v>5</v>
      </c>
      <c r="AT6" s="14">
        <v>8</v>
      </c>
      <c r="AU6" s="14">
        <v>0</v>
      </c>
      <c r="AV6" s="14">
        <v>0</v>
      </c>
      <c r="AW6" s="14">
        <v>1</v>
      </c>
      <c r="AX6" s="14">
        <v>24</v>
      </c>
      <c r="AY6" s="14">
        <v>24</v>
      </c>
      <c r="AZ6" s="14">
        <v>0</v>
      </c>
      <c r="BA6" s="14">
        <v>3</v>
      </c>
      <c r="BB6" s="14"/>
      <c r="BC6" s="14"/>
      <c r="BD6" s="14"/>
      <c r="BE6" s="14"/>
      <c r="BG6" s="25"/>
      <c r="BH6" s="2"/>
      <c r="BI6" s="14"/>
      <c r="BJ6" s="14"/>
      <c r="BK6" s="14"/>
      <c r="BL6" s="14"/>
      <c r="BM6" s="14"/>
      <c r="BN6" s="14"/>
      <c r="BO6" s="14"/>
      <c r="BP6" s="2"/>
      <c r="BQ6" s="2"/>
      <c r="BR6" s="2"/>
    </row>
    <row r="7" spans="1:70" ht="30">
      <c r="A7" s="2" t="s">
        <v>5</v>
      </c>
      <c r="B7" s="25" t="s">
        <v>248</v>
      </c>
      <c r="C7" s="2" t="e">
        <f t="shared" si="0"/>
        <v>#N/A</v>
      </c>
      <c r="D7" s="2" t="e">
        <f t="shared" si="1"/>
        <v>#N/A</v>
      </c>
      <c r="E7" s="2" t="e">
        <f t="shared" si="2"/>
        <v>#N/A</v>
      </c>
      <c r="F7" s="2" t="e">
        <f t="shared" si="3"/>
        <v>#N/A</v>
      </c>
      <c r="G7" s="2" t="e">
        <f t="shared" si="4"/>
        <v>#N/A</v>
      </c>
      <c r="H7" s="2" t="e">
        <f t="shared" si="5"/>
        <v>#N/A</v>
      </c>
      <c r="I7" s="2" t="e">
        <f t="shared" si="6"/>
        <v>#N/A</v>
      </c>
      <c r="J7" s="2" t="e">
        <f t="shared" si="7"/>
        <v>#N/A</v>
      </c>
      <c r="K7" s="2" t="e">
        <f t="shared" si="8"/>
        <v>#N/A</v>
      </c>
      <c r="L7" s="2" t="e">
        <f t="shared" si="9"/>
        <v>#N/A</v>
      </c>
      <c r="M7" s="2" t="e">
        <f t="shared" si="10"/>
        <v>#N/A</v>
      </c>
      <c r="AA7" s="26" t="s">
        <v>263</v>
      </c>
      <c r="AB7" s="14" t="s">
        <v>16</v>
      </c>
      <c r="AC7" s="14">
        <v>1</v>
      </c>
      <c r="AD7" s="14">
        <v>21</v>
      </c>
      <c r="AE7" s="14">
        <v>21</v>
      </c>
      <c r="AF7" s="14">
        <v>0</v>
      </c>
      <c r="AG7" s="14">
        <v>1</v>
      </c>
      <c r="AH7" s="14">
        <v>50</v>
      </c>
      <c r="AI7" s="14">
        <v>50</v>
      </c>
      <c r="AJ7" s="14">
        <v>1</v>
      </c>
      <c r="AK7" s="14">
        <v>2</v>
      </c>
      <c r="AL7" s="14">
        <v>71</v>
      </c>
      <c r="AM7" s="14">
        <v>35.5</v>
      </c>
      <c r="AN7" s="14">
        <v>1</v>
      </c>
      <c r="AP7" s="26" t="s">
        <v>293</v>
      </c>
      <c r="AQ7" s="14" t="s">
        <v>16</v>
      </c>
      <c r="AR7" s="14">
        <v>3</v>
      </c>
      <c r="AS7" s="14">
        <v>4</v>
      </c>
      <c r="AT7" s="14">
        <v>7</v>
      </c>
      <c r="AU7" s="14">
        <v>0</v>
      </c>
      <c r="AV7" s="14">
        <v>0</v>
      </c>
      <c r="AW7" s="14"/>
      <c r="AX7" s="14"/>
      <c r="AY7" s="14"/>
      <c r="AZ7" s="14"/>
      <c r="BA7" s="14"/>
      <c r="BB7" s="14"/>
      <c r="BC7" s="14"/>
      <c r="BD7" s="14"/>
      <c r="BE7" s="14"/>
    </row>
    <row r="8" spans="1:70" ht="30">
      <c r="A8" s="2" t="s">
        <v>5</v>
      </c>
      <c r="B8" s="25" t="s">
        <v>249</v>
      </c>
      <c r="C8" s="2" t="e">
        <f t="shared" si="0"/>
        <v>#N/A</v>
      </c>
      <c r="D8" s="2" t="e">
        <f t="shared" si="1"/>
        <v>#N/A</v>
      </c>
      <c r="E8" s="2" t="e">
        <f t="shared" si="2"/>
        <v>#N/A</v>
      </c>
      <c r="F8" s="2" t="e">
        <f t="shared" si="3"/>
        <v>#N/A</v>
      </c>
      <c r="G8" s="2" t="e">
        <f t="shared" si="4"/>
        <v>#N/A</v>
      </c>
      <c r="H8" s="2" t="e">
        <f t="shared" si="5"/>
        <v>#N/A</v>
      </c>
      <c r="I8" s="2" t="e">
        <f t="shared" si="6"/>
        <v>#N/A</v>
      </c>
      <c r="J8" s="2" t="e">
        <f t="shared" si="7"/>
        <v>#N/A</v>
      </c>
      <c r="K8" s="2" t="e">
        <f t="shared" si="8"/>
        <v>#N/A</v>
      </c>
      <c r="L8" s="2" t="e">
        <f t="shared" si="9"/>
        <v>#N/A</v>
      </c>
      <c r="M8" s="2" t="e">
        <f t="shared" si="10"/>
        <v>#N/A</v>
      </c>
      <c r="AA8" s="26" t="s">
        <v>264</v>
      </c>
      <c r="AB8" s="14" t="s">
        <v>16</v>
      </c>
      <c r="AC8" s="14"/>
      <c r="AD8" s="14"/>
      <c r="AE8" s="14"/>
      <c r="AF8" s="14"/>
      <c r="AG8" s="14">
        <v>4</v>
      </c>
      <c r="AH8" s="14">
        <v>76</v>
      </c>
      <c r="AI8" s="14">
        <v>19</v>
      </c>
      <c r="AJ8" s="14">
        <v>0</v>
      </c>
      <c r="AK8" s="14">
        <v>4</v>
      </c>
      <c r="AL8" s="14">
        <v>76</v>
      </c>
      <c r="AM8" s="14">
        <v>19</v>
      </c>
      <c r="AN8" s="14">
        <v>0</v>
      </c>
      <c r="AP8" s="26" t="s">
        <v>300</v>
      </c>
      <c r="AQ8" s="14" t="s">
        <v>16</v>
      </c>
      <c r="AR8" s="14">
        <v>0</v>
      </c>
      <c r="AS8" s="14">
        <v>5</v>
      </c>
      <c r="AT8" s="14">
        <v>5</v>
      </c>
      <c r="AU8" s="14">
        <v>0</v>
      </c>
      <c r="AV8" s="14">
        <v>0</v>
      </c>
      <c r="AW8" s="14"/>
      <c r="AX8" s="14"/>
      <c r="AY8" s="14"/>
      <c r="AZ8" s="14"/>
      <c r="BA8" s="14"/>
      <c r="BB8" s="14"/>
      <c r="BC8" s="14"/>
      <c r="BD8" s="14"/>
      <c r="BE8" s="14"/>
    </row>
    <row r="9" spans="1:70" ht="30">
      <c r="A9" s="2"/>
      <c r="B9" s="25"/>
      <c r="P9" s="25"/>
      <c r="Q9" s="2"/>
      <c r="R9" s="2"/>
      <c r="S9" s="2"/>
      <c r="T9" s="2"/>
      <c r="U9" s="2"/>
      <c r="V9" s="2"/>
      <c r="W9" s="2"/>
      <c r="X9" s="2"/>
      <c r="AA9" s="26" t="s">
        <v>2</v>
      </c>
      <c r="AB9" s="14" t="s">
        <v>16</v>
      </c>
      <c r="AC9" s="14"/>
      <c r="AD9" s="14"/>
      <c r="AE9" s="14"/>
      <c r="AF9" s="14"/>
      <c r="AG9" s="14">
        <v>2</v>
      </c>
      <c r="AH9" s="14">
        <v>21</v>
      </c>
      <c r="AI9" s="14">
        <v>10.5</v>
      </c>
      <c r="AJ9" s="14">
        <v>0</v>
      </c>
      <c r="AK9" s="14">
        <v>2</v>
      </c>
      <c r="AL9" s="14">
        <v>21</v>
      </c>
      <c r="AM9" s="14">
        <v>10.5</v>
      </c>
      <c r="AN9" s="14">
        <v>0</v>
      </c>
      <c r="AP9" s="26" t="s">
        <v>294</v>
      </c>
      <c r="AQ9" s="14" t="s">
        <v>16</v>
      </c>
      <c r="AR9" s="14">
        <v>1</v>
      </c>
      <c r="AS9" s="14">
        <v>3</v>
      </c>
      <c r="AT9" s="14">
        <v>4</v>
      </c>
      <c r="AU9" s="14">
        <v>1</v>
      </c>
      <c r="AV9" s="14">
        <v>0</v>
      </c>
      <c r="AW9" s="14"/>
      <c r="AX9" s="14"/>
      <c r="AY9" s="14"/>
      <c r="AZ9" s="14"/>
      <c r="BA9" s="14"/>
      <c r="BB9" s="14"/>
      <c r="BC9" s="14"/>
      <c r="BD9" s="14"/>
      <c r="BE9" s="14"/>
    </row>
    <row r="10" spans="1:70" ht="31.5">
      <c r="A10" s="21" t="s">
        <v>250</v>
      </c>
      <c r="B10" s="62"/>
      <c r="P10" s="59"/>
      <c r="Q10" s="2"/>
      <c r="R10" s="2"/>
      <c r="S10" s="2"/>
      <c r="T10" s="2"/>
      <c r="U10" s="2"/>
      <c r="V10" s="2"/>
      <c r="W10" s="2"/>
      <c r="X10" s="2"/>
      <c r="AA10" s="61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P10" s="61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</row>
    <row r="11" spans="1:70" ht="30">
      <c r="A11" s="13" t="s">
        <v>4</v>
      </c>
      <c r="B11" s="62" t="s">
        <v>6</v>
      </c>
      <c r="C11" t="s">
        <v>266</v>
      </c>
      <c r="D11" t="s">
        <v>11</v>
      </c>
      <c r="E11" t="s">
        <v>260</v>
      </c>
      <c r="F11" t="s">
        <v>3</v>
      </c>
      <c r="G11" t="s">
        <v>277</v>
      </c>
      <c r="H11" t="s">
        <v>279</v>
      </c>
      <c r="I11" t="s">
        <v>278</v>
      </c>
      <c r="O11" s="16"/>
      <c r="P11" s="25"/>
      <c r="Q11" s="2"/>
      <c r="R11" s="2"/>
      <c r="S11" s="2"/>
      <c r="T11" s="2"/>
      <c r="U11" s="2"/>
      <c r="V11" s="2"/>
      <c r="W11" s="2"/>
      <c r="X11" s="2"/>
      <c r="AA11" s="25"/>
      <c r="AB11" s="2"/>
      <c r="AC11" s="14"/>
      <c r="AD11" s="14"/>
      <c r="AE11" s="14"/>
      <c r="AF11" s="14"/>
      <c r="AG11" s="2"/>
      <c r="AH11" s="2"/>
      <c r="AI11" s="2"/>
      <c r="AJ11" s="2"/>
      <c r="AK11" s="2"/>
      <c r="AL11" s="2"/>
      <c r="AM11" s="2"/>
      <c r="AN11" s="2"/>
      <c r="AP11" s="26" t="s">
        <v>308</v>
      </c>
      <c r="AQ11" s="14" t="s">
        <v>16</v>
      </c>
      <c r="AR11" s="14">
        <v>2</v>
      </c>
      <c r="AS11" s="14">
        <v>1</v>
      </c>
      <c r="AT11" s="14">
        <v>3</v>
      </c>
      <c r="AU11" s="14">
        <v>0</v>
      </c>
      <c r="AV11" s="14">
        <v>0</v>
      </c>
      <c r="AW11" s="14">
        <v>2</v>
      </c>
      <c r="AX11" s="14">
        <v>0</v>
      </c>
      <c r="AY11" s="14">
        <v>0</v>
      </c>
      <c r="AZ11" s="14">
        <v>0</v>
      </c>
      <c r="BA11" s="14">
        <v>2</v>
      </c>
      <c r="BB11" s="14"/>
      <c r="BC11" s="14"/>
      <c r="BD11" s="14"/>
      <c r="BE11" s="14"/>
    </row>
    <row r="12" spans="1:70" ht="30">
      <c r="A12" s="2" t="s">
        <v>25</v>
      </c>
      <c r="B12" s="62" t="s">
        <v>251</v>
      </c>
      <c r="C12">
        <f t="shared" ref="C12:C19" si="11">VLOOKUP(B12,$AA$4:$AN$36,3,FALSE)</f>
        <v>24</v>
      </c>
      <c r="D12">
        <f t="shared" ref="D12:D18" si="12">VLOOKUP(B12,$AA$4:$AN$36,4,FALSE)</f>
        <v>91</v>
      </c>
      <c r="E12">
        <f t="shared" ref="E12:E18" si="13">VLOOKUP(B12,$AA$4:$AN$36,5,FALSE)</f>
        <v>3.8</v>
      </c>
      <c r="F12">
        <f t="shared" ref="F12:F18" si="14">VLOOKUP(B12,$AA$4:$AN$36,6,FALSE)</f>
        <v>3</v>
      </c>
      <c r="G12">
        <f t="shared" ref="G12:G18" si="15">VLOOKUP(B12,$AA$4:$AN$36,7,FALSE)</f>
        <v>2</v>
      </c>
      <c r="H12">
        <f t="shared" ref="H12:H18" si="16">VLOOKUP(B12,$AA$4:$AN$36,8,FALSE)</f>
        <v>17</v>
      </c>
      <c r="I12">
        <f t="shared" ref="I12:I18" si="17">VLOOKUP(B12,$AA$4:$AN$36,10,FALSE)</f>
        <v>0</v>
      </c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P12" s="26" t="s">
        <v>297</v>
      </c>
      <c r="AQ12" s="14" t="s">
        <v>16</v>
      </c>
      <c r="AR12" s="14">
        <v>1</v>
      </c>
      <c r="AS12" s="14">
        <v>2</v>
      </c>
      <c r="AT12" s="14">
        <v>3</v>
      </c>
      <c r="AU12" s="14">
        <v>0</v>
      </c>
      <c r="AV12" s="14">
        <v>0</v>
      </c>
      <c r="AW12" s="14"/>
      <c r="AX12" s="14"/>
      <c r="AY12" s="14"/>
      <c r="AZ12" s="14"/>
      <c r="BA12" s="14"/>
      <c r="BB12" s="14"/>
      <c r="BC12" s="14"/>
      <c r="BD12" s="14"/>
      <c r="BE12" s="14"/>
    </row>
    <row r="13" spans="1:70" ht="30">
      <c r="A13" s="2" t="s">
        <v>25</v>
      </c>
      <c r="B13" s="62" t="s">
        <v>252</v>
      </c>
      <c r="C13" t="e">
        <f t="shared" si="11"/>
        <v>#N/A</v>
      </c>
      <c r="D13" t="e">
        <f t="shared" si="12"/>
        <v>#N/A</v>
      </c>
      <c r="E13" t="e">
        <f t="shared" si="13"/>
        <v>#N/A</v>
      </c>
      <c r="F13" t="e">
        <f t="shared" si="14"/>
        <v>#N/A</v>
      </c>
      <c r="G13" t="e">
        <f t="shared" si="15"/>
        <v>#N/A</v>
      </c>
      <c r="H13" t="e">
        <f t="shared" si="16"/>
        <v>#N/A</v>
      </c>
      <c r="I13" t="e">
        <f t="shared" si="17"/>
        <v>#N/A</v>
      </c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P13" s="26" t="s">
        <v>342</v>
      </c>
      <c r="AQ13" s="14" t="s">
        <v>16</v>
      </c>
      <c r="AR13" s="14">
        <v>1</v>
      </c>
      <c r="AS13" s="14">
        <v>2</v>
      </c>
      <c r="AT13" s="14">
        <v>3</v>
      </c>
      <c r="AU13" s="14">
        <v>0</v>
      </c>
      <c r="AV13" s="14">
        <v>0</v>
      </c>
      <c r="AW13" s="14"/>
      <c r="AX13" s="14"/>
      <c r="AY13" s="14"/>
      <c r="AZ13" s="14"/>
      <c r="BA13" s="14"/>
      <c r="BB13" s="14"/>
      <c r="BC13" s="14"/>
      <c r="BD13" s="14"/>
      <c r="BE13" s="14"/>
    </row>
    <row r="14" spans="1:70" ht="30">
      <c r="A14" s="2" t="s">
        <v>25</v>
      </c>
      <c r="B14" s="62" t="s">
        <v>253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2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P14" s="26" t="s">
        <v>301</v>
      </c>
      <c r="AQ14" s="14" t="s">
        <v>16</v>
      </c>
      <c r="AR14" s="14">
        <v>0</v>
      </c>
      <c r="AS14" s="14">
        <v>3</v>
      </c>
      <c r="AT14" s="14">
        <v>3</v>
      </c>
      <c r="AU14" s="14">
        <v>0.5</v>
      </c>
      <c r="AV14" s="14">
        <v>0</v>
      </c>
      <c r="AW14" s="14"/>
      <c r="AX14" s="14"/>
      <c r="AY14" s="14"/>
      <c r="AZ14" s="14"/>
      <c r="BA14" s="14"/>
      <c r="BB14" s="14"/>
      <c r="BC14" s="14"/>
      <c r="BD14" s="14"/>
      <c r="BE14" s="14"/>
    </row>
    <row r="15" spans="1:70" ht="30">
      <c r="A15" s="2" t="s">
        <v>25</v>
      </c>
      <c r="B15" s="62" t="s">
        <v>254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2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P15" s="26" t="s">
        <v>304</v>
      </c>
      <c r="AQ15" s="14" t="s">
        <v>16</v>
      </c>
      <c r="AR15" s="14">
        <v>1</v>
      </c>
      <c r="AS15" s="14">
        <v>1</v>
      </c>
      <c r="AT15" s="14">
        <v>2</v>
      </c>
      <c r="AU15" s="14">
        <v>1</v>
      </c>
      <c r="AV15" s="14">
        <v>1</v>
      </c>
      <c r="AW15" s="14"/>
      <c r="AX15" s="14"/>
      <c r="AY15" s="14"/>
      <c r="AZ15" s="14"/>
      <c r="BA15" s="14"/>
      <c r="BB15" s="14"/>
      <c r="BC15" s="14"/>
      <c r="BD15" s="14"/>
      <c r="BE15" s="14">
        <v>1</v>
      </c>
    </row>
    <row r="16" spans="1:70" ht="30">
      <c r="A16" s="2" t="s">
        <v>25</v>
      </c>
      <c r="B16" s="62" t="s">
        <v>255</v>
      </c>
      <c r="C16">
        <f t="shared" si="11"/>
        <v>16</v>
      </c>
      <c r="D16">
        <f t="shared" si="12"/>
        <v>88</v>
      </c>
      <c r="E16">
        <f t="shared" si="13"/>
        <v>5.5</v>
      </c>
      <c r="F16">
        <f t="shared" si="14"/>
        <v>0</v>
      </c>
      <c r="G16">
        <f t="shared" si="15"/>
        <v>3</v>
      </c>
      <c r="H16">
        <f t="shared" si="16"/>
        <v>35</v>
      </c>
      <c r="I16">
        <f t="shared" si="17"/>
        <v>0</v>
      </c>
      <c r="O16" s="25"/>
      <c r="P16" s="2"/>
      <c r="Q16" s="2"/>
      <c r="R16" s="2"/>
      <c r="S16" s="2"/>
      <c r="T16" s="2"/>
      <c r="U16" s="14"/>
      <c r="V16" s="14"/>
      <c r="W16" s="14"/>
      <c r="X16" s="14"/>
      <c r="Y16" s="2"/>
      <c r="Z16" s="2"/>
      <c r="AA16" s="2"/>
      <c r="AB16" s="2"/>
      <c r="AP16" s="26" t="s">
        <v>303</v>
      </c>
      <c r="AQ16" s="14" t="s">
        <v>16</v>
      </c>
      <c r="AR16" s="14">
        <v>0</v>
      </c>
      <c r="AS16" s="14">
        <v>2</v>
      </c>
      <c r="AT16" s="14">
        <v>2</v>
      </c>
      <c r="AU16" s="14">
        <v>0</v>
      </c>
      <c r="AV16" s="14">
        <v>0</v>
      </c>
      <c r="AW16" s="14"/>
      <c r="AX16" s="14"/>
      <c r="AY16" s="14"/>
      <c r="AZ16" s="14"/>
      <c r="BA16" s="14"/>
      <c r="BB16" s="14"/>
      <c r="BC16" s="14"/>
      <c r="BD16" s="14"/>
      <c r="BE16" s="14"/>
    </row>
    <row r="17" spans="1:57" ht="30">
      <c r="A17" s="2" t="s">
        <v>25</v>
      </c>
      <c r="B17" s="62" t="s">
        <v>256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2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P17" s="26" t="s">
        <v>267</v>
      </c>
      <c r="AQ17" s="14" t="s">
        <v>16</v>
      </c>
      <c r="AR17" s="14">
        <v>0</v>
      </c>
      <c r="AS17" s="14">
        <v>2</v>
      </c>
      <c r="AT17" s="14">
        <v>2</v>
      </c>
      <c r="AU17" s="14">
        <v>0</v>
      </c>
      <c r="AV17" s="14">
        <v>0</v>
      </c>
      <c r="AW17" s="14"/>
      <c r="AX17" s="14"/>
      <c r="AY17" s="14"/>
      <c r="AZ17" s="14"/>
      <c r="BA17" s="14"/>
      <c r="BB17" s="14"/>
      <c r="BC17" s="14"/>
      <c r="BD17" s="14"/>
      <c r="BE17" s="14"/>
    </row>
    <row r="18" spans="1:57" ht="30">
      <c r="A18" s="2" t="s">
        <v>25</v>
      </c>
      <c r="B18" s="62" t="s">
        <v>257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25"/>
      <c r="P18" s="2"/>
      <c r="Q18" s="2"/>
      <c r="R18" s="2"/>
      <c r="S18" s="2"/>
      <c r="T18" s="2"/>
      <c r="U18" s="14"/>
      <c r="V18" s="14"/>
      <c r="W18" s="14"/>
      <c r="X18" s="14"/>
      <c r="Y18" s="2"/>
      <c r="Z18" s="2"/>
      <c r="AA18" s="2"/>
      <c r="AB18" s="2"/>
      <c r="AP18" s="26" t="s">
        <v>307</v>
      </c>
      <c r="AQ18" s="14" t="s">
        <v>16</v>
      </c>
      <c r="AR18" s="14">
        <v>0</v>
      </c>
      <c r="AS18" s="14">
        <v>2</v>
      </c>
      <c r="AT18" s="14">
        <v>2</v>
      </c>
      <c r="AU18" s="14">
        <v>0</v>
      </c>
      <c r="AV18" s="14">
        <v>0</v>
      </c>
      <c r="AW18" s="14"/>
      <c r="AX18" s="14"/>
      <c r="AY18" s="14"/>
      <c r="AZ18" s="14"/>
      <c r="BA18" s="14"/>
      <c r="BB18" s="14"/>
      <c r="BC18" s="14"/>
      <c r="BD18" s="14"/>
      <c r="BE18" s="14"/>
    </row>
    <row r="19" spans="1:57" ht="30">
      <c r="A19" s="2"/>
      <c r="B19" s="25"/>
      <c r="O19" s="25"/>
      <c r="P19" s="2"/>
      <c r="Q19" s="14"/>
      <c r="R19" s="14"/>
      <c r="S19" s="14"/>
      <c r="T19" s="14"/>
      <c r="U19" s="2"/>
      <c r="V19" s="2"/>
      <c r="W19" s="2"/>
      <c r="X19" s="2"/>
      <c r="Y19" s="2"/>
      <c r="Z19" s="2"/>
      <c r="AA19" s="2"/>
      <c r="AB19" s="2"/>
      <c r="AP19" s="26" t="s">
        <v>310</v>
      </c>
      <c r="AQ19" s="14" t="s">
        <v>16</v>
      </c>
      <c r="AR19" s="14">
        <v>0</v>
      </c>
      <c r="AS19" s="14">
        <v>2</v>
      </c>
      <c r="AT19" s="14">
        <v>2</v>
      </c>
      <c r="AU19" s="14">
        <v>0</v>
      </c>
      <c r="AV19" s="14">
        <v>0</v>
      </c>
      <c r="AW19" s="14"/>
      <c r="AX19" s="14"/>
      <c r="AY19" s="14"/>
      <c r="AZ19" s="14"/>
      <c r="BA19" s="14"/>
      <c r="BB19" s="14"/>
      <c r="BC19" s="14"/>
      <c r="BD19" s="14"/>
      <c r="BE19" s="14"/>
    </row>
    <row r="20" spans="1:57" ht="30">
      <c r="A20" s="2"/>
      <c r="B20" s="25"/>
      <c r="O20" s="25"/>
      <c r="P20" s="2"/>
      <c r="Q20" s="14"/>
      <c r="R20" s="14"/>
      <c r="S20" s="14"/>
      <c r="T20" s="14"/>
      <c r="U20" s="2"/>
      <c r="V20" s="2"/>
      <c r="W20" s="2"/>
      <c r="X20" s="2"/>
      <c r="Y20" s="2"/>
      <c r="Z20" s="2"/>
      <c r="AA20" s="2"/>
      <c r="AB20" s="2"/>
      <c r="AP20" s="26" t="s">
        <v>2</v>
      </c>
      <c r="AQ20" s="14" t="s">
        <v>16</v>
      </c>
      <c r="AR20" s="14">
        <v>1</v>
      </c>
      <c r="AS20" s="14">
        <v>1</v>
      </c>
      <c r="AT20" s="14">
        <v>2</v>
      </c>
      <c r="AU20" s="14">
        <v>0</v>
      </c>
      <c r="AV20" s="14">
        <v>0</v>
      </c>
      <c r="AW20" s="14"/>
      <c r="AX20" s="14"/>
      <c r="AY20" s="14"/>
      <c r="AZ20" s="14"/>
      <c r="BA20" s="14"/>
      <c r="BB20" s="14"/>
      <c r="BC20" s="14"/>
      <c r="BD20" s="14"/>
      <c r="BE20" s="14"/>
    </row>
    <row r="21" spans="1:57" ht="30">
      <c r="A21" s="2"/>
      <c r="B21" s="25"/>
      <c r="O21" s="25"/>
      <c r="P21" s="2"/>
      <c r="Q21" s="14"/>
      <c r="R21" s="14"/>
      <c r="S21" s="14"/>
      <c r="T21" s="14"/>
      <c r="U21" s="2"/>
      <c r="V21" s="2"/>
      <c r="W21" s="2"/>
      <c r="X21" s="2"/>
      <c r="Y21" s="2"/>
      <c r="Z21" s="2"/>
      <c r="AA21" s="2"/>
      <c r="AB21" s="2"/>
      <c r="AP21" s="26" t="s">
        <v>302</v>
      </c>
      <c r="AQ21" s="14" t="s">
        <v>16</v>
      </c>
      <c r="AR21" s="14">
        <v>0</v>
      </c>
      <c r="AS21" s="14">
        <v>2</v>
      </c>
      <c r="AT21" s="14">
        <v>2</v>
      </c>
      <c r="AU21" s="14">
        <v>0</v>
      </c>
      <c r="AV21" s="14">
        <v>0</v>
      </c>
      <c r="AW21" s="14"/>
      <c r="AX21" s="14"/>
      <c r="AY21" s="14"/>
      <c r="AZ21" s="14"/>
      <c r="BA21" s="14"/>
      <c r="BB21" s="14"/>
      <c r="BC21" s="14"/>
      <c r="BD21" s="14"/>
      <c r="BE21" s="14"/>
    </row>
    <row r="22" spans="1:57" ht="30">
      <c r="A22" s="20" t="s">
        <v>258</v>
      </c>
      <c r="B22" s="25"/>
      <c r="AP22" s="26" t="s">
        <v>323</v>
      </c>
      <c r="AQ22" s="14" t="s">
        <v>16</v>
      </c>
      <c r="AR22" s="14">
        <v>0</v>
      </c>
      <c r="AS22" s="14">
        <v>1</v>
      </c>
      <c r="AT22" s="14">
        <v>1</v>
      </c>
      <c r="AU22" s="14">
        <v>0</v>
      </c>
      <c r="AV22" s="14">
        <v>0</v>
      </c>
      <c r="AW22" s="14"/>
      <c r="AX22" s="14"/>
      <c r="AY22" s="14"/>
      <c r="AZ22" s="14"/>
      <c r="BA22" s="14"/>
      <c r="BB22" s="14"/>
      <c r="BC22" s="14"/>
      <c r="BD22" s="14"/>
      <c r="BE22" s="14"/>
    </row>
    <row r="23" spans="1:57" ht="30">
      <c r="A23" s="2" t="s">
        <v>4</v>
      </c>
      <c r="B23" s="25" t="s">
        <v>6</v>
      </c>
      <c r="C23" t="s">
        <v>277</v>
      </c>
      <c r="D23" t="s">
        <v>11</v>
      </c>
      <c r="E23" t="s">
        <v>260</v>
      </c>
      <c r="F23" t="s">
        <v>3</v>
      </c>
      <c r="AP23" s="26" t="s">
        <v>309</v>
      </c>
      <c r="AQ23" s="14" t="s">
        <v>16</v>
      </c>
      <c r="AR23" s="14">
        <v>1</v>
      </c>
      <c r="AS23" s="14">
        <v>0</v>
      </c>
      <c r="AT23" s="14">
        <v>1</v>
      </c>
      <c r="AU23" s="14">
        <v>0</v>
      </c>
      <c r="AV23" s="14">
        <v>0</v>
      </c>
      <c r="AW23" s="14"/>
      <c r="AX23" s="14"/>
      <c r="AY23" s="14"/>
      <c r="AZ23" s="14"/>
      <c r="BA23" s="14"/>
      <c r="BB23" s="14"/>
      <c r="BC23" s="14"/>
      <c r="BD23" s="14"/>
      <c r="BE23" s="14"/>
    </row>
    <row r="24" spans="1:57" ht="30">
      <c r="A24" s="2" t="s">
        <v>27</v>
      </c>
      <c r="B24" s="25" t="s">
        <v>267</v>
      </c>
      <c r="C24" t="e">
        <f t="shared" ref="C24:C44" si="18">VLOOKUP(B24,$AA$4:$AN$36,7,FALSE)</f>
        <v>#N/A</v>
      </c>
      <c r="D24" t="e">
        <f t="shared" ref="D24:D44" si="19">VLOOKUP(B24,$AA$4:$AN$36,8,FALSE)</f>
        <v>#N/A</v>
      </c>
      <c r="E24" t="e">
        <f t="shared" ref="E24:E44" si="20">VLOOKUP(B24,$AA$4:$AN$36,9,FALSE)</f>
        <v>#N/A</v>
      </c>
      <c r="F24" t="e">
        <f t="shared" ref="F24:F44" si="21">VLOOKUP(B24,$AA$4:$AN$36,10,FALSE)</f>
        <v>#N/A</v>
      </c>
      <c r="AP24" s="26" t="s">
        <v>305</v>
      </c>
      <c r="AQ24" s="14" t="s">
        <v>16</v>
      </c>
      <c r="AR24" s="14">
        <v>1</v>
      </c>
      <c r="AS24" s="14">
        <v>0</v>
      </c>
      <c r="AT24" s="14">
        <v>1</v>
      </c>
      <c r="AU24" s="14">
        <v>0</v>
      </c>
      <c r="AV24" s="14">
        <v>0</v>
      </c>
      <c r="AW24" s="14"/>
      <c r="AX24" s="14"/>
      <c r="AY24" s="14"/>
      <c r="AZ24" s="14"/>
      <c r="BA24" s="14"/>
      <c r="BB24" s="14"/>
      <c r="BC24" s="14"/>
      <c r="BD24" s="14"/>
      <c r="BE24" s="14"/>
    </row>
    <row r="25" spans="1:57">
      <c r="A25" s="2" t="s">
        <v>27</v>
      </c>
      <c r="B25" s="25" t="s">
        <v>268</v>
      </c>
      <c r="C25" t="e">
        <f t="shared" si="18"/>
        <v>#N/A</v>
      </c>
      <c r="D25" t="e">
        <f t="shared" si="19"/>
        <v>#N/A</v>
      </c>
      <c r="E25" t="e">
        <f t="shared" si="20"/>
        <v>#N/A</v>
      </c>
      <c r="F25" t="e">
        <f t="shared" si="21"/>
        <v>#N/A</v>
      </c>
      <c r="AP25" s="26" t="s">
        <v>348</v>
      </c>
      <c r="AQ25" s="14" t="s">
        <v>16</v>
      </c>
      <c r="AR25" s="14">
        <v>1</v>
      </c>
      <c r="AS25" s="14">
        <v>0</v>
      </c>
      <c r="AT25" s="14">
        <v>1</v>
      </c>
      <c r="AU25" s="14">
        <v>0</v>
      </c>
      <c r="AV25" s="14">
        <v>0</v>
      </c>
      <c r="AW25" s="14"/>
      <c r="AX25" s="14"/>
      <c r="AY25" s="14"/>
      <c r="AZ25" s="14"/>
      <c r="BA25" s="14"/>
      <c r="BB25" s="14"/>
      <c r="BC25" s="14"/>
      <c r="BD25" s="14"/>
      <c r="BE25" s="14"/>
    </row>
    <row r="26" spans="1:57" ht="30">
      <c r="A26" s="2" t="s">
        <v>27</v>
      </c>
      <c r="B26" s="25" t="s">
        <v>269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26" t="s">
        <v>306</v>
      </c>
      <c r="AQ26" s="14" t="s">
        <v>16</v>
      </c>
      <c r="AR26" s="14">
        <v>0</v>
      </c>
      <c r="AS26" s="14">
        <v>1</v>
      </c>
      <c r="AT26" s="14">
        <v>1</v>
      </c>
      <c r="AU26" s="14">
        <v>0</v>
      </c>
      <c r="AV26" s="14">
        <v>0</v>
      </c>
      <c r="AW26" s="14"/>
      <c r="AX26" s="14"/>
      <c r="AY26" s="14"/>
      <c r="AZ26" s="14"/>
      <c r="BA26" s="14"/>
      <c r="BB26" s="14"/>
      <c r="BC26" s="14"/>
      <c r="BD26" s="14"/>
      <c r="BE26" s="14"/>
    </row>
    <row r="27" spans="1:57" ht="30">
      <c r="A27" s="2" t="s">
        <v>27</v>
      </c>
      <c r="B27" s="25" t="s">
        <v>270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  <c r="AP27" s="61" t="s">
        <v>333</v>
      </c>
      <c r="AQ27" s="14" t="s">
        <v>16</v>
      </c>
      <c r="AR27" s="14">
        <v>0</v>
      </c>
      <c r="AS27" s="14">
        <v>1</v>
      </c>
      <c r="AT27" s="14">
        <v>1</v>
      </c>
      <c r="AU27" s="14">
        <v>0</v>
      </c>
      <c r="AV27" s="14">
        <v>0</v>
      </c>
    </row>
    <row r="28" spans="1:57">
      <c r="A28" s="2" t="s">
        <v>27</v>
      </c>
      <c r="B28" s="25" t="s">
        <v>271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ht="25.5">
      <c r="A29" s="2" t="s">
        <v>27</v>
      </c>
      <c r="B29" s="25" t="s">
        <v>272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>
      <c r="A30" s="2" t="s">
        <v>27</v>
      </c>
      <c r="B30" s="25" t="s">
        <v>273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</row>
    <row r="31" spans="1:57">
      <c r="A31" s="2" t="s">
        <v>27</v>
      </c>
      <c r="B31" s="25" t="s">
        <v>263</v>
      </c>
      <c r="C31">
        <f t="shared" si="18"/>
        <v>1</v>
      </c>
      <c r="D31">
        <f t="shared" si="19"/>
        <v>50</v>
      </c>
      <c r="E31">
        <f t="shared" si="20"/>
        <v>50</v>
      </c>
      <c r="F31">
        <f t="shared" si="21"/>
        <v>1</v>
      </c>
    </row>
    <row r="32" spans="1:57">
      <c r="A32" s="2" t="s">
        <v>27</v>
      </c>
      <c r="B32" s="25" t="s">
        <v>2</v>
      </c>
      <c r="C32">
        <f t="shared" si="18"/>
        <v>2</v>
      </c>
      <c r="D32">
        <f t="shared" si="19"/>
        <v>21</v>
      </c>
      <c r="E32">
        <f t="shared" si="20"/>
        <v>10.5</v>
      </c>
      <c r="F32">
        <f t="shared" si="21"/>
        <v>0</v>
      </c>
    </row>
    <row r="33" spans="1:6">
      <c r="A33" s="2" t="s">
        <v>27</v>
      </c>
      <c r="B33" s="25" t="s">
        <v>274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>
      <c r="A34" s="2" t="s">
        <v>27</v>
      </c>
      <c r="B34" s="25" t="s">
        <v>275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ht="25.5">
      <c r="A35" s="2" t="s">
        <v>27</v>
      </c>
      <c r="B35" s="25" t="s">
        <v>276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6">
      <c r="A36" s="2" t="s">
        <v>27</v>
      </c>
      <c r="B36" s="25" t="s">
        <v>264</v>
      </c>
      <c r="C36">
        <f t="shared" si="18"/>
        <v>4</v>
      </c>
      <c r="D36">
        <f t="shared" si="19"/>
        <v>76</v>
      </c>
      <c r="E36">
        <f t="shared" si="20"/>
        <v>19</v>
      </c>
      <c r="F36">
        <f t="shared" si="21"/>
        <v>0</v>
      </c>
    </row>
    <row r="37" spans="1:6">
      <c r="A37" s="2" t="s">
        <v>29</v>
      </c>
      <c r="B37" s="25" t="s">
        <v>388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>
      <c r="A38" s="2" t="s">
        <v>29</v>
      </c>
      <c r="B38" s="25" t="s">
        <v>389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>
      <c r="A39" s="2" t="s">
        <v>29</v>
      </c>
      <c r="B39" s="25" t="s">
        <v>390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 ht="25.5">
      <c r="A40" s="2" t="s">
        <v>29</v>
      </c>
      <c r="B40" s="25" t="s">
        <v>391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>
      <c r="A41" s="2" t="s">
        <v>29</v>
      </c>
      <c r="B41" s="25" t="s">
        <v>392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 ht="25.5">
      <c r="A42" s="2" t="s">
        <v>29</v>
      </c>
      <c r="B42" s="25" t="s">
        <v>265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>
      <c r="A43" s="2" t="s">
        <v>29</v>
      </c>
      <c r="B43" s="25" t="s">
        <v>393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ht="25.5">
      <c r="A44" s="2" t="s">
        <v>29</v>
      </c>
      <c r="B44" s="25" t="s">
        <v>394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2"/>
      <c r="B45" s="25"/>
    </row>
    <row r="46" spans="1:6">
      <c r="A46" s="2"/>
      <c r="B46" s="25"/>
    </row>
    <row r="47" spans="1:6">
      <c r="A47" s="2"/>
      <c r="B47" s="25"/>
    </row>
    <row r="48" spans="1:6">
      <c r="A48" s="2"/>
      <c r="B48" s="25"/>
    </row>
    <row r="49" spans="1:13">
      <c r="A49" s="2"/>
      <c r="B49" s="25"/>
    </row>
    <row r="50" spans="1:13">
      <c r="A50" s="2"/>
      <c r="B50" s="25"/>
    </row>
    <row r="51" spans="1:13" ht="23.25">
      <c r="A51" s="19" t="s">
        <v>327</v>
      </c>
      <c r="B51" s="25"/>
    </row>
    <row r="52" spans="1:13">
      <c r="A52" s="2" t="s">
        <v>4</v>
      </c>
      <c r="B52" s="25" t="s">
        <v>6</v>
      </c>
      <c r="C52" t="s">
        <v>286</v>
      </c>
      <c r="D52" t="s">
        <v>287</v>
      </c>
      <c r="E52" t="s">
        <v>288</v>
      </c>
      <c r="F52" t="s">
        <v>363</v>
      </c>
      <c r="G52" t="s">
        <v>364</v>
      </c>
      <c r="H52" t="s">
        <v>14</v>
      </c>
      <c r="I52" t="s">
        <v>366</v>
      </c>
      <c r="J52" t="s">
        <v>367</v>
      </c>
      <c r="K52" t="s">
        <v>24</v>
      </c>
      <c r="L52" t="s">
        <v>292</v>
      </c>
      <c r="M52" t="s">
        <v>365</v>
      </c>
    </row>
    <row r="53" spans="1:13" ht="25.5">
      <c r="A53" s="2" t="s">
        <v>41</v>
      </c>
      <c r="B53" s="25" t="s">
        <v>328</v>
      </c>
      <c r="C53" t="e">
        <f t="shared" ref="C53:C84" si="22">VLOOKUP(B53,$AP$4:$BE$56,3,FALSE)</f>
        <v>#N/A</v>
      </c>
      <c r="D53" t="e">
        <f t="shared" ref="D53:D84" si="23">VLOOKUP(B53,$AP$4:$BE$56,4,FALSE)</f>
        <v>#N/A</v>
      </c>
      <c r="E53" t="e">
        <f t="shared" ref="E53:E84" si="24">VLOOKUP(B53,$AP$4:$BE$56,5,FALSE)</f>
        <v>#N/A</v>
      </c>
      <c r="F53" t="e">
        <f t="shared" ref="F53:F84" si="25">VLOOKUP(B53,$AP$4:$BE$56,6,FALSE)</f>
        <v>#N/A</v>
      </c>
      <c r="G53" t="e">
        <f t="shared" ref="G53:G84" si="26">VLOOKUP(B53,$AP$4:$BE$56,7,FALSE)</f>
        <v>#N/A</v>
      </c>
      <c r="H53" t="e">
        <f t="shared" ref="H53:H84" si="27">VLOOKUP(B53,$AP$4:$BE$56,8,FALSE)</f>
        <v>#N/A</v>
      </c>
      <c r="I53" t="e">
        <f t="shared" ref="I53:I84" si="28">VLOOKUP(B53,$AP$4:$BE$56,12,FALSE)</f>
        <v>#N/A</v>
      </c>
      <c r="J53" t="e">
        <f t="shared" ref="J53:J84" si="29">VLOOKUP(B53,$AP$4:$BE$56,11,FALSE)</f>
        <v>#N/A</v>
      </c>
      <c r="K53" t="e">
        <f t="shared" ref="K53:K84" si="30">VLOOKUP(B53,$AP$4:$BE$56,13,FALSE)</f>
        <v>#N/A</v>
      </c>
      <c r="L53" t="e">
        <f t="shared" ref="L53:L84" si="31">VLOOKUP(B53,$AP$4:$BE$56,16,FALSE)</f>
        <v>#N/A</v>
      </c>
      <c r="M53" t="e">
        <f t="shared" ref="M53:M84" si="32">VLOOKUP(B53,$AP$4:$BE$56,15,FALSE)</f>
        <v>#N/A</v>
      </c>
    </row>
    <row r="54" spans="1:13" ht="25.5">
      <c r="A54" s="2" t="s">
        <v>44</v>
      </c>
      <c r="B54" s="25" t="s">
        <v>303</v>
      </c>
      <c r="C54">
        <f t="shared" si="22"/>
        <v>0</v>
      </c>
      <c r="D54">
        <f t="shared" si="23"/>
        <v>2</v>
      </c>
      <c r="E54">
        <f t="shared" si="24"/>
        <v>2</v>
      </c>
      <c r="F54">
        <f t="shared" si="25"/>
        <v>0</v>
      </c>
      <c r="G54">
        <f t="shared" si="26"/>
        <v>0</v>
      </c>
      <c r="H54">
        <f t="shared" si="27"/>
        <v>0</v>
      </c>
      <c r="I54">
        <f t="shared" si="28"/>
        <v>0</v>
      </c>
      <c r="J54">
        <f t="shared" si="29"/>
        <v>0</v>
      </c>
      <c r="K54">
        <f t="shared" si="30"/>
        <v>0</v>
      </c>
      <c r="L54">
        <f t="shared" si="31"/>
        <v>0</v>
      </c>
      <c r="M54">
        <f t="shared" si="32"/>
        <v>0</v>
      </c>
    </row>
    <row r="55" spans="1:13" ht="25.5">
      <c r="A55" s="2" t="s">
        <v>32</v>
      </c>
      <c r="B55" s="25" t="s">
        <v>329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 ht="25.5">
      <c r="A56" s="2" t="s">
        <v>44</v>
      </c>
      <c r="B56" s="25" t="s">
        <v>300</v>
      </c>
      <c r="C56">
        <f t="shared" si="22"/>
        <v>0</v>
      </c>
      <c r="D56">
        <f t="shared" si="23"/>
        <v>5</v>
      </c>
      <c r="E56">
        <f t="shared" si="24"/>
        <v>5</v>
      </c>
      <c r="F56">
        <f t="shared" si="25"/>
        <v>0</v>
      </c>
      <c r="G56">
        <f t="shared" si="26"/>
        <v>0</v>
      </c>
      <c r="H56">
        <f t="shared" si="27"/>
        <v>0</v>
      </c>
      <c r="I56">
        <f t="shared" si="28"/>
        <v>0</v>
      </c>
      <c r="J56">
        <f t="shared" si="29"/>
        <v>0</v>
      </c>
      <c r="K56">
        <f t="shared" si="30"/>
        <v>0</v>
      </c>
      <c r="L56">
        <f t="shared" si="31"/>
        <v>0</v>
      </c>
      <c r="M56">
        <f t="shared" si="32"/>
        <v>0</v>
      </c>
    </row>
    <row r="57" spans="1:13">
      <c r="A57" s="2" t="s">
        <v>44</v>
      </c>
      <c r="B57" s="25" t="s">
        <v>330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13">
      <c r="A58" s="2" t="s">
        <v>65</v>
      </c>
      <c r="B58" s="25" t="s">
        <v>331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 ht="25.5">
      <c r="A59" s="2" t="s">
        <v>41</v>
      </c>
      <c r="B59" s="25" t="s">
        <v>332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 ht="25.5">
      <c r="A60" s="2" t="s">
        <v>44</v>
      </c>
      <c r="B60" s="25" t="s">
        <v>333</v>
      </c>
      <c r="C60">
        <f t="shared" si="22"/>
        <v>0</v>
      </c>
      <c r="D60">
        <f t="shared" si="23"/>
        <v>1</v>
      </c>
      <c r="E60">
        <f t="shared" si="24"/>
        <v>1</v>
      </c>
      <c r="F60">
        <f t="shared" si="25"/>
        <v>0</v>
      </c>
      <c r="G60">
        <f t="shared" si="26"/>
        <v>0</v>
      </c>
      <c r="H60">
        <f t="shared" si="27"/>
        <v>0</v>
      </c>
      <c r="I60">
        <f t="shared" si="28"/>
        <v>0</v>
      </c>
      <c r="J60">
        <f t="shared" si="29"/>
        <v>0</v>
      </c>
      <c r="K60">
        <f t="shared" si="30"/>
        <v>0</v>
      </c>
      <c r="L60">
        <f t="shared" si="31"/>
        <v>0</v>
      </c>
      <c r="M60">
        <f t="shared" si="32"/>
        <v>0</v>
      </c>
    </row>
    <row r="61" spans="1:13" ht="25.5">
      <c r="A61" s="2" t="s">
        <v>65</v>
      </c>
      <c r="B61" s="25" t="s">
        <v>304</v>
      </c>
      <c r="C61">
        <f t="shared" si="22"/>
        <v>1</v>
      </c>
      <c r="D61">
        <f t="shared" si="23"/>
        <v>1</v>
      </c>
      <c r="E61">
        <f t="shared" si="24"/>
        <v>2</v>
      </c>
      <c r="F61">
        <f t="shared" si="25"/>
        <v>1</v>
      </c>
      <c r="G61">
        <f t="shared" si="26"/>
        <v>1</v>
      </c>
      <c r="H61">
        <f t="shared" si="27"/>
        <v>0</v>
      </c>
      <c r="I61">
        <f t="shared" si="28"/>
        <v>0</v>
      </c>
      <c r="J61">
        <f t="shared" si="29"/>
        <v>0</v>
      </c>
      <c r="K61">
        <f t="shared" si="30"/>
        <v>0</v>
      </c>
      <c r="L61">
        <f t="shared" si="31"/>
        <v>1</v>
      </c>
      <c r="M61">
        <f t="shared" si="32"/>
        <v>0</v>
      </c>
    </row>
    <row r="62" spans="1:13" ht="25.5">
      <c r="A62" s="2" t="s">
        <v>32</v>
      </c>
      <c r="B62" s="25" t="s">
        <v>307</v>
      </c>
      <c r="C62">
        <f t="shared" si="22"/>
        <v>0</v>
      </c>
      <c r="D62">
        <f t="shared" si="23"/>
        <v>2</v>
      </c>
      <c r="E62">
        <f t="shared" si="24"/>
        <v>2</v>
      </c>
      <c r="F62">
        <f t="shared" si="25"/>
        <v>0</v>
      </c>
      <c r="G62">
        <f t="shared" si="26"/>
        <v>0</v>
      </c>
      <c r="H62">
        <f t="shared" si="27"/>
        <v>0</v>
      </c>
      <c r="I62">
        <f t="shared" si="28"/>
        <v>0</v>
      </c>
      <c r="J62">
        <f t="shared" si="29"/>
        <v>0</v>
      </c>
      <c r="K62">
        <f t="shared" si="30"/>
        <v>0</v>
      </c>
      <c r="L62">
        <f t="shared" si="31"/>
        <v>0</v>
      </c>
      <c r="M62">
        <f t="shared" si="32"/>
        <v>0</v>
      </c>
    </row>
    <row r="63" spans="1:13" ht="25.5">
      <c r="A63" s="2" t="s">
        <v>41</v>
      </c>
      <c r="B63" s="25" t="s">
        <v>334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 ht="25.5">
      <c r="A64" s="2" t="s">
        <v>65</v>
      </c>
      <c r="B64" s="25" t="s">
        <v>308</v>
      </c>
      <c r="C64">
        <f t="shared" si="22"/>
        <v>2</v>
      </c>
      <c r="D64">
        <f t="shared" si="23"/>
        <v>1</v>
      </c>
      <c r="E64">
        <f t="shared" si="24"/>
        <v>3</v>
      </c>
      <c r="F64">
        <f t="shared" si="25"/>
        <v>0</v>
      </c>
      <c r="G64">
        <f t="shared" si="26"/>
        <v>0</v>
      </c>
      <c r="H64">
        <f t="shared" si="27"/>
        <v>2</v>
      </c>
      <c r="I64">
        <f t="shared" si="28"/>
        <v>2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>
      <c r="A65" s="2" t="s">
        <v>82</v>
      </c>
      <c r="B65" s="25" t="s">
        <v>335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>
      <c r="A66" s="2" t="s">
        <v>32</v>
      </c>
      <c r="B66" s="25" t="s">
        <v>336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>
      <c r="A67" s="2" t="s">
        <v>44</v>
      </c>
      <c r="B67" s="25" t="s">
        <v>337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>
      <c r="A68" s="2" t="s">
        <v>41</v>
      </c>
      <c r="B68" s="25" t="s">
        <v>295</v>
      </c>
      <c r="C68">
        <f t="shared" si="22"/>
        <v>6</v>
      </c>
      <c r="D68">
        <f t="shared" si="23"/>
        <v>2</v>
      </c>
      <c r="E68">
        <f t="shared" si="24"/>
        <v>8</v>
      </c>
      <c r="F68">
        <f t="shared" si="25"/>
        <v>0</v>
      </c>
      <c r="G68">
        <f t="shared" si="26"/>
        <v>0</v>
      </c>
      <c r="H68">
        <f t="shared" si="27"/>
        <v>1</v>
      </c>
      <c r="I68">
        <f t="shared" si="28"/>
        <v>1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>
      <c r="A69" s="2" t="s">
        <v>32</v>
      </c>
      <c r="B69" s="25" t="s">
        <v>293</v>
      </c>
      <c r="C69">
        <f t="shared" si="22"/>
        <v>3</v>
      </c>
      <c r="D69">
        <f t="shared" si="23"/>
        <v>4</v>
      </c>
      <c r="E69">
        <f t="shared" si="24"/>
        <v>7</v>
      </c>
      <c r="F69">
        <f t="shared" si="25"/>
        <v>0</v>
      </c>
      <c r="G69">
        <f t="shared" si="26"/>
        <v>0</v>
      </c>
      <c r="H69">
        <f t="shared" si="27"/>
        <v>0</v>
      </c>
      <c r="I69">
        <f t="shared" si="28"/>
        <v>0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>
      <c r="A70" s="2" t="s">
        <v>32</v>
      </c>
      <c r="B70" s="25" t="s">
        <v>309</v>
      </c>
      <c r="C70">
        <f t="shared" si="22"/>
        <v>1</v>
      </c>
      <c r="D70">
        <f t="shared" si="23"/>
        <v>0</v>
      </c>
      <c r="E70">
        <f t="shared" si="24"/>
        <v>1</v>
      </c>
      <c r="F70">
        <f t="shared" si="25"/>
        <v>0</v>
      </c>
      <c r="G70">
        <f t="shared" si="26"/>
        <v>0</v>
      </c>
      <c r="H70">
        <f t="shared" si="27"/>
        <v>0</v>
      </c>
      <c r="I70">
        <f t="shared" si="28"/>
        <v>0</v>
      </c>
      <c r="J70">
        <f t="shared" si="29"/>
        <v>0</v>
      </c>
      <c r="K70">
        <f t="shared" si="30"/>
        <v>0</v>
      </c>
      <c r="L70">
        <f t="shared" si="31"/>
        <v>0</v>
      </c>
      <c r="M70">
        <f t="shared" si="32"/>
        <v>0</v>
      </c>
    </row>
    <row r="71" spans="1:13">
      <c r="A71" s="2" t="s">
        <v>82</v>
      </c>
      <c r="B71" s="25" t="s">
        <v>338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 ht="25.5">
      <c r="A72" s="2" t="s">
        <v>65</v>
      </c>
      <c r="B72" s="25" t="s">
        <v>310</v>
      </c>
      <c r="C72">
        <f t="shared" si="22"/>
        <v>0</v>
      </c>
      <c r="D72">
        <f t="shared" si="23"/>
        <v>2</v>
      </c>
      <c r="E72">
        <f t="shared" si="24"/>
        <v>2</v>
      </c>
      <c r="F72">
        <f t="shared" si="25"/>
        <v>0</v>
      </c>
      <c r="G72">
        <f t="shared" si="26"/>
        <v>0</v>
      </c>
      <c r="H72">
        <f t="shared" si="27"/>
        <v>0</v>
      </c>
      <c r="I72">
        <f t="shared" si="28"/>
        <v>0</v>
      </c>
      <c r="J72">
        <f t="shared" si="29"/>
        <v>0</v>
      </c>
      <c r="K72">
        <f t="shared" si="30"/>
        <v>0</v>
      </c>
      <c r="L72">
        <f t="shared" si="31"/>
        <v>0</v>
      </c>
      <c r="M72">
        <f t="shared" si="32"/>
        <v>0</v>
      </c>
    </row>
    <row r="73" spans="1:13">
      <c r="A73" s="2" t="s">
        <v>41</v>
      </c>
      <c r="B73" s="25" t="s">
        <v>339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ht="25.5">
      <c r="A74" s="2" t="s">
        <v>41</v>
      </c>
      <c r="B74" s="25" t="s">
        <v>296</v>
      </c>
      <c r="C74">
        <f t="shared" si="22"/>
        <v>3</v>
      </c>
      <c r="D74">
        <f t="shared" si="23"/>
        <v>5</v>
      </c>
      <c r="E74">
        <f t="shared" si="24"/>
        <v>8</v>
      </c>
      <c r="F74">
        <f t="shared" si="25"/>
        <v>0</v>
      </c>
      <c r="G74">
        <f t="shared" si="26"/>
        <v>0</v>
      </c>
      <c r="H74">
        <f t="shared" si="27"/>
        <v>1</v>
      </c>
      <c r="I74">
        <f t="shared" si="28"/>
        <v>3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25.5">
      <c r="A75" s="2" t="s">
        <v>32</v>
      </c>
      <c r="B75" s="25" t="s">
        <v>340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 ht="25.5">
      <c r="A76" s="2" t="s">
        <v>32</v>
      </c>
      <c r="B76" s="25" t="s">
        <v>297</v>
      </c>
      <c r="C76">
        <f t="shared" si="22"/>
        <v>1</v>
      </c>
      <c r="D76">
        <f t="shared" si="23"/>
        <v>2</v>
      </c>
      <c r="E76">
        <f t="shared" si="24"/>
        <v>3</v>
      </c>
      <c r="F76">
        <f t="shared" si="25"/>
        <v>0</v>
      </c>
      <c r="G76">
        <f t="shared" si="26"/>
        <v>0</v>
      </c>
      <c r="H76">
        <f t="shared" si="27"/>
        <v>0</v>
      </c>
      <c r="I76">
        <f t="shared" si="28"/>
        <v>0</v>
      </c>
      <c r="J76">
        <f t="shared" si="29"/>
        <v>0</v>
      </c>
      <c r="K76">
        <f t="shared" si="30"/>
        <v>0</v>
      </c>
      <c r="L76">
        <f t="shared" si="31"/>
        <v>0</v>
      </c>
      <c r="M76">
        <f t="shared" si="32"/>
        <v>0</v>
      </c>
    </row>
    <row r="77" spans="1:13">
      <c r="A77" s="2" t="s">
        <v>41</v>
      </c>
      <c r="B77" s="25" t="s">
        <v>341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ht="25.5">
      <c r="A78" s="2" t="s">
        <v>82</v>
      </c>
      <c r="B78" s="25" t="s">
        <v>342</v>
      </c>
      <c r="C78">
        <f t="shared" si="22"/>
        <v>1</v>
      </c>
      <c r="D78">
        <f t="shared" si="23"/>
        <v>2</v>
      </c>
      <c r="E78">
        <f t="shared" si="24"/>
        <v>3</v>
      </c>
      <c r="F78">
        <f t="shared" si="25"/>
        <v>0</v>
      </c>
      <c r="G78">
        <f t="shared" si="26"/>
        <v>0</v>
      </c>
      <c r="H78">
        <f t="shared" si="27"/>
        <v>0</v>
      </c>
      <c r="I78">
        <f t="shared" si="28"/>
        <v>0</v>
      </c>
      <c r="J78">
        <f t="shared" si="29"/>
        <v>0</v>
      </c>
      <c r="K78">
        <f t="shared" si="30"/>
        <v>0</v>
      </c>
      <c r="L78">
        <f t="shared" si="31"/>
        <v>0</v>
      </c>
      <c r="M78">
        <f t="shared" si="32"/>
        <v>0</v>
      </c>
    </row>
    <row r="79" spans="1:13">
      <c r="A79" s="2" t="s">
        <v>82</v>
      </c>
      <c r="B79" s="25" t="s">
        <v>305</v>
      </c>
      <c r="C79">
        <f t="shared" si="22"/>
        <v>1</v>
      </c>
      <c r="D79">
        <f t="shared" si="23"/>
        <v>0</v>
      </c>
      <c r="E79">
        <f t="shared" si="24"/>
        <v>1</v>
      </c>
      <c r="F79">
        <f t="shared" si="25"/>
        <v>0</v>
      </c>
      <c r="G79">
        <f t="shared" si="26"/>
        <v>0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 ht="25.5">
      <c r="A80" s="2" t="s">
        <v>31</v>
      </c>
      <c r="B80" s="25" t="s">
        <v>343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 ht="38.25">
      <c r="A81" s="2" t="s">
        <v>41</v>
      </c>
      <c r="B81" s="25" t="s">
        <v>344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2" t="s">
        <v>41</v>
      </c>
      <c r="B82" s="25" t="s">
        <v>345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25.5">
      <c r="A83" s="2" t="s">
        <v>41</v>
      </c>
      <c r="B83" s="25" t="s">
        <v>346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>
      <c r="A84" s="2" t="s">
        <v>65</v>
      </c>
      <c r="B84" s="25" t="s">
        <v>302</v>
      </c>
      <c r="C84">
        <f t="shared" si="22"/>
        <v>0</v>
      </c>
      <c r="D84">
        <f t="shared" si="23"/>
        <v>2</v>
      </c>
      <c r="E84">
        <f t="shared" si="24"/>
        <v>2</v>
      </c>
      <c r="F84">
        <f t="shared" si="25"/>
        <v>0</v>
      </c>
      <c r="G84">
        <f t="shared" si="26"/>
        <v>0</v>
      </c>
      <c r="H84">
        <f t="shared" si="27"/>
        <v>0</v>
      </c>
      <c r="I84">
        <f t="shared" si="28"/>
        <v>0</v>
      </c>
      <c r="J84">
        <f t="shared" si="29"/>
        <v>0</v>
      </c>
      <c r="K84">
        <f t="shared" si="30"/>
        <v>0</v>
      </c>
      <c r="L84">
        <f t="shared" si="31"/>
        <v>0</v>
      </c>
      <c r="M84">
        <f t="shared" si="32"/>
        <v>0</v>
      </c>
    </row>
    <row r="85" spans="1:13">
      <c r="A85" s="2" t="s">
        <v>32</v>
      </c>
      <c r="B85" s="25" t="s">
        <v>301</v>
      </c>
      <c r="C85">
        <f t="shared" ref="C85:C116" si="33">VLOOKUP(B85,$AP$4:$BE$56,3,FALSE)</f>
        <v>0</v>
      </c>
      <c r="D85">
        <f t="shared" ref="D85:D102" si="34">VLOOKUP(B85,$AP$4:$BE$56,4,FALSE)</f>
        <v>3</v>
      </c>
      <c r="E85">
        <f t="shared" ref="E85:E102" si="35">VLOOKUP(B85,$AP$4:$BE$56,5,FALSE)</f>
        <v>3</v>
      </c>
      <c r="F85">
        <f t="shared" ref="F85:F102" si="36">VLOOKUP(B85,$AP$4:$BE$56,6,FALSE)</f>
        <v>0.5</v>
      </c>
      <c r="G85">
        <f t="shared" ref="G85:G102" si="37">VLOOKUP(B85,$AP$4:$BE$56,7,FALSE)</f>
        <v>0</v>
      </c>
      <c r="H85">
        <f t="shared" ref="H85:H102" si="38">VLOOKUP(B85,$AP$4:$BE$56,8,FALSE)</f>
        <v>0</v>
      </c>
      <c r="I85">
        <f t="shared" ref="I85:I102" si="39">VLOOKUP(B85,$AP$4:$BE$56,12,FALSE)</f>
        <v>0</v>
      </c>
      <c r="J85">
        <f t="shared" ref="J85:J102" si="40">VLOOKUP(B85,$AP$4:$BE$56,11,FALSE)</f>
        <v>0</v>
      </c>
      <c r="K85">
        <f t="shared" ref="K85:K102" si="41">VLOOKUP(B85,$AP$4:$BE$56,13,FALSE)</f>
        <v>0</v>
      </c>
      <c r="L85">
        <f t="shared" ref="L85:L102" si="42">VLOOKUP(B85,$AP$4:$BE$56,16,FALSE)</f>
        <v>0</v>
      </c>
      <c r="M85">
        <f t="shared" ref="M85:M102" si="43">VLOOKUP(B85,$AP$4:$BE$56,15,FALSE)</f>
        <v>0</v>
      </c>
    </row>
    <row r="86" spans="1:13" ht="25.5">
      <c r="A86" s="2" t="s">
        <v>32</v>
      </c>
      <c r="B86" s="25" t="s">
        <v>347</v>
      </c>
      <c r="C86">
        <f t="shared" si="33"/>
        <v>5</v>
      </c>
      <c r="D86">
        <f t="shared" si="34"/>
        <v>6</v>
      </c>
      <c r="E86">
        <f t="shared" si="35"/>
        <v>11</v>
      </c>
      <c r="F86">
        <f t="shared" si="36"/>
        <v>0.5</v>
      </c>
      <c r="G86">
        <f t="shared" si="37"/>
        <v>0</v>
      </c>
      <c r="H86">
        <f t="shared" si="38"/>
        <v>0</v>
      </c>
      <c r="I86">
        <f t="shared" si="39"/>
        <v>0</v>
      </c>
      <c r="J86">
        <f t="shared" si="40"/>
        <v>0</v>
      </c>
      <c r="K86">
        <f t="shared" si="41"/>
        <v>0</v>
      </c>
      <c r="L86">
        <f t="shared" si="42"/>
        <v>1</v>
      </c>
      <c r="M86">
        <f t="shared" si="43"/>
        <v>0</v>
      </c>
    </row>
    <row r="87" spans="1:13">
      <c r="A87" s="2" t="s">
        <v>82</v>
      </c>
      <c r="B87" s="25" t="s">
        <v>311</v>
      </c>
      <c r="C87" t="e">
        <f t="shared" si="33"/>
        <v>#N/A</v>
      </c>
      <c r="D87" t="e">
        <f t="shared" si="34"/>
        <v>#N/A</v>
      </c>
      <c r="E87" t="e">
        <f t="shared" si="35"/>
        <v>#N/A</v>
      </c>
      <c r="F87" t="e">
        <f t="shared" si="36"/>
        <v>#N/A</v>
      </c>
      <c r="G87" t="e">
        <f t="shared" si="37"/>
        <v>#N/A</v>
      </c>
      <c r="H87" t="e">
        <f t="shared" si="38"/>
        <v>#N/A</v>
      </c>
      <c r="I87" t="e">
        <f t="shared" si="39"/>
        <v>#N/A</v>
      </c>
      <c r="J87" t="e">
        <f t="shared" si="40"/>
        <v>#N/A</v>
      </c>
      <c r="K87" t="e">
        <f t="shared" si="41"/>
        <v>#N/A</v>
      </c>
      <c r="L87" t="e">
        <f t="shared" si="42"/>
        <v>#N/A</v>
      </c>
      <c r="M87" t="e">
        <f t="shared" si="43"/>
        <v>#N/A</v>
      </c>
    </row>
    <row r="88" spans="1:13">
      <c r="A88" s="2" t="s">
        <v>32</v>
      </c>
      <c r="B88" s="25" t="s">
        <v>348</v>
      </c>
      <c r="C88">
        <f t="shared" si="33"/>
        <v>1</v>
      </c>
      <c r="D88">
        <f t="shared" si="34"/>
        <v>0</v>
      </c>
      <c r="E88">
        <f t="shared" si="35"/>
        <v>1</v>
      </c>
      <c r="F88">
        <f t="shared" si="36"/>
        <v>0</v>
      </c>
      <c r="G88">
        <f t="shared" si="37"/>
        <v>0</v>
      </c>
      <c r="H88">
        <f t="shared" si="38"/>
        <v>0</v>
      </c>
      <c r="I88">
        <f t="shared" si="39"/>
        <v>0</v>
      </c>
      <c r="J88">
        <f t="shared" si="40"/>
        <v>0</v>
      </c>
      <c r="K88">
        <f t="shared" si="41"/>
        <v>0</v>
      </c>
      <c r="L88">
        <f t="shared" si="42"/>
        <v>0</v>
      </c>
      <c r="M88">
        <f t="shared" si="43"/>
        <v>0</v>
      </c>
    </row>
    <row r="89" spans="1:13">
      <c r="A89" s="2" t="s">
        <v>31</v>
      </c>
      <c r="B89" s="25" t="s">
        <v>349</v>
      </c>
      <c r="C89" t="e">
        <f t="shared" si="33"/>
        <v>#N/A</v>
      </c>
      <c r="D89" t="e">
        <f t="shared" si="34"/>
        <v>#N/A</v>
      </c>
      <c r="E89" t="e">
        <f t="shared" si="35"/>
        <v>#N/A</v>
      </c>
      <c r="F89" t="e">
        <f t="shared" si="36"/>
        <v>#N/A</v>
      </c>
      <c r="G89" t="e">
        <f t="shared" si="37"/>
        <v>#N/A</v>
      </c>
      <c r="H89" t="e">
        <f t="shared" si="38"/>
        <v>#N/A</v>
      </c>
      <c r="I89" t="e">
        <f t="shared" si="39"/>
        <v>#N/A</v>
      </c>
      <c r="J89" t="e">
        <f t="shared" si="40"/>
        <v>#N/A</v>
      </c>
      <c r="K89" t="e">
        <f t="shared" si="41"/>
        <v>#N/A</v>
      </c>
      <c r="L89" t="e">
        <f t="shared" si="42"/>
        <v>#N/A</v>
      </c>
      <c r="M89" t="e">
        <f t="shared" si="43"/>
        <v>#N/A</v>
      </c>
    </row>
    <row r="90" spans="1:13" ht="25.5">
      <c r="A90" s="2" t="s">
        <v>82</v>
      </c>
      <c r="B90" s="25" t="s">
        <v>350</v>
      </c>
      <c r="C90" t="e">
        <f t="shared" si="33"/>
        <v>#N/A</v>
      </c>
      <c r="D90" t="e">
        <f t="shared" si="34"/>
        <v>#N/A</v>
      </c>
      <c r="E90" t="e">
        <f t="shared" si="35"/>
        <v>#N/A</v>
      </c>
      <c r="F90" t="e">
        <f t="shared" si="36"/>
        <v>#N/A</v>
      </c>
      <c r="G90" t="e">
        <f t="shared" si="37"/>
        <v>#N/A</v>
      </c>
      <c r="H90" t="e">
        <f t="shared" si="38"/>
        <v>#N/A</v>
      </c>
      <c r="I90" t="e">
        <f t="shared" si="39"/>
        <v>#N/A</v>
      </c>
      <c r="J90" t="e">
        <f t="shared" si="40"/>
        <v>#N/A</v>
      </c>
      <c r="K90" t="e">
        <f t="shared" si="41"/>
        <v>#N/A</v>
      </c>
      <c r="L90" t="e">
        <f t="shared" si="42"/>
        <v>#N/A</v>
      </c>
      <c r="M90" t="e">
        <f t="shared" si="43"/>
        <v>#N/A</v>
      </c>
    </row>
    <row r="91" spans="1:13" ht="25.5">
      <c r="A91" s="2" t="s">
        <v>32</v>
      </c>
      <c r="B91" s="25" t="s">
        <v>351</v>
      </c>
      <c r="C91" t="e">
        <f t="shared" si="33"/>
        <v>#N/A</v>
      </c>
      <c r="D91" t="e">
        <f t="shared" si="34"/>
        <v>#N/A</v>
      </c>
      <c r="E91" t="e">
        <f t="shared" si="35"/>
        <v>#N/A</v>
      </c>
      <c r="F91" t="e">
        <f t="shared" si="36"/>
        <v>#N/A</v>
      </c>
      <c r="G91" t="e">
        <f t="shared" si="37"/>
        <v>#N/A</v>
      </c>
      <c r="H91" t="e">
        <f t="shared" si="38"/>
        <v>#N/A</v>
      </c>
      <c r="I91" t="e">
        <f t="shared" si="39"/>
        <v>#N/A</v>
      </c>
      <c r="J91" t="e">
        <f t="shared" si="40"/>
        <v>#N/A</v>
      </c>
      <c r="K91" t="e">
        <f t="shared" si="41"/>
        <v>#N/A</v>
      </c>
      <c r="L91" t="e">
        <f t="shared" si="42"/>
        <v>#N/A</v>
      </c>
      <c r="M91" t="e">
        <f t="shared" si="43"/>
        <v>#N/A</v>
      </c>
    </row>
    <row r="92" spans="1:13" ht="25.5">
      <c r="A92" s="2" t="s">
        <v>32</v>
      </c>
      <c r="B92" s="25" t="s">
        <v>352</v>
      </c>
      <c r="C92" t="e">
        <f t="shared" si="33"/>
        <v>#N/A</v>
      </c>
      <c r="D92" t="e">
        <f t="shared" si="34"/>
        <v>#N/A</v>
      </c>
      <c r="E92" t="e">
        <f t="shared" si="35"/>
        <v>#N/A</v>
      </c>
      <c r="F92" t="e">
        <f t="shared" si="36"/>
        <v>#N/A</v>
      </c>
      <c r="G92" t="e">
        <f t="shared" si="37"/>
        <v>#N/A</v>
      </c>
      <c r="H92" t="e">
        <f t="shared" si="38"/>
        <v>#N/A</v>
      </c>
      <c r="I92" t="e">
        <f t="shared" si="39"/>
        <v>#N/A</v>
      </c>
      <c r="J92" t="e">
        <f t="shared" si="40"/>
        <v>#N/A</v>
      </c>
      <c r="K92" t="e">
        <f t="shared" si="41"/>
        <v>#N/A</v>
      </c>
      <c r="L92" t="e">
        <f t="shared" si="42"/>
        <v>#N/A</v>
      </c>
      <c r="M92" t="e">
        <f t="shared" si="43"/>
        <v>#N/A</v>
      </c>
    </row>
    <row r="93" spans="1:13" ht="25.5">
      <c r="A93" s="2" t="s">
        <v>44</v>
      </c>
      <c r="B93" s="25" t="s">
        <v>353</v>
      </c>
      <c r="C93" t="e">
        <f t="shared" si="33"/>
        <v>#N/A</v>
      </c>
      <c r="D93" t="e">
        <f t="shared" si="34"/>
        <v>#N/A</v>
      </c>
      <c r="E93" t="e">
        <f t="shared" si="35"/>
        <v>#N/A</v>
      </c>
      <c r="F93" t="e">
        <f t="shared" si="36"/>
        <v>#N/A</v>
      </c>
      <c r="G93" t="e">
        <f t="shared" si="37"/>
        <v>#N/A</v>
      </c>
      <c r="H93" t="e">
        <f t="shared" si="38"/>
        <v>#N/A</v>
      </c>
      <c r="I93" t="e">
        <f t="shared" si="39"/>
        <v>#N/A</v>
      </c>
      <c r="J93" t="e">
        <f t="shared" si="40"/>
        <v>#N/A</v>
      </c>
      <c r="K93" t="e">
        <f t="shared" si="41"/>
        <v>#N/A</v>
      </c>
      <c r="L93" t="e">
        <f t="shared" si="42"/>
        <v>#N/A</v>
      </c>
      <c r="M93" t="e">
        <f t="shared" si="43"/>
        <v>#N/A</v>
      </c>
    </row>
    <row r="94" spans="1:13">
      <c r="A94" s="2" t="s">
        <v>32</v>
      </c>
      <c r="B94" s="25" t="s">
        <v>354</v>
      </c>
      <c r="C94" t="e">
        <f t="shared" si="33"/>
        <v>#N/A</v>
      </c>
      <c r="D94" t="e">
        <f t="shared" si="34"/>
        <v>#N/A</v>
      </c>
      <c r="E94" t="e">
        <f t="shared" si="35"/>
        <v>#N/A</v>
      </c>
      <c r="F94" t="e">
        <f t="shared" si="36"/>
        <v>#N/A</v>
      </c>
      <c r="G94" t="e">
        <f t="shared" si="37"/>
        <v>#N/A</v>
      </c>
      <c r="H94" t="e">
        <f t="shared" si="38"/>
        <v>#N/A</v>
      </c>
      <c r="I94" t="e">
        <f t="shared" si="39"/>
        <v>#N/A</v>
      </c>
      <c r="J94" t="e">
        <f t="shared" si="40"/>
        <v>#N/A</v>
      </c>
      <c r="K94" t="e">
        <f t="shared" si="41"/>
        <v>#N/A</v>
      </c>
      <c r="L94" t="e">
        <f t="shared" si="42"/>
        <v>#N/A</v>
      </c>
      <c r="M94" t="e">
        <f t="shared" si="43"/>
        <v>#N/A</v>
      </c>
    </row>
    <row r="95" spans="1:13">
      <c r="A95" s="2" t="s">
        <v>44</v>
      </c>
      <c r="B95" s="25" t="s">
        <v>299</v>
      </c>
      <c r="C95" t="e">
        <f t="shared" si="33"/>
        <v>#N/A</v>
      </c>
      <c r="D95" t="e">
        <f t="shared" si="34"/>
        <v>#N/A</v>
      </c>
      <c r="E95" t="e">
        <f t="shared" si="35"/>
        <v>#N/A</v>
      </c>
      <c r="F95" t="e">
        <f t="shared" si="36"/>
        <v>#N/A</v>
      </c>
      <c r="G95" t="e">
        <f t="shared" si="37"/>
        <v>#N/A</v>
      </c>
      <c r="H95" t="e">
        <f t="shared" si="38"/>
        <v>#N/A</v>
      </c>
      <c r="I95" t="e">
        <f t="shared" si="39"/>
        <v>#N/A</v>
      </c>
      <c r="J95" t="e">
        <f t="shared" si="40"/>
        <v>#N/A</v>
      </c>
      <c r="K95" t="e">
        <f t="shared" si="41"/>
        <v>#N/A</v>
      </c>
      <c r="L95" t="e">
        <f t="shared" si="42"/>
        <v>#N/A</v>
      </c>
      <c r="M95" t="e">
        <f t="shared" si="43"/>
        <v>#N/A</v>
      </c>
    </row>
    <row r="96" spans="1:13">
      <c r="A96" s="2" t="s">
        <v>82</v>
      </c>
      <c r="B96" s="25" t="s">
        <v>294</v>
      </c>
      <c r="C96">
        <f t="shared" si="33"/>
        <v>1</v>
      </c>
      <c r="D96">
        <f t="shared" si="34"/>
        <v>3</v>
      </c>
      <c r="E96">
        <f t="shared" si="35"/>
        <v>4</v>
      </c>
      <c r="F96">
        <f t="shared" si="36"/>
        <v>1</v>
      </c>
      <c r="G96">
        <f t="shared" si="37"/>
        <v>0</v>
      </c>
      <c r="H96">
        <f t="shared" si="38"/>
        <v>0</v>
      </c>
      <c r="I96">
        <f t="shared" si="39"/>
        <v>0</v>
      </c>
      <c r="J96">
        <f t="shared" si="40"/>
        <v>0</v>
      </c>
      <c r="K96">
        <f t="shared" si="41"/>
        <v>0</v>
      </c>
      <c r="L96">
        <f t="shared" si="42"/>
        <v>0</v>
      </c>
      <c r="M96">
        <f t="shared" si="43"/>
        <v>0</v>
      </c>
    </row>
    <row r="97" spans="1:13" ht="25.5">
      <c r="A97" s="2" t="s">
        <v>65</v>
      </c>
      <c r="B97" s="25" t="s">
        <v>355</v>
      </c>
      <c r="C97" t="e">
        <f t="shared" si="33"/>
        <v>#N/A</v>
      </c>
      <c r="D97" t="e">
        <f t="shared" si="34"/>
        <v>#N/A</v>
      </c>
      <c r="E97" t="e">
        <f t="shared" si="35"/>
        <v>#N/A</v>
      </c>
      <c r="F97" t="e">
        <f t="shared" si="36"/>
        <v>#N/A</v>
      </c>
      <c r="G97" t="e">
        <f t="shared" si="37"/>
        <v>#N/A</v>
      </c>
      <c r="H97" t="e">
        <f t="shared" si="38"/>
        <v>#N/A</v>
      </c>
      <c r="I97" t="e">
        <f t="shared" si="39"/>
        <v>#N/A</v>
      </c>
      <c r="J97" t="e">
        <f t="shared" si="40"/>
        <v>#N/A</v>
      </c>
      <c r="K97" t="e">
        <f t="shared" si="41"/>
        <v>#N/A</v>
      </c>
      <c r="L97" t="e">
        <f t="shared" si="42"/>
        <v>#N/A</v>
      </c>
      <c r="M97" t="e">
        <f t="shared" si="43"/>
        <v>#N/A</v>
      </c>
    </row>
    <row r="98" spans="1:13" ht="25.5">
      <c r="A98" s="2" t="s">
        <v>82</v>
      </c>
      <c r="B98" s="25" t="s">
        <v>306</v>
      </c>
      <c r="C98">
        <f t="shared" si="33"/>
        <v>0</v>
      </c>
      <c r="D98">
        <f t="shared" si="34"/>
        <v>1</v>
      </c>
      <c r="E98">
        <f t="shared" si="35"/>
        <v>1</v>
      </c>
      <c r="F98">
        <f t="shared" si="36"/>
        <v>0</v>
      </c>
      <c r="G98">
        <f t="shared" si="37"/>
        <v>0</v>
      </c>
      <c r="H98">
        <f t="shared" si="38"/>
        <v>0</v>
      </c>
      <c r="I98">
        <f t="shared" si="39"/>
        <v>0</v>
      </c>
      <c r="J98">
        <f t="shared" si="40"/>
        <v>0</v>
      </c>
      <c r="K98">
        <f t="shared" si="41"/>
        <v>0</v>
      </c>
      <c r="L98">
        <f t="shared" si="42"/>
        <v>0</v>
      </c>
      <c r="M98">
        <f t="shared" si="43"/>
        <v>0</v>
      </c>
    </row>
    <row r="99" spans="1:13">
      <c r="A99" s="2" t="s">
        <v>44</v>
      </c>
      <c r="B99" s="25" t="s">
        <v>356</v>
      </c>
      <c r="C99" t="e">
        <f t="shared" si="33"/>
        <v>#N/A</v>
      </c>
      <c r="D99" t="e">
        <f t="shared" si="34"/>
        <v>#N/A</v>
      </c>
      <c r="E99" t="e">
        <f t="shared" si="35"/>
        <v>#N/A</v>
      </c>
      <c r="F99" t="e">
        <f t="shared" si="36"/>
        <v>#N/A</v>
      </c>
      <c r="G99" t="e">
        <f t="shared" si="37"/>
        <v>#N/A</v>
      </c>
      <c r="H99" t="e">
        <f t="shared" si="38"/>
        <v>#N/A</v>
      </c>
      <c r="I99" t="e">
        <f t="shared" si="39"/>
        <v>#N/A</v>
      </c>
      <c r="J99" t="e">
        <f t="shared" si="40"/>
        <v>#N/A</v>
      </c>
      <c r="K99" t="e">
        <f t="shared" si="41"/>
        <v>#N/A</v>
      </c>
      <c r="L99" t="e">
        <f t="shared" si="42"/>
        <v>#N/A</v>
      </c>
      <c r="M99" t="e">
        <f t="shared" si="43"/>
        <v>#N/A</v>
      </c>
    </row>
    <row r="100" spans="1:13" ht="25.5">
      <c r="A100" s="2" t="s">
        <v>32</v>
      </c>
      <c r="B100" s="25" t="s">
        <v>357</v>
      </c>
      <c r="C100" t="e">
        <f t="shared" si="33"/>
        <v>#N/A</v>
      </c>
      <c r="D100" t="e">
        <f t="shared" si="34"/>
        <v>#N/A</v>
      </c>
      <c r="E100" t="e">
        <f t="shared" si="35"/>
        <v>#N/A</v>
      </c>
      <c r="F100" t="e">
        <f t="shared" si="36"/>
        <v>#N/A</v>
      </c>
      <c r="G100" t="e">
        <f t="shared" si="37"/>
        <v>#N/A</v>
      </c>
      <c r="H100" t="e">
        <f t="shared" si="38"/>
        <v>#N/A</v>
      </c>
      <c r="I100" t="e">
        <f t="shared" si="39"/>
        <v>#N/A</v>
      </c>
      <c r="J100" t="e">
        <f t="shared" si="40"/>
        <v>#N/A</v>
      </c>
      <c r="K100" t="e">
        <f t="shared" si="41"/>
        <v>#N/A</v>
      </c>
      <c r="L100" t="e">
        <f t="shared" si="42"/>
        <v>#N/A</v>
      </c>
      <c r="M100" t="e">
        <f t="shared" si="43"/>
        <v>#N/A</v>
      </c>
    </row>
    <row r="101" spans="1:13" ht="25.5">
      <c r="A101" s="2" t="s">
        <v>32</v>
      </c>
      <c r="B101" s="25" t="s">
        <v>358</v>
      </c>
      <c r="C101" t="e">
        <f t="shared" si="33"/>
        <v>#N/A</v>
      </c>
      <c r="D101" t="e">
        <f t="shared" si="34"/>
        <v>#N/A</v>
      </c>
      <c r="E101" t="e">
        <f t="shared" si="35"/>
        <v>#N/A</v>
      </c>
      <c r="F101" t="e">
        <f t="shared" si="36"/>
        <v>#N/A</v>
      </c>
      <c r="G101" t="e">
        <f t="shared" si="37"/>
        <v>#N/A</v>
      </c>
      <c r="H101" t="e">
        <f t="shared" si="38"/>
        <v>#N/A</v>
      </c>
      <c r="I101" t="e">
        <f t="shared" si="39"/>
        <v>#N/A</v>
      </c>
      <c r="J101" t="e">
        <f t="shared" si="40"/>
        <v>#N/A</v>
      </c>
      <c r="K101" t="e">
        <f t="shared" si="41"/>
        <v>#N/A</v>
      </c>
      <c r="L101" t="e">
        <f t="shared" si="42"/>
        <v>#N/A</v>
      </c>
      <c r="M101" t="e">
        <f t="shared" si="43"/>
        <v>#N/A</v>
      </c>
    </row>
    <row r="102" spans="1:13">
      <c r="A102" s="2" t="s">
        <v>31</v>
      </c>
      <c r="B102" s="25" t="s">
        <v>359</v>
      </c>
      <c r="C102" t="e">
        <f t="shared" si="33"/>
        <v>#N/A</v>
      </c>
      <c r="D102" t="e">
        <f t="shared" si="34"/>
        <v>#N/A</v>
      </c>
      <c r="E102" t="e">
        <f t="shared" si="35"/>
        <v>#N/A</v>
      </c>
      <c r="F102" t="e">
        <f t="shared" si="36"/>
        <v>#N/A</v>
      </c>
      <c r="G102" t="e">
        <f t="shared" si="37"/>
        <v>#N/A</v>
      </c>
      <c r="H102" t="e">
        <f t="shared" si="38"/>
        <v>#N/A</v>
      </c>
      <c r="I102" t="e">
        <f t="shared" si="39"/>
        <v>#N/A</v>
      </c>
      <c r="J102" t="e">
        <f t="shared" si="40"/>
        <v>#N/A</v>
      </c>
      <c r="K102" t="e">
        <f t="shared" si="41"/>
        <v>#N/A</v>
      </c>
      <c r="L102" t="e">
        <f t="shared" si="42"/>
        <v>#N/A</v>
      </c>
      <c r="M102" t="e">
        <f t="shared" si="43"/>
        <v>#N/A</v>
      </c>
    </row>
    <row r="103" spans="1:13">
      <c r="A103" s="2"/>
      <c r="B103" s="25"/>
    </row>
    <row r="104" spans="1:13">
      <c r="A104" s="2"/>
      <c r="B104" s="25"/>
    </row>
    <row r="105" spans="1:13">
      <c r="A105" s="2"/>
      <c r="B105" s="25"/>
    </row>
    <row r="106" spans="1:13">
      <c r="A106" s="2"/>
      <c r="B106" s="25"/>
    </row>
    <row r="107" spans="1:13">
      <c r="A107" s="2"/>
      <c r="B107" s="25"/>
    </row>
    <row r="108" spans="1:13">
      <c r="A108" s="2"/>
      <c r="B108" s="25"/>
    </row>
    <row r="109" spans="1:13">
      <c r="A109" s="2"/>
      <c r="B109" s="25"/>
    </row>
    <row r="110" spans="1:13">
      <c r="A110" s="2"/>
      <c r="B110" s="25"/>
    </row>
    <row r="111" spans="1:13" ht="23.25">
      <c r="A111" s="19" t="s">
        <v>313</v>
      </c>
      <c r="B111" s="25"/>
    </row>
    <row r="112" spans="1:13">
      <c r="A112" s="13" t="s">
        <v>4</v>
      </c>
      <c r="B112" s="25" t="s">
        <v>6</v>
      </c>
      <c r="C112" t="s">
        <v>315</v>
      </c>
      <c r="D112" t="s">
        <v>316</v>
      </c>
      <c r="E112" t="s">
        <v>318</v>
      </c>
      <c r="F112" t="s">
        <v>319</v>
      </c>
      <c r="G112" t="s">
        <v>372</v>
      </c>
      <c r="H112" t="s">
        <v>322</v>
      </c>
      <c r="I112" t="s">
        <v>373</v>
      </c>
      <c r="J112" t="s">
        <v>374</v>
      </c>
    </row>
    <row r="113" spans="1:10" ht="25.5">
      <c r="A113" s="2" t="s">
        <v>58</v>
      </c>
      <c r="B113" s="25" t="s">
        <v>368</v>
      </c>
      <c r="C113" t="e">
        <f>VLOOKUP(B113,$BG$4:$BR$16,3,FALSE)</f>
        <v>#N/A</v>
      </c>
      <c r="D113" t="e">
        <f t="shared" ref="D113:D118" si="44">VLOOKUP(B113,$BG$4:$BR$6,4,FALSE)</f>
        <v>#N/A</v>
      </c>
      <c r="E113" t="e">
        <f t="shared" ref="E113:E118" si="45">VLOOKUP(B113,$BG$4:$BR$6,6,FALSE)</f>
        <v>#N/A</v>
      </c>
      <c r="F113" t="e">
        <f t="shared" ref="F113:F118" si="46">VLOOKUP(B113,$BG$4:$BR$6,7,FALSE)</f>
        <v>#N/A</v>
      </c>
      <c r="G113" t="e">
        <f t="shared" ref="G113:G118" si="47">VLOOKUP(B113,$BG$4:$BR$6,9,FALSE)</f>
        <v>#N/A</v>
      </c>
      <c r="H113" t="e">
        <f t="shared" ref="H113:H118" si="48">VLOOKUP(B113,$BG$4:$BR$6,10,FALSE)</f>
        <v>#N/A</v>
      </c>
      <c r="I113" t="e">
        <f t="shared" ref="I113:I118" si="49">VLOOKUP(B113,$BG$4:$BR$6,11,FALSE)</f>
        <v>#N/A</v>
      </c>
      <c r="J113" t="e">
        <f t="shared" ref="J113:J118" si="50">VLOOKUP(B113,$BG$4:$BR$6,12,FALSE)</f>
        <v>#N/A</v>
      </c>
    </row>
    <row r="114" spans="1:10">
      <c r="A114" s="2" t="s">
        <v>58</v>
      </c>
      <c r="B114" s="25" t="s">
        <v>323</v>
      </c>
      <c r="C114">
        <f>VLOOKUP(B114,$BG$4:$BR$6,3,FALSE)</f>
        <v>4</v>
      </c>
      <c r="D114">
        <f t="shared" si="44"/>
        <v>4</v>
      </c>
      <c r="E114">
        <f t="shared" si="45"/>
        <v>1</v>
      </c>
      <c r="F114">
        <f t="shared" si="46"/>
        <v>3</v>
      </c>
      <c r="G114">
        <f t="shared" si="47"/>
        <v>7</v>
      </c>
      <c r="H114">
        <f t="shared" si="48"/>
        <v>0</v>
      </c>
      <c r="I114">
        <f t="shared" si="49"/>
        <v>0</v>
      </c>
      <c r="J114">
        <f t="shared" si="50"/>
        <v>0</v>
      </c>
    </row>
    <row r="115" spans="1:10">
      <c r="A115" s="2" t="s">
        <v>58</v>
      </c>
      <c r="B115" s="25" t="s">
        <v>369</v>
      </c>
      <c r="C115" t="e">
        <f>VLOOKUP(B115,$BG$4:$BR$6,3,FALSE)</f>
        <v>#N/A</v>
      </c>
      <c r="D115" t="e">
        <f t="shared" si="44"/>
        <v>#N/A</v>
      </c>
      <c r="E115" t="e">
        <f t="shared" si="45"/>
        <v>#N/A</v>
      </c>
      <c r="F115" t="e">
        <f t="shared" si="46"/>
        <v>#N/A</v>
      </c>
      <c r="G115" t="e">
        <f t="shared" si="47"/>
        <v>#N/A</v>
      </c>
      <c r="H115" t="e">
        <f t="shared" si="48"/>
        <v>#N/A</v>
      </c>
      <c r="I115" t="e">
        <f t="shared" si="49"/>
        <v>#N/A</v>
      </c>
      <c r="J115" t="e">
        <f t="shared" si="50"/>
        <v>#N/A</v>
      </c>
    </row>
    <row r="116" spans="1:10" ht="25.5">
      <c r="A116" s="2" t="s">
        <v>33</v>
      </c>
      <c r="B116" s="25" t="s">
        <v>370</v>
      </c>
      <c r="C116" t="e">
        <f>VLOOKUP(B116,$BG$4:$BR$6,3,FALSE)</f>
        <v>#N/A</v>
      </c>
      <c r="D116" t="e">
        <f t="shared" si="44"/>
        <v>#N/A</v>
      </c>
      <c r="E116" t="e">
        <f t="shared" si="45"/>
        <v>#N/A</v>
      </c>
      <c r="F116" t="e">
        <f t="shared" si="46"/>
        <v>#N/A</v>
      </c>
      <c r="G116" t="e">
        <f t="shared" si="47"/>
        <v>#N/A</v>
      </c>
      <c r="H116" t="e">
        <f t="shared" si="48"/>
        <v>#N/A</v>
      </c>
      <c r="I116" t="e">
        <f t="shared" si="49"/>
        <v>#N/A</v>
      </c>
      <c r="J116" t="e">
        <f t="shared" si="50"/>
        <v>#N/A</v>
      </c>
    </row>
    <row r="117" spans="1:10">
      <c r="A117" s="2" t="s">
        <v>33</v>
      </c>
      <c r="B117" s="25" t="s">
        <v>324</v>
      </c>
      <c r="C117">
        <f>VLOOKUP(B117,$BG$4:$BR$6,3,FALSE)</f>
        <v>0</v>
      </c>
      <c r="D117">
        <f t="shared" si="44"/>
        <v>0</v>
      </c>
      <c r="E117">
        <f t="shared" si="45"/>
        <v>0</v>
      </c>
      <c r="F117">
        <f t="shared" si="46"/>
        <v>0</v>
      </c>
      <c r="G117">
        <f t="shared" si="47"/>
        <v>0</v>
      </c>
      <c r="H117">
        <f t="shared" si="48"/>
        <v>3</v>
      </c>
      <c r="I117">
        <f t="shared" si="49"/>
        <v>140</v>
      </c>
      <c r="J117">
        <f t="shared" si="50"/>
        <v>46.7</v>
      </c>
    </row>
    <row r="118" spans="1:10" ht="25.5">
      <c r="A118" s="2" t="s">
        <v>33</v>
      </c>
      <c r="B118" s="25" t="s">
        <v>325</v>
      </c>
      <c r="C118" t="e">
        <f>VLOOKUP(B118,$BG$4:$BR$6,3,FALSE)</f>
        <v>#N/A</v>
      </c>
      <c r="D118" t="e">
        <f t="shared" si="44"/>
        <v>#N/A</v>
      </c>
      <c r="E118" t="e">
        <f t="shared" si="45"/>
        <v>#N/A</v>
      </c>
      <c r="F118" t="e">
        <f t="shared" si="46"/>
        <v>#N/A</v>
      </c>
      <c r="G118" t="e">
        <f t="shared" si="47"/>
        <v>#N/A</v>
      </c>
      <c r="H118" t="e">
        <f t="shared" si="48"/>
        <v>#N/A</v>
      </c>
      <c r="I118" t="e">
        <f t="shared" si="49"/>
        <v>#N/A</v>
      </c>
      <c r="J118" t="e">
        <f t="shared" si="50"/>
        <v>#N/A</v>
      </c>
    </row>
    <row r="119" spans="1:10">
      <c r="A119" s="2"/>
      <c r="B119" s="25"/>
    </row>
    <row r="120" spans="1:10">
      <c r="A120" s="2"/>
      <c r="B120" s="25"/>
    </row>
    <row r="121" spans="1:10">
      <c r="A121" s="2"/>
      <c r="B121" s="25"/>
    </row>
    <row r="122" spans="1:10">
      <c r="A122" s="2"/>
      <c r="B122" s="25"/>
    </row>
    <row r="123" spans="1:10">
      <c r="A123" s="2"/>
      <c r="B123" s="25"/>
    </row>
    <row r="124" spans="1:10">
      <c r="A124" s="2"/>
      <c r="B124" s="25"/>
    </row>
    <row r="125" spans="1:10">
      <c r="A125" s="2"/>
      <c r="B125" s="25"/>
    </row>
    <row r="126" spans="1:10">
      <c r="A126" s="2"/>
      <c r="B126" s="25"/>
    </row>
    <row r="127" spans="1:10">
      <c r="A127" s="2"/>
      <c r="B127" s="25"/>
    </row>
    <row r="128" spans="1:10">
      <c r="A128" s="2"/>
      <c r="B128" s="25"/>
    </row>
    <row r="129" spans="1:2">
      <c r="A129" s="2"/>
      <c r="B129" s="25"/>
    </row>
    <row r="130" spans="1:2">
      <c r="A130" s="2"/>
      <c r="B130" s="25"/>
    </row>
    <row r="131" spans="1:2">
      <c r="A131" s="2"/>
      <c r="B131" s="25"/>
    </row>
    <row r="132" spans="1:2">
      <c r="A132" s="2"/>
      <c r="B132" s="25"/>
    </row>
  </sheetData>
  <mergeCells count="13">
    <mergeCell ref="AK2:AN2"/>
    <mergeCell ref="O2:P2"/>
    <mergeCell ref="Q2:Y2"/>
    <mergeCell ref="AA2:AB2"/>
    <mergeCell ref="AC2:AF2"/>
    <mergeCell ref="AG2:AJ2"/>
    <mergeCell ref="BP2:BR2"/>
    <mergeCell ref="AP2:AQ2"/>
    <mergeCell ref="AR2:AV2"/>
    <mergeCell ref="AW2:BA2"/>
    <mergeCell ref="BB2:BE2"/>
    <mergeCell ref="BG2:BH2"/>
    <mergeCell ref="BI2:BO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0787F-B629-4CE1-A02B-CDACAD8F2CEA}">
  <dimension ref="A1:BR132"/>
  <sheetViews>
    <sheetView tabSelected="1" topLeftCell="A5" workbookViewId="0">
      <selection activeCell="J19" sqref="J19"/>
    </sheetView>
  </sheetViews>
  <sheetFormatPr defaultColWidth="11" defaultRowHeight="15.75"/>
  <cols>
    <col min="1" max="1" width="15.625" bestFit="1" customWidth="1"/>
    <col min="9" max="9" width="13" bestFit="1" customWidth="1"/>
    <col min="15" max="15" width="33.875" bestFit="1" customWidth="1"/>
  </cols>
  <sheetData>
    <row r="1" spans="1:70" ht="36">
      <c r="A1" s="18" t="s">
        <v>17</v>
      </c>
      <c r="O1" s="16" t="s">
        <v>361</v>
      </c>
      <c r="AA1" s="16" t="s">
        <v>360</v>
      </c>
      <c r="AP1" s="17" t="s">
        <v>362</v>
      </c>
      <c r="BG1" s="15" t="s">
        <v>371</v>
      </c>
    </row>
    <row r="2" spans="1:70">
      <c r="A2" t="s">
        <v>4</v>
      </c>
      <c r="B2" s="25" t="s">
        <v>6</v>
      </c>
      <c r="C2" s="25" t="s">
        <v>8</v>
      </c>
      <c r="D2" s="25" t="s">
        <v>9</v>
      </c>
      <c r="E2" s="25" t="s">
        <v>10</v>
      </c>
      <c r="F2" s="25" t="s">
        <v>11</v>
      </c>
      <c r="G2" s="25" t="s">
        <v>12</v>
      </c>
      <c r="H2" s="25" t="s">
        <v>3</v>
      </c>
      <c r="I2" s="25" t="s">
        <v>14</v>
      </c>
      <c r="J2" s="25" t="s">
        <v>326</v>
      </c>
      <c r="K2" s="25" t="s">
        <v>282</v>
      </c>
      <c r="L2" s="25" t="s">
        <v>280</v>
      </c>
      <c r="M2" s="25" t="s">
        <v>281</v>
      </c>
      <c r="O2" s="64"/>
      <c r="P2" s="64"/>
      <c r="Q2" s="64" t="s">
        <v>17</v>
      </c>
      <c r="R2" s="64"/>
      <c r="S2" s="64"/>
      <c r="T2" s="64"/>
      <c r="U2" s="64"/>
      <c r="V2" s="64"/>
      <c r="W2" s="64"/>
      <c r="X2" s="64"/>
      <c r="Y2" s="64"/>
      <c r="AA2" s="64"/>
      <c r="AB2" s="64"/>
      <c r="AC2" s="64" t="s">
        <v>250</v>
      </c>
      <c r="AD2" s="64"/>
      <c r="AE2" s="64"/>
      <c r="AF2" s="64"/>
      <c r="AG2" s="64" t="s">
        <v>258</v>
      </c>
      <c r="AH2" s="64"/>
      <c r="AI2" s="64"/>
      <c r="AJ2" s="64"/>
      <c r="AK2" s="64" t="s">
        <v>259</v>
      </c>
      <c r="AL2" s="64"/>
      <c r="AM2" s="64"/>
      <c r="AN2" s="64"/>
      <c r="AP2" s="64"/>
      <c r="AQ2" s="64"/>
      <c r="AR2" s="64" t="s">
        <v>283</v>
      </c>
      <c r="AS2" s="64"/>
      <c r="AT2" s="64"/>
      <c r="AU2" s="64"/>
      <c r="AV2" s="64"/>
      <c r="AW2" s="64" t="s">
        <v>284</v>
      </c>
      <c r="AX2" s="64"/>
      <c r="AY2" s="64"/>
      <c r="AZ2" s="64"/>
      <c r="BA2" s="64"/>
      <c r="BB2" s="64" t="s">
        <v>285</v>
      </c>
      <c r="BC2" s="64"/>
      <c r="BD2" s="64"/>
      <c r="BE2" s="64"/>
      <c r="BG2" s="64"/>
      <c r="BH2" s="64"/>
      <c r="BI2" s="64" t="s">
        <v>313</v>
      </c>
      <c r="BJ2" s="64"/>
      <c r="BK2" s="64"/>
      <c r="BL2" s="64"/>
      <c r="BM2" s="64"/>
      <c r="BN2" s="64"/>
      <c r="BO2" s="64"/>
      <c r="BP2" s="64" t="s">
        <v>314</v>
      </c>
      <c r="BQ2" s="64"/>
      <c r="BR2" s="64"/>
    </row>
    <row r="3" spans="1:70">
      <c r="A3" s="2" t="s">
        <v>5</v>
      </c>
      <c r="B3" s="25" t="s">
        <v>0</v>
      </c>
      <c r="C3" s="2">
        <f t="shared" ref="C3:C8" si="0">VLOOKUP(B3,$O$4:$Y$12,3,FALSE)</f>
        <v>17</v>
      </c>
      <c r="D3" s="2">
        <f t="shared" ref="D3:D8" si="1">VLOOKUP(B3,$O$4:$Y$12,4,FALSE)</f>
        <v>37</v>
      </c>
      <c r="E3" s="2">
        <f t="shared" ref="E3:E8" si="2">VLOOKUP(B3,$O$4:$Y$12,5,FALSE)</f>
        <v>45.9</v>
      </c>
      <c r="F3" s="2">
        <f t="shared" ref="F3:F8" si="3">VLOOKUP(B3,$O$4:$Y$12,6,FALSE)</f>
        <v>206</v>
      </c>
      <c r="G3" s="2">
        <f t="shared" ref="G3:G8" si="4">VLOOKUP(B3,$O$4:$Y$12,7,FALSE)</f>
        <v>5.6</v>
      </c>
      <c r="H3" s="2">
        <f t="shared" ref="H3:H8" si="5">VLOOKUP(B3,$O$4:$Y$12,9,FALSE)</f>
        <v>2</v>
      </c>
      <c r="I3" s="2">
        <f t="shared" ref="I3:I8" si="6">VLOOKUP(B3,$O$4:$Y$12,10,FALSE)</f>
        <v>2</v>
      </c>
      <c r="J3" s="2">
        <f t="shared" ref="J3:J8" si="7">VLOOKUP(B3,$O$4:$Y$12,11,FALSE)</f>
        <v>99.7</v>
      </c>
      <c r="K3" s="2">
        <f t="shared" ref="K3:K8" si="8">VLOOKUP(B3,$AA$4:$AN$36,3,FALSE)</f>
        <v>6</v>
      </c>
      <c r="L3" s="2">
        <f t="shared" ref="L3:L8" si="9">VLOOKUP(B3,$AA$4:$AN$36,4,FALSE)</f>
        <v>-42</v>
      </c>
      <c r="M3" s="2">
        <f t="shared" ref="M3:M8" si="10">VLOOKUP(B3,$AA$4:$AN$36,6,FALSE)</f>
        <v>0</v>
      </c>
      <c r="O3" s="51" t="s">
        <v>6</v>
      </c>
      <c r="P3" s="51" t="s">
        <v>7</v>
      </c>
      <c r="Q3" s="51" t="s">
        <v>8</v>
      </c>
      <c r="R3" s="51" t="s">
        <v>9</v>
      </c>
      <c r="S3" s="51" t="s">
        <v>10</v>
      </c>
      <c r="T3" s="51" t="s">
        <v>11</v>
      </c>
      <c r="U3" s="51" t="s">
        <v>12</v>
      </c>
      <c r="V3" s="51" t="s">
        <v>13</v>
      </c>
      <c r="W3" s="51" t="s">
        <v>3</v>
      </c>
      <c r="X3" s="51" t="s">
        <v>14</v>
      </c>
      <c r="Y3" s="51" t="s">
        <v>15</v>
      </c>
      <c r="AA3" s="53" t="s">
        <v>6</v>
      </c>
      <c r="AB3" s="53" t="s">
        <v>7</v>
      </c>
      <c r="AC3" s="53" t="s">
        <v>9</v>
      </c>
      <c r="AD3" s="53" t="s">
        <v>11</v>
      </c>
      <c r="AE3" s="53" t="s">
        <v>260</v>
      </c>
      <c r="AF3" s="53" t="s">
        <v>3</v>
      </c>
      <c r="AG3" s="53" t="s">
        <v>261</v>
      </c>
      <c r="AH3" s="53" t="s">
        <v>11</v>
      </c>
      <c r="AI3" s="53" t="s">
        <v>260</v>
      </c>
      <c r="AJ3" s="53" t="s">
        <v>3</v>
      </c>
      <c r="AK3" s="53" t="s">
        <v>262</v>
      </c>
      <c r="AL3" s="53" t="s">
        <v>11</v>
      </c>
      <c r="AM3" s="53" t="s">
        <v>260</v>
      </c>
      <c r="AN3" s="53" t="s">
        <v>3</v>
      </c>
      <c r="AP3" s="55" t="s">
        <v>6</v>
      </c>
      <c r="AQ3" s="55" t="s">
        <v>7</v>
      </c>
      <c r="AR3" s="55" t="s">
        <v>286</v>
      </c>
      <c r="AS3" s="55" t="s">
        <v>287</v>
      </c>
      <c r="AT3" s="55" t="s">
        <v>288</v>
      </c>
      <c r="AU3" s="55" t="s">
        <v>289</v>
      </c>
      <c r="AV3" s="55" t="s">
        <v>290</v>
      </c>
      <c r="AW3" s="55" t="s">
        <v>14</v>
      </c>
      <c r="AX3" s="55" t="s">
        <v>11</v>
      </c>
      <c r="AY3" s="55" t="s">
        <v>260</v>
      </c>
      <c r="AZ3" s="55" t="s">
        <v>3</v>
      </c>
      <c r="BA3" s="55" t="s">
        <v>291</v>
      </c>
      <c r="BB3" s="55" t="s">
        <v>24</v>
      </c>
      <c r="BC3" s="55" t="s">
        <v>11</v>
      </c>
      <c r="BD3" s="55" t="s">
        <v>3</v>
      </c>
      <c r="BE3" s="55" t="s">
        <v>292</v>
      </c>
      <c r="BG3" s="57" t="s">
        <v>6</v>
      </c>
      <c r="BH3" s="57" t="s">
        <v>7</v>
      </c>
      <c r="BI3" s="57" t="s">
        <v>315</v>
      </c>
      <c r="BJ3" s="57" t="s">
        <v>316</v>
      </c>
      <c r="BK3" s="57" t="s">
        <v>317</v>
      </c>
      <c r="BL3" s="57" t="s">
        <v>318</v>
      </c>
      <c r="BM3" s="57" t="s">
        <v>319</v>
      </c>
      <c r="BN3" s="57" t="s">
        <v>320</v>
      </c>
      <c r="BO3" s="57" t="s">
        <v>321</v>
      </c>
      <c r="BP3" s="57" t="s">
        <v>322</v>
      </c>
      <c r="BQ3" s="57" t="s">
        <v>11</v>
      </c>
      <c r="BR3" s="57" t="s">
        <v>260</v>
      </c>
    </row>
    <row r="4" spans="1:70" ht="30">
      <c r="A4" s="2" t="s">
        <v>5</v>
      </c>
      <c r="B4" s="25" t="s">
        <v>1</v>
      </c>
      <c r="C4" s="2" t="e">
        <f t="shared" si="0"/>
        <v>#N/A</v>
      </c>
      <c r="D4" s="2" t="e">
        <f t="shared" si="1"/>
        <v>#N/A</v>
      </c>
      <c r="E4" s="2" t="e">
        <f t="shared" si="2"/>
        <v>#N/A</v>
      </c>
      <c r="F4" s="2" t="e">
        <f t="shared" si="3"/>
        <v>#N/A</v>
      </c>
      <c r="G4" s="2" t="e">
        <f t="shared" si="4"/>
        <v>#N/A</v>
      </c>
      <c r="H4" s="2" t="e">
        <f t="shared" si="5"/>
        <v>#N/A</v>
      </c>
      <c r="I4" s="2" t="e">
        <f t="shared" si="6"/>
        <v>#N/A</v>
      </c>
      <c r="J4" s="2" t="e">
        <f t="shared" si="7"/>
        <v>#N/A</v>
      </c>
      <c r="K4" s="2" t="e">
        <f t="shared" si="8"/>
        <v>#N/A</v>
      </c>
      <c r="L4" s="2" t="e">
        <f t="shared" si="9"/>
        <v>#N/A</v>
      </c>
      <c r="M4" s="2" t="e">
        <f t="shared" si="10"/>
        <v>#N/A</v>
      </c>
      <c r="O4" s="51" t="s">
        <v>0</v>
      </c>
      <c r="P4" s="52" t="s">
        <v>16</v>
      </c>
      <c r="Q4" s="52">
        <v>17</v>
      </c>
      <c r="R4" s="52">
        <v>37</v>
      </c>
      <c r="S4" s="52">
        <v>45.9</v>
      </c>
      <c r="T4" s="52">
        <v>206</v>
      </c>
      <c r="U4" s="52">
        <v>5.6</v>
      </c>
      <c r="V4" s="52">
        <v>4.2</v>
      </c>
      <c r="W4" s="52">
        <v>2</v>
      </c>
      <c r="X4" s="52">
        <v>2</v>
      </c>
      <c r="Y4" s="52">
        <v>99.7</v>
      </c>
      <c r="AA4" s="53" t="s">
        <v>251</v>
      </c>
      <c r="AB4" s="54" t="s">
        <v>16</v>
      </c>
      <c r="AC4" s="54">
        <v>12</v>
      </c>
      <c r="AD4" s="54">
        <v>26</v>
      </c>
      <c r="AE4" s="54">
        <v>2.2000000000000002</v>
      </c>
      <c r="AF4" s="54">
        <v>0</v>
      </c>
      <c r="AG4" s="54"/>
      <c r="AH4" s="54"/>
      <c r="AI4" s="54"/>
      <c r="AJ4" s="54"/>
      <c r="AK4" s="54">
        <v>12</v>
      </c>
      <c r="AL4" s="54">
        <v>26</v>
      </c>
      <c r="AM4" s="54">
        <v>2.2000000000000002</v>
      </c>
      <c r="AN4" s="54">
        <v>0</v>
      </c>
      <c r="AP4" s="55" t="s">
        <v>295</v>
      </c>
      <c r="AQ4" s="56" t="s">
        <v>16</v>
      </c>
      <c r="AR4" s="56">
        <v>8</v>
      </c>
      <c r="AS4" s="56">
        <v>2</v>
      </c>
      <c r="AT4" s="56">
        <v>10</v>
      </c>
      <c r="AU4" s="56">
        <v>0</v>
      </c>
      <c r="AV4" s="56">
        <v>0</v>
      </c>
      <c r="AW4" s="56"/>
      <c r="AX4" s="56"/>
      <c r="AY4" s="56"/>
      <c r="AZ4" s="56"/>
      <c r="BA4" s="56"/>
      <c r="BB4" s="56"/>
      <c r="BC4" s="56"/>
      <c r="BD4" s="56"/>
      <c r="BE4" s="56"/>
      <c r="BG4" s="57" t="s">
        <v>323</v>
      </c>
      <c r="BH4" s="58" t="s">
        <v>16</v>
      </c>
      <c r="BI4" s="58">
        <v>3</v>
      </c>
      <c r="BJ4" s="58">
        <v>3</v>
      </c>
      <c r="BK4" s="58">
        <v>100</v>
      </c>
      <c r="BL4" s="58">
        <v>0</v>
      </c>
      <c r="BM4" s="58">
        <v>1</v>
      </c>
      <c r="BN4" s="58">
        <v>0</v>
      </c>
      <c r="BO4" s="58">
        <v>3</v>
      </c>
      <c r="BP4" s="58"/>
      <c r="BQ4" s="58"/>
      <c r="BR4" s="58"/>
    </row>
    <row r="5" spans="1:70" ht="30">
      <c r="A5" s="2" t="s">
        <v>5</v>
      </c>
      <c r="B5" s="25" t="s">
        <v>246</v>
      </c>
      <c r="C5" s="2" t="e">
        <f t="shared" si="0"/>
        <v>#N/A</v>
      </c>
      <c r="D5" s="2" t="e">
        <f t="shared" si="1"/>
        <v>#N/A</v>
      </c>
      <c r="E5" s="2" t="e">
        <f t="shared" si="2"/>
        <v>#N/A</v>
      </c>
      <c r="F5" s="2" t="e">
        <f t="shared" si="3"/>
        <v>#N/A</v>
      </c>
      <c r="G5" s="2" t="e">
        <f t="shared" si="4"/>
        <v>#N/A</v>
      </c>
      <c r="H5" s="2" t="e">
        <f t="shared" si="5"/>
        <v>#N/A</v>
      </c>
      <c r="I5" s="2" t="e">
        <f t="shared" si="6"/>
        <v>#N/A</v>
      </c>
      <c r="J5" s="2" t="e">
        <f t="shared" si="7"/>
        <v>#N/A</v>
      </c>
      <c r="K5" s="2" t="e">
        <f t="shared" si="8"/>
        <v>#N/A</v>
      </c>
      <c r="L5" s="2" t="e">
        <f t="shared" si="9"/>
        <v>#N/A</v>
      </c>
      <c r="M5" s="2" t="e">
        <f t="shared" si="10"/>
        <v>#N/A</v>
      </c>
      <c r="O5" s="25"/>
      <c r="P5" s="2"/>
      <c r="Q5" s="2"/>
      <c r="R5" s="2"/>
      <c r="S5" s="2"/>
      <c r="T5" s="2"/>
      <c r="U5" s="2"/>
      <c r="V5" s="2"/>
      <c r="W5" s="2"/>
      <c r="X5" s="2"/>
      <c r="Y5" s="2"/>
      <c r="AA5" s="53" t="s">
        <v>255</v>
      </c>
      <c r="AB5" s="54" t="s">
        <v>16</v>
      </c>
      <c r="AC5" s="54">
        <v>7</v>
      </c>
      <c r="AD5" s="54">
        <v>17</v>
      </c>
      <c r="AE5" s="54">
        <v>2.4</v>
      </c>
      <c r="AF5" s="54">
        <v>0</v>
      </c>
      <c r="AG5" s="54">
        <v>4</v>
      </c>
      <c r="AH5" s="54">
        <v>6</v>
      </c>
      <c r="AI5" s="54">
        <v>1.5</v>
      </c>
      <c r="AJ5" s="54">
        <v>0</v>
      </c>
      <c r="AK5" s="54">
        <v>11</v>
      </c>
      <c r="AL5" s="54">
        <v>23</v>
      </c>
      <c r="AM5" s="54">
        <v>2.1</v>
      </c>
      <c r="AN5" s="54">
        <v>0</v>
      </c>
      <c r="AP5" s="55" t="s">
        <v>298</v>
      </c>
      <c r="AQ5" s="56" t="s">
        <v>16</v>
      </c>
      <c r="AR5" s="56">
        <v>4</v>
      </c>
      <c r="AS5" s="56">
        <v>5</v>
      </c>
      <c r="AT5" s="56">
        <v>9</v>
      </c>
      <c r="AU5" s="56">
        <v>2.5</v>
      </c>
      <c r="AV5" s="56">
        <v>0</v>
      </c>
      <c r="AW5" s="56"/>
      <c r="AX5" s="56"/>
      <c r="AY5" s="56"/>
      <c r="AZ5" s="56"/>
      <c r="BA5" s="56"/>
      <c r="BB5" s="56">
        <v>1</v>
      </c>
      <c r="BC5" s="56">
        <v>28</v>
      </c>
      <c r="BD5" s="56">
        <v>1</v>
      </c>
      <c r="BE5" s="56">
        <v>1</v>
      </c>
      <c r="BG5" s="57" t="s">
        <v>324</v>
      </c>
      <c r="BH5" s="58" t="s">
        <v>16</v>
      </c>
      <c r="BI5" s="58"/>
      <c r="BJ5" s="58"/>
      <c r="BK5" s="58"/>
      <c r="BL5" s="58"/>
      <c r="BM5" s="58"/>
      <c r="BN5" s="58"/>
      <c r="BO5" s="58"/>
      <c r="BP5" s="58">
        <v>8</v>
      </c>
      <c r="BQ5" s="58">
        <v>326</v>
      </c>
      <c r="BR5" s="58">
        <v>40.799999999999997</v>
      </c>
    </row>
    <row r="6" spans="1:70" ht="30">
      <c r="A6" s="2" t="s">
        <v>5</v>
      </c>
      <c r="B6" s="25" t="s">
        <v>247</v>
      </c>
      <c r="C6" s="2" t="e">
        <f t="shared" si="0"/>
        <v>#N/A</v>
      </c>
      <c r="D6" s="2" t="e">
        <f t="shared" si="1"/>
        <v>#N/A</v>
      </c>
      <c r="E6" s="2" t="e">
        <f t="shared" si="2"/>
        <v>#N/A</v>
      </c>
      <c r="F6" s="2" t="e">
        <f t="shared" si="3"/>
        <v>#N/A</v>
      </c>
      <c r="G6" s="2" t="e">
        <f t="shared" si="4"/>
        <v>#N/A</v>
      </c>
      <c r="H6" s="2" t="e">
        <f t="shared" si="5"/>
        <v>#N/A</v>
      </c>
      <c r="I6" s="2" t="e">
        <f t="shared" si="6"/>
        <v>#N/A</v>
      </c>
      <c r="J6" s="2" t="e">
        <f t="shared" si="7"/>
        <v>#N/A</v>
      </c>
      <c r="K6" s="2" t="e">
        <f t="shared" si="8"/>
        <v>#N/A</v>
      </c>
      <c r="L6" s="2" t="e">
        <f t="shared" si="9"/>
        <v>#N/A</v>
      </c>
      <c r="M6" s="2" t="e">
        <f t="shared" si="10"/>
        <v>#N/A</v>
      </c>
      <c r="O6" s="25"/>
      <c r="P6" s="2"/>
      <c r="Q6" s="2"/>
      <c r="R6" s="2"/>
      <c r="S6" s="2"/>
      <c r="T6" s="2"/>
      <c r="U6" s="2"/>
      <c r="V6" s="2"/>
      <c r="W6" s="2"/>
      <c r="X6" s="2"/>
      <c r="Y6" s="2"/>
      <c r="AA6" s="53" t="s">
        <v>0</v>
      </c>
      <c r="AB6" s="54" t="s">
        <v>16</v>
      </c>
      <c r="AC6" s="54">
        <v>6</v>
      </c>
      <c r="AD6" s="54">
        <v>-42</v>
      </c>
      <c r="AE6" s="54">
        <v>-7</v>
      </c>
      <c r="AF6" s="54">
        <v>0</v>
      </c>
      <c r="AG6" s="54"/>
      <c r="AH6" s="54"/>
      <c r="AI6" s="54"/>
      <c r="AJ6" s="54"/>
      <c r="AK6" s="54">
        <v>6</v>
      </c>
      <c r="AL6" s="54">
        <v>-42</v>
      </c>
      <c r="AM6" s="54">
        <v>-7</v>
      </c>
      <c r="AN6" s="54">
        <v>0</v>
      </c>
      <c r="AP6" s="55" t="s">
        <v>293</v>
      </c>
      <c r="AQ6" s="56" t="s">
        <v>16</v>
      </c>
      <c r="AR6" s="56">
        <v>3</v>
      </c>
      <c r="AS6" s="56">
        <v>3</v>
      </c>
      <c r="AT6" s="56">
        <v>6</v>
      </c>
      <c r="AU6" s="56">
        <v>0</v>
      </c>
      <c r="AV6" s="56">
        <v>0</v>
      </c>
      <c r="AW6" s="56"/>
      <c r="AX6" s="56"/>
      <c r="AY6" s="56"/>
      <c r="AZ6" s="56"/>
      <c r="BA6" s="56">
        <v>1</v>
      </c>
      <c r="BB6" s="56"/>
      <c r="BC6" s="56"/>
      <c r="BD6" s="56"/>
      <c r="BE6" s="56"/>
      <c r="BG6" s="25"/>
      <c r="BH6" s="2"/>
      <c r="BI6" s="14"/>
      <c r="BJ6" s="14"/>
      <c r="BK6" s="14"/>
      <c r="BL6" s="14"/>
      <c r="BM6" s="14"/>
      <c r="BN6" s="14"/>
      <c r="BO6" s="14"/>
      <c r="BP6" s="2"/>
      <c r="BQ6" s="2"/>
      <c r="BR6" s="2"/>
    </row>
    <row r="7" spans="1:70" ht="30">
      <c r="A7" s="2" t="s">
        <v>5</v>
      </c>
      <c r="B7" s="25" t="s">
        <v>248</v>
      </c>
      <c r="C7" s="2" t="e">
        <f t="shared" si="0"/>
        <v>#N/A</v>
      </c>
      <c r="D7" s="2" t="e">
        <f t="shared" si="1"/>
        <v>#N/A</v>
      </c>
      <c r="E7" s="2" t="e">
        <f t="shared" si="2"/>
        <v>#N/A</v>
      </c>
      <c r="F7" s="2" t="e">
        <f t="shared" si="3"/>
        <v>#N/A</v>
      </c>
      <c r="G7" s="2" t="e">
        <f t="shared" si="4"/>
        <v>#N/A</v>
      </c>
      <c r="H7" s="2" t="e">
        <f t="shared" si="5"/>
        <v>#N/A</v>
      </c>
      <c r="I7" s="2" t="e">
        <f t="shared" si="6"/>
        <v>#N/A</v>
      </c>
      <c r="J7" s="2" t="e">
        <f t="shared" si="7"/>
        <v>#N/A</v>
      </c>
      <c r="K7" s="2" t="e">
        <f t="shared" si="8"/>
        <v>#N/A</v>
      </c>
      <c r="L7" s="2" t="e">
        <f t="shared" si="9"/>
        <v>#N/A</v>
      </c>
      <c r="M7" s="2" t="e">
        <f t="shared" si="10"/>
        <v>#N/A</v>
      </c>
      <c r="AA7" s="53" t="s">
        <v>263</v>
      </c>
      <c r="AB7" s="54" t="s">
        <v>16</v>
      </c>
      <c r="AC7" s="54">
        <v>1</v>
      </c>
      <c r="AD7" s="54">
        <v>3</v>
      </c>
      <c r="AE7" s="54">
        <v>3</v>
      </c>
      <c r="AF7" s="54">
        <v>0</v>
      </c>
      <c r="AG7" s="54">
        <v>5</v>
      </c>
      <c r="AH7" s="54">
        <v>112</v>
      </c>
      <c r="AI7" s="54">
        <v>22.4</v>
      </c>
      <c r="AJ7" s="54">
        <v>1</v>
      </c>
      <c r="AK7" s="54">
        <v>6</v>
      </c>
      <c r="AL7" s="54">
        <v>115</v>
      </c>
      <c r="AM7" s="54">
        <v>19.2</v>
      </c>
      <c r="AN7" s="54">
        <v>1</v>
      </c>
      <c r="AP7" s="55" t="s">
        <v>296</v>
      </c>
      <c r="AQ7" s="56" t="s">
        <v>16</v>
      </c>
      <c r="AR7" s="56">
        <v>4</v>
      </c>
      <c r="AS7" s="56">
        <v>2</v>
      </c>
      <c r="AT7" s="56">
        <v>6</v>
      </c>
      <c r="AU7" s="56">
        <v>0</v>
      </c>
      <c r="AV7" s="56">
        <v>0</v>
      </c>
      <c r="AW7" s="56"/>
      <c r="AX7" s="56"/>
      <c r="AY7" s="56"/>
      <c r="AZ7" s="56"/>
      <c r="BA7" s="56">
        <v>1</v>
      </c>
      <c r="BB7" s="56"/>
      <c r="BC7" s="56"/>
      <c r="BD7" s="56"/>
      <c r="BE7" s="56"/>
    </row>
    <row r="8" spans="1:70" ht="30">
      <c r="A8" s="2" t="s">
        <v>5</v>
      </c>
      <c r="B8" s="25" t="s">
        <v>249</v>
      </c>
      <c r="C8" s="2" t="e">
        <f t="shared" si="0"/>
        <v>#N/A</v>
      </c>
      <c r="D8" s="2" t="e">
        <f t="shared" si="1"/>
        <v>#N/A</v>
      </c>
      <c r="E8" s="2" t="e">
        <f t="shared" si="2"/>
        <v>#N/A</v>
      </c>
      <c r="F8" s="2" t="e">
        <f t="shared" si="3"/>
        <v>#N/A</v>
      </c>
      <c r="G8" s="2" t="e">
        <f t="shared" si="4"/>
        <v>#N/A</v>
      </c>
      <c r="H8" s="2" t="e">
        <f t="shared" si="5"/>
        <v>#N/A</v>
      </c>
      <c r="I8" s="2" t="e">
        <f t="shared" si="6"/>
        <v>#N/A</v>
      </c>
      <c r="J8" s="2" t="e">
        <f t="shared" si="7"/>
        <v>#N/A</v>
      </c>
      <c r="K8" s="2" t="e">
        <f t="shared" si="8"/>
        <v>#N/A</v>
      </c>
      <c r="L8" s="2" t="e">
        <f t="shared" si="9"/>
        <v>#N/A</v>
      </c>
      <c r="M8" s="2" t="e">
        <f t="shared" si="10"/>
        <v>#N/A</v>
      </c>
      <c r="AA8" s="53" t="s">
        <v>264</v>
      </c>
      <c r="AB8" s="54" t="s">
        <v>16</v>
      </c>
      <c r="AC8" s="54"/>
      <c r="AD8" s="54"/>
      <c r="AE8" s="54"/>
      <c r="AF8" s="54"/>
      <c r="AG8" s="54">
        <v>6</v>
      </c>
      <c r="AH8" s="54">
        <v>74</v>
      </c>
      <c r="AI8" s="54">
        <v>12.3</v>
      </c>
      <c r="AJ8" s="54">
        <v>1</v>
      </c>
      <c r="AK8" s="54">
        <v>6</v>
      </c>
      <c r="AL8" s="54">
        <v>74</v>
      </c>
      <c r="AM8" s="54">
        <v>12.3</v>
      </c>
      <c r="AN8" s="54">
        <v>1</v>
      </c>
      <c r="AP8" s="55" t="s">
        <v>302</v>
      </c>
      <c r="AQ8" s="56" t="s">
        <v>16</v>
      </c>
      <c r="AR8" s="56">
        <v>4</v>
      </c>
      <c r="AS8" s="56">
        <v>2</v>
      </c>
      <c r="AT8" s="56">
        <v>6</v>
      </c>
      <c r="AU8" s="56">
        <v>0.5</v>
      </c>
      <c r="AV8" s="56">
        <v>0</v>
      </c>
      <c r="AW8" s="56"/>
      <c r="AX8" s="56"/>
      <c r="AY8" s="56"/>
      <c r="AZ8" s="56"/>
      <c r="BA8" s="56"/>
      <c r="BB8" s="56"/>
      <c r="BC8" s="56"/>
      <c r="BD8" s="56"/>
      <c r="BE8" s="56"/>
    </row>
    <row r="9" spans="1:70" ht="30">
      <c r="A9" s="2"/>
      <c r="B9" s="25"/>
      <c r="P9" s="25"/>
      <c r="Q9" s="2"/>
      <c r="R9" s="2"/>
      <c r="S9" s="2"/>
      <c r="T9" s="2"/>
      <c r="U9" s="2"/>
      <c r="V9" s="2"/>
      <c r="W9" s="2"/>
      <c r="X9" s="2"/>
      <c r="AA9" s="53" t="s">
        <v>272</v>
      </c>
      <c r="AB9" s="54" t="s">
        <v>16</v>
      </c>
      <c r="AC9" s="54"/>
      <c r="AD9" s="54"/>
      <c r="AE9" s="54"/>
      <c r="AF9" s="54"/>
      <c r="AG9" s="54">
        <v>1</v>
      </c>
      <c r="AH9" s="54">
        <v>8</v>
      </c>
      <c r="AI9" s="54">
        <v>8</v>
      </c>
      <c r="AJ9" s="54">
        <v>0</v>
      </c>
      <c r="AK9" s="54">
        <v>1</v>
      </c>
      <c r="AL9" s="54">
        <v>8</v>
      </c>
      <c r="AM9" s="54">
        <v>8</v>
      </c>
      <c r="AN9" s="54">
        <v>0</v>
      </c>
      <c r="AP9" s="55" t="s">
        <v>300</v>
      </c>
      <c r="AQ9" s="56" t="s">
        <v>16</v>
      </c>
      <c r="AR9" s="56">
        <v>4</v>
      </c>
      <c r="AS9" s="56">
        <v>1</v>
      </c>
      <c r="AT9" s="56">
        <v>5</v>
      </c>
      <c r="AU9" s="56">
        <v>3</v>
      </c>
      <c r="AV9" s="56">
        <v>0</v>
      </c>
      <c r="AW9" s="56"/>
      <c r="AX9" s="56"/>
      <c r="AY9" s="56"/>
      <c r="AZ9" s="56"/>
      <c r="BA9" s="56"/>
      <c r="BB9" s="56"/>
      <c r="BC9" s="56"/>
      <c r="BD9" s="56"/>
      <c r="BE9" s="56"/>
    </row>
    <row r="10" spans="1:70" ht="31.5">
      <c r="A10" s="21" t="s">
        <v>250</v>
      </c>
      <c r="B10" s="62"/>
      <c r="P10" s="59"/>
      <c r="Q10" s="2"/>
      <c r="R10" s="2"/>
      <c r="S10" s="2"/>
      <c r="T10" s="2"/>
      <c r="U10" s="2"/>
      <c r="V10" s="2"/>
      <c r="W10" s="2"/>
      <c r="X10" s="2"/>
      <c r="AA10" s="60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P10" s="60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</row>
    <row r="11" spans="1:70" ht="30">
      <c r="A11" s="13" t="s">
        <v>4</v>
      </c>
      <c r="B11" s="62" t="s">
        <v>6</v>
      </c>
      <c r="C11" t="s">
        <v>266</v>
      </c>
      <c r="D11" t="s">
        <v>11</v>
      </c>
      <c r="E11" t="s">
        <v>260</v>
      </c>
      <c r="F11" t="s">
        <v>3</v>
      </c>
      <c r="G11" t="s">
        <v>277</v>
      </c>
      <c r="H11" t="s">
        <v>279</v>
      </c>
      <c r="I11" t="s">
        <v>278</v>
      </c>
      <c r="O11" s="16"/>
      <c r="P11" s="25"/>
      <c r="Q11" s="2"/>
      <c r="R11" s="2"/>
      <c r="S11" s="2"/>
      <c r="T11" s="2"/>
      <c r="U11" s="2"/>
      <c r="V11" s="2"/>
      <c r="W11" s="2"/>
      <c r="X11" s="2"/>
      <c r="AA11" s="53" t="s">
        <v>2</v>
      </c>
      <c r="AB11" s="54" t="s">
        <v>16</v>
      </c>
      <c r="AC11" s="54"/>
      <c r="AD11" s="54"/>
      <c r="AE11" s="54"/>
      <c r="AF11" s="54"/>
      <c r="AG11" s="54">
        <v>1</v>
      </c>
      <c r="AH11" s="54">
        <v>6</v>
      </c>
      <c r="AI11" s="54">
        <v>6</v>
      </c>
      <c r="AJ11" s="54">
        <v>0</v>
      </c>
      <c r="AK11" s="54">
        <v>1</v>
      </c>
      <c r="AL11" s="54">
        <v>6</v>
      </c>
      <c r="AM11" s="54">
        <v>6</v>
      </c>
      <c r="AN11" s="54">
        <v>0</v>
      </c>
      <c r="AP11" s="55" t="s">
        <v>301</v>
      </c>
      <c r="AQ11" s="56" t="s">
        <v>16</v>
      </c>
      <c r="AR11" s="56">
        <v>0</v>
      </c>
      <c r="AS11" s="56">
        <v>5</v>
      </c>
      <c r="AT11" s="56">
        <v>5</v>
      </c>
      <c r="AU11" s="56">
        <v>1</v>
      </c>
      <c r="AV11" s="56">
        <v>0</v>
      </c>
      <c r="AW11" s="56"/>
      <c r="AX11" s="56"/>
      <c r="AY11" s="56"/>
      <c r="AZ11" s="56"/>
      <c r="BA11" s="56"/>
      <c r="BB11" s="56"/>
      <c r="BC11" s="56"/>
      <c r="BD11" s="56"/>
      <c r="BE11" s="56"/>
    </row>
    <row r="12" spans="1:70" ht="30">
      <c r="A12" s="2" t="s">
        <v>25</v>
      </c>
      <c r="B12" s="62" t="s">
        <v>251</v>
      </c>
      <c r="C12">
        <f t="shared" ref="C12:C19" si="11">VLOOKUP(B12,$AA$4:$AN$36,3,FALSE)</f>
        <v>12</v>
      </c>
      <c r="D12">
        <f t="shared" ref="D12:D18" si="12">VLOOKUP(B12,$AA$4:$AN$36,4,FALSE)</f>
        <v>26</v>
      </c>
      <c r="E12">
        <f t="shared" ref="E12:E18" si="13">VLOOKUP(B12,$AA$4:$AN$36,5,FALSE)</f>
        <v>2.2000000000000002</v>
      </c>
      <c r="F12">
        <f t="shared" ref="F12:F18" si="14">VLOOKUP(B12,$AA$4:$AN$36,6,FALSE)</f>
        <v>0</v>
      </c>
      <c r="G12">
        <f t="shared" ref="G12:G18" si="15">VLOOKUP(B12,$AA$4:$AN$36,7,FALSE)</f>
        <v>0</v>
      </c>
      <c r="H12">
        <f t="shared" ref="H12:H18" si="16">VLOOKUP(B12,$AA$4:$AN$36,8,FALSE)</f>
        <v>0</v>
      </c>
      <c r="I12">
        <f t="shared" ref="I12:I18" si="17">VLOOKUP(B12,$AA$4:$AN$36,10,FALSE)</f>
        <v>0</v>
      </c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P12" s="55" t="s">
        <v>304</v>
      </c>
      <c r="AQ12" s="56" t="s">
        <v>16</v>
      </c>
      <c r="AR12" s="56">
        <v>3</v>
      </c>
      <c r="AS12" s="56">
        <v>0</v>
      </c>
      <c r="AT12" s="56">
        <v>3</v>
      </c>
      <c r="AU12" s="56">
        <v>1</v>
      </c>
      <c r="AV12" s="56">
        <v>0</v>
      </c>
      <c r="AW12" s="56">
        <v>1</v>
      </c>
      <c r="AX12" s="56">
        <v>63</v>
      </c>
      <c r="AY12" s="56">
        <v>63</v>
      </c>
      <c r="AZ12" s="56">
        <v>0</v>
      </c>
      <c r="BA12" s="56">
        <v>3</v>
      </c>
      <c r="BB12" s="56"/>
      <c r="BC12" s="56"/>
      <c r="BD12" s="56"/>
      <c r="BE12" s="56"/>
    </row>
    <row r="13" spans="1:70" ht="30">
      <c r="A13" s="2" t="s">
        <v>25</v>
      </c>
      <c r="B13" s="62" t="s">
        <v>252</v>
      </c>
      <c r="C13" t="e">
        <f t="shared" si="11"/>
        <v>#N/A</v>
      </c>
      <c r="D13" t="e">
        <f t="shared" si="12"/>
        <v>#N/A</v>
      </c>
      <c r="E13" t="e">
        <f t="shared" si="13"/>
        <v>#N/A</v>
      </c>
      <c r="F13" t="e">
        <f t="shared" si="14"/>
        <v>#N/A</v>
      </c>
      <c r="G13" t="e">
        <f t="shared" si="15"/>
        <v>#N/A</v>
      </c>
      <c r="H13" t="e">
        <f t="shared" si="16"/>
        <v>#N/A</v>
      </c>
      <c r="I13" t="e">
        <f t="shared" si="17"/>
        <v>#N/A</v>
      </c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P13" s="55" t="s">
        <v>333</v>
      </c>
      <c r="AQ13" s="56" t="s">
        <v>16</v>
      </c>
      <c r="AR13" s="56">
        <v>1</v>
      </c>
      <c r="AS13" s="56">
        <v>2</v>
      </c>
      <c r="AT13" s="56">
        <v>3</v>
      </c>
      <c r="AU13" s="56">
        <v>0.5</v>
      </c>
      <c r="AV13" s="56">
        <v>0</v>
      </c>
      <c r="AW13" s="56"/>
      <c r="AX13" s="56"/>
      <c r="AY13" s="56"/>
      <c r="AZ13" s="56"/>
      <c r="BA13" s="56"/>
      <c r="BB13" s="56"/>
      <c r="BC13" s="56"/>
      <c r="BD13" s="56"/>
      <c r="BE13" s="56"/>
    </row>
    <row r="14" spans="1:70" ht="30">
      <c r="A14" s="2" t="s">
        <v>25</v>
      </c>
      <c r="B14" s="62" t="s">
        <v>253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2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P14" s="55" t="s">
        <v>2</v>
      </c>
      <c r="AQ14" s="56" t="s">
        <v>16</v>
      </c>
      <c r="AR14" s="56">
        <v>1</v>
      </c>
      <c r="AS14" s="56">
        <v>2</v>
      </c>
      <c r="AT14" s="56">
        <v>3</v>
      </c>
      <c r="AU14" s="56">
        <v>0</v>
      </c>
      <c r="AV14" s="56">
        <v>0</v>
      </c>
      <c r="AW14" s="56"/>
      <c r="AX14" s="56"/>
      <c r="AY14" s="56"/>
      <c r="AZ14" s="56"/>
      <c r="BA14" s="56"/>
      <c r="BB14" s="56"/>
      <c r="BC14" s="56"/>
      <c r="BD14" s="56"/>
      <c r="BE14" s="56"/>
    </row>
    <row r="15" spans="1:70">
      <c r="A15" s="2" t="s">
        <v>25</v>
      </c>
      <c r="B15" s="62" t="s">
        <v>254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2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P15" s="55" t="s">
        <v>294</v>
      </c>
      <c r="AQ15" s="56" t="s">
        <v>16</v>
      </c>
      <c r="AR15" s="56">
        <v>0</v>
      </c>
      <c r="AS15" s="56">
        <v>3</v>
      </c>
      <c r="AT15" s="56">
        <v>3</v>
      </c>
      <c r="AU15" s="56">
        <v>0.5</v>
      </c>
      <c r="AV15" s="56">
        <v>0</v>
      </c>
      <c r="AW15" s="56"/>
      <c r="AX15" s="56"/>
      <c r="AY15" s="56"/>
      <c r="AZ15" s="56"/>
      <c r="BA15" s="56"/>
      <c r="BB15" s="56"/>
      <c r="BC15" s="56"/>
      <c r="BD15" s="56"/>
      <c r="BE15" s="56"/>
    </row>
    <row r="16" spans="1:70" ht="30">
      <c r="A16" s="2" t="s">
        <v>25</v>
      </c>
      <c r="B16" s="62" t="s">
        <v>255</v>
      </c>
      <c r="C16">
        <f t="shared" si="11"/>
        <v>7</v>
      </c>
      <c r="D16">
        <f t="shared" si="12"/>
        <v>17</v>
      </c>
      <c r="E16">
        <f t="shared" si="13"/>
        <v>2.4</v>
      </c>
      <c r="F16">
        <f t="shared" si="14"/>
        <v>0</v>
      </c>
      <c r="G16">
        <f t="shared" si="15"/>
        <v>4</v>
      </c>
      <c r="H16">
        <f t="shared" si="16"/>
        <v>6</v>
      </c>
      <c r="I16">
        <f t="shared" si="17"/>
        <v>0</v>
      </c>
      <c r="O16" s="25"/>
      <c r="P16" s="2"/>
      <c r="Q16" s="2"/>
      <c r="R16" s="2"/>
      <c r="S16" s="2"/>
      <c r="T16" s="2"/>
      <c r="U16" s="14"/>
      <c r="V16" s="14"/>
      <c r="W16" s="14"/>
      <c r="X16" s="14"/>
      <c r="Y16" s="2"/>
      <c r="Z16" s="2"/>
      <c r="AA16" s="2"/>
      <c r="AB16" s="2"/>
      <c r="AP16" s="55" t="s">
        <v>308</v>
      </c>
      <c r="AQ16" s="56" t="s">
        <v>16</v>
      </c>
      <c r="AR16" s="56">
        <v>1</v>
      </c>
      <c r="AS16" s="56">
        <v>1</v>
      </c>
      <c r="AT16" s="56">
        <v>2</v>
      </c>
      <c r="AU16" s="56">
        <v>1</v>
      </c>
      <c r="AV16" s="56">
        <v>0</v>
      </c>
      <c r="AW16" s="56"/>
      <c r="AX16" s="56"/>
      <c r="AY16" s="56"/>
      <c r="AZ16" s="56"/>
      <c r="BA16" s="56">
        <v>1</v>
      </c>
      <c r="BB16" s="56"/>
      <c r="BC16" s="56"/>
      <c r="BD16" s="56"/>
      <c r="BE16" s="56"/>
    </row>
    <row r="17" spans="1:57" ht="30">
      <c r="A17" s="2" t="s">
        <v>25</v>
      </c>
      <c r="B17" s="62" t="s">
        <v>256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2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P17" s="55" t="s">
        <v>310</v>
      </c>
      <c r="AQ17" s="56" t="s">
        <v>16</v>
      </c>
      <c r="AR17" s="56">
        <v>1</v>
      </c>
      <c r="AS17" s="56">
        <v>1</v>
      </c>
      <c r="AT17" s="56">
        <v>2</v>
      </c>
      <c r="AU17" s="56">
        <v>0</v>
      </c>
      <c r="AV17" s="56">
        <v>0</v>
      </c>
      <c r="AW17" s="56"/>
      <c r="AX17" s="56"/>
      <c r="AY17" s="56"/>
      <c r="AZ17" s="56"/>
      <c r="BA17" s="56"/>
      <c r="BB17" s="56"/>
      <c r="BC17" s="56"/>
      <c r="BD17" s="56"/>
      <c r="BE17" s="56"/>
    </row>
    <row r="18" spans="1:57" ht="30">
      <c r="A18" s="2" t="s">
        <v>25</v>
      </c>
      <c r="B18" s="62" t="s">
        <v>257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25"/>
      <c r="P18" s="2"/>
      <c r="Q18" s="2"/>
      <c r="R18" s="2"/>
      <c r="S18" s="2"/>
      <c r="T18" s="2"/>
      <c r="U18" s="14"/>
      <c r="V18" s="14"/>
      <c r="W18" s="14"/>
      <c r="X18" s="14"/>
      <c r="Y18" s="2"/>
      <c r="Z18" s="2"/>
      <c r="AA18" s="2"/>
      <c r="AB18" s="2"/>
      <c r="AP18" s="55" t="s">
        <v>303</v>
      </c>
      <c r="AQ18" s="56" t="s">
        <v>16</v>
      </c>
      <c r="AR18" s="56">
        <v>1</v>
      </c>
      <c r="AS18" s="56">
        <v>0</v>
      </c>
      <c r="AT18" s="56">
        <v>1</v>
      </c>
      <c r="AU18" s="56">
        <v>1</v>
      </c>
      <c r="AV18" s="56">
        <v>0</v>
      </c>
      <c r="AW18" s="56"/>
      <c r="AX18" s="56"/>
      <c r="AY18" s="56"/>
      <c r="AZ18" s="56"/>
      <c r="BA18" s="56"/>
      <c r="BB18" s="56"/>
      <c r="BC18" s="56"/>
      <c r="BD18" s="56"/>
      <c r="BE18" s="56"/>
    </row>
    <row r="19" spans="1:57" ht="30">
      <c r="A19" s="2"/>
      <c r="B19" s="25"/>
      <c r="O19" s="25"/>
      <c r="P19" s="2"/>
      <c r="Q19" s="14"/>
      <c r="R19" s="14"/>
      <c r="S19" s="14"/>
      <c r="T19" s="14"/>
      <c r="U19" s="2"/>
      <c r="V19" s="2"/>
      <c r="W19" s="2"/>
      <c r="X19" s="2"/>
      <c r="Y19" s="2"/>
      <c r="Z19" s="2"/>
      <c r="AA19" s="2"/>
      <c r="AB19" s="2"/>
      <c r="AP19" s="55" t="s">
        <v>406</v>
      </c>
      <c r="AQ19" s="56" t="s">
        <v>16</v>
      </c>
      <c r="AR19" s="56">
        <v>0</v>
      </c>
      <c r="AS19" s="56">
        <v>1</v>
      </c>
      <c r="AT19" s="56">
        <v>1</v>
      </c>
      <c r="AU19" s="56">
        <v>0</v>
      </c>
      <c r="AV19" s="56">
        <v>0</v>
      </c>
      <c r="AW19" s="56"/>
      <c r="AX19" s="56"/>
      <c r="AY19" s="56"/>
      <c r="AZ19" s="56"/>
      <c r="BA19" s="56"/>
      <c r="BB19" s="56"/>
      <c r="BC19" s="56"/>
      <c r="BD19" s="56"/>
      <c r="BE19" s="56"/>
    </row>
    <row r="20" spans="1:57" ht="30">
      <c r="A20" s="2"/>
      <c r="B20" s="25"/>
      <c r="O20" s="25"/>
      <c r="P20" s="2"/>
      <c r="Q20" s="14"/>
      <c r="R20" s="14"/>
      <c r="S20" s="14"/>
      <c r="T20" s="14"/>
      <c r="U20" s="2"/>
      <c r="V20" s="2"/>
      <c r="W20" s="2"/>
      <c r="X20" s="2"/>
      <c r="Y20" s="2"/>
      <c r="Z20" s="2"/>
      <c r="AA20" s="2"/>
      <c r="AB20" s="2"/>
      <c r="AP20" s="55" t="s">
        <v>307</v>
      </c>
      <c r="AQ20" s="56" t="s">
        <v>16</v>
      </c>
      <c r="AR20" s="56">
        <v>1</v>
      </c>
      <c r="AS20" s="56">
        <v>0</v>
      </c>
      <c r="AT20" s="56">
        <v>1</v>
      </c>
      <c r="AU20" s="56">
        <v>0</v>
      </c>
      <c r="AV20" s="56">
        <v>0</v>
      </c>
      <c r="AW20" s="56"/>
      <c r="AX20" s="56"/>
      <c r="AY20" s="56"/>
      <c r="AZ20" s="56"/>
      <c r="BA20" s="56"/>
      <c r="BB20" s="56"/>
      <c r="BC20" s="56"/>
      <c r="BD20" s="56"/>
      <c r="BE20" s="56"/>
    </row>
    <row r="21" spans="1:57" ht="30">
      <c r="A21" s="2"/>
      <c r="B21" s="25"/>
      <c r="O21" s="25"/>
      <c r="P21" s="2"/>
      <c r="Q21" s="14"/>
      <c r="R21" s="14"/>
      <c r="S21" s="14"/>
      <c r="T21" s="14"/>
      <c r="U21" s="2"/>
      <c r="V21" s="2"/>
      <c r="W21" s="2"/>
      <c r="X21" s="2"/>
      <c r="Y21" s="2"/>
      <c r="Z21" s="2"/>
      <c r="AA21" s="2"/>
      <c r="AB21" s="2"/>
      <c r="AP21" s="55" t="s">
        <v>335</v>
      </c>
      <c r="AQ21" s="56" t="s">
        <v>16</v>
      </c>
      <c r="AR21" s="56">
        <v>1</v>
      </c>
      <c r="AS21" s="56">
        <v>0</v>
      </c>
      <c r="AT21" s="56">
        <v>1</v>
      </c>
      <c r="AU21" s="56">
        <v>0</v>
      </c>
      <c r="AV21" s="56">
        <v>0</v>
      </c>
      <c r="AW21" s="56"/>
      <c r="AX21" s="56"/>
      <c r="AY21" s="56"/>
      <c r="AZ21" s="56"/>
      <c r="BA21" s="56"/>
      <c r="BB21" s="56"/>
      <c r="BC21" s="56"/>
      <c r="BD21" s="56"/>
      <c r="BE21" s="56"/>
    </row>
    <row r="22" spans="1:57" ht="30">
      <c r="A22" s="20" t="s">
        <v>258</v>
      </c>
      <c r="B22" s="25"/>
      <c r="AP22" s="55" t="s">
        <v>324</v>
      </c>
      <c r="AQ22" s="56" t="s">
        <v>16</v>
      </c>
      <c r="AR22" s="56">
        <v>1</v>
      </c>
      <c r="AS22" s="56">
        <v>0</v>
      </c>
      <c r="AT22" s="56">
        <v>1</v>
      </c>
      <c r="AU22" s="56">
        <v>0</v>
      </c>
      <c r="AV22" s="56">
        <v>0</v>
      </c>
      <c r="AW22" s="56"/>
      <c r="AX22" s="56"/>
      <c r="AY22" s="56"/>
      <c r="AZ22" s="56"/>
      <c r="BA22" s="56"/>
      <c r="BB22" s="56"/>
      <c r="BC22" s="56"/>
      <c r="BD22" s="56"/>
      <c r="BE22" s="56"/>
    </row>
    <row r="23" spans="1:57">
      <c r="A23" s="2" t="s">
        <v>4</v>
      </c>
      <c r="B23" s="25" t="s">
        <v>6</v>
      </c>
      <c r="C23" t="s">
        <v>277</v>
      </c>
      <c r="D23" t="s">
        <v>11</v>
      </c>
      <c r="E23" t="s">
        <v>260</v>
      </c>
      <c r="F23" t="s">
        <v>3</v>
      </c>
      <c r="AP23" s="55" t="s">
        <v>348</v>
      </c>
      <c r="AQ23" s="56" t="s">
        <v>16</v>
      </c>
      <c r="AR23" s="56">
        <v>0</v>
      </c>
      <c r="AS23" s="56">
        <v>1</v>
      </c>
      <c r="AT23" s="56">
        <v>1</v>
      </c>
      <c r="AU23" s="56">
        <v>0</v>
      </c>
      <c r="AV23" s="56">
        <v>0</v>
      </c>
      <c r="AW23" s="56"/>
      <c r="AX23" s="56"/>
      <c r="AY23" s="56"/>
      <c r="AZ23" s="56"/>
      <c r="BA23" s="56"/>
      <c r="BB23" s="56"/>
      <c r="BC23" s="56"/>
      <c r="BD23" s="56"/>
      <c r="BE23" s="56"/>
    </row>
    <row r="24" spans="1:57" ht="30">
      <c r="A24" s="2" t="s">
        <v>27</v>
      </c>
      <c r="B24" s="25" t="s">
        <v>267</v>
      </c>
      <c r="C24" t="e">
        <f t="shared" ref="C24:C44" si="18">VLOOKUP(B24,$AA$4:$AN$36,7,FALSE)</f>
        <v>#N/A</v>
      </c>
      <c r="D24" t="e">
        <f t="shared" ref="D24:D44" si="19">VLOOKUP(B24,$AA$4:$AN$36,8,FALSE)</f>
        <v>#N/A</v>
      </c>
      <c r="E24" t="e">
        <f t="shared" ref="E24:E44" si="20">VLOOKUP(B24,$AA$4:$AN$36,9,FALSE)</f>
        <v>#N/A</v>
      </c>
      <c r="F24" t="e">
        <f t="shared" ref="F24:F44" si="21">VLOOKUP(B24,$AA$4:$AN$36,10,FALSE)</f>
        <v>#N/A</v>
      </c>
      <c r="AP24" s="60" t="s">
        <v>342</v>
      </c>
      <c r="AQ24" s="58" t="s">
        <v>16</v>
      </c>
      <c r="AR24" s="58">
        <v>0</v>
      </c>
      <c r="AS24" s="58">
        <v>1</v>
      </c>
      <c r="AT24" s="58">
        <v>1</v>
      </c>
      <c r="AU24" s="58">
        <v>0</v>
      </c>
      <c r="AV24" s="58">
        <v>0</v>
      </c>
      <c r="AW24" s="14"/>
      <c r="AX24" s="14"/>
      <c r="AY24" s="14"/>
      <c r="AZ24" s="14"/>
      <c r="BA24" s="14"/>
      <c r="BB24" s="14"/>
      <c r="BC24" s="14"/>
      <c r="BD24" s="14"/>
      <c r="BE24" s="14"/>
    </row>
    <row r="25" spans="1:57">
      <c r="A25" s="2" t="s">
        <v>27</v>
      </c>
      <c r="B25" s="25" t="s">
        <v>268</v>
      </c>
      <c r="C25" t="e">
        <f t="shared" si="18"/>
        <v>#N/A</v>
      </c>
      <c r="D25" t="e">
        <f t="shared" si="19"/>
        <v>#N/A</v>
      </c>
      <c r="E25" t="e">
        <f t="shared" si="20"/>
        <v>#N/A</v>
      </c>
      <c r="F25" t="e">
        <f t="shared" si="21"/>
        <v>#N/A</v>
      </c>
      <c r="AP25" s="25"/>
      <c r="AQ25" s="2"/>
      <c r="AR25" s="2"/>
      <c r="AS25" s="2"/>
      <c r="AT25" s="2"/>
      <c r="AU25" s="2"/>
      <c r="AV25" s="2"/>
      <c r="AW25" s="14"/>
      <c r="AX25" s="14"/>
      <c r="AY25" s="14"/>
      <c r="AZ25" s="14"/>
      <c r="BA25" s="14"/>
      <c r="BB25" s="14"/>
      <c r="BC25" s="14"/>
      <c r="BD25" s="14"/>
      <c r="BE25" s="14"/>
    </row>
    <row r="26" spans="1:57">
      <c r="A26" s="2" t="s">
        <v>27</v>
      </c>
      <c r="B26" s="25" t="s">
        <v>269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25"/>
      <c r="AQ26" s="2"/>
      <c r="AR26" s="2"/>
      <c r="AS26" s="2"/>
      <c r="AT26" s="2"/>
      <c r="AU26" s="2"/>
      <c r="AV26" s="2"/>
      <c r="AW26" s="14"/>
      <c r="AX26" s="14"/>
      <c r="AY26" s="14"/>
      <c r="AZ26" s="14"/>
      <c r="BA26" s="14"/>
      <c r="BB26" s="14"/>
      <c r="BC26" s="14"/>
      <c r="BD26" s="14"/>
      <c r="BE26" s="14"/>
    </row>
    <row r="27" spans="1:57">
      <c r="A27" s="2" t="s">
        <v>27</v>
      </c>
      <c r="B27" s="25" t="s">
        <v>270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2" t="s">
        <v>27</v>
      </c>
      <c r="B28" s="25" t="s">
        <v>271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ht="25.5">
      <c r="A29" s="2" t="s">
        <v>27</v>
      </c>
      <c r="B29" s="25" t="s">
        <v>272</v>
      </c>
      <c r="C29">
        <f t="shared" si="18"/>
        <v>1</v>
      </c>
      <c r="D29">
        <f t="shared" si="19"/>
        <v>8</v>
      </c>
      <c r="E29">
        <f t="shared" si="20"/>
        <v>8</v>
      </c>
      <c r="F29">
        <f t="shared" si="21"/>
        <v>0</v>
      </c>
    </row>
    <row r="30" spans="1:57">
      <c r="A30" s="2" t="s">
        <v>27</v>
      </c>
      <c r="B30" s="25" t="s">
        <v>273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</row>
    <row r="31" spans="1:57">
      <c r="A31" s="2" t="s">
        <v>27</v>
      </c>
      <c r="B31" s="25" t="s">
        <v>263</v>
      </c>
      <c r="C31">
        <f t="shared" si="18"/>
        <v>5</v>
      </c>
      <c r="D31">
        <f t="shared" si="19"/>
        <v>112</v>
      </c>
      <c r="E31">
        <f t="shared" si="20"/>
        <v>22.4</v>
      </c>
      <c r="F31">
        <f t="shared" si="21"/>
        <v>1</v>
      </c>
    </row>
    <row r="32" spans="1:57">
      <c r="A32" s="2" t="s">
        <v>27</v>
      </c>
      <c r="B32" s="25" t="s">
        <v>2</v>
      </c>
      <c r="C32">
        <f t="shared" si="18"/>
        <v>1</v>
      </c>
      <c r="D32">
        <f t="shared" si="19"/>
        <v>6</v>
      </c>
      <c r="E32">
        <f t="shared" si="20"/>
        <v>6</v>
      </c>
      <c r="F32">
        <f t="shared" si="21"/>
        <v>0</v>
      </c>
    </row>
    <row r="33" spans="1:6">
      <c r="A33" s="2" t="s">
        <v>27</v>
      </c>
      <c r="B33" s="25" t="s">
        <v>274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>
      <c r="A34" s="2" t="s">
        <v>27</v>
      </c>
      <c r="B34" s="25" t="s">
        <v>275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ht="25.5">
      <c r="A35" s="2" t="s">
        <v>27</v>
      </c>
      <c r="B35" s="25" t="s">
        <v>276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6">
      <c r="A36" s="2" t="s">
        <v>27</v>
      </c>
      <c r="B36" s="25" t="s">
        <v>264</v>
      </c>
      <c r="C36">
        <f t="shared" si="18"/>
        <v>6</v>
      </c>
      <c r="D36">
        <f t="shared" si="19"/>
        <v>74</v>
      </c>
      <c r="E36">
        <f t="shared" si="20"/>
        <v>12.3</v>
      </c>
      <c r="F36">
        <f t="shared" si="21"/>
        <v>1</v>
      </c>
    </row>
    <row r="37" spans="1:6">
      <c r="A37" s="2" t="s">
        <v>29</v>
      </c>
      <c r="B37" s="25" t="s">
        <v>388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>
      <c r="A38" s="2" t="s">
        <v>29</v>
      </c>
      <c r="B38" s="25" t="s">
        <v>389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>
      <c r="A39" s="2" t="s">
        <v>29</v>
      </c>
      <c r="B39" s="25" t="s">
        <v>390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 ht="25.5">
      <c r="A40" s="2" t="s">
        <v>29</v>
      </c>
      <c r="B40" s="25" t="s">
        <v>391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>
      <c r="A41" s="2" t="s">
        <v>29</v>
      </c>
      <c r="B41" s="25" t="s">
        <v>392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 ht="25.5">
      <c r="A42" s="2" t="s">
        <v>29</v>
      </c>
      <c r="B42" s="25" t="s">
        <v>265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>
      <c r="A43" s="2" t="s">
        <v>29</v>
      </c>
      <c r="B43" s="25" t="s">
        <v>393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ht="25.5">
      <c r="A44" s="2" t="s">
        <v>29</v>
      </c>
      <c r="B44" s="25" t="s">
        <v>394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2"/>
      <c r="B45" s="25"/>
    </row>
    <row r="46" spans="1:6">
      <c r="A46" s="2"/>
      <c r="B46" s="25"/>
    </row>
    <row r="47" spans="1:6">
      <c r="A47" s="2"/>
      <c r="B47" s="25"/>
    </row>
    <row r="48" spans="1:6">
      <c r="A48" s="2"/>
      <c r="B48" s="25"/>
    </row>
    <row r="49" spans="1:13">
      <c r="A49" s="2"/>
      <c r="B49" s="25"/>
    </row>
    <row r="50" spans="1:13">
      <c r="A50" s="2"/>
      <c r="B50" s="25"/>
    </row>
    <row r="51" spans="1:13" ht="23.25">
      <c r="A51" s="19" t="s">
        <v>327</v>
      </c>
      <c r="B51" s="25"/>
    </row>
    <row r="52" spans="1:13">
      <c r="A52" s="2" t="s">
        <v>4</v>
      </c>
      <c r="B52" s="25" t="s">
        <v>6</v>
      </c>
      <c r="C52" t="s">
        <v>286</v>
      </c>
      <c r="D52" t="s">
        <v>287</v>
      </c>
      <c r="E52" t="s">
        <v>288</v>
      </c>
      <c r="F52" t="s">
        <v>363</v>
      </c>
      <c r="G52" t="s">
        <v>364</v>
      </c>
      <c r="H52" t="s">
        <v>14</v>
      </c>
      <c r="I52" t="s">
        <v>366</v>
      </c>
      <c r="J52" t="s">
        <v>367</v>
      </c>
      <c r="K52" t="s">
        <v>24</v>
      </c>
      <c r="L52" t="s">
        <v>292</v>
      </c>
      <c r="M52" t="s">
        <v>365</v>
      </c>
    </row>
    <row r="53" spans="1:13" ht="25.5">
      <c r="A53" s="2" t="s">
        <v>41</v>
      </c>
      <c r="B53" s="25" t="s">
        <v>328</v>
      </c>
      <c r="C53" t="e">
        <f t="shared" ref="C53:C84" si="22">VLOOKUP(B53,$AP$4:$BE$56,3,FALSE)</f>
        <v>#N/A</v>
      </c>
      <c r="D53" t="e">
        <f t="shared" ref="D53:D84" si="23">VLOOKUP(B53,$AP$4:$BE$56,4,FALSE)</f>
        <v>#N/A</v>
      </c>
      <c r="E53" t="e">
        <f t="shared" ref="E53:E84" si="24">VLOOKUP(B53,$AP$4:$BE$56,5,FALSE)</f>
        <v>#N/A</v>
      </c>
      <c r="F53" t="e">
        <f t="shared" ref="F53:F84" si="25">VLOOKUP(B53,$AP$4:$BE$56,6,FALSE)</f>
        <v>#N/A</v>
      </c>
      <c r="G53" t="e">
        <f t="shared" ref="G53:G84" si="26">VLOOKUP(B53,$AP$4:$BE$56,7,FALSE)</f>
        <v>#N/A</v>
      </c>
      <c r="H53" t="e">
        <f t="shared" ref="H53:H84" si="27">VLOOKUP(B53,$AP$4:$BE$56,8,FALSE)</f>
        <v>#N/A</v>
      </c>
      <c r="I53" t="e">
        <f t="shared" ref="I53:I84" si="28">VLOOKUP(B53,$AP$4:$BE$56,12,FALSE)</f>
        <v>#N/A</v>
      </c>
      <c r="J53" t="e">
        <f t="shared" ref="J53:J84" si="29">VLOOKUP(B53,$AP$4:$BE$56,11,FALSE)</f>
        <v>#N/A</v>
      </c>
      <c r="K53" t="e">
        <f t="shared" ref="K53:K84" si="30">VLOOKUP(B53,$AP$4:$BE$56,13,FALSE)</f>
        <v>#N/A</v>
      </c>
      <c r="L53" t="e">
        <f t="shared" ref="L53:L84" si="31">VLOOKUP(B53,$AP$4:$BE$56,16,FALSE)</f>
        <v>#N/A</v>
      </c>
      <c r="M53" t="e">
        <f t="shared" ref="M53:M84" si="32">VLOOKUP(B53,$AP$4:$BE$56,15,FALSE)</f>
        <v>#N/A</v>
      </c>
    </row>
    <row r="54" spans="1:13" ht="25.5">
      <c r="A54" s="2" t="s">
        <v>44</v>
      </c>
      <c r="B54" s="25" t="s">
        <v>303</v>
      </c>
      <c r="C54">
        <f t="shared" si="22"/>
        <v>1</v>
      </c>
      <c r="D54">
        <f t="shared" si="23"/>
        <v>0</v>
      </c>
      <c r="E54">
        <f t="shared" si="24"/>
        <v>1</v>
      </c>
      <c r="F54">
        <f t="shared" si="25"/>
        <v>1</v>
      </c>
      <c r="G54">
        <f t="shared" si="26"/>
        <v>0</v>
      </c>
      <c r="H54">
        <f t="shared" si="27"/>
        <v>0</v>
      </c>
      <c r="I54">
        <f t="shared" si="28"/>
        <v>0</v>
      </c>
      <c r="J54">
        <f t="shared" si="29"/>
        <v>0</v>
      </c>
      <c r="K54">
        <f t="shared" si="30"/>
        <v>0</v>
      </c>
      <c r="L54">
        <f t="shared" si="31"/>
        <v>0</v>
      </c>
      <c r="M54">
        <f t="shared" si="32"/>
        <v>0</v>
      </c>
    </row>
    <row r="55" spans="1:13" ht="25.5">
      <c r="A55" s="2" t="s">
        <v>32</v>
      </c>
      <c r="B55" s="25" t="s">
        <v>329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 ht="25.5">
      <c r="A56" s="2" t="s">
        <v>44</v>
      </c>
      <c r="B56" s="25" t="s">
        <v>300</v>
      </c>
      <c r="C56">
        <f t="shared" si="22"/>
        <v>4</v>
      </c>
      <c r="D56">
        <f t="shared" si="23"/>
        <v>1</v>
      </c>
      <c r="E56">
        <f t="shared" si="24"/>
        <v>5</v>
      </c>
      <c r="F56">
        <f t="shared" si="25"/>
        <v>3</v>
      </c>
      <c r="G56">
        <f t="shared" si="26"/>
        <v>0</v>
      </c>
      <c r="H56">
        <f t="shared" si="27"/>
        <v>0</v>
      </c>
      <c r="I56">
        <f t="shared" si="28"/>
        <v>0</v>
      </c>
      <c r="J56">
        <f t="shared" si="29"/>
        <v>0</v>
      </c>
      <c r="K56">
        <f t="shared" si="30"/>
        <v>0</v>
      </c>
      <c r="L56">
        <f t="shared" si="31"/>
        <v>0</v>
      </c>
      <c r="M56">
        <f t="shared" si="32"/>
        <v>0</v>
      </c>
    </row>
    <row r="57" spans="1:13">
      <c r="A57" s="2" t="s">
        <v>44</v>
      </c>
      <c r="B57" s="25" t="s">
        <v>330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13">
      <c r="A58" s="2" t="s">
        <v>65</v>
      </c>
      <c r="B58" s="25" t="s">
        <v>331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 ht="25.5">
      <c r="A59" s="2" t="s">
        <v>41</v>
      </c>
      <c r="B59" s="25" t="s">
        <v>332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 ht="25.5">
      <c r="A60" s="2" t="s">
        <v>44</v>
      </c>
      <c r="B60" s="25" t="s">
        <v>333</v>
      </c>
      <c r="C60">
        <f t="shared" si="22"/>
        <v>1</v>
      </c>
      <c r="D60">
        <f t="shared" si="23"/>
        <v>2</v>
      </c>
      <c r="E60">
        <f t="shared" si="24"/>
        <v>3</v>
      </c>
      <c r="F60">
        <f t="shared" si="25"/>
        <v>0.5</v>
      </c>
      <c r="G60">
        <f t="shared" si="26"/>
        <v>0</v>
      </c>
      <c r="H60">
        <f t="shared" si="27"/>
        <v>0</v>
      </c>
      <c r="I60">
        <f t="shared" si="28"/>
        <v>0</v>
      </c>
      <c r="J60">
        <f t="shared" si="29"/>
        <v>0</v>
      </c>
      <c r="K60">
        <f t="shared" si="30"/>
        <v>0</v>
      </c>
      <c r="L60">
        <f t="shared" si="31"/>
        <v>0</v>
      </c>
      <c r="M60">
        <f t="shared" si="32"/>
        <v>0</v>
      </c>
    </row>
    <row r="61" spans="1:13" ht="25.5">
      <c r="A61" s="2" t="s">
        <v>65</v>
      </c>
      <c r="B61" s="25" t="s">
        <v>304</v>
      </c>
      <c r="C61">
        <f t="shared" si="22"/>
        <v>3</v>
      </c>
      <c r="D61">
        <f t="shared" si="23"/>
        <v>0</v>
      </c>
      <c r="E61">
        <f t="shared" si="24"/>
        <v>3</v>
      </c>
      <c r="F61">
        <f t="shared" si="25"/>
        <v>1</v>
      </c>
      <c r="G61">
        <f t="shared" si="26"/>
        <v>0</v>
      </c>
      <c r="H61">
        <f t="shared" si="27"/>
        <v>1</v>
      </c>
      <c r="I61">
        <f t="shared" si="28"/>
        <v>3</v>
      </c>
      <c r="J61">
        <f t="shared" si="29"/>
        <v>0</v>
      </c>
      <c r="K61">
        <f t="shared" si="30"/>
        <v>0</v>
      </c>
      <c r="L61">
        <f t="shared" si="31"/>
        <v>0</v>
      </c>
      <c r="M61">
        <f t="shared" si="32"/>
        <v>0</v>
      </c>
    </row>
    <row r="62" spans="1:13" ht="25.5">
      <c r="A62" s="2" t="s">
        <v>32</v>
      </c>
      <c r="B62" s="25" t="s">
        <v>307</v>
      </c>
      <c r="C62">
        <f t="shared" si="22"/>
        <v>1</v>
      </c>
      <c r="D62">
        <f t="shared" si="23"/>
        <v>0</v>
      </c>
      <c r="E62">
        <f t="shared" si="24"/>
        <v>1</v>
      </c>
      <c r="F62">
        <f t="shared" si="25"/>
        <v>0</v>
      </c>
      <c r="G62">
        <f t="shared" si="26"/>
        <v>0</v>
      </c>
      <c r="H62">
        <f t="shared" si="27"/>
        <v>0</v>
      </c>
      <c r="I62">
        <f t="shared" si="28"/>
        <v>0</v>
      </c>
      <c r="J62">
        <f t="shared" si="29"/>
        <v>0</v>
      </c>
      <c r="K62">
        <f t="shared" si="30"/>
        <v>0</v>
      </c>
      <c r="L62">
        <f t="shared" si="31"/>
        <v>0</v>
      </c>
      <c r="M62">
        <f t="shared" si="32"/>
        <v>0</v>
      </c>
    </row>
    <row r="63" spans="1:13" ht="25.5">
      <c r="A63" s="2" t="s">
        <v>41</v>
      </c>
      <c r="B63" s="25" t="s">
        <v>334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 ht="25.5">
      <c r="A64" s="2" t="s">
        <v>65</v>
      </c>
      <c r="B64" s="25" t="s">
        <v>308</v>
      </c>
      <c r="C64">
        <f t="shared" si="22"/>
        <v>1</v>
      </c>
      <c r="D64">
        <f t="shared" si="23"/>
        <v>1</v>
      </c>
      <c r="E64">
        <f t="shared" si="24"/>
        <v>2</v>
      </c>
      <c r="F64">
        <f t="shared" si="25"/>
        <v>1</v>
      </c>
      <c r="G64">
        <f t="shared" si="26"/>
        <v>0</v>
      </c>
      <c r="H64">
        <f t="shared" si="27"/>
        <v>0</v>
      </c>
      <c r="I64">
        <f t="shared" si="28"/>
        <v>1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>
      <c r="A65" s="2" t="s">
        <v>82</v>
      </c>
      <c r="B65" s="25" t="s">
        <v>335</v>
      </c>
      <c r="C65">
        <f t="shared" si="22"/>
        <v>1</v>
      </c>
      <c r="D65">
        <f t="shared" si="23"/>
        <v>0</v>
      </c>
      <c r="E65">
        <f t="shared" si="24"/>
        <v>1</v>
      </c>
      <c r="F65">
        <f t="shared" si="25"/>
        <v>0</v>
      </c>
      <c r="G65">
        <f t="shared" si="26"/>
        <v>0</v>
      </c>
      <c r="H65">
        <f t="shared" si="27"/>
        <v>0</v>
      </c>
      <c r="I65">
        <f t="shared" si="28"/>
        <v>0</v>
      </c>
      <c r="J65">
        <f t="shared" si="29"/>
        <v>0</v>
      </c>
      <c r="K65">
        <f t="shared" si="30"/>
        <v>0</v>
      </c>
      <c r="L65">
        <f t="shared" si="31"/>
        <v>0</v>
      </c>
      <c r="M65">
        <f t="shared" si="32"/>
        <v>0</v>
      </c>
    </row>
    <row r="66" spans="1:13">
      <c r="A66" s="2" t="s">
        <v>32</v>
      </c>
      <c r="B66" s="25" t="s">
        <v>336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>
      <c r="A67" s="2" t="s">
        <v>44</v>
      </c>
      <c r="B67" s="25" t="s">
        <v>337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>
      <c r="A68" s="2" t="s">
        <v>41</v>
      </c>
      <c r="B68" s="25" t="s">
        <v>295</v>
      </c>
      <c r="C68">
        <f t="shared" si="22"/>
        <v>8</v>
      </c>
      <c r="D68">
        <f t="shared" si="23"/>
        <v>2</v>
      </c>
      <c r="E68">
        <f t="shared" si="24"/>
        <v>10</v>
      </c>
      <c r="F68">
        <f t="shared" si="25"/>
        <v>0</v>
      </c>
      <c r="G68">
        <f t="shared" si="26"/>
        <v>0</v>
      </c>
      <c r="H68">
        <f t="shared" si="27"/>
        <v>0</v>
      </c>
      <c r="I68">
        <f t="shared" si="28"/>
        <v>0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>
      <c r="A69" s="2" t="s">
        <v>32</v>
      </c>
      <c r="B69" s="25" t="s">
        <v>293</v>
      </c>
      <c r="C69">
        <f t="shared" si="22"/>
        <v>3</v>
      </c>
      <c r="D69">
        <f t="shared" si="23"/>
        <v>3</v>
      </c>
      <c r="E69">
        <f t="shared" si="24"/>
        <v>6</v>
      </c>
      <c r="F69">
        <f t="shared" si="25"/>
        <v>0</v>
      </c>
      <c r="G69">
        <f t="shared" si="26"/>
        <v>0</v>
      </c>
      <c r="H69">
        <f t="shared" si="27"/>
        <v>0</v>
      </c>
      <c r="I69">
        <f t="shared" si="28"/>
        <v>1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>
      <c r="A70" s="2" t="s">
        <v>32</v>
      </c>
      <c r="B70" s="25" t="s">
        <v>309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>
      <c r="A71" s="2" t="s">
        <v>82</v>
      </c>
      <c r="B71" s="25" t="s">
        <v>338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 ht="25.5">
      <c r="A72" s="2" t="s">
        <v>65</v>
      </c>
      <c r="B72" s="25" t="s">
        <v>310</v>
      </c>
      <c r="C72">
        <f t="shared" si="22"/>
        <v>1</v>
      </c>
      <c r="D72">
        <f t="shared" si="23"/>
        <v>1</v>
      </c>
      <c r="E72">
        <f t="shared" si="24"/>
        <v>2</v>
      </c>
      <c r="F72">
        <f t="shared" si="25"/>
        <v>0</v>
      </c>
      <c r="G72">
        <f t="shared" si="26"/>
        <v>0</v>
      </c>
      <c r="H72">
        <f t="shared" si="27"/>
        <v>0</v>
      </c>
      <c r="I72">
        <f t="shared" si="28"/>
        <v>0</v>
      </c>
      <c r="J72">
        <f t="shared" si="29"/>
        <v>0</v>
      </c>
      <c r="K72">
        <f t="shared" si="30"/>
        <v>0</v>
      </c>
      <c r="L72">
        <f t="shared" si="31"/>
        <v>0</v>
      </c>
      <c r="M72">
        <f t="shared" si="32"/>
        <v>0</v>
      </c>
    </row>
    <row r="73" spans="1:13">
      <c r="A73" s="2" t="s">
        <v>41</v>
      </c>
      <c r="B73" s="25" t="s">
        <v>339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ht="25.5">
      <c r="A74" s="2" t="s">
        <v>41</v>
      </c>
      <c r="B74" s="25" t="s">
        <v>296</v>
      </c>
      <c r="C74">
        <f t="shared" si="22"/>
        <v>4</v>
      </c>
      <c r="D74">
        <f t="shared" si="23"/>
        <v>2</v>
      </c>
      <c r="E74">
        <f t="shared" si="24"/>
        <v>6</v>
      </c>
      <c r="F74">
        <f t="shared" si="25"/>
        <v>0</v>
      </c>
      <c r="G74">
        <f t="shared" si="26"/>
        <v>0</v>
      </c>
      <c r="H74">
        <f t="shared" si="27"/>
        <v>0</v>
      </c>
      <c r="I74">
        <f t="shared" si="28"/>
        <v>1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25.5">
      <c r="A75" s="2" t="s">
        <v>32</v>
      </c>
      <c r="B75" s="25" t="s">
        <v>340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 ht="25.5">
      <c r="A76" s="2" t="s">
        <v>32</v>
      </c>
      <c r="B76" s="25" t="s">
        <v>297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>
      <c r="A77" s="2" t="s">
        <v>41</v>
      </c>
      <c r="B77" s="25" t="s">
        <v>341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ht="25.5">
      <c r="A78" s="2" t="s">
        <v>82</v>
      </c>
      <c r="B78" s="25" t="s">
        <v>342</v>
      </c>
      <c r="C78">
        <f t="shared" si="22"/>
        <v>0</v>
      </c>
      <c r="D78">
        <f t="shared" si="23"/>
        <v>1</v>
      </c>
      <c r="E78">
        <f t="shared" si="24"/>
        <v>1</v>
      </c>
      <c r="F78">
        <f t="shared" si="25"/>
        <v>0</v>
      </c>
      <c r="G78">
        <f t="shared" si="26"/>
        <v>0</v>
      </c>
      <c r="H78">
        <f t="shared" si="27"/>
        <v>0</v>
      </c>
      <c r="I78">
        <f t="shared" si="28"/>
        <v>0</v>
      </c>
      <c r="J78">
        <f t="shared" si="29"/>
        <v>0</v>
      </c>
      <c r="K78">
        <f t="shared" si="30"/>
        <v>0</v>
      </c>
      <c r="L78">
        <f t="shared" si="31"/>
        <v>0</v>
      </c>
      <c r="M78">
        <f t="shared" si="32"/>
        <v>0</v>
      </c>
    </row>
    <row r="79" spans="1:13">
      <c r="A79" s="2" t="s">
        <v>82</v>
      </c>
      <c r="B79" s="25" t="s">
        <v>305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 ht="25.5">
      <c r="A80" s="2" t="s">
        <v>31</v>
      </c>
      <c r="B80" s="25" t="s">
        <v>343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 ht="38.25">
      <c r="A81" s="2" t="s">
        <v>41</v>
      </c>
      <c r="B81" s="25" t="s">
        <v>344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2" t="s">
        <v>41</v>
      </c>
      <c r="B82" s="25" t="s">
        <v>345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25.5">
      <c r="A83" s="2" t="s">
        <v>41</v>
      </c>
      <c r="B83" s="25" t="s">
        <v>346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>
      <c r="A84" s="2" t="s">
        <v>65</v>
      </c>
      <c r="B84" s="25" t="s">
        <v>302</v>
      </c>
      <c r="C84">
        <f t="shared" si="22"/>
        <v>4</v>
      </c>
      <c r="D84">
        <f t="shared" si="23"/>
        <v>2</v>
      </c>
      <c r="E84">
        <f t="shared" si="24"/>
        <v>6</v>
      </c>
      <c r="F84">
        <f t="shared" si="25"/>
        <v>0.5</v>
      </c>
      <c r="G84">
        <f t="shared" si="26"/>
        <v>0</v>
      </c>
      <c r="H84">
        <f t="shared" si="27"/>
        <v>0</v>
      </c>
      <c r="I84">
        <f t="shared" si="28"/>
        <v>0</v>
      </c>
      <c r="J84">
        <f t="shared" si="29"/>
        <v>0</v>
      </c>
      <c r="K84">
        <f t="shared" si="30"/>
        <v>0</v>
      </c>
      <c r="L84">
        <f t="shared" si="31"/>
        <v>0</v>
      </c>
      <c r="M84">
        <f t="shared" si="32"/>
        <v>0</v>
      </c>
    </row>
    <row r="85" spans="1:13">
      <c r="A85" s="2" t="s">
        <v>32</v>
      </c>
      <c r="B85" s="25" t="s">
        <v>301</v>
      </c>
      <c r="C85">
        <f t="shared" ref="C85:C116" si="33">VLOOKUP(B85,$AP$4:$BE$56,3,FALSE)</f>
        <v>0</v>
      </c>
      <c r="D85">
        <f t="shared" ref="D85:D102" si="34">VLOOKUP(B85,$AP$4:$BE$56,4,FALSE)</f>
        <v>5</v>
      </c>
      <c r="E85">
        <f t="shared" ref="E85:E102" si="35">VLOOKUP(B85,$AP$4:$BE$56,5,FALSE)</f>
        <v>5</v>
      </c>
      <c r="F85">
        <f t="shared" ref="F85:F102" si="36">VLOOKUP(B85,$AP$4:$BE$56,6,FALSE)</f>
        <v>1</v>
      </c>
      <c r="G85">
        <f t="shared" ref="G85:G102" si="37">VLOOKUP(B85,$AP$4:$BE$56,7,FALSE)</f>
        <v>0</v>
      </c>
      <c r="H85">
        <f t="shared" ref="H85:H102" si="38">VLOOKUP(B85,$AP$4:$BE$56,8,FALSE)</f>
        <v>0</v>
      </c>
      <c r="I85">
        <f t="shared" ref="I85:I102" si="39">VLOOKUP(B85,$AP$4:$BE$56,12,FALSE)</f>
        <v>0</v>
      </c>
      <c r="J85">
        <f t="shared" ref="J85:J102" si="40">VLOOKUP(B85,$AP$4:$BE$56,11,FALSE)</f>
        <v>0</v>
      </c>
      <c r="K85">
        <f t="shared" ref="K85:K102" si="41">VLOOKUP(B85,$AP$4:$BE$56,13,FALSE)</f>
        <v>0</v>
      </c>
      <c r="L85">
        <f t="shared" ref="L85:L102" si="42">VLOOKUP(B85,$AP$4:$BE$56,16,FALSE)</f>
        <v>0</v>
      </c>
      <c r="M85">
        <f t="shared" ref="M85:M102" si="43">VLOOKUP(B85,$AP$4:$BE$56,15,FALSE)</f>
        <v>0</v>
      </c>
    </row>
    <row r="86" spans="1:13" ht="25.5">
      <c r="A86" s="2" t="s">
        <v>32</v>
      </c>
      <c r="B86" s="25" t="s">
        <v>347</v>
      </c>
      <c r="C86">
        <f t="shared" si="33"/>
        <v>4</v>
      </c>
      <c r="D86">
        <f t="shared" si="34"/>
        <v>5</v>
      </c>
      <c r="E86">
        <f t="shared" si="35"/>
        <v>9</v>
      </c>
      <c r="F86">
        <f t="shared" si="36"/>
        <v>2.5</v>
      </c>
      <c r="G86">
        <f t="shared" si="37"/>
        <v>0</v>
      </c>
      <c r="H86">
        <f t="shared" si="38"/>
        <v>0</v>
      </c>
      <c r="I86">
        <f t="shared" si="39"/>
        <v>0</v>
      </c>
      <c r="J86">
        <f t="shared" si="40"/>
        <v>0</v>
      </c>
      <c r="K86">
        <f t="shared" si="41"/>
        <v>1</v>
      </c>
      <c r="L86">
        <f t="shared" si="42"/>
        <v>1</v>
      </c>
      <c r="M86">
        <f t="shared" si="43"/>
        <v>1</v>
      </c>
    </row>
    <row r="87" spans="1:13">
      <c r="A87" s="2" t="s">
        <v>82</v>
      </c>
      <c r="B87" s="25" t="s">
        <v>311</v>
      </c>
      <c r="C87" t="e">
        <f t="shared" si="33"/>
        <v>#N/A</v>
      </c>
      <c r="D87" t="e">
        <f t="shared" si="34"/>
        <v>#N/A</v>
      </c>
      <c r="E87" t="e">
        <f t="shared" si="35"/>
        <v>#N/A</v>
      </c>
      <c r="F87" t="e">
        <f t="shared" si="36"/>
        <v>#N/A</v>
      </c>
      <c r="G87" t="e">
        <f t="shared" si="37"/>
        <v>#N/A</v>
      </c>
      <c r="H87" t="e">
        <f t="shared" si="38"/>
        <v>#N/A</v>
      </c>
      <c r="I87" t="e">
        <f t="shared" si="39"/>
        <v>#N/A</v>
      </c>
      <c r="J87" t="e">
        <f t="shared" si="40"/>
        <v>#N/A</v>
      </c>
      <c r="K87" t="e">
        <f t="shared" si="41"/>
        <v>#N/A</v>
      </c>
      <c r="L87" t="e">
        <f t="shared" si="42"/>
        <v>#N/A</v>
      </c>
      <c r="M87" t="e">
        <f t="shared" si="43"/>
        <v>#N/A</v>
      </c>
    </row>
    <row r="88" spans="1:13">
      <c r="A88" s="2" t="s">
        <v>32</v>
      </c>
      <c r="B88" s="25" t="s">
        <v>348</v>
      </c>
      <c r="C88">
        <f t="shared" si="33"/>
        <v>0</v>
      </c>
      <c r="D88">
        <f t="shared" si="34"/>
        <v>1</v>
      </c>
      <c r="E88">
        <f t="shared" si="35"/>
        <v>1</v>
      </c>
      <c r="F88">
        <f t="shared" si="36"/>
        <v>0</v>
      </c>
      <c r="G88">
        <f t="shared" si="37"/>
        <v>0</v>
      </c>
      <c r="H88">
        <f t="shared" si="38"/>
        <v>0</v>
      </c>
      <c r="I88">
        <f t="shared" si="39"/>
        <v>0</v>
      </c>
      <c r="J88">
        <f t="shared" si="40"/>
        <v>0</v>
      </c>
      <c r="K88">
        <f t="shared" si="41"/>
        <v>0</v>
      </c>
      <c r="L88">
        <f t="shared" si="42"/>
        <v>0</v>
      </c>
      <c r="M88">
        <f t="shared" si="43"/>
        <v>0</v>
      </c>
    </row>
    <row r="89" spans="1:13">
      <c r="A89" s="2" t="s">
        <v>31</v>
      </c>
      <c r="B89" s="25" t="s">
        <v>349</v>
      </c>
      <c r="C89" t="e">
        <f t="shared" si="33"/>
        <v>#N/A</v>
      </c>
      <c r="D89" t="e">
        <f t="shared" si="34"/>
        <v>#N/A</v>
      </c>
      <c r="E89" t="e">
        <f t="shared" si="35"/>
        <v>#N/A</v>
      </c>
      <c r="F89" t="e">
        <f t="shared" si="36"/>
        <v>#N/A</v>
      </c>
      <c r="G89" t="e">
        <f t="shared" si="37"/>
        <v>#N/A</v>
      </c>
      <c r="H89" t="e">
        <f t="shared" si="38"/>
        <v>#N/A</v>
      </c>
      <c r="I89" t="e">
        <f t="shared" si="39"/>
        <v>#N/A</v>
      </c>
      <c r="J89" t="e">
        <f t="shared" si="40"/>
        <v>#N/A</v>
      </c>
      <c r="K89" t="e">
        <f t="shared" si="41"/>
        <v>#N/A</v>
      </c>
      <c r="L89" t="e">
        <f t="shared" si="42"/>
        <v>#N/A</v>
      </c>
      <c r="M89" t="e">
        <f t="shared" si="43"/>
        <v>#N/A</v>
      </c>
    </row>
    <row r="90" spans="1:13" ht="25.5">
      <c r="A90" s="2" t="s">
        <v>82</v>
      </c>
      <c r="B90" s="25" t="s">
        <v>350</v>
      </c>
      <c r="C90" t="e">
        <f t="shared" si="33"/>
        <v>#N/A</v>
      </c>
      <c r="D90" t="e">
        <f t="shared" si="34"/>
        <v>#N/A</v>
      </c>
      <c r="E90" t="e">
        <f t="shared" si="35"/>
        <v>#N/A</v>
      </c>
      <c r="F90" t="e">
        <f t="shared" si="36"/>
        <v>#N/A</v>
      </c>
      <c r="G90" t="e">
        <f t="shared" si="37"/>
        <v>#N/A</v>
      </c>
      <c r="H90" t="e">
        <f t="shared" si="38"/>
        <v>#N/A</v>
      </c>
      <c r="I90" t="e">
        <f t="shared" si="39"/>
        <v>#N/A</v>
      </c>
      <c r="J90" t="e">
        <f t="shared" si="40"/>
        <v>#N/A</v>
      </c>
      <c r="K90" t="e">
        <f t="shared" si="41"/>
        <v>#N/A</v>
      </c>
      <c r="L90" t="e">
        <f t="shared" si="42"/>
        <v>#N/A</v>
      </c>
      <c r="M90" t="e">
        <f t="shared" si="43"/>
        <v>#N/A</v>
      </c>
    </row>
    <row r="91" spans="1:13" ht="25.5">
      <c r="A91" s="2" t="s">
        <v>32</v>
      </c>
      <c r="B91" s="25" t="s">
        <v>351</v>
      </c>
      <c r="C91" t="e">
        <f t="shared" si="33"/>
        <v>#N/A</v>
      </c>
      <c r="D91" t="e">
        <f t="shared" si="34"/>
        <v>#N/A</v>
      </c>
      <c r="E91" t="e">
        <f t="shared" si="35"/>
        <v>#N/A</v>
      </c>
      <c r="F91" t="e">
        <f t="shared" si="36"/>
        <v>#N/A</v>
      </c>
      <c r="G91" t="e">
        <f t="shared" si="37"/>
        <v>#N/A</v>
      </c>
      <c r="H91" t="e">
        <f t="shared" si="38"/>
        <v>#N/A</v>
      </c>
      <c r="I91" t="e">
        <f t="shared" si="39"/>
        <v>#N/A</v>
      </c>
      <c r="J91" t="e">
        <f t="shared" si="40"/>
        <v>#N/A</v>
      </c>
      <c r="K91" t="e">
        <f t="shared" si="41"/>
        <v>#N/A</v>
      </c>
      <c r="L91" t="e">
        <f t="shared" si="42"/>
        <v>#N/A</v>
      </c>
      <c r="M91" t="e">
        <f t="shared" si="43"/>
        <v>#N/A</v>
      </c>
    </row>
    <row r="92" spans="1:13" ht="25.5">
      <c r="A92" s="2" t="s">
        <v>32</v>
      </c>
      <c r="B92" s="25" t="s">
        <v>352</v>
      </c>
      <c r="C92" t="e">
        <f t="shared" si="33"/>
        <v>#N/A</v>
      </c>
      <c r="D92" t="e">
        <f t="shared" si="34"/>
        <v>#N/A</v>
      </c>
      <c r="E92" t="e">
        <f t="shared" si="35"/>
        <v>#N/A</v>
      </c>
      <c r="F92" t="e">
        <f t="shared" si="36"/>
        <v>#N/A</v>
      </c>
      <c r="G92" t="e">
        <f t="shared" si="37"/>
        <v>#N/A</v>
      </c>
      <c r="H92" t="e">
        <f t="shared" si="38"/>
        <v>#N/A</v>
      </c>
      <c r="I92" t="e">
        <f t="shared" si="39"/>
        <v>#N/A</v>
      </c>
      <c r="J92" t="e">
        <f t="shared" si="40"/>
        <v>#N/A</v>
      </c>
      <c r="K92" t="e">
        <f t="shared" si="41"/>
        <v>#N/A</v>
      </c>
      <c r="L92" t="e">
        <f t="shared" si="42"/>
        <v>#N/A</v>
      </c>
      <c r="M92" t="e">
        <f t="shared" si="43"/>
        <v>#N/A</v>
      </c>
    </row>
    <row r="93" spans="1:13" ht="25.5">
      <c r="A93" s="2" t="s">
        <v>44</v>
      </c>
      <c r="B93" s="25" t="s">
        <v>353</v>
      </c>
      <c r="C93" t="e">
        <f t="shared" si="33"/>
        <v>#N/A</v>
      </c>
      <c r="D93" t="e">
        <f t="shared" si="34"/>
        <v>#N/A</v>
      </c>
      <c r="E93" t="e">
        <f t="shared" si="35"/>
        <v>#N/A</v>
      </c>
      <c r="F93" t="e">
        <f t="shared" si="36"/>
        <v>#N/A</v>
      </c>
      <c r="G93" t="e">
        <f t="shared" si="37"/>
        <v>#N/A</v>
      </c>
      <c r="H93" t="e">
        <f t="shared" si="38"/>
        <v>#N/A</v>
      </c>
      <c r="I93" t="e">
        <f t="shared" si="39"/>
        <v>#N/A</v>
      </c>
      <c r="J93" t="e">
        <f t="shared" si="40"/>
        <v>#N/A</v>
      </c>
      <c r="K93" t="e">
        <f t="shared" si="41"/>
        <v>#N/A</v>
      </c>
      <c r="L93" t="e">
        <f t="shared" si="42"/>
        <v>#N/A</v>
      </c>
      <c r="M93" t="e">
        <f t="shared" si="43"/>
        <v>#N/A</v>
      </c>
    </row>
    <row r="94" spans="1:13">
      <c r="A94" s="2" t="s">
        <v>32</v>
      </c>
      <c r="B94" s="25" t="s">
        <v>354</v>
      </c>
      <c r="C94" t="e">
        <f t="shared" si="33"/>
        <v>#N/A</v>
      </c>
      <c r="D94" t="e">
        <f t="shared" si="34"/>
        <v>#N/A</v>
      </c>
      <c r="E94" t="e">
        <f t="shared" si="35"/>
        <v>#N/A</v>
      </c>
      <c r="F94" t="e">
        <f t="shared" si="36"/>
        <v>#N/A</v>
      </c>
      <c r="G94" t="e">
        <f t="shared" si="37"/>
        <v>#N/A</v>
      </c>
      <c r="H94" t="e">
        <f t="shared" si="38"/>
        <v>#N/A</v>
      </c>
      <c r="I94" t="e">
        <f t="shared" si="39"/>
        <v>#N/A</v>
      </c>
      <c r="J94" t="e">
        <f t="shared" si="40"/>
        <v>#N/A</v>
      </c>
      <c r="K94" t="e">
        <f t="shared" si="41"/>
        <v>#N/A</v>
      </c>
      <c r="L94" t="e">
        <f t="shared" si="42"/>
        <v>#N/A</v>
      </c>
      <c r="M94" t="e">
        <f t="shared" si="43"/>
        <v>#N/A</v>
      </c>
    </row>
    <row r="95" spans="1:13">
      <c r="A95" s="2" t="s">
        <v>44</v>
      </c>
      <c r="B95" s="25" t="s">
        <v>299</v>
      </c>
      <c r="C95" t="e">
        <f t="shared" si="33"/>
        <v>#N/A</v>
      </c>
      <c r="D95" t="e">
        <f t="shared" si="34"/>
        <v>#N/A</v>
      </c>
      <c r="E95" t="e">
        <f t="shared" si="35"/>
        <v>#N/A</v>
      </c>
      <c r="F95" t="e">
        <f t="shared" si="36"/>
        <v>#N/A</v>
      </c>
      <c r="G95" t="e">
        <f t="shared" si="37"/>
        <v>#N/A</v>
      </c>
      <c r="H95" t="e">
        <f t="shared" si="38"/>
        <v>#N/A</v>
      </c>
      <c r="I95" t="e">
        <f t="shared" si="39"/>
        <v>#N/A</v>
      </c>
      <c r="J95" t="e">
        <f t="shared" si="40"/>
        <v>#N/A</v>
      </c>
      <c r="K95" t="e">
        <f t="shared" si="41"/>
        <v>#N/A</v>
      </c>
      <c r="L95" t="e">
        <f t="shared" si="42"/>
        <v>#N/A</v>
      </c>
      <c r="M95" t="e">
        <f t="shared" si="43"/>
        <v>#N/A</v>
      </c>
    </row>
    <row r="96" spans="1:13">
      <c r="A96" s="2" t="s">
        <v>82</v>
      </c>
      <c r="B96" s="25" t="s">
        <v>294</v>
      </c>
      <c r="C96">
        <f t="shared" si="33"/>
        <v>0</v>
      </c>
      <c r="D96">
        <f t="shared" si="34"/>
        <v>3</v>
      </c>
      <c r="E96">
        <f t="shared" si="35"/>
        <v>3</v>
      </c>
      <c r="F96">
        <f t="shared" si="36"/>
        <v>0.5</v>
      </c>
      <c r="G96">
        <f t="shared" si="37"/>
        <v>0</v>
      </c>
      <c r="H96">
        <f t="shared" si="38"/>
        <v>0</v>
      </c>
      <c r="I96">
        <f t="shared" si="39"/>
        <v>0</v>
      </c>
      <c r="J96">
        <f t="shared" si="40"/>
        <v>0</v>
      </c>
      <c r="K96">
        <f t="shared" si="41"/>
        <v>0</v>
      </c>
      <c r="L96">
        <f t="shared" si="42"/>
        <v>0</v>
      </c>
      <c r="M96">
        <f t="shared" si="43"/>
        <v>0</v>
      </c>
    </row>
    <row r="97" spans="1:13" ht="25.5">
      <c r="A97" s="2" t="s">
        <v>65</v>
      </c>
      <c r="B97" s="25" t="s">
        <v>355</v>
      </c>
      <c r="C97" t="e">
        <f t="shared" si="33"/>
        <v>#N/A</v>
      </c>
      <c r="D97" t="e">
        <f t="shared" si="34"/>
        <v>#N/A</v>
      </c>
      <c r="E97" t="e">
        <f t="shared" si="35"/>
        <v>#N/A</v>
      </c>
      <c r="F97" t="e">
        <f t="shared" si="36"/>
        <v>#N/A</v>
      </c>
      <c r="G97" t="e">
        <f t="shared" si="37"/>
        <v>#N/A</v>
      </c>
      <c r="H97" t="e">
        <f t="shared" si="38"/>
        <v>#N/A</v>
      </c>
      <c r="I97" t="e">
        <f t="shared" si="39"/>
        <v>#N/A</v>
      </c>
      <c r="J97" t="e">
        <f t="shared" si="40"/>
        <v>#N/A</v>
      </c>
      <c r="K97" t="e">
        <f t="shared" si="41"/>
        <v>#N/A</v>
      </c>
      <c r="L97" t="e">
        <f t="shared" si="42"/>
        <v>#N/A</v>
      </c>
      <c r="M97" t="e">
        <f t="shared" si="43"/>
        <v>#N/A</v>
      </c>
    </row>
    <row r="98" spans="1:13" ht="25.5">
      <c r="A98" s="2" t="s">
        <v>82</v>
      </c>
      <c r="B98" s="25" t="s">
        <v>306</v>
      </c>
      <c r="C98" t="e">
        <f t="shared" si="33"/>
        <v>#N/A</v>
      </c>
      <c r="D98" t="e">
        <f t="shared" si="34"/>
        <v>#N/A</v>
      </c>
      <c r="E98" t="e">
        <f t="shared" si="35"/>
        <v>#N/A</v>
      </c>
      <c r="F98" t="e">
        <f t="shared" si="36"/>
        <v>#N/A</v>
      </c>
      <c r="G98" t="e">
        <f t="shared" si="37"/>
        <v>#N/A</v>
      </c>
      <c r="H98" t="e">
        <f t="shared" si="38"/>
        <v>#N/A</v>
      </c>
      <c r="I98" t="e">
        <f t="shared" si="39"/>
        <v>#N/A</v>
      </c>
      <c r="J98" t="e">
        <f t="shared" si="40"/>
        <v>#N/A</v>
      </c>
      <c r="K98" t="e">
        <f t="shared" si="41"/>
        <v>#N/A</v>
      </c>
      <c r="L98" t="e">
        <f t="shared" si="42"/>
        <v>#N/A</v>
      </c>
      <c r="M98" t="e">
        <f t="shared" si="43"/>
        <v>#N/A</v>
      </c>
    </row>
    <row r="99" spans="1:13">
      <c r="A99" s="2" t="s">
        <v>44</v>
      </c>
      <c r="B99" s="25" t="s">
        <v>356</v>
      </c>
      <c r="C99" t="e">
        <f t="shared" si="33"/>
        <v>#N/A</v>
      </c>
      <c r="D99" t="e">
        <f t="shared" si="34"/>
        <v>#N/A</v>
      </c>
      <c r="E99" t="e">
        <f t="shared" si="35"/>
        <v>#N/A</v>
      </c>
      <c r="F99" t="e">
        <f t="shared" si="36"/>
        <v>#N/A</v>
      </c>
      <c r="G99" t="e">
        <f t="shared" si="37"/>
        <v>#N/A</v>
      </c>
      <c r="H99" t="e">
        <f t="shared" si="38"/>
        <v>#N/A</v>
      </c>
      <c r="I99" t="e">
        <f t="shared" si="39"/>
        <v>#N/A</v>
      </c>
      <c r="J99" t="e">
        <f t="shared" si="40"/>
        <v>#N/A</v>
      </c>
      <c r="K99" t="e">
        <f t="shared" si="41"/>
        <v>#N/A</v>
      </c>
      <c r="L99" t="e">
        <f t="shared" si="42"/>
        <v>#N/A</v>
      </c>
      <c r="M99" t="e">
        <f t="shared" si="43"/>
        <v>#N/A</v>
      </c>
    </row>
    <row r="100" spans="1:13" ht="25.5">
      <c r="A100" s="2" t="s">
        <v>32</v>
      </c>
      <c r="B100" s="25" t="s">
        <v>357</v>
      </c>
      <c r="C100" t="e">
        <f t="shared" si="33"/>
        <v>#N/A</v>
      </c>
      <c r="D100" t="e">
        <f t="shared" si="34"/>
        <v>#N/A</v>
      </c>
      <c r="E100" t="e">
        <f t="shared" si="35"/>
        <v>#N/A</v>
      </c>
      <c r="F100" t="e">
        <f t="shared" si="36"/>
        <v>#N/A</v>
      </c>
      <c r="G100" t="e">
        <f t="shared" si="37"/>
        <v>#N/A</v>
      </c>
      <c r="H100" t="e">
        <f t="shared" si="38"/>
        <v>#N/A</v>
      </c>
      <c r="I100" t="e">
        <f t="shared" si="39"/>
        <v>#N/A</v>
      </c>
      <c r="J100" t="e">
        <f t="shared" si="40"/>
        <v>#N/A</v>
      </c>
      <c r="K100" t="e">
        <f t="shared" si="41"/>
        <v>#N/A</v>
      </c>
      <c r="L100" t="e">
        <f t="shared" si="42"/>
        <v>#N/A</v>
      </c>
      <c r="M100" t="e">
        <f t="shared" si="43"/>
        <v>#N/A</v>
      </c>
    </row>
    <row r="101" spans="1:13" ht="25.5">
      <c r="A101" s="2" t="s">
        <v>32</v>
      </c>
      <c r="B101" s="25" t="s">
        <v>358</v>
      </c>
      <c r="C101" t="e">
        <f t="shared" si="33"/>
        <v>#N/A</v>
      </c>
      <c r="D101" t="e">
        <f t="shared" si="34"/>
        <v>#N/A</v>
      </c>
      <c r="E101" t="e">
        <f t="shared" si="35"/>
        <v>#N/A</v>
      </c>
      <c r="F101" t="e">
        <f t="shared" si="36"/>
        <v>#N/A</v>
      </c>
      <c r="G101" t="e">
        <f t="shared" si="37"/>
        <v>#N/A</v>
      </c>
      <c r="H101" t="e">
        <f t="shared" si="38"/>
        <v>#N/A</v>
      </c>
      <c r="I101" t="e">
        <f t="shared" si="39"/>
        <v>#N/A</v>
      </c>
      <c r="J101" t="e">
        <f t="shared" si="40"/>
        <v>#N/A</v>
      </c>
      <c r="K101" t="e">
        <f t="shared" si="41"/>
        <v>#N/A</v>
      </c>
      <c r="L101" t="e">
        <f t="shared" si="42"/>
        <v>#N/A</v>
      </c>
      <c r="M101" t="e">
        <f t="shared" si="43"/>
        <v>#N/A</v>
      </c>
    </row>
    <row r="102" spans="1:13">
      <c r="A102" s="2" t="s">
        <v>31</v>
      </c>
      <c r="B102" s="25" t="s">
        <v>359</v>
      </c>
      <c r="C102" t="e">
        <f t="shared" si="33"/>
        <v>#N/A</v>
      </c>
      <c r="D102" t="e">
        <f t="shared" si="34"/>
        <v>#N/A</v>
      </c>
      <c r="E102" t="e">
        <f t="shared" si="35"/>
        <v>#N/A</v>
      </c>
      <c r="F102" t="e">
        <f t="shared" si="36"/>
        <v>#N/A</v>
      </c>
      <c r="G102" t="e">
        <f t="shared" si="37"/>
        <v>#N/A</v>
      </c>
      <c r="H102" t="e">
        <f t="shared" si="38"/>
        <v>#N/A</v>
      </c>
      <c r="I102" t="e">
        <f t="shared" si="39"/>
        <v>#N/A</v>
      </c>
      <c r="J102" t="e">
        <f t="shared" si="40"/>
        <v>#N/A</v>
      </c>
      <c r="K102" t="e">
        <f t="shared" si="41"/>
        <v>#N/A</v>
      </c>
      <c r="L102" t="e">
        <f t="shared" si="42"/>
        <v>#N/A</v>
      </c>
      <c r="M102" t="e">
        <f t="shared" si="43"/>
        <v>#N/A</v>
      </c>
    </row>
    <row r="103" spans="1:13">
      <c r="A103" s="2"/>
      <c r="B103" s="25"/>
    </row>
    <row r="104" spans="1:13">
      <c r="A104" s="2"/>
      <c r="B104" s="25"/>
    </row>
    <row r="105" spans="1:13">
      <c r="A105" s="2"/>
      <c r="B105" s="25"/>
    </row>
    <row r="106" spans="1:13">
      <c r="A106" s="2"/>
      <c r="B106" s="25"/>
    </row>
    <row r="107" spans="1:13">
      <c r="A107" s="2"/>
      <c r="B107" s="25"/>
    </row>
    <row r="108" spans="1:13">
      <c r="A108" s="2"/>
      <c r="B108" s="25"/>
    </row>
    <row r="109" spans="1:13">
      <c r="A109" s="2"/>
      <c r="B109" s="25"/>
    </row>
    <row r="110" spans="1:13">
      <c r="A110" s="2"/>
      <c r="B110" s="25"/>
    </row>
    <row r="111" spans="1:13" ht="23.25">
      <c r="A111" s="19" t="s">
        <v>313</v>
      </c>
      <c r="B111" s="25"/>
    </row>
    <row r="112" spans="1:13">
      <c r="A112" s="13" t="s">
        <v>4</v>
      </c>
      <c r="B112" s="25" t="s">
        <v>6</v>
      </c>
      <c r="C112" t="s">
        <v>315</v>
      </c>
      <c r="D112" t="s">
        <v>316</v>
      </c>
      <c r="E112" t="s">
        <v>318</v>
      </c>
      <c r="F112" t="s">
        <v>319</v>
      </c>
      <c r="G112" t="s">
        <v>372</v>
      </c>
      <c r="H112" t="s">
        <v>322</v>
      </c>
      <c r="I112" t="s">
        <v>373</v>
      </c>
      <c r="J112" t="s">
        <v>374</v>
      </c>
    </row>
    <row r="113" spans="1:10" ht="25.5">
      <c r="A113" s="2" t="s">
        <v>58</v>
      </c>
      <c r="B113" s="25" t="s">
        <v>368</v>
      </c>
      <c r="C113" t="e">
        <f>VLOOKUP(B113,$BG$4:$BR$16,3,FALSE)</f>
        <v>#N/A</v>
      </c>
      <c r="D113" t="e">
        <f t="shared" ref="D113:D118" si="44">VLOOKUP(B113,$BG$4:$BR$6,4,FALSE)</f>
        <v>#N/A</v>
      </c>
      <c r="E113" t="e">
        <f t="shared" ref="E113:E118" si="45">VLOOKUP(B113,$BG$4:$BR$6,6,FALSE)</f>
        <v>#N/A</v>
      </c>
      <c r="F113" t="e">
        <f t="shared" ref="F113:F118" si="46">VLOOKUP(B113,$BG$4:$BR$6,7,FALSE)</f>
        <v>#N/A</v>
      </c>
      <c r="G113" t="e">
        <f t="shared" ref="G113:G118" si="47">VLOOKUP(B113,$BG$4:$BR$6,9,FALSE)</f>
        <v>#N/A</v>
      </c>
      <c r="H113" t="e">
        <f t="shared" ref="H113:H118" si="48">VLOOKUP(B113,$BG$4:$BR$6,10,FALSE)</f>
        <v>#N/A</v>
      </c>
      <c r="I113" t="e">
        <f t="shared" ref="I113:I118" si="49">VLOOKUP(B113,$BG$4:$BR$6,11,FALSE)</f>
        <v>#N/A</v>
      </c>
      <c r="J113" t="e">
        <f t="shared" ref="J113:J118" si="50">VLOOKUP(B113,$BG$4:$BR$6,12,FALSE)</f>
        <v>#N/A</v>
      </c>
    </row>
    <row r="114" spans="1:10">
      <c r="A114" s="2" t="s">
        <v>58</v>
      </c>
      <c r="B114" s="25" t="s">
        <v>323</v>
      </c>
      <c r="C114">
        <f>VLOOKUP(B114,$BG$4:$BR$6,3,FALSE)</f>
        <v>3</v>
      </c>
      <c r="D114">
        <f t="shared" si="44"/>
        <v>3</v>
      </c>
      <c r="E114">
        <f t="shared" si="45"/>
        <v>0</v>
      </c>
      <c r="F114">
        <f t="shared" si="46"/>
        <v>1</v>
      </c>
      <c r="G114">
        <f t="shared" si="47"/>
        <v>3</v>
      </c>
      <c r="H114">
        <f t="shared" si="48"/>
        <v>0</v>
      </c>
      <c r="I114">
        <f t="shared" si="49"/>
        <v>0</v>
      </c>
      <c r="J114">
        <f t="shared" si="50"/>
        <v>0</v>
      </c>
    </row>
    <row r="115" spans="1:10">
      <c r="A115" s="2" t="s">
        <v>58</v>
      </c>
      <c r="B115" s="25" t="s">
        <v>369</v>
      </c>
      <c r="C115" t="e">
        <f>VLOOKUP(B115,$BG$4:$BR$6,3,FALSE)</f>
        <v>#N/A</v>
      </c>
      <c r="D115" t="e">
        <f t="shared" si="44"/>
        <v>#N/A</v>
      </c>
      <c r="E115" t="e">
        <f t="shared" si="45"/>
        <v>#N/A</v>
      </c>
      <c r="F115" t="e">
        <f t="shared" si="46"/>
        <v>#N/A</v>
      </c>
      <c r="G115" t="e">
        <f t="shared" si="47"/>
        <v>#N/A</v>
      </c>
      <c r="H115" t="e">
        <f t="shared" si="48"/>
        <v>#N/A</v>
      </c>
      <c r="I115" t="e">
        <f t="shared" si="49"/>
        <v>#N/A</v>
      </c>
      <c r="J115" t="e">
        <f t="shared" si="50"/>
        <v>#N/A</v>
      </c>
    </row>
    <row r="116" spans="1:10" ht="25.5">
      <c r="A116" s="2" t="s">
        <v>33</v>
      </c>
      <c r="B116" s="25" t="s">
        <v>370</v>
      </c>
      <c r="C116" t="e">
        <f>VLOOKUP(B116,$BG$4:$BR$6,3,FALSE)</f>
        <v>#N/A</v>
      </c>
      <c r="D116" t="e">
        <f t="shared" si="44"/>
        <v>#N/A</v>
      </c>
      <c r="E116" t="e">
        <f t="shared" si="45"/>
        <v>#N/A</v>
      </c>
      <c r="F116" t="e">
        <f t="shared" si="46"/>
        <v>#N/A</v>
      </c>
      <c r="G116" t="e">
        <f t="shared" si="47"/>
        <v>#N/A</v>
      </c>
      <c r="H116" t="e">
        <f t="shared" si="48"/>
        <v>#N/A</v>
      </c>
      <c r="I116" t="e">
        <f t="shared" si="49"/>
        <v>#N/A</v>
      </c>
      <c r="J116" t="e">
        <f t="shared" si="50"/>
        <v>#N/A</v>
      </c>
    </row>
    <row r="117" spans="1:10">
      <c r="A117" s="2" t="s">
        <v>33</v>
      </c>
      <c r="B117" s="25" t="s">
        <v>324</v>
      </c>
      <c r="C117">
        <f>VLOOKUP(B117,$BG$4:$BR$6,3,FALSE)</f>
        <v>0</v>
      </c>
      <c r="D117">
        <f t="shared" si="44"/>
        <v>0</v>
      </c>
      <c r="E117">
        <f t="shared" si="45"/>
        <v>0</v>
      </c>
      <c r="F117">
        <f t="shared" si="46"/>
        <v>0</v>
      </c>
      <c r="G117">
        <f t="shared" si="47"/>
        <v>0</v>
      </c>
      <c r="H117">
        <f t="shared" si="48"/>
        <v>8</v>
      </c>
      <c r="I117">
        <f t="shared" si="49"/>
        <v>326</v>
      </c>
      <c r="J117">
        <f t="shared" si="50"/>
        <v>40.799999999999997</v>
      </c>
    </row>
    <row r="118" spans="1:10" ht="25.5">
      <c r="A118" s="2" t="s">
        <v>33</v>
      </c>
      <c r="B118" s="25" t="s">
        <v>325</v>
      </c>
      <c r="C118" t="e">
        <f>VLOOKUP(B118,$BG$4:$BR$6,3,FALSE)</f>
        <v>#N/A</v>
      </c>
      <c r="D118" t="e">
        <f t="shared" si="44"/>
        <v>#N/A</v>
      </c>
      <c r="E118" t="e">
        <f t="shared" si="45"/>
        <v>#N/A</v>
      </c>
      <c r="F118" t="e">
        <f t="shared" si="46"/>
        <v>#N/A</v>
      </c>
      <c r="G118" t="e">
        <f t="shared" si="47"/>
        <v>#N/A</v>
      </c>
      <c r="H118" t="e">
        <f t="shared" si="48"/>
        <v>#N/A</v>
      </c>
      <c r="I118" t="e">
        <f t="shared" si="49"/>
        <v>#N/A</v>
      </c>
      <c r="J118" t="e">
        <f t="shared" si="50"/>
        <v>#N/A</v>
      </c>
    </row>
    <row r="119" spans="1:10">
      <c r="A119" s="2"/>
      <c r="B119" s="25"/>
    </row>
    <row r="120" spans="1:10">
      <c r="A120" s="2"/>
      <c r="B120" s="25"/>
    </row>
    <row r="121" spans="1:10">
      <c r="A121" s="2"/>
      <c r="B121" s="25"/>
    </row>
    <row r="122" spans="1:10">
      <c r="A122" s="2"/>
      <c r="B122" s="25"/>
    </row>
    <row r="123" spans="1:10">
      <c r="A123" s="2"/>
      <c r="B123" s="25"/>
    </row>
    <row r="124" spans="1:10">
      <c r="A124" s="2"/>
      <c r="B124" s="25"/>
    </row>
    <row r="125" spans="1:10">
      <c r="A125" s="2"/>
      <c r="B125" s="25"/>
    </row>
    <row r="126" spans="1:10">
      <c r="A126" s="2"/>
      <c r="B126" s="25"/>
    </row>
    <row r="127" spans="1:10">
      <c r="A127" s="2"/>
      <c r="B127" s="25"/>
    </row>
    <row r="128" spans="1:10">
      <c r="A128" s="2"/>
      <c r="B128" s="25"/>
    </row>
    <row r="129" spans="1:2">
      <c r="A129" s="2"/>
      <c r="B129" s="25"/>
    </row>
    <row r="130" spans="1:2">
      <c r="A130" s="2"/>
      <c r="B130" s="25"/>
    </row>
    <row r="131" spans="1:2">
      <c r="A131" s="2"/>
      <c r="B131" s="25"/>
    </row>
    <row r="132" spans="1:2">
      <c r="A132" s="2"/>
      <c r="B132" s="25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E73B-F300-457F-AAC9-C78C16550306}">
  <dimension ref="A1:BR132"/>
  <sheetViews>
    <sheetView workbookViewId="0">
      <selection activeCell="C53" sqref="C53"/>
    </sheetView>
  </sheetViews>
  <sheetFormatPr defaultColWidth="11" defaultRowHeight="15.75"/>
  <cols>
    <col min="1" max="1" width="15.625" bestFit="1" customWidth="1"/>
    <col min="9" max="9" width="13" bestFit="1" customWidth="1"/>
    <col min="15" max="15" width="33.875" bestFit="1" customWidth="1"/>
  </cols>
  <sheetData>
    <row r="1" spans="1:70" ht="36">
      <c r="A1" s="18" t="s">
        <v>17</v>
      </c>
      <c r="O1" s="16" t="s">
        <v>361</v>
      </c>
      <c r="AA1" s="16" t="s">
        <v>360</v>
      </c>
      <c r="AP1" s="17" t="s">
        <v>362</v>
      </c>
      <c r="BG1" s="15" t="s">
        <v>371</v>
      </c>
    </row>
    <row r="2" spans="1:70">
      <c r="A2" t="s">
        <v>4</v>
      </c>
      <c r="B2" s="23" t="s">
        <v>6</v>
      </c>
      <c r="C2" s="23" t="s">
        <v>8</v>
      </c>
      <c r="D2" s="23" t="s">
        <v>9</v>
      </c>
      <c r="E2" s="23" t="s">
        <v>10</v>
      </c>
      <c r="F2" s="23" t="s">
        <v>11</v>
      </c>
      <c r="G2" s="23" t="s">
        <v>12</v>
      </c>
      <c r="H2" s="23" t="s">
        <v>3</v>
      </c>
      <c r="I2" s="23" t="s">
        <v>14</v>
      </c>
      <c r="J2" s="23" t="s">
        <v>326</v>
      </c>
      <c r="K2" s="23" t="s">
        <v>282</v>
      </c>
      <c r="L2" s="23" t="s">
        <v>280</v>
      </c>
      <c r="M2" s="23" t="s">
        <v>281</v>
      </c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pans="1:70">
      <c r="A3" s="2" t="s">
        <v>5</v>
      </c>
      <c r="B3" s="23" t="s">
        <v>0</v>
      </c>
      <c r="C3" s="2" t="e">
        <f t="shared" ref="C3:C8" si="0">VLOOKUP(B3,$O$4:$Y$11,3,FALSE)</f>
        <v>#N/A</v>
      </c>
      <c r="D3" s="2" t="e">
        <f t="shared" ref="D3:D8" si="1">VLOOKUP(B3,$O$4:$Y$11,4,FALSE)</f>
        <v>#N/A</v>
      </c>
      <c r="E3" s="2" t="e">
        <f t="shared" ref="E3:E8" si="2">VLOOKUP(B3,$O$4:$Y$11,5,FALSE)</f>
        <v>#N/A</v>
      </c>
      <c r="F3" s="2" t="e">
        <f t="shared" ref="F3:F8" si="3">VLOOKUP(B3,$O$4:$Y$11,6,FALSE)</f>
        <v>#N/A</v>
      </c>
      <c r="G3" s="2" t="e">
        <f t="shared" ref="G3:G8" si="4">VLOOKUP(B3,$O$4:$Y$11,7,FALSE)</f>
        <v>#N/A</v>
      </c>
      <c r="H3" s="2" t="e">
        <f t="shared" ref="H3:H8" si="5">VLOOKUP(B3,$O$4:$Y$11,9,FALSE)</f>
        <v>#N/A</v>
      </c>
      <c r="I3" s="2" t="e">
        <f t="shared" ref="I3:I8" si="6">VLOOKUP(B3,$O$4:$Y$11,10,FALSE)</f>
        <v>#N/A</v>
      </c>
      <c r="J3" s="2" t="e">
        <f t="shared" ref="J3:J8" si="7">VLOOKUP(B3,$O$4:$Y$11,11,FALSE)</f>
        <v>#N/A</v>
      </c>
      <c r="K3" s="2" t="e">
        <f>VLOOKUP(B3,$AA$4:$AN$36,3,FALSE)</f>
        <v>#N/A</v>
      </c>
      <c r="L3" s="2" t="e">
        <f>VLOOKUP(B3,$AA$4:$AN$36,4,FALSE)</f>
        <v>#N/A</v>
      </c>
      <c r="M3" s="2" t="e">
        <f>VLOOKUP(B3,$AA$4:$AN$36,6,FALSE)</f>
        <v>#N/A</v>
      </c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G3" s="25"/>
      <c r="BH3" s="25"/>
      <c r="BI3" s="25"/>
      <c r="BJ3" s="25"/>
      <c r="BK3" s="25"/>
      <c r="BL3" s="25"/>
      <c r="BM3" s="25"/>
      <c r="BN3" s="25"/>
      <c r="BO3" s="25"/>
      <c r="BP3" s="23"/>
      <c r="BQ3" s="23"/>
      <c r="BR3" s="23"/>
    </row>
    <row r="4" spans="1:70">
      <c r="A4" s="2" t="s">
        <v>5</v>
      </c>
      <c r="B4" s="23" t="s">
        <v>1</v>
      </c>
      <c r="C4" s="2" t="e">
        <f t="shared" si="0"/>
        <v>#N/A</v>
      </c>
      <c r="D4" s="2" t="e">
        <f t="shared" si="1"/>
        <v>#N/A</v>
      </c>
      <c r="E4" s="2" t="e">
        <f t="shared" si="2"/>
        <v>#N/A</v>
      </c>
      <c r="F4" s="2" t="e">
        <f t="shared" si="3"/>
        <v>#N/A</v>
      </c>
      <c r="G4" s="2" t="e">
        <f t="shared" si="4"/>
        <v>#N/A</v>
      </c>
      <c r="H4" s="2" t="e">
        <f t="shared" si="5"/>
        <v>#N/A</v>
      </c>
      <c r="I4" s="2" t="e">
        <f t="shared" si="6"/>
        <v>#N/A</v>
      </c>
      <c r="J4" s="2" t="e">
        <f t="shared" si="7"/>
        <v>#N/A</v>
      </c>
      <c r="K4" s="2" t="e">
        <f t="shared" ref="K4:K8" si="8">VLOOKUP(B4,$AA$4:$AN$36,3,FALSE)</f>
        <v>#N/A</v>
      </c>
      <c r="L4" s="2" t="e">
        <f t="shared" ref="L4:L8" si="9">VLOOKUP(B4,$AA$4:$AN$36,4,FALSE)</f>
        <v>#N/A</v>
      </c>
      <c r="M4" s="2" t="e">
        <f t="shared" ref="M4:M8" si="10">VLOOKUP(B4,$AA$4:$AN$36,6,FALSE)</f>
        <v>#N/A</v>
      </c>
      <c r="O4" s="25"/>
      <c r="P4" s="2"/>
      <c r="Q4" s="2"/>
      <c r="R4" s="2"/>
      <c r="S4" s="2"/>
      <c r="T4" s="2"/>
      <c r="U4" s="2"/>
      <c r="V4" s="2"/>
      <c r="W4" s="2"/>
      <c r="X4" s="2"/>
      <c r="Y4" s="2"/>
      <c r="AA4" s="25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P4" s="25"/>
      <c r="AQ4" s="2"/>
      <c r="AR4" s="2"/>
      <c r="AS4" s="2"/>
      <c r="AT4" s="2"/>
      <c r="AU4" s="2"/>
      <c r="AV4" s="2"/>
      <c r="AW4" s="14"/>
      <c r="AX4" s="14"/>
      <c r="AY4" s="14"/>
      <c r="AZ4" s="14"/>
      <c r="BA4" s="14"/>
      <c r="BB4" s="14"/>
      <c r="BC4" s="14"/>
      <c r="BD4" s="14"/>
      <c r="BE4" s="14"/>
      <c r="BG4" s="25"/>
      <c r="BH4" s="2"/>
      <c r="BI4" s="2"/>
      <c r="BJ4" s="2"/>
      <c r="BK4" s="2"/>
      <c r="BL4" s="2"/>
      <c r="BM4" s="2"/>
      <c r="BN4" s="2"/>
      <c r="BO4" s="2"/>
      <c r="BP4" s="14"/>
      <c r="BQ4" s="14"/>
      <c r="BR4" s="14"/>
    </row>
    <row r="5" spans="1:70">
      <c r="A5" s="2" t="s">
        <v>5</v>
      </c>
      <c r="B5" s="23" t="s">
        <v>246</v>
      </c>
      <c r="C5" s="2" t="e">
        <f t="shared" si="0"/>
        <v>#N/A</v>
      </c>
      <c r="D5" s="2" t="e">
        <f t="shared" si="1"/>
        <v>#N/A</v>
      </c>
      <c r="E5" s="2" t="e">
        <f t="shared" si="2"/>
        <v>#N/A</v>
      </c>
      <c r="F5" s="2" t="e">
        <f t="shared" si="3"/>
        <v>#N/A</v>
      </c>
      <c r="G5" s="2" t="e">
        <f t="shared" si="4"/>
        <v>#N/A</v>
      </c>
      <c r="H5" s="2" t="e">
        <f t="shared" si="5"/>
        <v>#N/A</v>
      </c>
      <c r="I5" s="2" t="e">
        <f t="shared" si="6"/>
        <v>#N/A</v>
      </c>
      <c r="J5" s="2" t="e">
        <f t="shared" si="7"/>
        <v>#N/A</v>
      </c>
      <c r="K5" s="2" t="e">
        <f t="shared" si="8"/>
        <v>#N/A</v>
      </c>
      <c r="L5" s="2" t="e">
        <f t="shared" si="9"/>
        <v>#N/A</v>
      </c>
      <c r="M5" s="2" t="e">
        <f t="shared" si="10"/>
        <v>#N/A</v>
      </c>
      <c r="O5" s="25"/>
      <c r="P5" s="2"/>
      <c r="Q5" s="2"/>
      <c r="R5" s="2"/>
      <c r="S5" s="2"/>
      <c r="T5" s="2"/>
      <c r="U5" s="2"/>
      <c r="V5" s="2"/>
      <c r="W5" s="2"/>
      <c r="X5" s="2"/>
      <c r="Y5" s="2"/>
      <c r="AA5" s="25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P5" s="25"/>
      <c r="AQ5" s="2"/>
      <c r="AR5" s="2"/>
      <c r="AS5" s="2"/>
      <c r="AT5" s="2"/>
      <c r="AU5" s="2"/>
      <c r="AV5" s="2"/>
      <c r="AW5" s="14"/>
      <c r="AX5" s="14"/>
      <c r="AY5" s="14"/>
      <c r="AZ5" s="14"/>
      <c r="BA5" s="14"/>
      <c r="BB5" s="14"/>
      <c r="BC5" s="14"/>
      <c r="BD5" s="14"/>
      <c r="BE5" s="2"/>
      <c r="BG5" s="25"/>
      <c r="BH5" s="2"/>
      <c r="BI5" s="14"/>
      <c r="BJ5" s="14"/>
      <c r="BK5" s="14"/>
      <c r="BL5" s="14"/>
      <c r="BM5" s="14"/>
      <c r="BN5" s="14"/>
      <c r="BO5" s="14"/>
      <c r="BP5" s="2"/>
      <c r="BQ5" s="2"/>
      <c r="BR5" s="2"/>
    </row>
    <row r="6" spans="1:70">
      <c r="A6" s="2" t="s">
        <v>5</v>
      </c>
      <c r="B6" s="23" t="s">
        <v>247</v>
      </c>
      <c r="C6" s="2" t="e">
        <f t="shared" si="0"/>
        <v>#N/A</v>
      </c>
      <c r="D6" s="2" t="e">
        <f t="shared" si="1"/>
        <v>#N/A</v>
      </c>
      <c r="E6" s="2" t="e">
        <f t="shared" si="2"/>
        <v>#N/A</v>
      </c>
      <c r="F6" s="2" t="e">
        <f t="shared" si="3"/>
        <v>#N/A</v>
      </c>
      <c r="G6" s="2" t="e">
        <f t="shared" si="4"/>
        <v>#N/A</v>
      </c>
      <c r="H6" s="2" t="e">
        <f t="shared" si="5"/>
        <v>#N/A</v>
      </c>
      <c r="I6" s="2" t="e">
        <f t="shared" si="6"/>
        <v>#N/A</v>
      </c>
      <c r="J6" s="2" t="e">
        <f t="shared" si="7"/>
        <v>#N/A</v>
      </c>
      <c r="K6" s="2" t="e">
        <f t="shared" si="8"/>
        <v>#N/A</v>
      </c>
      <c r="L6" s="2" t="e">
        <f t="shared" si="9"/>
        <v>#N/A</v>
      </c>
      <c r="M6" s="2" t="e">
        <f t="shared" si="10"/>
        <v>#N/A</v>
      </c>
      <c r="O6" s="25"/>
      <c r="P6" s="2"/>
      <c r="Q6" s="2"/>
      <c r="R6" s="2"/>
      <c r="S6" s="2"/>
      <c r="T6" s="2"/>
      <c r="U6" s="2"/>
      <c r="V6" s="2"/>
      <c r="W6" s="2"/>
      <c r="X6" s="2"/>
      <c r="Y6" s="2"/>
      <c r="AA6" s="25"/>
      <c r="AB6" s="2"/>
      <c r="AC6" s="2"/>
      <c r="AD6" s="2"/>
      <c r="AE6" s="2"/>
      <c r="AF6" s="2"/>
      <c r="AG6" s="14"/>
      <c r="AH6" s="14"/>
      <c r="AI6" s="14"/>
      <c r="AJ6" s="14"/>
      <c r="AK6" s="2"/>
      <c r="AL6" s="2"/>
      <c r="AM6" s="2"/>
      <c r="AN6" s="2"/>
      <c r="AP6" s="25"/>
      <c r="AQ6" s="2"/>
      <c r="AR6" s="2"/>
      <c r="AS6" s="2"/>
      <c r="AT6" s="2"/>
      <c r="AU6" s="2"/>
      <c r="AV6" s="2"/>
      <c r="AW6" s="14"/>
      <c r="AX6" s="14"/>
      <c r="AY6" s="14"/>
      <c r="AZ6" s="14"/>
      <c r="BA6" s="14"/>
      <c r="BB6" s="14"/>
      <c r="BC6" s="14"/>
      <c r="BD6" s="14"/>
      <c r="BE6" s="14"/>
      <c r="BG6" s="25"/>
      <c r="BH6" s="2"/>
      <c r="BI6" s="14"/>
      <c r="BJ6" s="14"/>
      <c r="BK6" s="14"/>
      <c r="BL6" s="14"/>
      <c r="BM6" s="14"/>
      <c r="BN6" s="14"/>
      <c r="BO6" s="14"/>
      <c r="BP6" s="2"/>
      <c r="BQ6" s="2"/>
      <c r="BR6" s="2"/>
    </row>
    <row r="7" spans="1:70" ht="25.5">
      <c r="A7" s="2" t="s">
        <v>5</v>
      </c>
      <c r="B7" s="23" t="s">
        <v>248</v>
      </c>
      <c r="C7" s="2" t="e">
        <f t="shared" si="0"/>
        <v>#N/A</v>
      </c>
      <c r="D7" s="2" t="e">
        <f t="shared" si="1"/>
        <v>#N/A</v>
      </c>
      <c r="E7" s="2" t="e">
        <f t="shared" si="2"/>
        <v>#N/A</v>
      </c>
      <c r="F7" s="2" t="e">
        <f t="shared" si="3"/>
        <v>#N/A</v>
      </c>
      <c r="G7" s="2" t="e">
        <f t="shared" si="4"/>
        <v>#N/A</v>
      </c>
      <c r="H7" s="2" t="e">
        <f t="shared" si="5"/>
        <v>#N/A</v>
      </c>
      <c r="I7" s="2" t="e">
        <f t="shared" si="6"/>
        <v>#N/A</v>
      </c>
      <c r="J7" s="2" t="e">
        <f t="shared" si="7"/>
        <v>#N/A</v>
      </c>
      <c r="K7" s="2" t="e">
        <f t="shared" si="8"/>
        <v>#N/A</v>
      </c>
      <c r="L7" s="2" t="e">
        <f t="shared" si="9"/>
        <v>#N/A</v>
      </c>
      <c r="M7" s="2" t="e">
        <f t="shared" si="10"/>
        <v>#N/A</v>
      </c>
      <c r="AA7" s="25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P7" s="25"/>
      <c r="AQ7" s="2"/>
      <c r="AR7" s="2"/>
      <c r="AS7" s="2"/>
      <c r="AT7" s="2"/>
      <c r="AU7" s="2"/>
      <c r="AV7" s="2"/>
      <c r="AW7" s="14"/>
      <c r="AX7" s="14"/>
      <c r="AY7" s="14"/>
      <c r="AZ7" s="14"/>
      <c r="BA7" s="14"/>
      <c r="BB7" s="14"/>
      <c r="BC7" s="14"/>
      <c r="BD7" s="14"/>
      <c r="BE7" s="14"/>
    </row>
    <row r="8" spans="1:70">
      <c r="A8" s="2" t="s">
        <v>5</v>
      </c>
      <c r="B8" s="23" t="s">
        <v>249</v>
      </c>
      <c r="C8" s="2" t="e">
        <f t="shared" si="0"/>
        <v>#N/A</v>
      </c>
      <c r="D8" s="2" t="e">
        <f t="shared" si="1"/>
        <v>#N/A</v>
      </c>
      <c r="E8" s="2" t="e">
        <f t="shared" si="2"/>
        <v>#N/A</v>
      </c>
      <c r="F8" s="2" t="e">
        <f t="shared" si="3"/>
        <v>#N/A</v>
      </c>
      <c r="G8" s="2" t="e">
        <f t="shared" si="4"/>
        <v>#N/A</v>
      </c>
      <c r="H8" s="2" t="e">
        <f t="shared" si="5"/>
        <v>#N/A</v>
      </c>
      <c r="I8" s="2" t="e">
        <f t="shared" si="6"/>
        <v>#N/A</v>
      </c>
      <c r="J8" s="2" t="e">
        <f t="shared" si="7"/>
        <v>#N/A</v>
      </c>
      <c r="K8" s="2" t="e">
        <f t="shared" si="8"/>
        <v>#N/A</v>
      </c>
      <c r="L8" s="2" t="e">
        <f t="shared" si="9"/>
        <v>#N/A</v>
      </c>
      <c r="M8" s="2" t="e">
        <f t="shared" si="10"/>
        <v>#N/A</v>
      </c>
      <c r="AA8" s="25"/>
      <c r="AB8" s="2"/>
      <c r="AC8" s="2"/>
      <c r="AD8" s="2"/>
      <c r="AE8" s="2"/>
      <c r="AF8" s="2"/>
      <c r="AG8" s="14"/>
      <c r="AH8" s="14"/>
      <c r="AI8" s="14"/>
      <c r="AJ8" s="14"/>
      <c r="AK8" s="2"/>
      <c r="AL8" s="2"/>
      <c r="AM8" s="2"/>
      <c r="AN8" s="2"/>
      <c r="AP8" s="25"/>
      <c r="AQ8" s="2"/>
      <c r="AR8" s="2"/>
      <c r="AS8" s="2"/>
      <c r="AT8" s="2"/>
      <c r="AU8" s="2"/>
      <c r="AV8" s="2"/>
      <c r="AW8" s="14"/>
      <c r="AX8" s="14"/>
      <c r="AY8" s="14"/>
      <c r="AZ8" s="14"/>
      <c r="BA8" s="14"/>
      <c r="BB8" s="14"/>
      <c r="BC8" s="14"/>
      <c r="BD8" s="14"/>
      <c r="BE8" s="14"/>
    </row>
    <row r="9" spans="1:70">
      <c r="A9" s="2"/>
      <c r="B9" s="23"/>
      <c r="P9" s="25"/>
      <c r="Q9" s="2"/>
      <c r="R9" s="2"/>
      <c r="S9" s="2"/>
      <c r="T9" s="2"/>
      <c r="U9" s="2"/>
      <c r="V9" s="2"/>
      <c r="W9" s="2"/>
      <c r="X9" s="2"/>
      <c r="AA9" s="25"/>
      <c r="AB9" s="2"/>
      <c r="AC9" s="14"/>
      <c r="AD9" s="14"/>
      <c r="AE9" s="14"/>
      <c r="AF9" s="14"/>
      <c r="AG9" s="2"/>
      <c r="AH9" s="2"/>
      <c r="AI9" s="2"/>
      <c r="AJ9" s="2"/>
      <c r="AK9" s="2"/>
      <c r="AL9" s="2"/>
      <c r="AM9" s="2"/>
      <c r="AN9" s="2"/>
      <c r="AP9" s="25"/>
      <c r="AQ9" s="2"/>
      <c r="AR9" s="2"/>
      <c r="AS9" s="2"/>
      <c r="AT9" s="2"/>
      <c r="AU9" s="2"/>
      <c r="AV9" s="2"/>
      <c r="AW9" s="14"/>
      <c r="AX9" s="14"/>
      <c r="AY9" s="14"/>
      <c r="AZ9" s="14"/>
      <c r="BA9" s="14"/>
      <c r="BB9" s="14"/>
      <c r="BC9" s="14"/>
      <c r="BD9" s="14"/>
      <c r="BE9" s="14"/>
    </row>
    <row r="10" spans="1:70" ht="31.5">
      <c r="A10" s="21" t="s">
        <v>250</v>
      </c>
      <c r="B10" s="23"/>
      <c r="O10" s="16"/>
      <c r="P10" s="25"/>
      <c r="Q10" s="2"/>
      <c r="R10" s="2"/>
      <c r="S10" s="2"/>
      <c r="T10" s="2"/>
      <c r="U10" s="2"/>
      <c r="V10" s="2"/>
      <c r="W10" s="2"/>
      <c r="X10" s="2"/>
      <c r="AA10" s="25"/>
      <c r="AB10" s="2"/>
      <c r="AC10" s="14"/>
      <c r="AD10" s="14"/>
      <c r="AE10" s="14"/>
      <c r="AF10" s="14"/>
      <c r="AG10" s="2"/>
      <c r="AH10" s="2"/>
      <c r="AI10" s="2"/>
      <c r="AJ10" s="2"/>
      <c r="AK10" s="2"/>
      <c r="AL10" s="2"/>
      <c r="AM10" s="2"/>
      <c r="AN10" s="2"/>
      <c r="AP10" s="25"/>
      <c r="AQ10" s="2"/>
      <c r="AR10" s="2"/>
      <c r="AS10" s="2"/>
      <c r="AT10" s="2"/>
      <c r="AU10" s="2"/>
      <c r="AV10" s="2"/>
      <c r="AW10" s="14"/>
      <c r="AX10" s="14"/>
      <c r="AY10" s="14"/>
      <c r="AZ10" s="14"/>
      <c r="BA10" s="14"/>
      <c r="BB10" s="14"/>
      <c r="BC10" s="14"/>
      <c r="BD10" s="14"/>
      <c r="BE10" s="14"/>
    </row>
    <row r="11" spans="1:70">
      <c r="A11" s="13" t="s">
        <v>4</v>
      </c>
      <c r="B11" s="23" t="s">
        <v>6</v>
      </c>
      <c r="C11" t="s">
        <v>266</v>
      </c>
      <c r="D11" t="s">
        <v>11</v>
      </c>
      <c r="E11" t="s">
        <v>260</v>
      </c>
      <c r="F11" t="s">
        <v>3</v>
      </c>
      <c r="G11" t="s">
        <v>277</v>
      </c>
      <c r="H11" t="s">
        <v>279</v>
      </c>
      <c r="I11" t="s">
        <v>278</v>
      </c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P11" s="25"/>
      <c r="AQ11" s="2"/>
      <c r="AR11" s="2"/>
      <c r="AS11" s="2"/>
      <c r="AT11" s="2"/>
      <c r="AU11" s="2"/>
      <c r="AV11" s="2"/>
      <c r="AW11" s="14"/>
      <c r="AX11" s="14"/>
      <c r="AY11" s="14"/>
      <c r="AZ11" s="14"/>
      <c r="BA11" s="14"/>
      <c r="BB11" s="14"/>
      <c r="BC11" s="14"/>
      <c r="BD11" s="14"/>
      <c r="BE11" s="14"/>
    </row>
    <row r="12" spans="1:70">
      <c r="A12" s="2" t="s">
        <v>25</v>
      </c>
      <c r="B12" s="23" t="s">
        <v>251</v>
      </c>
      <c r="C12" t="e">
        <f t="shared" ref="C12:C18" si="11">VLOOKUP(B12,$AA$4:$AN$36,3,FALSE)</f>
        <v>#N/A</v>
      </c>
      <c r="D12" t="e">
        <f t="shared" ref="D12:D18" si="12">VLOOKUP(B12,$AA$4:$AN$36,4,FALSE)</f>
        <v>#N/A</v>
      </c>
      <c r="E12" t="e">
        <f t="shared" ref="E12:E18" si="13">VLOOKUP(B12,$AA$4:$AN$36,5,FALSE)</f>
        <v>#N/A</v>
      </c>
      <c r="F12" t="e">
        <f t="shared" ref="F12:F18" si="14">VLOOKUP(B12,$AA$4:$AN$36,6,FALSE)</f>
        <v>#N/A</v>
      </c>
      <c r="G12" t="e">
        <f t="shared" ref="G12:G18" si="15">VLOOKUP(B12,$AA$4:$AN$36,7,FALSE)</f>
        <v>#N/A</v>
      </c>
      <c r="H12" t="e">
        <f t="shared" ref="H12:H18" si="16">VLOOKUP(B12,$AA$4:$AN$36,8,FALSE)</f>
        <v>#N/A</v>
      </c>
      <c r="I12" t="e">
        <f t="shared" ref="I12:I18" si="17">VLOOKUP(B12,$AA$4:$AN$36,10,FALSE)</f>
        <v>#N/A</v>
      </c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P12" s="25"/>
      <c r="AQ12" s="2"/>
      <c r="AR12" s="2"/>
      <c r="AS12" s="2"/>
      <c r="AT12" s="2"/>
      <c r="AU12" s="2"/>
      <c r="AV12" s="2"/>
      <c r="AW12" s="14"/>
      <c r="AX12" s="14"/>
      <c r="AY12" s="14"/>
      <c r="AZ12" s="14"/>
      <c r="BA12" s="14"/>
      <c r="BB12" s="14"/>
      <c r="BC12" s="14"/>
      <c r="BD12" s="14"/>
      <c r="BE12" s="14"/>
    </row>
    <row r="13" spans="1:70" ht="25.5">
      <c r="A13" s="2" t="s">
        <v>25</v>
      </c>
      <c r="B13" s="23" t="s">
        <v>252</v>
      </c>
      <c r="C13" t="e">
        <f t="shared" si="11"/>
        <v>#N/A</v>
      </c>
      <c r="D13" t="e">
        <f t="shared" si="12"/>
        <v>#N/A</v>
      </c>
      <c r="E13" t="e">
        <f t="shared" si="13"/>
        <v>#N/A</v>
      </c>
      <c r="F13" t="e">
        <f t="shared" si="14"/>
        <v>#N/A</v>
      </c>
      <c r="G13" t="e">
        <f t="shared" si="15"/>
        <v>#N/A</v>
      </c>
      <c r="H13" t="e">
        <f t="shared" si="16"/>
        <v>#N/A</v>
      </c>
      <c r="I13" t="e">
        <f t="shared" si="17"/>
        <v>#N/A</v>
      </c>
      <c r="O13" s="25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P13" s="25"/>
      <c r="AQ13" s="2"/>
      <c r="AR13" s="2"/>
      <c r="AS13" s="2"/>
      <c r="AT13" s="2"/>
      <c r="AU13" s="2"/>
      <c r="AV13" s="2"/>
      <c r="AW13" s="14"/>
      <c r="AX13" s="14"/>
      <c r="AY13" s="14"/>
      <c r="AZ13" s="14"/>
      <c r="BA13" s="14"/>
      <c r="BB13" s="14"/>
      <c r="BC13" s="14"/>
      <c r="BD13" s="14"/>
      <c r="BE13" s="14"/>
    </row>
    <row r="14" spans="1:70">
      <c r="A14" s="2" t="s">
        <v>25</v>
      </c>
      <c r="B14" s="23" t="s">
        <v>253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2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P14" s="25"/>
      <c r="AQ14" s="2"/>
      <c r="AR14" s="2"/>
      <c r="AS14" s="2"/>
      <c r="AT14" s="2"/>
      <c r="AU14" s="2"/>
      <c r="AV14" s="2"/>
      <c r="AW14" s="14"/>
      <c r="AX14" s="14"/>
      <c r="AY14" s="14"/>
      <c r="AZ14" s="14"/>
      <c r="BA14" s="14"/>
      <c r="BB14" s="14"/>
      <c r="BC14" s="14"/>
      <c r="BD14" s="14"/>
      <c r="BE14" s="14"/>
    </row>
    <row r="15" spans="1:70">
      <c r="A15" s="2" t="s">
        <v>25</v>
      </c>
      <c r="B15" s="23" t="s">
        <v>254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25"/>
      <c r="P15" s="2"/>
      <c r="Q15" s="2"/>
      <c r="R15" s="2"/>
      <c r="S15" s="2"/>
      <c r="T15" s="2"/>
      <c r="U15" s="14"/>
      <c r="V15" s="14"/>
      <c r="W15" s="14"/>
      <c r="X15" s="14"/>
      <c r="Y15" s="2"/>
      <c r="Z15" s="2"/>
      <c r="AA15" s="2"/>
      <c r="AB15" s="2"/>
      <c r="AP15" s="25"/>
      <c r="AQ15" s="2"/>
      <c r="AR15" s="2"/>
      <c r="AS15" s="2"/>
      <c r="AT15" s="2"/>
      <c r="AU15" s="2"/>
      <c r="AV15" s="2"/>
      <c r="AW15" s="14"/>
      <c r="AX15" s="14"/>
      <c r="AY15" s="14"/>
      <c r="AZ15" s="14"/>
      <c r="BA15" s="14"/>
      <c r="BB15" s="14"/>
      <c r="BC15" s="14"/>
      <c r="BD15" s="14"/>
      <c r="BE15" s="14"/>
    </row>
    <row r="16" spans="1:70">
      <c r="A16" s="2" t="s">
        <v>25</v>
      </c>
      <c r="B16" s="23" t="s">
        <v>255</v>
      </c>
      <c r="C16" t="e">
        <f t="shared" si="11"/>
        <v>#N/A</v>
      </c>
      <c r="D16" t="e">
        <f t="shared" si="12"/>
        <v>#N/A</v>
      </c>
      <c r="E16" t="e">
        <f t="shared" si="13"/>
        <v>#N/A</v>
      </c>
      <c r="F16" t="e">
        <f t="shared" si="14"/>
        <v>#N/A</v>
      </c>
      <c r="G16" t="e">
        <f t="shared" si="15"/>
        <v>#N/A</v>
      </c>
      <c r="H16" t="e">
        <f t="shared" si="16"/>
        <v>#N/A</v>
      </c>
      <c r="I16" t="e">
        <f t="shared" si="17"/>
        <v>#N/A</v>
      </c>
      <c r="O16" s="25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P16" s="25"/>
      <c r="AQ16" s="2"/>
      <c r="AR16" s="2"/>
      <c r="AS16" s="2"/>
      <c r="AT16" s="2"/>
      <c r="AU16" s="2"/>
      <c r="AV16" s="2"/>
      <c r="AW16" s="14"/>
      <c r="AX16" s="14"/>
      <c r="AY16" s="14"/>
      <c r="AZ16" s="14"/>
      <c r="BA16" s="14"/>
      <c r="BB16" s="14"/>
      <c r="BC16" s="14"/>
      <c r="BD16" s="14"/>
      <c r="BE16" s="14"/>
    </row>
    <row r="17" spans="1:57" ht="25.5">
      <c r="A17" s="2" t="s">
        <v>25</v>
      </c>
      <c r="B17" s="23" t="s">
        <v>256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25"/>
      <c r="P17" s="2"/>
      <c r="Q17" s="2"/>
      <c r="R17" s="2"/>
      <c r="S17" s="2"/>
      <c r="T17" s="2"/>
      <c r="U17" s="14"/>
      <c r="V17" s="14"/>
      <c r="W17" s="14"/>
      <c r="X17" s="14"/>
      <c r="Y17" s="2"/>
      <c r="Z17" s="2"/>
      <c r="AA17" s="2"/>
      <c r="AB17" s="2"/>
      <c r="AP17" s="25"/>
      <c r="AQ17" s="2"/>
      <c r="AR17" s="2"/>
      <c r="AS17" s="2"/>
      <c r="AT17" s="2"/>
      <c r="AU17" s="2"/>
      <c r="AV17" s="2"/>
      <c r="AW17" s="14"/>
      <c r="AX17" s="14"/>
      <c r="AY17" s="14"/>
      <c r="AZ17" s="14"/>
      <c r="BA17" s="14"/>
      <c r="BB17" s="14"/>
      <c r="BC17" s="14"/>
      <c r="BD17" s="14"/>
      <c r="BE17" s="14"/>
    </row>
    <row r="18" spans="1:57" ht="25.5">
      <c r="A18" s="2" t="s">
        <v>25</v>
      </c>
      <c r="B18" s="23" t="s">
        <v>257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25"/>
      <c r="P18" s="2"/>
      <c r="Q18" s="14"/>
      <c r="R18" s="14"/>
      <c r="S18" s="14"/>
      <c r="T18" s="14"/>
      <c r="U18" s="2"/>
      <c r="V18" s="2"/>
      <c r="W18" s="2"/>
      <c r="X18" s="2"/>
      <c r="Y18" s="2"/>
      <c r="Z18" s="2"/>
      <c r="AA18" s="2"/>
      <c r="AB18" s="2"/>
      <c r="AP18" s="25"/>
      <c r="AQ18" s="2"/>
      <c r="AR18" s="2"/>
      <c r="AS18" s="2"/>
      <c r="AT18" s="2"/>
      <c r="AU18" s="2"/>
      <c r="AV18" s="2"/>
      <c r="AW18" s="14"/>
      <c r="AX18" s="14"/>
      <c r="AY18" s="14"/>
      <c r="AZ18" s="14"/>
      <c r="BA18" s="14"/>
      <c r="BB18" s="14"/>
      <c r="BC18" s="14"/>
      <c r="BD18" s="14"/>
      <c r="BE18" s="2"/>
    </row>
    <row r="19" spans="1:57">
      <c r="A19" s="2"/>
      <c r="B19" s="23"/>
      <c r="O19" s="25"/>
      <c r="P19" s="2"/>
      <c r="Q19" s="14"/>
      <c r="R19" s="14"/>
      <c r="S19" s="14"/>
      <c r="T19" s="14"/>
      <c r="U19" s="2"/>
      <c r="V19" s="2"/>
      <c r="W19" s="2"/>
      <c r="X19" s="2"/>
      <c r="Y19" s="2"/>
      <c r="Z19" s="2"/>
      <c r="AA19" s="2"/>
      <c r="AB19" s="2"/>
      <c r="AP19" s="25"/>
      <c r="AQ19" s="2"/>
      <c r="AR19" s="2"/>
      <c r="AS19" s="2"/>
      <c r="AT19" s="2"/>
      <c r="AU19" s="2"/>
      <c r="AV19" s="2"/>
      <c r="AW19" s="14"/>
      <c r="AX19" s="14"/>
      <c r="AY19" s="14"/>
      <c r="AZ19" s="14"/>
      <c r="BA19" s="14"/>
      <c r="BB19" s="14"/>
      <c r="BC19" s="14"/>
      <c r="BD19" s="14"/>
      <c r="BE19" s="14"/>
    </row>
    <row r="20" spans="1:57">
      <c r="A20" s="2"/>
      <c r="B20" s="23"/>
      <c r="O20" s="25"/>
      <c r="P20" s="2"/>
      <c r="Q20" s="14"/>
      <c r="R20" s="14"/>
      <c r="S20" s="14"/>
      <c r="T20" s="14"/>
      <c r="U20" s="2"/>
      <c r="V20" s="2"/>
      <c r="W20" s="2"/>
      <c r="X20" s="2"/>
      <c r="Y20" s="2"/>
      <c r="Z20" s="2"/>
      <c r="AA20" s="2"/>
      <c r="AB20" s="2"/>
      <c r="AP20" s="25"/>
      <c r="AQ20" s="2"/>
      <c r="AR20" s="2"/>
      <c r="AS20" s="2"/>
      <c r="AT20" s="2"/>
      <c r="AU20" s="2"/>
      <c r="AV20" s="2"/>
      <c r="AW20" s="14"/>
      <c r="AX20" s="14"/>
      <c r="AY20" s="14"/>
      <c r="AZ20" s="14"/>
      <c r="BA20" s="14"/>
      <c r="BB20" s="14"/>
      <c r="BC20" s="14"/>
      <c r="BD20" s="14"/>
      <c r="BE20" s="14"/>
    </row>
    <row r="21" spans="1:57">
      <c r="A21" s="2"/>
      <c r="B21" s="24"/>
      <c r="O21" s="25"/>
      <c r="P21" s="2"/>
      <c r="Q21" s="14"/>
      <c r="R21" s="14"/>
      <c r="S21" s="14"/>
      <c r="T21" s="14"/>
      <c r="U21" s="2"/>
      <c r="V21" s="2"/>
      <c r="W21" s="2"/>
      <c r="X21" s="2"/>
      <c r="Y21" s="2"/>
      <c r="Z21" s="2"/>
      <c r="AA21" s="2"/>
      <c r="AB21" s="2"/>
      <c r="AP21" s="25"/>
      <c r="AQ21" s="2"/>
      <c r="AR21" s="2"/>
      <c r="AS21" s="2"/>
      <c r="AT21" s="2"/>
      <c r="AU21" s="2"/>
      <c r="AV21" s="2"/>
      <c r="AW21" s="14"/>
      <c r="AX21" s="14"/>
      <c r="AY21" s="14"/>
      <c r="AZ21" s="14"/>
      <c r="BA21" s="14"/>
      <c r="BB21" s="14"/>
      <c r="BC21" s="14"/>
      <c r="BD21" s="14"/>
      <c r="BE21" s="14"/>
    </row>
    <row r="22" spans="1:57" ht="26.25">
      <c r="A22" s="20" t="s">
        <v>258</v>
      </c>
      <c r="B22" s="23"/>
      <c r="AP22" s="25"/>
      <c r="AQ22" s="2"/>
      <c r="AR22" s="2"/>
      <c r="AS22" s="2"/>
      <c r="AT22" s="2"/>
      <c r="AU22" s="2"/>
      <c r="AV22" s="2"/>
      <c r="AW22" s="14"/>
      <c r="AX22" s="14"/>
      <c r="AY22" s="14"/>
      <c r="AZ22" s="14"/>
      <c r="BA22" s="14"/>
      <c r="BB22" s="14"/>
      <c r="BC22" s="14"/>
      <c r="BD22" s="14"/>
      <c r="BE22" s="14"/>
    </row>
    <row r="23" spans="1:57">
      <c r="A23" s="2" t="s">
        <v>4</v>
      </c>
      <c r="B23" s="23" t="s">
        <v>6</v>
      </c>
      <c r="C23" t="s">
        <v>277</v>
      </c>
      <c r="D23" t="s">
        <v>11</v>
      </c>
      <c r="E23" t="s">
        <v>260</v>
      </c>
      <c r="F23" t="s">
        <v>3</v>
      </c>
      <c r="AP23" s="25"/>
      <c r="AQ23" s="2"/>
      <c r="AR23" s="2"/>
      <c r="AS23" s="2"/>
      <c r="AT23" s="2"/>
      <c r="AU23" s="2"/>
      <c r="AV23" s="2"/>
      <c r="AW23" s="14"/>
      <c r="AX23" s="14"/>
      <c r="AY23" s="14"/>
      <c r="AZ23" s="14"/>
      <c r="BA23" s="14"/>
      <c r="BB23" s="14"/>
      <c r="BC23" s="14"/>
      <c r="BD23" s="14"/>
      <c r="BE23" s="14"/>
    </row>
    <row r="24" spans="1:57">
      <c r="A24" s="2" t="s">
        <v>27</v>
      </c>
      <c r="B24" s="23" t="s">
        <v>267</v>
      </c>
      <c r="C24" t="e">
        <f t="shared" ref="C24:C44" si="18">VLOOKUP(B24,$AA$4:$AN$36,7,FALSE)</f>
        <v>#N/A</v>
      </c>
      <c r="D24" t="e">
        <f t="shared" ref="D24:D44" si="19">VLOOKUP(B24,$AA$4:$AN$36,8,FALSE)</f>
        <v>#N/A</v>
      </c>
      <c r="E24" t="e">
        <f t="shared" ref="E24:E44" si="20">VLOOKUP(B24,$AA$4:$AN$36,9,FALSE)</f>
        <v>#N/A</v>
      </c>
      <c r="F24" t="e">
        <f t="shared" ref="F24:F44" si="21">VLOOKUP(B24,$AA$4:$AN$36,10,FALSE)</f>
        <v>#N/A</v>
      </c>
      <c r="AP24" s="25"/>
      <c r="AQ24" s="2"/>
      <c r="AR24" s="2"/>
      <c r="AS24" s="2"/>
      <c r="AT24" s="2"/>
      <c r="AU24" s="2"/>
      <c r="AV24" s="2"/>
      <c r="AW24" s="14"/>
      <c r="AX24" s="14"/>
      <c r="AY24" s="14"/>
      <c r="AZ24" s="14"/>
      <c r="BA24" s="14"/>
      <c r="BB24" s="14"/>
      <c r="BC24" s="14"/>
      <c r="BD24" s="14"/>
      <c r="BE24" s="14"/>
    </row>
    <row r="25" spans="1:57">
      <c r="A25" s="2" t="s">
        <v>27</v>
      </c>
      <c r="B25" s="23" t="s">
        <v>268</v>
      </c>
      <c r="C25" t="e">
        <f t="shared" si="18"/>
        <v>#N/A</v>
      </c>
      <c r="D25" t="e">
        <f t="shared" si="19"/>
        <v>#N/A</v>
      </c>
      <c r="E25" t="e">
        <f t="shared" si="20"/>
        <v>#N/A</v>
      </c>
      <c r="F25" t="e">
        <f t="shared" si="21"/>
        <v>#N/A</v>
      </c>
      <c r="AP25" s="25"/>
      <c r="AQ25" s="2"/>
      <c r="AR25" s="2"/>
      <c r="AS25" s="2"/>
      <c r="AT25" s="2"/>
      <c r="AU25" s="2"/>
      <c r="AV25" s="2"/>
      <c r="AW25" s="14"/>
      <c r="AX25" s="14"/>
      <c r="AY25" s="14"/>
      <c r="AZ25" s="14"/>
      <c r="BA25" s="14"/>
      <c r="BB25" s="14"/>
      <c r="BC25" s="14"/>
      <c r="BD25" s="14"/>
      <c r="BE25" s="14"/>
    </row>
    <row r="26" spans="1:57">
      <c r="A26" s="2" t="s">
        <v>27</v>
      </c>
      <c r="B26" s="23" t="s">
        <v>269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25"/>
      <c r="AQ26" s="2"/>
      <c r="AR26" s="2"/>
      <c r="AS26" s="2"/>
      <c r="AT26" s="2"/>
      <c r="AU26" s="2"/>
      <c r="AV26" s="2"/>
      <c r="AW26" s="14"/>
      <c r="AX26" s="14"/>
      <c r="AY26" s="14"/>
      <c r="AZ26" s="14"/>
      <c r="BA26" s="14"/>
      <c r="BB26" s="14"/>
      <c r="BC26" s="14"/>
      <c r="BD26" s="14"/>
      <c r="BE26" s="14"/>
    </row>
    <row r="27" spans="1:57">
      <c r="A27" s="2" t="s">
        <v>27</v>
      </c>
      <c r="B27" s="23" t="s">
        <v>270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2" t="s">
        <v>27</v>
      </c>
      <c r="B28" s="23" t="s">
        <v>271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ht="25.5">
      <c r="A29" s="2" t="s">
        <v>27</v>
      </c>
      <c r="B29" s="23" t="s">
        <v>272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>
      <c r="A30" s="2" t="s">
        <v>27</v>
      </c>
      <c r="B30" s="23" t="s">
        <v>273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</row>
    <row r="31" spans="1:57">
      <c r="A31" s="2" t="s">
        <v>27</v>
      </c>
      <c r="B31" s="23" t="s">
        <v>263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>
      <c r="A32" s="2" t="s">
        <v>27</v>
      </c>
      <c r="B32" s="23" t="s">
        <v>2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>
      <c r="A33" s="2" t="s">
        <v>27</v>
      </c>
      <c r="B33" s="23" t="s">
        <v>274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>
      <c r="A34" s="2" t="s">
        <v>27</v>
      </c>
      <c r="B34" s="23" t="s">
        <v>275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ht="25.5">
      <c r="A35" s="2" t="s">
        <v>27</v>
      </c>
      <c r="B35" s="23" t="s">
        <v>276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6">
      <c r="A36" s="2" t="s">
        <v>27</v>
      </c>
      <c r="B36" s="23" t="s">
        <v>264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>
      <c r="A37" s="2" t="s">
        <v>29</v>
      </c>
      <c r="B37" s="23" t="s">
        <v>388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>
      <c r="A38" s="2" t="s">
        <v>29</v>
      </c>
      <c r="B38" s="23" t="s">
        <v>389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>
      <c r="A39" s="2" t="s">
        <v>29</v>
      </c>
      <c r="B39" s="23" t="s">
        <v>390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 ht="25.5">
      <c r="A40" s="2" t="s">
        <v>29</v>
      </c>
      <c r="B40" s="23" t="s">
        <v>391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>
      <c r="A41" s="2" t="s">
        <v>29</v>
      </c>
      <c r="B41" s="23" t="s">
        <v>392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 ht="25.5">
      <c r="A42" s="2" t="s">
        <v>29</v>
      </c>
      <c r="B42" s="23" t="s">
        <v>265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>
      <c r="A43" s="2" t="s">
        <v>29</v>
      </c>
      <c r="B43" s="23" t="s">
        <v>393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ht="25.5">
      <c r="A44" s="2" t="s">
        <v>29</v>
      </c>
      <c r="B44" s="23" t="s">
        <v>394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2"/>
      <c r="B45" s="23"/>
    </row>
    <row r="46" spans="1:6">
      <c r="A46" s="2"/>
      <c r="B46" s="24"/>
    </row>
    <row r="47" spans="1:6">
      <c r="A47" s="2"/>
      <c r="B47" s="24"/>
    </row>
    <row r="48" spans="1:6">
      <c r="A48" s="2"/>
      <c r="B48" s="24"/>
    </row>
    <row r="49" spans="1:13">
      <c r="A49" s="2"/>
      <c r="B49" s="24"/>
    </row>
    <row r="50" spans="1:13">
      <c r="A50" s="2"/>
      <c r="B50" s="23"/>
    </row>
    <row r="51" spans="1:13" ht="23.25">
      <c r="A51" s="19" t="s">
        <v>327</v>
      </c>
      <c r="B51" s="23"/>
    </row>
    <row r="52" spans="1:13">
      <c r="A52" s="2" t="s">
        <v>4</v>
      </c>
      <c r="B52" s="23" t="s">
        <v>6</v>
      </c>
      <c r="C52" t="s">
        <v>286</v>
      </c>
      <c r="D52" t="s">
        <v>287</v>
      </c>
      <c r="E52" t="s">
        <v>288</v>
      </c>
      <c r="F52" t="s">
        <v>363</v>
      </c>
      <c r="G52" t="s">
        <v>364</v>
      </c>
      <c r="H52" t="s">
        <v>14</v>
      </c>
      <c r="I52" t="s">
        <v>366</v>
      </c>
      <c r="J52" t="s">
        <v>367</v>
      </c>
      <c r="K52" t="s">
        <v>24</v>
      </c>
      <c r="L52" t="s">
        <v>292</v>
      </c>
      <c r="M52" t="s">
        <v>365</v>
      </c>
    </row>
    <row r="53" spans="1:13" ht="25.5">
      <c r="A53" s="2" t="s">
        <v>41</v>
      </c>
      <c r="B53" s="23" t="s">
        <v>328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25.5">
      <c r="A54" s="2" t="s">
        <v>44</v>
      </c>
      <c r="B54" s="23" t="s">
        <v>303</v>
      </c>
      <c r="C54" t="e">
        <f t="shared" ref="C54:C102" si="22">VLOOKUP(B54,$AP$4:$BE$56,3,FALSE)</f>
        <v>#N/A</v>
      </c>
      <c r="D54" t="e">
        <f t="shared" ref="D54:D102" si="23">VLOOKUP(B54,$AP$4:$BE$56,4,FALSE)</f>
        <v>#N/A</v>
      </c>
      <c r="E54" t="e">
        <f t="shared" ref="E54:E102" si="24">VLOOKUP(B54,$AP$4:$BE$56,5,FALSE)</f>
        <v>#N/A</v>
      </c>
      <c r="F54" t="e">
        <f t="shared" ref="F54:F102" si="25">VLOOKUP(B54,$AP$4:$BE$56,6,FALSE)</f>
        <v>#N/A</v>
      </c>
      <c r="G54" t="e">
        <f t="shared" ref="G54:G102" si="26">VLOOKUP(B54,$AP$4:$BE$56,7,FALSE)</f>
        <v>#N/A</v>
      </c>
      <c r="H54" t="e">
        <f t="shared" ref="H54:H102" si="27">VLOOKUP(B54,$AP$4:$BE$56,8,FALSE)</f>
        <v>#N/A</v>
      </c>
      <c r="I54" t="e">
        <f t="shared" ref="I54:I102" si="28">VLOOKUP(B54,$AP$4:$BE$56,12,FALSE)</f>
        <v>#N/A</v>
      </c>
      <c r="J54" t="e">
        <f t="shared" ref="J54:J102" si="29">VLOOKUP(B54,$AP$4:$BE$56,11,FALSE)</f>
        <v>#N/A</v>
      </c>
      <c r="K54" t="e">
        <f t="shared" ref="K54:K102" si="30">VLOOKUP(B54,$AP$4:$BE$56,13,FALSE)</f>
        <v>#N/A</v>
      </c>
      <c r="L54" t="e">
        <f t="shared" ref="L54:L102" si="31">VLOOKUP(B54,$AP$4:$BE$56,16,FALSE)</f>
        <v>#N/A</v>
      </c>
      <c r="M54" t="e">
        <f t="shared" ref="M54:M102" si="32">VLOOKUP(B54,$AP$4:$BE$56,15,FALSE)</f>
        <v>#N/A</v>
      </c>
    </row>
    <row r="55" spans="1:13" ht="25.5">
      <c r="A55" s="2" t="s">
        <v>32</v>
      </c>
      <c r="B55" s="23" t="s">
        <v>329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 ht="25.5">
      <c r="A56" s="2" t="s">
        <v>44</v>
      </c>
      <c r="B56" s="23" t="s">
        <v>300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>
      <c r="A57" s="2" t="s">
        <v>44</v>
      </c>
      <c r="B57" s="23" t="s">
        <v>330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13">
      <c r="A58" s="2" t="s">
        <v>65</v>
      </c>
      <c r="B58" s="23" t="s">
        <v>331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 ht="25.5">
      <c r="A59" s="2" t="s">
        <v>41</v>
      </c>
      <c r="B59" s="23" t="s">
        <v>332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 ht="25.5">
      <c r="A60" s="2" t="s">
        <v>44</v>
      </c>
      <c r="B60" s="23" t="s">
        <v>333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25.5">
      <c r="A61" s="2" t="s">
        <v>65</v>
      </c>
      <c r="B61" s="23" t="s">
        <v>304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25.5">
      <c r="A62" s="2" t="s">
        <v>32</v>
      </c>
      <c r="B62" s="23" t="s">
        <v>307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25.5">
      <c r="A63" s="2" t="s">
        <v>41</v>
      </c>
      <c r="B63" s="23" t="s">
        <v>334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 ht="25.5">
      <c r="A64" s="2" t="s">
        <v>65</v>
      </c>
      <c r="B64" s="23" t="s">
        <v>308</v>
      </c>
      <c r="C64" t="e">
        <f t="shared" si="22"/>
        <v>#N/A</v>
      </c>
      <c r="D64" t="e">
        <f t="shared" si="23"/>
        <v>#N/A</v>
      </c>
      <c r="E64" t="e">
        <f t="shared" si="24"/>
        <v>#N/A</v>
      </c>
      <c r="F64" t="e">
        <f t="shared" si="25"/>
        <v>#N/A</v>
      </c>
      <c r="G64" t="e">
        <f t="shared" si="26"/>
        <v>#N/A</v>
      </c>
      <c r="H64" t="e">
        <f t="shared" si="27"/>
        <v>#N/A</v>
      </c>
      <c r="I64" t="e">
        <f t="shared" si="28"/>
        <v>#N/A</v>
      </c>
      <c r="J64" t="e">
        <f t="shared" si="29"/>
        <v>#N/A</v>
      </c>
      <c r="K64" t="e">
        <f t="shared" si="30"/>
        <v>#N/A</v>
      </c>
      <c r="L64" t="e">
        <f t="shared" si="31"/>
        <v>#N/A</v>
      </c>
      <c r="M64" t="e">
        <f t="shared" si="32"/>
        <v>#N/A</v>
      </c>
    </row>
    <row r="65" spans="1:13">
      <c r="A65" s="2" t="s">
        <v>82</v>
      </c>
      <c r="B65" s="23" t="s">
        <v>335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>
      <c r="A66" s="2" t="s">
        <v>32</v>
      </c>
      <c r="B66" s="23" t="s">
        <v>336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>
      <c r="A67" s="2" t="s">
        <v>44</v>
      </c>
      <c r="B67" s="23" t="s">
        <v>337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>
      <c r="A68" s="2" t="s">
        <v>41</v>
      </c>
      <c r="B68" s="23" t="s">
        <v>295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>
      <c r="A69" s="2" t="s">
        <v>32</v>
      </c>
      <c r="B69" s="23" t="s">
        <v>293</v>
      </c>
      <c r="C69" t="e">
        <f t="shared" si="22"/>
        <v>#N/A</v>
      </c>
      <c r="D69" t="e">
        <f t="shared" si="23"/>
        <v>#N/A</v>
      </c>
      <c r="E69" t="e">
        <f t="shared" si="24"/>
        <v>#N/A</v>
      </c>
      <c r="F69" t="e">
        <f t="shared" si="25"/>
        <v>#N/A</v>
      </c>
      <c r="G69" t="e">
        <f t="shared" si="26"/>
        <v>#N/A</v>
      </c>
      <c r="H69" t="e">
        <f t="shared" si="27"/>
        <v>#N/A</v>
      </c>
      <c r="I69" t="e">
        <f t="shared" si="28"/>
        <v>#N/A</v>
      </c>
      <c r="J69" t="e">
        <f t="shared" si="29"/>
        <v>#N/A</v>
      </c>
      <c r="K69" t="e">
        <f t="shared" si="30"/>
        <v>#N/A</v>
      </c>
      <c r="L69" t="e">
        <f t="shared" si="31"/>
        <v>#N/A</v>
      </c>
      <c r="M69" t="e">
        <f t="shared" si="32"/>
        <v>#N/A</v>
      </c>
    </row>
    <row r="70" spans="1:13">
      <c r="A70" s="2" t="s">
        <v>32</v>
      </c>
      <c r="B70" s="23" t="s">
        <v>309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>
      <c r="A71" s="2" t="s">
        <v>82</v>
      </c>
      <c r="B71" s="23" t="s">
        <v>338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 ht="25.5">
      <c r="A72" s="2" t="s">
        <v>65</v>
      </c>
      <c r="B72" s="23" t="s">
        <v>310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>
      <c r="A73" s="2" t="s">
        <v>41</v>
      </c>
      <c r="B73" s="23" t="s">
        <v>339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ht="25.5">
      <c r="A74" s="2" t="s">
        <v>41</v>
      </c>
      <c r="B74" s="23" t="s">
        <v>296</v>
      </c>
      <c r="C74" t="e">
        <f t="shared" si="22"/>
        <v>#N/A</v>
      </c>
      <c r="D74" t="e">
        <f t="shared" si="23"/>
        <v>#N/A</v>
      </c>
      <c r="E74" t="e">
        <f t="shared" si="24"/>
        <v>#N/A</v>
      </c>
      <c r="F74" t="e">
        <f t="shared" si="25"/>
        <v>#N/A</v>
      </c>
      <c r="G74" t="e">
        <f t="shared" si="26"/>
        <v>#N/A</v>
      </c>
      <c r="H74" t="e">
        <f t="shared" si="27"/>
        <v>#N/A</v>
      </c>
      <c r="I74" t="e">
        <f t="shared" si="28"/>
        <v>#N/A</v>
      </c>
      <c r="J74" t="e">
        <f t="shared" si="29"/>
        <v>#N/A</v>
      </c>
      <c r="K74" t="e">
        <f t="shared" si="30"/>
        <v>#N/A</v>
      </c>
      <c r="L74" t="e">
        <f t="shared" si="31"/>
        <v>#N/A</v>
      </c>
      <c r="M74" t="e">
        <f t="shared" si="32"/>
        <v>#N/A</v>
      </c>
    </row>
    <row r="75" spans="1:13" ht="25.5">
      <c r="A75" s="2" t="s">
        <v>32</v>
      </c>
      <c r="B75" s="23" t="s">
        <v>340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 ht="25.5">
      <c r="A76" s="2" t="s">
        <v>32</v>
      </c>
      <c r="B76" s="23" t="s">
        <v>297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>
      <c r="A77" s="2" t="s">
        <v>41</v>
      </c>
      <c r="B77" s="23" t="s">
        <v>341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ht="25.5">
      <c r="A78" s="2" t="s">
        <v>82</v>
      </c>
      <c r="B78" s="23" t="s">
        <v>342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>
      <c r="A79" s="2" t="s">
        <v>82</v>
      </c>
      <c r="B79" s="23" t="s">
        <v>305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 ht="25.5">
      <c r="A80" s="2" t="s">
        <v>31</v>
      </c>
      <c r="B80" s="23" t="s">
        <v>343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 ht="38.25">
      <c r="A81" s="2" t="s">
        <v>41</v>
      </c>
      <c r="B81" s="23" t="s">
        <v>344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2" t="s">
        <v>41</v>
      </c>
      <c r="B82" s="23" t="s">
        <v>345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25.5">
      <c r="A83" s="2" t="s">
        <v>41</v>
      </c>
      <c r="B83" s="23" t="s">
        <v>346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>
      <c r="A84" s="2" t="s">
        <v>65</v>
      </c>
      <c r="B84" s="23" t="s">
        <v>302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>
      <c r="A85" s="2" t="s">
        <v>32</v>
      </c>
      <c r="B85" s="23" t="s">
        <v>301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 ht="25.5">
      <c r="A86" s="2" t="s">
        <v>32</v>
      </c>
      <c r="B86" s="23" t="s">
        <v>347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>
      <c r="A87" s="2" t="s">
        <v>82</v>
      </c>
      <c r="B87" s="23" t="s">
        <v>311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>
      <c r="A88" s="2" t="s">
        <v>32</v>
      </c>
      <c r="B88" s="23" t="s">
        <v>348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>
      <c r="A89" s="2" t="s">
        <v>31</v>
      </c>
      <c r="B89" s="23" t="s">
        <v>349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 ht="25.5">
      <c r="A90" s="2" t="s">
        <v>82</v>
      </c>
      <c r="B90" s="23" t="s">
        <v>350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 ht="25.5">
      <c r="A91" s="2" t="s">
        <v>32</v>
      </c>
      <c r="B91" s="23" t="s">
        <v>351</v>
      </c>
      <c r="C91" t="e">
        <f t="shared" si="22"/>
        <v>#N/A</v>
      </c>
      <c r="D91" t="e">
        <f t="shared" si="23"/>
        <v>#N/A</v>
      </c>
      <c r="E91" t="e">
        <f t="shared" si="24"/>
        <v>#N/A</v>
      </c>
      <c r="F91" t="e">
        <f t="shared" si="25"/>
        <v>#N/A</v>
      </c>
      <c r="G91" t="e">
        <f t="shared" si="26"/>
        <v>#N/A</v>
      </c>
      <c r="H91" t="e">
        <f t="shared" si="27"/>
        <v>#N/A</v>
      </c>
      <c r="I91" t="e">
        <f t="shared" si="28"/>
        <v>#N/A</v>
      </c>
      <c r="J91" t="e">
        <f t="shared" si="29"/>
        <v>#N/A</v>
      </c>
      <c r="K91" t="e">
        <f t="shared" si="30"/>
        <v>#N/A</v>
      </c>
      <c r="L91" t="e">
        <f t="shared" si="31"/>
        <v>#N/A</v>
      </c>
      <c r="M91" t="e">
        <f t="shared" si="32"/>
        <v>#N/A</v>
      </c>
    </row>
    <row r="92" spans="1:13" ht="25.5">
      <c r="A92" s="2" t="s">
        <v>32</v>
      </c>
      <c r="B92" s="23" t="s">
        <v>352</v>
      </c>
      <c r="C92" t="e">
        <f t="shared" si="22"/>
        <v>#N/A</v>
      </c>
      <c r="D92" t="e">
        <f t="shared" si="23"/>
        <v>#N/A</v>
      </c>
      <c r="E92" t="e">
        <f t="shared" si="24"/>
        <v>#N/A</v>
      </c>
      <c r="F92" t="e">
        <f t="shared" si="25"/>
        <v>#N/A</v>
      </c>
      <c r="G92" t="e">
        <f t="shared" si="26"/>
        <v>#N/A</v>
      </c>
      <c r="H92" t="e">
        <f t="shared" si="27"/>
        <v>#N/A</v>
      </c>
      <c r="I92" t="e">
        <f t="shared" si="28"/>
        <v>#N/A</v>
      </c>
      <c r="J92" t="e">
        <f t="shared" si="29"/>
        <v>#N/A</v>
      </c>
      <c r="K92" t="e">
        <f t="shared" si="30"/>
        <v>#N/A</v>
      </c>
      <c r="L92" t="e">
        <f t="shared" si="31"/>
        <v>#N/A</v>
      </c>
      <c r="M92" t="e">
        <f t="shared" si="32"/>
        <v>#N/A</v>
      </c>
    </row>
    <row r="93" spans="1:13" ht="25.5">
      <c r="A93" s="2" t="s">
        <v>44</v>
      </c>
      <c r="B93" s="23" t="s">
        <v>353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>
      <c r="A94" s="2" t="s">
        <v>32</v>
      </c>
      <c r="B94" s="23" t="s">
        <v>354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>
      <c r="A95" s="2" t="s">
        <v>44</v>
      </c>
      <c r="B95" s="23" t="s">
        <v>299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2" t="s">
        <v>82</v>
      </c>
      <c r="B96" s="23" t="s">
        <v>294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 ht="25.5">
      <c r="A97" s="2" t="s">
        <v>65</v>
      </c>
      <c r="B97" s="23" t="s">
        <v>355</v>
      </c>
      <c r="C97" t="e">
        <f t="shared" si="22"/>
        <v>#N/A</v>
      </c>
      <c r="D97" t="e">
        <f t="shared" si="23"/>
        <v>#N/A</v>
      </c>
      <c r="E97" t="e">
        <f t="shared" si="24"/>
        <v>#N/A</v>
      </c>
      <c r="F97" t="e">
        <f t="shared" si="25"/>
        <v>#N/A</v>
      </c>
      <c r="G97" t="e">
        <f t="shared" si="26"/>
        <v>#N/A</v>
      </c>
      <c r="H97" t="e">
        <f t="shared" si="27"/>
        <v>#N/A</v>
      </c>
      <c r="I97" t="e">
        <f t="shared" si="28"/>
        <v>#N/A</v>
      </c>
      <c r="J97" t="e">
        <f t="shared" si="29"/>
        <v>#N/A</v>
      </c>
      <c r="K97" t="e">
        <f t="shared" si="30"/>
        <v>#N/A</v>
      </c>
      <c r="L97" t="e">
        <f t="shared" si="31"/>
        <v>#N/A</v>
      </c>
      <c r="M97" t="e">
        <f t="shared" si="32"/>
        <v>#N/A</v>
      </c>
    </row>
    <row r="98" spans="1:13" ht="25.5">
      <c r="A98" s="2" t="s">
        <v>82</v>
      </c>
      <c r="B98" s="23" t="s">
        <v>306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>
      <c r="A99" s="2" t="s">
        <v>44</v>
      </c>
      <c r="B99" s="23" t="s">
        <v>356</v>
      </c>
      <c r="C99" t="e">
        <f t="shared" si="22"/>
        <v>#N/A</v>
      </c>
      <c r="D99" t="e">
        <f t="shared" si="23"/>
        <v>#N/A</v>
      </c>
      <c r="E99" t="e">
        <f t="shared" si="24"/>
        <v>#N/A</v>
      </c>
      <c r="F99" t="e">
        <f t="shared" si="25"/>
        <v>#N/A</v>
      </c>
      <c r="G99" t="e">
        <f t="shared" si="26"/>
        <v>#N/A</v>
      </c>
      <c r="H99" t="e">
        <f t="shared" si="27"/>
        <v>#N/A</v>
      </c>
      <c r="I99" t="e">
        <f t="shared" si="28"/>
        <v>#N/A</v>
      </c>
      <c r="J99" t="e">
        <f t="shared" si="29"/>
        <v>#N/A</v>
      </c>
      <c r="K99" t="e">
        <f t="shared" si="30"/>
        <v>#N/A</v>
      </c>
      <c r="L99" t="e">
        <f t="shared" si="31"/>
        <v>#N/A</v>
      </c>
      <c r="M99" t="e">
        <f t="shared" si="32"/>
        <v>#N/A</v>
      </c>
    </row>
    <row r="100" spans="1:13" ht="25.5">
      <c r="A100" s="2" t="s">
        <v>32</v>
      </c>
      <c r="B100" s="23" t="s">
        <v>357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25.5">
      <c r="A101" s="2" t="s">
        <v>32</v>
      </c>
      <c r="B101" s="23" t="s">
        <v>358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>
      <c r="A102" s="2" t="s">
        <v>31</v>
      </c>
      <c r="B102" s="23" t="s">
        <v>359</v>
      </c>
      <c r="C102" t="e">
        <f t="shared" si="22"/>
        <v>#N/A</v>
      </c>
      <c r="D102" t="e">
        <f t="shared" si="23"/>
        <v>#N/A</v>
      </c>
      <c r="E102" t="e">
        <f t="shared" si="24"/>
        <v>#N/A</v>
      </c>
      <c r="F102" t="e">
        <f t="shared" si="25"/>
        <v>#N/A</v>
      </c>
      <c r="G102" t="e">
        <f t="shared" si="26"/>
        <v>#N/A</v>
      </c>
      <c r="H102" t="e">
        <f t="shared" si="27"/>
        <v>#N/A</v>
      </c>
      <c r="I102" t="e">
        <f t="shared" si="28"/>
        <v>#N/A</v>
      </c>
      <c r="J102" t="e">
        <f t="shared" si="29"/>
        <v>#N/A</v>
      </c>
      <c r="K102" t="e">
        <f t="shared" si="30"/>
        <v>#N/A</v>
      </c>
      <c r="L102" t="e">
        <f t="shared" si="31"/>
        <v>#N/A</v>
      </c>
      <c r="M102" t="e">
        <f t="shared" si="32"/>
        <v>#N/A</v>
      </c>
    </row>
    <row r="103" spans="1:13">
      <c r="A103" s="2"/>
      <c r="B103" s="23"/>
    </row>
    <row r="104" spans="1:13">
      <c r="A104" s="2"/>
      <c r="B104" s="23"/>
    </row>
    <row r="105" spans="1:13">
      <c r="A105" s="2"/>
      <c r="B105" s="24"/>
    </row>
    <row r="106" spans="1:13">
      <c r="A106" s="2"/>
      <c r="B106" s="24"/>
    </row>
    <row r="107" spans="1:13">
      <c r="A107" s="2"/>
      <c r="B107" s="24"/>
    </row>
    <row r="108" spans="1:13">
      <c r="A108" s="2"/>
      <c r="B108" s="24"/>
    </row>
    <row r="109" spans="1:13">
      <c r="A109" s="2"/>
      <c r="B109" s="24"/>
    </row>
    <row r="110" spans="1:13">
      <c r="A110" s="2"/>
      <c r="B110" s="23"/>
    </row>
    <row r="111" spans="1:13" ht="23.25">
      <c r="A111" s="19" t="s">
        <v>313</v>
      </c>
      <c r="B111" s="23"/>
    </row>
    <row r="112" spans="1:13">
      <c r="A112" s="13" t="s">
        <v>4</v>
      </c>
      <c r="B112" s="23" t="s">
        <v>6</v>
      </c>
      <c r="C112" t="s">
        <v>315</v>
      </c>
      <c r="D112" t="s">
        <v>316</v>
      </c>
      <c r="E112" t="s">
        <v>318</v>
      </c>
      <c r="F112" t="s">
        <v>319</v>
      </c>
      <c r="G112" t="s">
        <v>372</v>
      </c>
      <c r="H112" t="s">
        <v>322</v>
      </c>
      <c r="I112" t="s">
        <v>373</v>
      </c>
      <c r="J112" t="s">
        <v>374</v>
      </c>
    </row>
    <row r="113" spans="1:10" ht="25.5">
      <c r="A113" s="2" t="s">
        <v>58</v>
      </c>
      <c r="B113" s="23" t="s">
        <v>368</v>
      </c>
      <c r="C113" t="e">
        <f>VLOOKUP(B113,$BG$4:$BR$15,3,FALSE)</f>
        <v>#N/A</v>
      </c>
      <c r="D113" t="e">
        <f t="shared" ref="D113:D118" si="33">VLOOKUP(B113,$BG$4:$BR$6,4,FALSE)</f>
        <v>#N/A</v>
      </c>
      <c r="E113" t="e">
        <f t="shared" ref="E113:E118" si="34">VLOOKUP(B113,$BG$4:$BR$6,6,FALSE)</f>
        <v>#N/A</v>
      </c>
      <c r="F113" t="e">
        <f t="shared" ref="F113:F118" si="35">VLOOKUP(B113,$BG$4:$BR$6,7,FALSE)</f>
        <v>#N/A</v>
      </c>
      <c r="G113" t="e">
        <f t="shared" ref="G113:G118" si="36">VLOOKUP(B113,$BG$4:$BR$6,9,FALSE)</f>
        <v>#N/A</v>
      </c>
      <c r="H113" t="e">
        <f t="shared" ref="H113:H118" si="37">VLOOKUP(B113,$BG$4:$BR$6,10,FALSE)</f>
        <v>#N/A</v>
      </c>
      <c r="I113" t="e">
        <f t="shared" ref="I113:I118" si="38">VLOOKUP(B113,$BG$4:$BR$6,11,FALSE)</f>
        <v>#N/A</v>
      </c>
      <c r="J113" t="e">
        <f t="shared" ref="J113:J118" si="39">VLOOKUP(B113,$BG$4:$BR$6,12,FALSE)</f>
        <v>#N/A</v>
      </c>
    </row>
    <row r="114" spans="1:10">
      <c r="A114" s="2" t="s">
        <v>58</v>
      </c>
      <c r="B114" s="23" t="s">
        <v>323</v>
      </c>
      <c r="C114" t="e">
        <f>VLOOKUP(B114,$BG$4:$BR$6,3,FALSE)</f>
        <v>#N/A</v>
      </c>
      <c r="D114" t="e">
        <f t="shared" si="33"/>
        <v>#N/A</v>
      </c>
      <c r="E114" t="e">
        <f t="shared" si="34"/>
        <v>#N/A</v>
      </c>
      <c r="F114" t="e">
        <f t="shared" si="35"/>
        <v>#N/A</v>
      </c>
      <c r="G114" t="e">
        <f t="shared" si="36"/>
        <v>#N/A</v>
      </c>
      <c r="H114" t="e">
        <f t="shared" si="37"/>
        <v>#N/A</v>
      </c>
      <c r="I114" t="e">
        <f t="shared" si="38"/>
        <v>#N/A</v>
      </c>
      <c r="J114" t="e">
        <f t="shared" si="39"/>
        <v>#N/A</v>
      </c>
    </row>
    <row r="115" spans="1:10">
      <c r="A115" s="2" t="s">
        <v>58</v>
      </c>
      <c r="B115" s="23" t="s">
        <v>369</v>
      </c>
      <c r="C115" t="e">
        <f>VLOOKUP(B115,$BG$4:$BR$6,3,FALSE)</f>
        <v>#N/A</v>
      </c>
      <c r="D115" t="e">
        <f t="shared" si="33"/>
        <v>#N/A</v>
      </c>
      <c r="E115" t="e">
        <f t="shared" si="34"/>
        <v>#N/A</v>
      </c>
      <c r="F115" t="e">
        <f t="shared" si="35"/>
        <v>#N/A</v>
      </c>
      <c r="G115" t="e">
        <f t="shared" si="36"/>
        <v>#N/A</v>
      </c>
      <c r="H115" t="e">
        <f t="shared" si="37"/>
        <v>#N/A</v>
      </c>
      <c r="I115" t="e">
        <f t="shared" si="38"/>
        <v>#N/A</v>
      </c>
      <c r="J115" t="e">
        <f t="shared" si="39"/>
        <v>#N/A</v>
      </c>
    </row>
    <row r="116" spans="1:10" ht="25.5">
      <c r="A116" s="2" t="s">
        <v>33</v>
      </c>
      <c r="B116" s="23" t="s">
        <v>370</v>
      </c>
      <c r="C116" t="e">
        <f>VLOOKUP(B116,$BG$4:$BR$6,3,FALSE)</f>
        <v>#N/A</v>
      </c>
      <c r="D116" t="e">
        <f t="shared" si="33"/>
        <v>#N/A</v>
      </c>
      <c r="E116" t="e">
        <f t="shared" si="34"/>
        <v>#N/A</v>
      </c>
      <c r="F116" t="e">
        <f t="shared" si="35"/>
        <v>#N/A</v>
      </c>
      <c r="G116" t="e">
        <f t="shared" si="36"/>
        <v>#N/A</v>
      </c>
      <c r="H116" t="e">
        <f t="shared" si="37"/>
        <v>#N/A</v>
      </c>
      <c r="I116" t="e">
        <f t="shared" si="38"/>
        <v>#N/A</v>
      </c>
      <c r="J116" t="e">
        <f t="shared" si="39"/>
        <v>#N/A</v>
      </c>
    </row>
    <row r="117" spans="1:10">
      <c r="A117" s="2" t="s">
        <v>33</v>
      </c>
      <c r="B117" s="23" t="s">
        <v>324</v>
      </c>
      <c r="C117" t="e">
        <f>VLOOKUP(B117,$BG$4:$BR$6,3,FALSE)</f>
        <v>#N/A</v>
      </c>
      <c r="D117" t="e">
        <f t="shared" si="33"/>
        <v>#N/A</v>
      </c>
      <c r="E117" t="e">
        <f t="shared" si="34"/>
        <v>#N/A</v>
      </c>
      <c r="F117" t="e">
        <f t="shared" si="35"/>
        <v>#N/A</v>
      </c>
      <c r="G117" t="e">
        <f t="shared" si="36"/>
        <v>#N/A</v>
      </c>
      <c r="H117" t="e">
        <f t="shared" si="37"/>
        <v>#N/A</v>
      </c>
      <c r="I117" t="e">
        <f t="shared" si="38"/>
        <v>#N/A</v>
      </c>
      <c r="J117" t="e">
        <f t="shared" si="39"/>
        <v>#N/A</v>
      </c>
    </row>
    <row r="118" spans="1:10" ht="25.5">
      <c r="A118" s="2" t="s">
        <v>33</v>
      </c>
      <c r="B118" s="23" t="s">
        <v>325</v>
      </c>
      <c r="C118" t="e">
        <f>VLOOKUP(B118,$BG$4:$BR$6,3,FALSE)</f>
        <v>#N/A</v>
      </c>
      <c r="D118" t="e">
        <f t="shared" si="33"/>
        <v>#N/A</v>
      </c>
      <c r="E118" t="e">
        <f t="shared" si="34"/>
        <v>#N/A</v>
      </c>
      <c r="F118" t="e">
        <f t="shared" si="35"/>
        <v>#N/A</v>
      </c>
      <c r="G118" t="e">
        <f t="shared" si="36"/>
        <v>#N/A</v>
      </c>
      <c r="H118" t="e">
        <f t="shared" si="37"/>
        <v>#N/A</v>
      </c>
      <c r="I118" t="e">
        <f t="shared" si="38"/>
        <v>#N/A</v>
      </c>
      <c r="J118" t="e">
        <f t="shared" si="39"/>
        <v>#N/A</v>
      </c>
    </row>
    <row r="119" spans="1:10">
      <c r="A119" s="2"/>
      <c r="B119" s="23"/>
    </row>
    <row r="120" spans="1:10">
      <c r="A120" s="2"/>
      <c r="B120" s="23"/>
    </row>
    <row r="121" spans="1:10">
      <c r="A121" s="2"/>
      <c r="B121" s="23"/>
    </row>
    <row r="122" spans="1:10">
      <c r="A122" s="2"/>
      <c r="B122" s="23"/>
    </row>
    <row r="123" spans="1:10">
      <c r="A123" s="2"/>
      <c r="B123" s="23"/>
    </row>
    <row r="124" spans="1:10">
      <c r="A124" s="2"/>
      <c r="B124" s="23"/>
    </row>
    <row r="125" spans="1:10">
      <c r="A125" s="2"/>
      <c r="B125" s="23"/>
    </row>
    <row r="126" spans="1:10">
      <c r="A126" s="2"/>
      <c r="B126" s="23"/>
    </row>
    <row r="127" spans="1:10">
      <c r="A127" s="2"/>
      <c r="B127" s="23"/>
    </row>
    <row r="128" spans="1:10">
      <c r="A128" s="2"/>
      <c r="B128" s="23"/>
    </row>
    <row r="129" spans="1:2">
      <c r="A129" s="2"/>
      <c r="B129" s="23"/>
    </row>
    <row r="130" spans="1:2">
      <c r="A130" s="2"/>
      <c r="B130" s="23"/>
    </row>
    <row r="131" spans="1:2">
      <c r="A131" s="2"/>
      <c r="B131" s="23"/>
    </row>
    <row r="132" spans="1:2">
      <c r="A132" s="2"/>
      <c r="B132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Depth</vt:lpstr>
      <vt:lpstr>2008-7</vt:lpstr>
      <vt:lpstr>2008-8</vt:lpstr>
      <vt:lpstr>2008-9</vt:lpstr>
      <vt:lpstr>2008-10</vt:lpstr>
      <vt:lpstr>2008-11</vt:lpstr>
      <vt:lpstr>2008-12</vt:lpstr>
      <vt:lpstr>2008-13</vt:lpstr>
      <vt:lpstr>Blank 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</cp:lastModifiedBy>
  <dcterms:created xsi:type="dcterms:W3CDTF">2019-08-07T00:56:07Z</dcterms:created>
  <dcterms:modified xsi:type="dcterms:W3CDTF">2019-08-19T06:30:43Z</dcterms:modified>
</cp:coreProperties>
</file>