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"/>
    </mc:Choice>
  </mc:AlternateContent>
  <xr:revisionPtr revIDLastSave="0" documentId="13_ncr:1_{466983F5-2F17-394C-A7A6-EB236B34F71F}" xr6:coauthVersionLast="33" xr6:coauthVersionMax="43" xr10:uidLastSave="{00000000-0000-0000-0000-000000000000}"/>
  <bookViews>
    <workbookView xWindow="7160" yWindow="520" windowWidth="21460" windowHeight="14380" firstSheet="1" activeTab="1" xr2:uid="{CC753E6D-A7ED-C14A-9FDA-6FF942EF45A5}"/>
  </bookViews>
  <sheets>
    <sheet name="Depth" sheetId="2" r:id="rId1"/>
    <sheet name="2009-1" sheetId="26" r:id="rId2"/>
    <sheet name="2009-2" sheetId="27" r:id="rId3"/>
    <sheet name="2009-3" sheetId="28" r:id="rId4"/>
    <sheet name="2009-4" sheetId="29" r:id="rId5"/>
    <sheet name="2009-5" sheetId="30" r:id="rId6"/>
    <sheet name="2009-6" sheetId="31" r:id="rId7"/>
    <sheet name="2009-7" sheetId="32" r:id="rId8"/>
    <sheet name="2009-8" sheetId="33" r:id="rId9"/>
    <sheet name="2009-9" sheetId="34" r:id="rId10"/>
    <sheet name="2009-10" sheetId="35" r:id="rId11"/>
    <sheet name="2009-11" sheetId="36" r:id="rId12"/>
    <sheet name="2009-12" sheetId="37" r:id="rId13"/>
    <sheet name="2009-13" sheetId="38" r:id="rId14"/>
    <sheet name="2009-14" sheetId="39" r:id="rId15"/>
    <sheet name="Blank Game" sheetId="25" r:id="rId16"/>
  </sheets>
  <externalReferences>
    <externalReference r:id="rId17"/>
  </externalReferences>
  <definedNames>
    <definedName name="_xlnm._FilterDatabase" localSheetId="0" hidden="1">Depth!$A$1:$B$109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6" l="1"/>
  <c r="D13" i="26"/>
  <c r="E13" i="26"/>
  <c r="F13" i="26"/>
  <c r="G13" i="26"/>
  <c r="H13" i="26"/>
  <c r="I13" i="26"/>
  <c r="C14" i="26"/>
  <c r="D14" i="26"/>
  <c r="E14" i="26"/>
  <c r="F14" i="26"/>
  <c r="G14" i="26"/>
  <c r="H14" i="26"/>
  <c r="I14" i="26"/>
  <c r="C15" i="26"/>
  <c r="D15" i="26"/>
  <c r="E15" i="26"/>
  <c r="F15" i="26"/>
  <c r="G15" i="26"/>
  <c r="H15" i="26"/>
  <c r="I15" i="26"/>
  <c r="C16" i="26"/>
  <c r="D16" i="26"/>
  <c r="E16" i="26"/>
  <c r="F16" i="26"/>
  <c r="G16" i="26"/>
  <c r="H16" i="26"/>
  <c r="I16" i="26"/>
  <c r="C17" i="26"/>
  <c r="D17" i="26"/>
  <c r="E17" i="26"/>
  <c r="F17" i="26"/>
  <c r="G17" i="26"/>
  <c r="H17" i="26"/>
  <c r="I17" i="26"/>
  <c r="C13" i="27"/>
  <c r="D13" i="27"/>
  <c r="E13" i="27"/>
  <c r="F13" i="27"/>
  <c r="G13" i="27"/>
  <c r="H13" i="27"/>
  <c r="I13" i="27"/>
  <c r="C14" i="27"/>
  <c r="D14" i="27"/>
  <c r="E14" i="27"/>
  <c r="F14" i="27"/>
  <c r="G14" i="27"/>
  <c r="H14" i="27"/>
  <c r="I14" i="27"/>
  <c r="C15" i="27"/>
  <c r="D15" i="27"/>
  <c r="E15" i="27"/>
  <c r="F15" i="27"/>
  <c r="G15" i="27"/>
  <c r="H15" i="27"/>
  <c r="I15" i="27"/>
  <c r="C16" i="27"/>
  <c r="D16" i="27"/>
  <c r="E16" i="27"/>
  <c r="F16" i="27"/>
  <c r="G16" i="27"/>
  <c r="H16" i="27"/>
  <c r="I16" i="27"/>
  <c r="C17" i="27"/>
  <c r="D17" i="27"/>
  <c r="E17" i="27"/>
  <c r="F17" i="27"/>
  <c r="G17" i="27"/>
  <c r="H17" i="27"/>
  <c r="I17" i="27"/>
  <c r="C13" i="28"/>
  <c r="D13" i="28"/>
  <c r="E13" i="28"/>
  <c r="F13" i="28"/>
  <c r="G13" i="28"/>
  <c r="H13" i="28"/>
  <c r="I13" i="28"/>
  <c r="C14" i="28"/>
  <c r="D14" i="28"/>
  <c r="E14" i="28"/>
  <c r="F14" i="28"/>
  <c r="G14" i="28"/>
  <c r="H14" i="28"/>
  <c r="I14" i="28"/>
  <c r="C15" i="28"/>
  <c r="D15" i="28"/>
  <c r="E15" i="28"/>
  <c r="F15" i="28"/>
  <c r="G15" i="28"/>
  <c r="H15" i="28"/>
  <c r="I15" i="28"/>
  <c r="C16" i="28"/>
  <c r="D16" i="28"/>
  <c r="E16" i="28"/>
  <c r="F16" i="28"/>
  <c r="G16" i="28"/>
  <c r="H16" i="28"/>
  <c r="I16" i="28"/>
  <c r="C17" i="28"/>
  <c r="D17" i="28"/>
  <c r="E17" i="28"/>
  <c r="F17" i="28"/>
  <c r="G17" i="28"/>
  <c r="H17" i="28"/>
  <c r="I17" i="28"/>
  <c r="C13" i="29"/>
  <c r="D13" i="29"/>
  <c r="E13" i="29"/>
  <c r="F13" i="29"/>
  <c r="G13" i="29"/>
  <c r="H13" i="29"/>
  <c r="I13" i="29"/>
  <c r="C14" i="29"/>
  <c r="D14" i="29"/>
  <c r="E14" i="29"/>
  <c r="F14" i="29"/>
  <c r="G14" i="29"/>
  <c r="H14" i="29"/>
  <c r="I14" i="29"/>
  <c r="C15" i="29"/>
  <c r="D15" i="29"/>
  <c r="E15" i="29"/>
  <c r="F15" i="29"/>
  <c r="G15" i="29"/>
  <c r="H15" i="29"/>
  <c r="I15" i="29"/>
  <c r="C16" i="29"/>
  <c r="D16" i="29"/>
  <c r="E16" i="29"/>
  <c r="F16" i="29"/>
  <c r="G16" i="29"/>
  <c r="H16" i="29"/>
  <c r="I16" i="29"/>
  <c r="C17" i="29"/>
  <c r="D17" i="29"/>
  <c r="E17" i="29"/>
  <c r="F17" i="29"/>
  <c r="G17" i="29"/>
  <c r="H17" i="29"/>
  <c r="I17" i="29"/>
  <c r="C13" i="30"/>
  <c r="D13" i="30"/>
  <c r="E13" i="30"/>
  <c r="F13" i="30"/>
  <c r="G13" i="30"/>
  <c r="H13" i="30"/>
  <c r="I13" i="30"/>
  <c r="C14" i="30"/>
  <c r="D14" i="30"/>
  <c r="E14" i="30"/>
  <c r="F14" i="30"/>
  <c r="G14" i="30"/>
  <c r="H14" i="30"/>
  <c r="I14" i="30"/>
  <c r="C15" i="30"/>
  <c r="D15" i="30"/>
  <c r="E15" i="30"/>
  <c r="F15" i="30"/>
  <c r="G15" i="30"/>
  <c r="H15" i="30"/>
  <c r="I15" i="30"/>
  <c r="C16" i="30"/>
  <c r="D16" i="30"/>
  <c r="E16" i="30"/>
  <c r="F16" i="30"/>
  <c r="G16" i="30"/>
  <c r="H16" i="30"/>
  <c r="I16" i="30"/>
  <c r="C17" i="30"/>
  <c r="D17" i="30"/>
  <c r="E17" i="30"/>
  <c r="F17" i="30"/>
  <c r="G17" i="30"/>
  <c r="H17" i="30"/>
  <c r="I17" i="30"/>
  <c r="C13" i="31"/>
  <c r="D13" i="31"/>
  <c r="E13" i="31"/>
  <c r="F13" i="31"/>
  <c r="G13" i="31"/>
  <c r="H13" i="31"/>
  <c r="I13" i="31"/>
  <c r="C14" i="31"/>
  <c r="D14" i="31"/>
  <c r="E14" i="31"/>
  <c r="F14" i="31"/>
  <c r="G14" i="31"/>
  <c r="H14" i="31"/>
  <c r="I14" i="31"/>
  <c r="C15" i="31"/>
  <c r="D15" i="31"/>
  <c r="E15" i="31"/>
  <c r="F15" i="31"/>
  <c r="G15" i="31"/>
  <c r="H15" i="31"/>
  <c r="I15" i="31"/>
  <c r="C16" i="31"/>
  <c r="D16" i="31"/>
  <c r="E16" i="31"/>
  <c r="F16" i="31"/>
  <c r="G16" i="31"/>
  <c r="H16" i="31"/>
  <c r="I16" i="31"/>
  <c r="C17" i="31"/>
  <c r="D17" i="31"/>
  <c r="E17" i="31"/>
  <c r="F17" i="31"/>
  <c r="G17" i="31"/>
  <c r="H17" i="31"/>
  <c r="I17" i="31"/>
  <c r="C13" i="32"/>
  <c r="D13" i="32"/>
  <c r="E13" i="32"/>
  <c r="F13" i="32"/>
  <c r="G13" i="32"/>
  <c r="H13" i="32"/>
  <c r="I13" i="32"/>
  <c r="C14" i="32"/>
  <c r="D14" i="32"/>
  <c r="E14" i="32"/>
  <c r="F14" i="32"/>
  <c r="G14" i="32"/>
  <c r="H14" i="32"/>
  <c r="I14" i="32"/>
  <c r="C15" i="32"/>
  <c r="D15" i="32"/>
  <c r="E15" i="32"/>
  <c r="F15" i="32"/>
  <c r="G15" i="32"/>
  <c r="H15" i="32"/>
  <c r="I15" i="32"/>
  <c r="C16" i="32"/>
  <c r="D16" i="32"/>
  <c r="E16" i="32"/>
  <c r="F16" i="32"/>
  <c r="G16" i="32"/>
  <c r="H16" i="32"/>
  <c r="I16" i="32"/>
  <c r="C17" i="32"/>
  <c r="D17" i="32"/>
  <c r="E17" i="32"/>
  <c r="F17" i="32"/>
  <c r="G17" i="32"/>
  <c r="H17" i="32"/>
  <c r="I17" i="32"/>
  <c r="C13" i="33"/>
  <c r="D13" i="33"/>
  <c r="E13" i="33"/>
  <c r="F13" i="33"/>
  <c r="G13" i="33"/>
  <c r="H13" i="33"/>
  <c r="I13" i="33"/>
  <c r="C14" i="33"/>
  <c r="D14" i="33"/>
  <c r="E14" i="33"/>
  <c r="F14" i="33"/>
  <c r="G14" i="33"/>
  <c r="H14" i="33"/>
  <c r="I14" i="33"/>
  <c r="C15" i="33"/>
  <c r="D15" i="33"/>
  <c r="E15" i="33"/>
  <c r="F15" i="33"/>
  <c r="G15" i="33"/>
  <c r="H15" i="33"/>
  <c r="I15" i="33"/>
  <c r="C16" i="33"/>
  <c r="D16" i="33"/>
  <c r="E16" i="33"/>
  <c r="F16" i="33"/>
  <c r="G16" i="33"/>
  <c r="H16" i="33"/>
  <c r="I16" i="33"/>
  <c r="C17" i="33"/>
  <c r="D17" i="33"/>
  <c r="E17" i="33"/>
  <c r="F17" i="33"/>
  <c r="G17" i="33"/>
  <c r="H17" i="33"/>
  <c r="I17" i="33"/>
  <c r="C13" i="34"/>
  <c r="D13" i="34"/>
  <c r="E13" i="34"/>
  <c r="F13" i="34"/>
  <c r="G13" i="34"/>
  <c r="H13" i="34"/>
  <c r="I13" i="34"/>
  <c r="C14" i="34"/>
  <c r="D14" i="34"/>
  <c r="E14" i="34"/>
  <c r="F14" i="34"/>
  <c r="G14" i="34"/>
  <c r="H14" i="34"/>
  <c r="I14" i="34"/>
  <c r="C15" i="34"/>
  <c r="D15" i="34"/>
  <c r="E15" i="34"/>
  <c r="F15" i="34"/>
  <c r="G15" i="34"/>
  <c r="H15" i="34"/>
  <c r="I15" i="34"/>
  <c r="C16" i="34"/>
  <c r="D16" i="34"/>
  <c r="E16" i="34"/>
  <c r="F16" i="34"/>
  <c r="G16" i="34"/>
  <c r="H16" i="34"/>
  <c r="I16" i="34"/>
  <c r="C17" i="34"/>
  <c r="D17" i="34"/>
  <c r="E17" i="34"/>
  <c r="F17" i="34"/>
  <c r="G17" i="34"/>
  <c r="H17" i="34"/>
  <c r="I17" i="34"/>
  <c r="C13" i="35"/>
  <c r="D13" i="35"/>
  <c r="E13" i="35"/>
  <c r="F13" i="35"/>
  <c r="G13" i="35"/>
  <c r="H13" i="35"/>
  <c r="I13" i="35"/>
  <c r="C14" i="35"/>
  <c r="D14" i="35"/>
  <c r="E14" i="35"/>
  <c r="F14" i="35"/>
  <c r="G14" i="35"/>
  <c r="H14" i="35"/>
  <c r="I14" i="35"/>
  <c r="C15" i="35"/>
  <c r="D15" i="35"/>
  <c r="E15" i="35"/>
  <c r="F15" i="35"/>
  <c r="G15" i="35"/>
  <c r="H15" i="35"/>
  <c r="I15" i="35"/>
  <c r="C16" i="35"/>
  <c r="D16" i="35"/>
  <c r="E16" i="35"/>
  <c r="F16" i="35"/>
  <c r="G16" i="35"/>
  <c r="H16" i="35"/>
  <c r="I16" i="35"/>
  <c r="C17" i="35"/>
  <c r="D17" i="35"/>
  <c r="E17" i="35"/>
  <c r="F17" i="35"/>
  <c r="G17" i="35"/>
  <c r="H17" i="35"/>
  <c r="I17" i="35"/>
  <c r="C13" i="36"/>
  <c r="D13" i="36"/>
  <c r="E13" i="36"/>
  <c r="F13" i="36"/>
  <c r="G13" i="36"/>
  <c r="H13" i="36"/>
  <c r="I13" i="36"/>
  <c r="C14" i="36"/>
  <c r="D14" i="36"/>
  <c r="E14" i="36"/>
  <c r="F14" i="36"/>
  <c r="G14" i="36"/>
  <c r="H14" i="36"/>
  <c r="I14" i="36"/>
  <c r="C15" i="36"/>
  <c r="D15" i="36"/>
  <c r="E15" i="36"/>
  <c r="F15" i="36"/>
  <c r="G15" i="36"/>
  <c r="H15" i="36"/>
  <c r="I15" i="36"/>
  <c r="C16" i="36"/>
  <c r="D16" i="36"/>
  <c r="E16" i="36"/>
  <c r="F16" i="36"/>
  <c r="G16" i="36"/>
  <c r="H16" i="36"/>
  <c r="I16" i="36"/>
  <c r="C17" i="36"/>
  <c r="D17" i="36"/>
  <c r="E17" i="36"/>
  <c r="F17" i="36"/>
  <c r="G17" i="36"/>
  <c r="H17" i="36"/>
  <c r="I17" i="36"/>
  <c r="C13" i="37"/>
  <c r="D13" i="37"/>
  <c r="E13" i="37"/>
  <c r="F13" i="37"/>
  <c r="G13" i="37"/>
  <c r="H13" i="37"/>
  <c r="I13" i="37"/>
  <c r="C14" i="37"/>
  <c r="D14" i="37"/>
  <c r="E14" i="37"/>
  <c r="F14" i="37"/>
  <c r="G14" i="37"/>
  <c r="H14" i="37"/>
  <c r="I14" i="37"/>
  <c r="C15" i="37"/>
  <c r="D15" i="37"/>
  <c r="E15" i="37"/>
  <c r="F15" i="37"/>
  <c r="G15" i="37"/>
  <c r="H15" i="37"/>
  <c r="I15" i="37"/>
  <c r="C16" i="37"/>
  <c r="D16" i="37"/>
  <c r="E16" i="37"/>
  <c r="F16" i="37"/>
  <c r="G16" i="37"/>
  <c r="H16" i="37"/>
  <c r="I16" i="37"/>
  <c r="C17" i="37"/>
  <c r="D17" i="37"/>
  <c r="E17" i="37"/>
  <c r="F17" i="37"/>
  <c r="G17" i="37"/>
  <c r="H17" i="37"/>
  <c r="I17" i="37"/>
  <c r="C13" i="38"/>
  <c r="D13" i="38"/>
  <c r="E13" i="38"/>
  <c r="F13" i="38"/>
  <c r="G13" i="38"/>
  <c r="H13" i="38"/>
  <c r="I13" i="38"/>
  <c r="C14" i="38"/>
  <c r="D14" i="38"/>
  <c r="E14" i="38"/>
  <c r="F14" i="38"/>
  <c r="G14" i="38"/>
  <c r="H14" i="38"/>
  <c r="I14" i="38"/>
  <c r="C15" i="38"/>
  <c r="D15" i="38"/>
  <c r="E15" i="38"/>
  <c r="F15" i="38"/>
  <c r="G15" i="38"/>
  <c r="H15" i="38"/>
  <c r="I15" i="38"/>
  <c r="C16" i="38"/>
  <c r="D16" i="38"/>
  <c r="E16" i="38"/>
  <c r="F16" i="38"/>
  <c r="G16" i="38"/>
  <c r="H16" i="38"/>
  <c r="I16" i="38"/>
  <c r="C17" i="38"/>
  <c r="D17" i="38"/>
  <c r="E17" i="38"/>
  <c r="F17" i="38"/>
  <c r="G17" i="38"/>
  <c r="H17" i="38"/>
  <c r="I17" i="38"/>
  <c r="C13" i="39"/>
  <c r="D13" i="39"/>
  <c r="E13" i="39"/>
  <c r="F13" i="39"/>
  <c r="G13" i="39"/>
  <c r="H13" i="39"/>
  <c r="I13" i="39"/>
  <c r="C14" i="39"/>
  <c r="D14" i="39"/>
  <c r="E14" i="39"/>
  <c r="F14" i="39"/>
  <c r="G14" i="39"/>
  <c r="H14" i="39"/>
  <c r="I14" i="39"/>
  <c r="C15" i="39"/>
  <c r="D15" i="39"/>
  <c r="E15" i="39"/>
  <c r="F15" i="39"/>
  <c r="G15" i="39"/>
  <c r="H15" i="39"/>
  <c r="I15" i="39"/>
  <c r="C16" i="39"/>
  <c r="D16" i="39"/>
  <c r="E16" i="39"/>
  <c r="F16" i="39"/>
  <c r="G16" i="39"/>
  <c r="H16" i="39"/>
  <c r="I16" i="39"/>
  <c r="C17" i="39"/>
  <c r="D17" i="39"/>
  <c r="E17" i="39"/>
  <c r="F17" i="39"/>
  <c r="G17" i="39"/>
  <c r="H17" i="39"/>
  <c r="I17" i="39"/>
  <c r="J115" i="39" l="1"/>
  <c r="I115" i="39"/>
  <c r="H115" i="39"/>
  <c r="G115" i="39"/>
  <c r="F115" i="39"/>
  <c r="E115" i="39"/>
  <c r="D115" i="39"/>
  <c r="C115" i="39"/>
  <c r="J114" i="39"/>
  <c r="I114" i="39"/>
  <c r="H114" i="39"/>
  <c r="G114" i="39"/>
  <c r="F114" i="39"/>
  <c r="E114" i="39"/>
  <c r="D114" i="39"/>
  <c r="C114" i="39"/>
  <c r="J113" i="39"/>
  <c r="I113" i="39"/>
  <c r="H113" i="39"/>
  <c r="G113" i="39"/>
  <c r="F113" i="39"/>
  <c r="E113" i="39"/>
  <c r="D113" i="39"/>
  <c r="C113" i="39"/>
  <c r="M93" i="39"/>
  <c r="L93" i="39"/>
  <c r="K93" i="39"/>
  <c r="J93" i="39"/>
  <c r="I93" i="39"/>
  <c r="H93" i="39"/>
  <c r="G93" i="39"/>
  <c r="F93" i="39"/>
  <c r="E93" i="39"/>
  <c r="D93" i="39"/>
  <c r="C93" i="39"/>
  <c r="M92" i="39"/>
  <c r="L92" i="39"/>
  <c r="K92" i="39"/>
  <c r="J92" i="39"/>
  <c r="I92" i="39"/>
  <c r="H92" i="39"/>
  <c r="G92" i="39"/>
  <c r="F92" i="39"/>
  <c r="E92" i="39"/>
  <c r="D92" i="39"/>
  <c r="C92" i="39"/>
  <c r="M91" i="39"/>
  <c r="L91" i="39"/>
  <c r="K91" i="39"/>
  <c r="J91" i="39"/>
  <c r="I91" i="39"/>
  <c r="H91" i="39"/>
  <c r="G91" i="39"/>
  <c r="F91" i="39"/>
  <c r="E91" i="39"/>
  <c r="D91" i="39"/>
  <c r="C91" i="39"/>
  <c r="M90" i="39"/>
  <c r="L90" i="39"/>
  <c r="K90" i="39"/>
  <c r="J90" i="39"/>
  <c r="I90" i="39"/>
  <c r="H90" i="39"/>
  <c r="G90" i="39"/>
  <c r="F90" i="39"/>
  <c r="E90" i="39"/>
  <c r="D90" i="39"/>
  <c r="C90" i="39"/>
  <c r="M89" i="39"/>
  <c r="L89" i="39"/>
  <c r="K89" i="39"/>
  <c r="J89" i="39"/>
  <c r="I89" i="39"/>
  <c r="H89" i="39"/>
  <c r="G89" i="39"/>
  <c r="F89" i="39"/>
  <c r="E89" i="39"/>
  <c r="D89" i="39"/>
  <c r="C89" i="39"/>
  <c r="M88" i="39"/>
  <c r="L88" i="39"/>
  <c r="K88" i="39"/>
  <c r="J88" i="39"/>
  <c r="I88" i="39"/>
  <c r="H88" i="39"/>
  <c r="G88" i="39"/>
  <c r="F88" i="39"/>
  <c r="E88" i="39"/>
  <c r="D88" i="39"/>
  <c r="C88" i="39"/>
  <c r="M87" i="39"/>
  <c r="L87" i="39"/>
  <c r="K87" i="39"/>
  <c r="J87" i="39"/>
  <c r="I87" i="39"/>
  <c r="H87" i="39"/>
  <c r="G87" i="39"/>
  <c r="F87" i="39"/>
  <c r="E87" i="39"/>
  <c r="D87" i="39"/>
  <c r="C87" i="39"/>
  <c r="M86" i="39"/>
  <c r="L86" i="39"/>
  <c r="K86" i="39"/>
  <c r="J86" i="39"/>
  <c r="I86" i="39"/>
  <c r="H86" i="39"/>
  <c r="G86" i="39"/>
  <c r="F86" i="39"/>
  <c r="E86" i="39"/>
  <c r="D86" i="39"/>
  <c r="C86" i="39"/>
  <c r="M85" i="39"/>
  <c r="L85" i="39"/>
  <c r="K85" i="39"/>
  <c r="J85" i="39"/>
  <c r="I85" i="39"/>
  <c r="H85" i="39"/>
  <c r="G85" i="39"/>
  <c r="F85" i="39"/>
  <c r="E85" i="39"/>
  <c r="D85" i="39"/>
  <c r="C85" i="39"/>
  <c r="M84" i="39"/>
  <c r="L84" i="39"/>
  <c r="K84" i="39"/>
  <c r="J84" i="39"/>
  <c r="I84" i="39"/>
  <c r="H84" i="39"/>
  <c r="G84" i="39"/>
  <c r="F84" i="39"/>
  <c r="E84" i="39"/>
  <c r="D84" i="39"/>
  <c r="C84" i="39"/>
  <c r="M83" i="39"/>
  <c r="L83" i="39"/>
  <c r="K83" i="39"/>
  <c r="J83" i="39"/>
  <c r="I83" i="39"/>
  <c r="H83" i="39"/>
  <c r="G83" i="39"/>
  <c r="F83" i="39"/>
  <c r="E83" i="39"/>
  <c r="D83" i="39"/>
  <c r="C83" i="39"/>
  <c r="M82" i="39"/>
  <c r="L82" i="39"/>
  <c r="K82" i="39"/>
  <c r="J82" i="39"/>
  <c r="I82" i="39"/>
  <c r="H82" i="39"/>
  <c r="G82" i="39"/>
  <c r="F82" i="39"/>
  <c r="E82" i="39"/>
  <c r="D82" i="39"/>
  <c r="C82" i="39"/>
  <c r="M81" i="39"/>
  <c r="L81" i="39"/>
  <c r="K81" i="39"/>
  <c r="J81" i="39"/>
  <c r="I81" i="39"/>
  <c r="H81" i="39"/>
  <c r="G81" i="39"/>
  <c r="F81" i="39"/>
  <c r="E81" i="39"/>
  <c r="D81" i="39"/>
  <c r="C81" i="39"/>
  <c r="M80" i="39"/>
  <c r="L80" i="39"/>
  <c r="K80" i="39"/>
  <c r="J80" i="39"/>
  <c r="I80" i="39"/>
  <c r="H80" i="39"/>
  <c r="G80" i="39"/>
  <c r="F80" i="39"/>
  <c r="E80" i="39"/>
  <c r="D80" i="39"/>
  <c r="C80" i="39"/>
  <c r="M79" i="39"/>
  <c r="L79" i="39"/>
  <c r="K79" i="39"/>
  <c r="J79" i="39"/>
  <c r="I79" i="39"/>
  <c r="H79" i="39"/>
  <c r="G79" i="39"/>
  <c r="F79" i="39"/>
  <c r="E79" i="39"/>
  <c r="D79" i="39"/>
  <c r="C79" i="39"/>
  <c r="M78" i="39"/>
  <c r="L78" i="39"/>
  <c r="K78" i="39"/>
  <c r="J78" i="39"/>
  <c r="I78" i="39"/>
  <c r="H78" i="39"/>
  <c r="G78" i="39"/>
  <c r="F78" i="39"/>
  <c r="E78" i="39"/>
  <c r="D78" i="39"/>
  <c r="C78" i="39"/>
  <c r="M77" i="39"/>
  <c r="L77" i="39"/>
  <c r="K77" i="39"/>
  <c r="J77" i="39"/>
  <c r="I77" i="39"/>
  <c r="H77" i="39"/>
  <c r="G77" i="39"/>
  <c r="F77" i="39"/>
  <c r="E77" i="39"/>
  <c r="D77" i="39"/>
  <c r="C77" i="39"/>
  <c r="M76" i="39"/>
  <c r="L76" i="39"/>
  <c r="K76" i="39"/>
  <c r="J76" i="39"/>
  <c r="I76" i="39"/>
  <c r="H76" i="39"/>
  <c r="G76" i="39"/>
  <c r="F76" i="39"/>
  <c r="E76" i="39"/>
  <c r="D76" i="39"/>
  <c r="C76" i="39"/>
  <c r="M75" i="39"/>
  <c r="L75" i="39"/>
  <c r="K75" i="39"/>
  <c r="J75" i="39"/>
  <c r="I75" i="39"/>
  <c r="H75" i="39"/>
  <c r="G75" i="39"/>
  <c r="F75" i="39"/>
  <c r="E75" i="39"/>
  <c r="D75" i="39"/>
  <c r="C75" i="39"/>
  <c r="M74" i="39"/>
  <c r="L74" i="39"/>
  <c r="K74" i="39"/>
  <c r="J74" i="39"/>
  <c r="I74" i="39"/>
  <c r="H74" i="39"/>
  <c r="G74" i="39"/>
  <c r="F74" i="39"/>
  <c r="E74" i="39"/>
  <c r="D74" i="39"/>
  <c r="C74" i="39"/>
  <c r="M73" i="39"/>
  <c r="L73" i="39"/>
  <c r="K73" i="39"/>
  <c r="J73" i="39"/>
  <c r="I73" i="39"/>
  <c r="H73" i="39"/>
  <c r="G73" i="39"/>
  <c r="F73" i="39"/>
  <c r="E73" i="39"/>
  <c r="D73" i="39"/>
  <c r="C73" i="39"/>
  <c r="M72" i="39"/>
  <c r="L72" i="39"/>
  <c r="K72" i="39"/>
  <c r="J72" i="39"/>
  <c r="I72" i="39"/>
  <c r="H72" i="39"/>
  <c r="G72" i="39"/>
  <c r="F72" i="39"/>
  <c r="E72" i="39"/>
  <c r="D72" i="39"/>
  <c r="C72" i="39"/>
  <c r="M71" i="39"/>
  <c r="L71" i="39"/>
  <c r="K71" i="39"/>
  <c r="J71" i="39"/>
  <c r="I71" i="39"/>
  <c r="H71" i="39"/>
  <c r="G71" i="39"/>
  <c r="F71" i="39"/>
  <c r="E71" i="39"/>
  <c r="D71" i="39"/>
  <c r="C71" i="39"/>
  <c r="M70" i="39"/>
  <c r="L70" i="39"/>
  <c r="K70" i="39"/>
  <c r="J70" i="39"/>
  <c r="I70" i="39"/>
  <c r="H70" i="39"/>
  <c r="G70" i="39"/>
  <c r="F70" i="39"/>
  <c r="E70" i="39"/>
  <c r="D70" i="39"/>
  <c r="C70" i="39"/>
  <c r="M69" i="39"/>
  <c r="L69" i="39"/>
  <c r="K69" i="39"/>
  <c r="J69" i="39"/>
  <c r="I69" i="39"/>
  <c r="H69" i="39"/>
  <c r="G69" i="39"/>
  <c r="F69" i="39"/>
  <c r="E69" i="39"/>
  <c r="D69" i="39"/>
  <c r="C69" i="39"/>
  <c r="M68" i="39"/>
  <c r="L68" i="39"/>
  <c r="K68" i="39"/>
  <c r="J68" i="39"/>
  <c r="I68" i="39"/>
  <c r="H68" i="39"/>
  <c r="G68" i="39"/>
  <c r="F68" i="39"/>
  <c r="E68" i="39"/>
  <c r="D68" i="39"/>
  <c r="C68" i="39"/>
  <c r="M67" i="39"/>
  <c r="L67" i="39"/>
  <c r="K67" i="39"/>
  <c r="J67" i="39"/>
  <c r="I67" i="39"/>
  <c r="H67" i="39"/>
  <c r="G67" i="39"/>
  <c r="F67" i="39"/>
  <c r="E67" i="39"/>
  <c r="D67" i="39"/>
  <c r="C67" i="39"/>
  <c r="M66" i="39"/>
  <c r="L66" i="39"/>
  <c r="K66" i="39"/>
  <c r="J66" i="39"/>
  <c r="I66" i="39"/>
  <c r="H66" i="39"/>
  <c r="G66" i="39"/>
  <c r="F66" i="39"/>
  <c r="E66" i="39"/>
  <c r="D66" i="39"/>
  <c r="C66" i="39"/>
  <c r="M65" i="39"/>
  <c r="L65" i="39"/>
  <c r="K65" i="39"/>
  <c r="J65" i="39"/>
  <c r="I65" i="39"/>
  <c r="H65" i="39"/>
  <c r="G65" i="39"/>
  <c r="F65" i="39"/>
  <c r="E65" i="39"/>
  <c r="D65" i="39"/>
  <c r="C65" i="39"/>
  <c r="M64" i="39"/>
  <c r="L64" i="39"/>
  <c r="K64" i="39"/>
  <c r="J64" i="39"/>
  <c r="I64" i="39"/>
  <c r="H64" i="39"/>
  <c r="G64" i="39"/>
  <c r="F64" i="39"/>
  <c r="E64" i="39"/>
  <c r="D64" i="39"/>
  <c r="C64" i="39"/>
  <c r="M63" i="39"/>
  <c r="L63" i="39"/>
  <c r="K63" i="39"/>
  <c r="J63" i="39"/>
  <c r="I63" i="39"/>
  <c r="H63" i="39"/>
  <c r="G63" i="39"/>
  <c r="F63" i="39"/>
  <c r="E63" i="39"/>
  <c r="D63" i="39"/>
  <c r="C63" i="39"/>
  <c r="M62" i="39"/>
  <c r="L62" i="39"/>
  <c r="K62" i="39"/>
  <c r="J62" i="39"/>
  <c r="I62" i="39"/>
  <c r="H62" i="39"/>
  <c r="G62" i="39"/>
  <c r="F62" i="39"/>
  <c r="E62" i="39"/>
  <c r="D62" i="39"/>
  <c r="C62" i="39"/>
  <c r="M61" i="39"/>
  <c r="L61" i="39"/>
  <c r="K61" i="39"/>
  <c r="J61" i="39"/>
  <c r="I61" i="39"/>
  <c r="H61" i="39"/>
  <c r="G61" i="39"/>
  <c r="F61" i="39"/>
  <c r="E61" i="39"/>
  <c r="D61" i="39"/>
  <c r="C61" i="39"/>
  <c r="M60" i="39"/>
  <c r="L60" i="39"/>
  <c r="K60" i="39"/>
  <c r="J60" i="39"/>
  <c r="I60" i="39"/>
  <c r="H60" i="39"/>
  <c r="G60" i="39"/>
  <c r="F60" i="39"/>
  <c r="E60" i="39"/>
  <c r="D60" i="39"/>
  <c r="C60" i="39"/>
  <c r="M59" i="39"/>
  <c r="L59" i="39"/>
  <c r="K59" i="39"/>
  <c r="J59" i="39"/>
  <c r="I59" i="39"/>
  <c r="H59" i="39"/>
  <c r="G59" i="39"/>
  <c r="F59" i="39"/>
  <c r="E59" i="39"/>
  <c r="D59" i="39"/>
  <c r="C59" i="39"/>
  <c r="M58" i="39"/>
  <c r="L58" i="39"/>
  <c r="K58" i="39"/>
  <c r="J58" i="39"/>
  <c r="I58" i="39"/>
  <c r="H58" i="39"/>
  <c r="G58" i="39"/>
  <c r="F58" i="39"/>
  <c r="E58" i="39"/>
  <c r="D58" i="39"/>
  <c r="C58" i="39"/>
  <c r="M57" i="39"/>
  <c r="L57" i="39"/>
  <c r="K57" i="39"/>
  <c r="J57" i="39"/>
  <c r="I57" i="39"/>
  <c r="H57" i="39"/>
  <c r="G57" i="39"/>
  <c r="F57" i="39"/>
  <c r="E57" i="39"/>
  <c r="D57" i="39"/>
  <c r="C57" i="39"/>
  <c r="M56" i="39"/>
  <c r="L56" i="39"/>
  <c r="K56" i="39"/>
  <c r="J56" i="39"/>
  <c r="I56" i="39"/>
  <c r="H56" i="39"/>
  <c r="G56" i="39"/>
  <c r="F56" i="39"/>
  <c r="E56" i="39"/>
  <c r="D56" i="39"/>
  <c r="C56" i="39"/>
  <c r="M55" i="39"/>
  <c r="L55" i="39"/>
  <c r="K55" i="39"/>
  <c r="J55" i="39"/>
  <c r="I55" i="39"/>
  <c r="H55" i="39"/>
  <c r="G55" i="39"/>
  <c r="F55" i="39"/>
  <c r="E55" i="39"/>
  <c r="D55" i="39"/>
  <c r="C55" i="39"/>
  <c r="M54" i="39"/>
  <c r="L54" i="39"/>
  <c r="K54" i="39"/>
  <c r="J54" i="39"/>
  <c r="I54" i="39"/>
  <c r="H54" i="39"/>
  <c r="G54" i="39"/>
  <c r="F54" i="39"/>
  <c r="E54" i="39"/>
  <c r="D54" i="39"/>
  <c r="C54" i="39"/>
  <c r="M53" i="39"/>
  <c r="L53" i="39"/>
  <c r="K53" i="39"/>
  <c r="J53" i="39"/>
  <c r="I53" i="39"/>
  <c r="H53" i="39"/>
  <c r="G53" i="39"/>
  <c r="F53" i="39"/>
  <c r="E53" i="39"/>
  <c r="D53" i="39"/>
  <c r="C53" i="39"/>
  <c r="F38" i="39"/>
  <c r="E38" i="39"/>
  <c r="D38" i="39"/>
  <c r="C38" i="39"/>
  <c r="F37" i="39"/>
  <c r="E37" i="39"/>
  <c r="D37" i="39"/>
  <c r="C37" i="39"/>
  <c r="F36" i="39"/>
  <c r="E36" i="39"/>
  <c r="D36" i="39"/>
  <c r="C36" i="39"/>
  <c r="F35" i="39"/>
  <c r="E35" i="39"/>
  <c r="D35" i="39"/>
  <c r="C35" i="39"/>
  <c r="F34" i="39"/>
  <c r="E34" i="39"/>
  <c r="D34" i="39"/>
  <c r="C34" i="39"/>
  <c r="F33" i="39"/>
  <c r="E33" i="39"/>
  <c r="D33" i="39"/>
  <c r="C33" i="39"/>
  <c r="F32" i="39"/>
  <c r="E32" i="39"/>
  <c r="D32" i="39"/>
  <c r="C32" i="39"/>
  <c r="F31" i="39"/>
  <c r="E31" i="39"/>
  <c r="D31" i="39"/>
  <c r="C31" i="39"/>
  <c r="F30" i="39"/>
  <c r="E30" i="39"/>
  <c r="D30" i="39"/>
  <c r="C30" i="39"/>
  <c r="F29" i="39"/>
  <c r="E29" i="39"/>
  <c r="D29" i="39"/>
  <c r="C29" i="39"/>
  <c r="F28" i="39"/>
  <c r="E28" i="39"/>
  <c r="D28" i="39"/>
  <c r="C28" i="39"/>
  <c r="F27" i="39"/>
  <c r="E27" i="39"/>
  <c r="D27" i="39"/>
  <c r="C27" i="39"/>
  <c r="F26" i="39"/>
  <c r="E26" i="39"/>
  <c r="D26" i="39"/>
  <c r="C26" i="39"/>
  <c r="F25" i="39"/>
  <c r="E25" i="39"/>
  <c r="D25" i="39"/>
  <c r="C25" i="39"/>
  <c r="F24" i="39"/>
  <c r="E24" i="39"/>
  <c r="D24" i="39"/>
  <c r="C24" i="39"/>
  <c r="M6" i="39"/>
  <c r="L6" i="39"/>
  <c r="K6" i="39"/>
  <c r="J6" i="39"/>
  <c r="I6" i="39"/>
  <c r="H6" i="39"/>
  <c r="G6" i="39"/>
  <c r="F6" i="39"/>
  <c r="E6" i="39"/>
  <c r="D6" i="39"/>
  <c r="C6" i="39"/>
  <c r="M5" i="39"/>
  <c r="L5" i="39"/>
  <c r="K5" i="39"/>
  <c r="J5" i="39"/>
  <c r="I5" i="39"/>
  <c r="H5" i="39"/>
  <c r="G5" i="39"/>
  <c r="F5" i="39"/>
  <c r="E5" i="39"/>
  <c r="D5" i="39"/>
  <c r="C5" i="39"/>
  <c r="M4" i="39"/>
  <c r="L4" i="39"/>
  <c r="K4" i="39"/>
  <c r="J4" i="39"/>
  <c r="I4" i="39"/>
  <c r="H4" i="39"/>
  <c r="G4" i="39"/>
  <c r="F4" i="39"/>
  <c r="E4" i="39"/>
  <c r="D4" i="39"/>
  <c r="C4" i="39"/>
  <c r="M3" i="39"/>
  <c r="L3" i="39"/>
  <c r="K3" i="39"/>
  <c r="J3" i="39"/>
  <c r="I3" i="39"/>
  <c r="H3" i="39"/>
  <c r="G3" i="39"/>
  <c r="F3" i="39"/>
  <c r="E3" i="39"/>
  <c r="D3" i="39"/>
  <c r="C3" i="39"/>
  <c r="J115" i="38"/>
  <c r="I115" i="38"/>
  <c r="H115" i="38"/>
  <c r="G115" i="38"/>
  <c r="F115" i="38"/>
  <c r="E115" i="38"/>
  <c r="D115" i="38"/>
  <c r="C115" i="38"/>
  <c r="J114" i="38"/>
  <c r="I114" i="38"/>
  <c r="H114" i="38"/>
  <c r="G114" i="38"/>
  <c r="F114" i="38"/>
  <c r="E114" i="38"/>
  <c r="D114" i="38"/>
  <c r="C114" i="38"/>
  <c r="J113" i="38"/>
  <c r="I113" i="38"/>
  <c r="H113" i="38"/>
  <c r="G113" i="38"/>
  <c r="F113" i="38"/>
  <c r="E113" i="38"/>
  <c r="D113" i="38"/>
  <c r="C113" i="38"/>
  <c r="M93" i="38"/>
  <c r="L93" i="38"/>
  <c r="K93" i="38"/>
  <c r="J93" i="38"/>
  <c r="I93" i="38"/>
  <c r="H93" i="38"/>
  <c r="G93" i="38"/>
  <c r="F93" i="38"/>
  <c r="E93" i="38"/>
  <c r="D93" i="38"/>
  <c r="C93" i="38"/>
  <c r="M92" i="38"/>
  <c r="L92" i="38"/>
  <c r="K92" i="38"/>
  <c r="J92" i="38"/>
  <c r="I92" i="38"/>
  <c r="H92" i="38"/>
  <c r="G92" i="38"/>
  <c r="F92" i="38"/>
  <c r="E92" i="38"/>
  <c r="D92" i="38"/>
  <c r="C92" i="38"/>
  <c r="M91" i="38"/>
  <c r="L91" i="38"/>
  <c r="K91" i="38"/>
  <c r="J91" i="38"/>
  <c r="I91" i="38"/>
  <c r="H91" i="38"/>
  <c r="G91" i="38"/>
  <c r="F91" i="38"/>
  <c r="E91" i="38"/>
  <c r="D91" i="38"/>
  <c r="C91" i="38"/>
  <c r="M90" i="38"/>
  <c r="L90" i="38"/>
  <c r="K90" i="38"/>
  <c r="J90" i="38"/>
  <c r="I90" i="38"/>
  <c r="H90" i="38"/>
  <c r="G90" i="38"/>
  <c r="F90" i="38"/>
  <c r="E90" i="38"/>
  <c r="D90" i="38"/>
  <c r="C90" i="38"/>
  <c r="M89" i="38"/>
  <c r="L89" i="38"/>
  <c r="K89" i="38"/>
  <c r="J89" i="38"/>
  <c r="I89" i="38"/>
  <c r="H89" i="38"/>
  <c r="G89" i="38"/>
  <c r="F89" i="38"/>
  <c r="E89" i="38"/>
  <c r="D89" i="38"/>
  <c r="C89" i="38"/>
  <c r="M88" i="38"/>
  <c r="L88" i="38"/>
  <c r="K88" i="38"/>
  <c r="J88" i="38"/>
  <c r="I88" i="38"/>
  <c r="H88" i="38"/>
  <c r="G88" i="38"/>
  <c r="F88" i="38"/>
  <c r="E88" i="38"/>
  <c r="D88" i="38"/>
  <c r="C88" i="38"/>
  <c r="M87" i="38"/>
  <c r="L87" i="38"/>
  <c r="K87" i="38"/>
  <c r="J87" i="38"/>
  <c r="I87" i="38"/>
  <c r="H87" i="38"/>
  <c r="G87" i="38"/>
  <c r="F87" i="38"/>
  <c r="E87" i="38"/>
  <c r="D87" i="38"/>
  <c r="C87" i="38"/>
  <c r="M86" i="38"/>
  <c r="L86" i="38"/>
  <c r="K86" i="38"/>
  <c r="J86" i="38"/>
  <c r="I86" i="38"/>
  <c r="H86" i="38"/>
  <c r="G86" i="38"/>
  <c r="F86" i="38"/>
  <c r="E86" i="38"/>
  <c r="D86" i="38"/>
  <c r="C86" i="38"/>
  <c r="M85" i="38"/>
  <c r="L85" i="38"/>
  <c r="K85" i="38"/>
  <c r="J85" i="38"/>
  <c r="I85" i="38"/>
  <c r="H85" i="38"/>
  <c r="G85" i="38"/>
  <c r="F85" i="38"/>
  <c r="E85" i="38"/>
  <c r="D85" i="38"/>
  <c r="C85" i="38"/>
  <c r="M84" i="38"/>
  <c r="L84" i="38"/>
  <c r="K84" i="38"/>
  <c r="J84" i="38"/>
  <c r="I84" i="38"/>
  <c r="H84" i="38"/>
  <c r="G84" i="38"/>
  <c r="F84" i="38"/>
  <c r="E84" i="38"/>
  <c r="D84" i="38"/>
  <c r="C84" i="38"/>
  <c r="M83" i="38"/>
  <c r="L83" i="38"/>
  <c r="K83" i="38"/>
  <c r="J83" i="38"/>
  <c r="I83" i="38"/>
  <c r="H83" i="38"/>
  <c r="G83" i="38"/>
  <c r="F83" i="38"/>
  <c r="E83" i="38"/>
  <c r="D83" i="38"/>
  <c r="C83" i="38"/>
  <c r="M82" i="38"/>
  <c r="L82" i="38"/>
  <c r="K82" i="38"/>
  <c r="J82" i="38"/>
  <c r="I82" i="38"/>
  <c r="H82" i="38"/>
  <c r="G82" i="38"/>
  <c r="F82" i="38"/>
  <c r="E82" i="38"/>
  <c r="D82" i="38"/>
  <c r="C82" i="38"/>
  <c r="M81" i="38"/>
  <c r="L81" i="38"/>
  <c r="K81" i="38"/>
  <c r="J81" i="38"/>
  <c r="I81" i="38"/>
  <c r="H81" i="38"/>
  <c r="G81" i="38"/>
  <c r="F81" i="38"/>
  <c r="E81" i="38"/>
  <c r="D81" i="38"/>
  <c r="C81" i="38"/>
  <c r="M80" i="38"/>
  <c r="L80" i="38"/>
  <c r="K80" i="38"/>
  <c r="J80" i="38"/>
  <c r="I80" i="38"/>
  <c r="H80" i="38"/>
  <c r="G80" i="38"/>
  <c r="F80" i="38"/>
  <c r="E80" i="38"/>
  <c r="D80" i="38"/>
  <c r="C80" i="38"/>
  <c r="M79" i="38"/>
  <c r="L79" i="38"/>
  <c r="K79" i="38"/>
  <c r="J79" i="38"/>
  <c r="I79" i="38"/>
  <c r="H79" i="38"/>
  <c r="G79" i="38"/>
  <c r="F79" i="38"/>
  <c r="E79" i="38"/>
  <c r="D79" i="38"/>
  <c r="C79" i="38"/>
  <c r="M78" i="38"/>
  <c r="L78" i="38"/>
  <c r="K78" i="38"/>
  <c r="J78" i="38"/>
  <c r="I78" i="38"/>
  <c r="H78" i="38"/>
  <c r="G78" i="38"/>
  <c r="F78" i="38"/>
  <c r="E78" i="38"/>
  <c r="D78" i="38"/>
  <c r="C78" i="38"/>
  <c r="M77" i="38"/>
  <c r="L77" i="38"/>
  <c r="K77" i="38"/>
  <c r="J77" i="38"/>
  <c r="I77" i="38"/>
  <c r="H77" i="38"/>
  <c r="G77" i="38"/>
  <c r="F77" i="38"/>
  <c r="E77" i="38"/>
  <c r="D77" i="38"/>
  <c r="C77" i="38"/>
  <c r="M76" i="38"/>
  <c r="L76" i="38"/>
  <c r="K76" i="38"/>
  <c r="J76" i="38"/>
  <c r="I76" i="38"/>
  <c r="H76" i="38"/>
  <c r="G76" i="38"/>
  <c r="F76" i="38"/>
  <c r="E76" i="38"/>
  <c r="D76" i="38"/>
  <c r="C76" i="38"/>
  <c r="M75" i="38"/>
  <c r="L75" i="38"/>
  <c r="K75" i="38"/>
  <c r="J75" i="38"/>
  <c r="I75" i="38"/>
  <c r="H75" i="38"/>
  <c r="G75" i="38"/>
  <c r="F75" i="38"/>
  <c r="E75" i="38"/>
  <c r="D75" i="38"/>
  <c r="C75" i="38"/>
  <c r="M74" i="38"/>
  <c r="L74" i="38"/>
  <c r="K74" i="38"/>
  <c r="J74" i="38"/>
  <c r="I74" i="38"/>
  <c r="H74" i="38"/>
  <c r="G74" i="38"/>
  <c r="F74" i="38"/>
  <c r="E74" i="38"/>
  <c r="D74" i="38"/>
  <c r="C74" i="38"/>
  <c r="M73" i="38"/>
  <c r="L73" i="38"/>
  <c r="K73" i="38"/>
  <c r="J73" i="38"/>
  <c r="I73" i="38"/>
  <c r="H73" i="38"/>
  <c r="G73" i="38"/>
  <c r="F73" i="38"/>
  <c r="E73" i="38"/>
  <c r="D73" i="38"/>
  <c r="C73" i="38"/>
  <c r="M72" i="38"/>
  <c r="L72" i="38"/>
  <c r="K72" i="38"/>
  <c r="J72" i="38"/>
  <c r="I72" i="38"/>
  <c r="H72" i="38"/>
  <c r="G72" i="38"/>
  <c r="F72" i="38"/>
  <c r="E72" i="38"/>
  <c r="D72" i="38"/>
  <c r="C72" i="38"/>
  <c r="M71" i="38"/>
  <c r="L71" i="38"/>
  <c r="K71" i="38"/>
  <c r="J71" i="38"/>
  <c r="I71" i="38"/>
  <c r="H71" i="38"/>
  <c r="G71" i="38"/>
  <c r="F71" i="38"/>
  <c r="E71" i="38"/>
  <c r="D71" i="38"/>
  <c r="C71" i="38"/>
  <c r="M70" i="38"/>
  <c r="L70" i="38"/>
  <c r="K70" i="38"/>
  <c r="J70" i="38"/>
  <c r="I70" i="38"/>
  <c r="H70" i="38"/>
  <c r="G70" i="38"/>
  <c r="F70" i="38"/>
  <c r="E70" i="38"/>
  <c r="D70" i="38"/>
  <c r="C70" i="38"/>
  <c r="M69" i="38"/>
  <c r="L69" i="38"/>
  <c r="K69" i="38"/>
  <c r="J69" i="38"/>
  <c r="I69" i="38"/>
  <c r="H69" i="38"/>
  <c r="G69" i="38"/>
  <c r="F69" i="38"/>
  <c r="E69" i="38"/>
  <c r="D69" i="38"/>
  <c r="C69" i="38"/>
  <c r="M68" i="38"/>
  <c r="L68" i="38"/>
  <c r="K68" i="38"/>
  <c r="J68" i="38"/>
  <c r="I68" i="38"/>
  <c r="H68" i="38"/>
  <c r="G68" i="38"/>
  <c r="F68" i="38"/>
  <c r="E68" i="38"/>
  <c r="D68" i="38"/>
  <c r="C68" i="38"/>
  <c r="M67" i="38"/>
  <c r="L67" i="38"/>
  <c r="K67" i="38"/>
  <c r="J67" i="38"/>
  <c r="I67" i="38"/>
  <c r="H67" i="38"/>
  <c r="G67" i="38"/>
  <c r="F67" i="38"/>
  <c r="E67" i="38"/>
  <c r="D67" i="38"/>
  <c r="C67" i="38"/>
  <c r="M66" i="38"/>
  <c r="L66" i="38"/>
  <c r="K66" i="38"/>
  <c r="J66" i="38"/>
  <c r="I66" i="38"/>
  <c r="H66" i="38"/>
  <c r="G66" i="38"/>
  <c r="F66" i="38"/>
  <c r="E66" i="38"/>
  <c r="D66" i="38"/>
  <c r="C66" i="38"/>
  <c r="M65" i="38"/>
  <c r="L65" i="38"/>
  <c r="K65" i="38"/>
  <c r="J65" i="38"/>
  <c r="I65" i="38"/>
  <c r="H65" i="38"/>
  <c r="G65" i="38"/>
  <c r="F65" i="38"/>
  <c r="E65" i="38"/>
  <c r="D65" i="38"/>
  <c r="C65" i="38"/>
  <c r="M64" i="38"/>
  <c r="L64" i="38"/>
  <c r="K64" i="38"/>
  <c r="J64" i="38"/>
  <c r="I64" i="38"/>
  <c r="H64" i="38"/>
  <c r="G64" i="38"/>
  <c r="F64" i="38"/>
  <c r="E64" i="38"/>
  <c r="D64" i="38"/>
  <c r="C64" i="38"/>
  <c r="M63" i="38"/>
  <c r="L63" i="38"/>
  <c r="K63" i="38"/>
  <c r="J63" i="38"/>
  <c r="I63" i="38"/>
  <c r="H63" i="38"/>
  <c r="G63" i="38"/>
  <c r="F63" i="38"/>
  <c r="E63" i="38"/>
  <c r="D63" i="38"/>
  <c r="C63" i="38"/>
  <c r="M62" i="38"/>
  <c r="L62" i="38"/>
  <c r="K62" i="38"/>
  <c r="J62" i="38"/>
  <c r="I62" i="38"/>
  <c r="H62" i="38"/>
  <c r="G62" i="38"/>
  <c r="F62" i="38"/>
  <c r="E62" i="38"/>
  <c r="D62" i="38"/>
  <c r="C62" i="38"/>
  <c r="M61" i="38"/>
  <c r="L61" i="38"/>
  <c r="K61" i="38"/>
  <c r="J61" i="38"/>
  <c r="I61" i="38"/>
  <c r="H61" i="38"/>
  <c r="G61" i="38"/>
  <c r="F61" i="38"/>
  <c r="E61" i="38"/>
  <c r="D61" i="38"/>
  <c r="C61" i="38"/>
  <c r="M60" i="38"/>
  <c r="L60" i="38"/>
  <c r="K60" i="38"/>
  <c r="J60" i="38"/>
  <c r="I60" i="38"/>
  <c r="H60" i="38"/>
  <c r="G60" i="38"/>
  <c r="F60" i="38"/>
  <c r="E60" i="38"/>
  <c r="D60" i="38"/>
  <c r="C60" i="38"/>
  <c r="M59" i="38"/>
  <c r="L59" i="38"/>
  <c r="K59" i="38"/>
  <c r="J59" i="38"/>
  <c r="I59" i="38"/>
  <c r="H59" i="38"/>
  <c r="G59" i="38"/>
  <c r="F59" i="38"/>
  <c r="E59" i="38"/>
  <c r="D59" i="38"/>
  <c r="C59" i="38"/>
  <c r="M58" i="38"/>
  <c r="L58" i="38"/>
  <c r="K58" i="38"/>
  <c r="J58" i="38"/>
  <c r="I58" i="38"/>
  <c r="H58" i="38"/>
  <c r="G58" i="38"/>
  <c r="F58" i="38"/>
  <c r="E58" i="38"/>
  <c r="D58" i="38"/>
  <c r="C58" i="38"/>
  <c r="M57" i="38"/>
  <c r="L57" i="38"/>
  <c r="K57" i="38"/>
  <c r="J57" i="38"/>
  <c r="I57" i="38"/>
  <c r="H57" i="38"/>
  <c r="G57" i="38"/>
  <c r="F57" i="38"/>
  <c r="E57" i="38"/>
  <c r="D57" i="38"/>
  <c r="C57" i="38"/>
  <c r="M56" i="38"/>
  <c r="L56" i="38"/>
  <c r="K56" i="38"/>
  <c r="J56" i="38"/>
  <c r="I56" i="38"/>
  <c r="H56" i="38"/>
  <c r="G56" i="38"/>
  <c r="F56" i="38"/>
  <c r="E56" i="38"/>
  <c r="D56" i="38"/>
  <c r="C56" i="38"/>
  <c r="M55" i="38"/>
  <c r="L55" i="38"/>
  <c r="K55" i="38"/>
  <c r="J55" i="38"/>
  <c r="I55" i="38"/>
  <c r="H55" i="38"/>
  <c r="G55" i="38"/>
  <c r="F55" i="38"/>
  <c r="E55" i="38"/>
  <c r="D55" i="38"/>
  <c r="C55" i="38"/>
  <c r="M54" i="38"/>
  <c r="L54" i="38"/>
  <c r="K54" i="38"/>
  <c r="J54" i="38"/>
  <c r="I54" i="38"/>
  <c r="H54" i="38"/>
  <c r="G54" i="38"/>
  <c r="F54" i="38"/>
  <c r="E54" i="38"/>
  <c r="D54" i="38"/>
  <c r="C54" i="38"/>
  <c r="M53" i="38"/>
  <c r="L53" i="38"/>
  <c r="K53" i="38"/>
  <c r="J53" i="38"/>
  <c r="I53" i="38"/>
  <c r="H53" i="38"/>
  <c r="G53" i="38"/>
  <c r="F53" i="38"/>
  <c r="E53" i="38"/>
  <c r="D53" i="38"/>
  <c r="C53" i="38"/>
  <c r="F38" i="38"/>
  <c r="E38" i="38"/>
  <c r="D38" i="38"/>
  <c r="C38" i="38"/>
  <c r="F37" i="38"/>
  <c r="E37" i="38"/>
  <c r="D37" i="38"/>
  <c r="C37" i="38"/>
  <c r="F36" i="38"/>
  <c r="E36" i="38"/>
  <c r="D36" i="38"/>
  <c r="C36" i="38"/>
  <c r="F35" i="38"/>
  <c r="E35" i="38"/>
  <c r="D35" i="38"/>
  <c r="C35" i="38"/>
  <c r="F34" i="38"/>
  <c r="E34" i="38"/>
  <c r="D34" i="38"/>
  <c r="C34" i="38"/>
  <c r="F33" i="38"/>
  <c r="E33" i="38"/>
  <c r="D33" i="38"/>
  <c r="C33" i="38"/>
  <c r="F32" i="38"/>
  <c r="E32" i="38"/>
  <c r="D32" i="38"/>
  <c r="C32" i="38"/>
  <c r="F31" i="38"/>
  <c r="E31" i="38"/>
  <c r="D31" i="38"/>
  <c r="C31" i="38"/>
  <c r="F30" i="38"/>
  <c r="E30" i="38"/>
  <c r="D30" i="38"/>
  <c r="C30" i="38"/>
  <c r="F29" i="38"/>
  <c r="E29" i="38"/>
  <c r="D29" i="38"/>
  <c r="C29" i="38"/>
  <c r="F28" i="38"/>
  <c r="E28" i="38"/>
  <c r="D28" i="38"/>
  <c r="C28" i="38"/>
  <c r="F27" i="38"/>
  <c r="E27" i="38"/>
  <c r="D27" i="38"/>
  <c r="C27" i="38"/>
  <c r="F26" i="38"/>
  <c r="E26" i="38"/>
  <c r="D26" i="38"/>
  <c r="C26" i="38"/>
  <c r="F25" i="38"/>
  <c r="E25" i="38"/>
  <c r="D25" i="38"/>
  <c r="C25" i="38"/>
  <c r="F24" i="38"/>
  <c r="E24" i="38"/>
  <c r="D24" i="38"/>
  <c r="C24" i="38"/>
  <c r="M6" i="38"/>
  <c r="L6" i="38"/>
  <c r="K6" i="38"/>
  <c r="J6" i="38"/>
  <c r="I6" i="38"/>
  <c r="H6" i="38"/>
  <c r="G6" i="38"/>
  <c r="F6" i="38"/>
  <c r="E6" i="38"/>
  <c r="D6" i="38"/>
  <c r="C6" i="38"/>
  <c r="M5" i="38"/>
  <c r="L5" i="38"/>
  <c r="K5" i="38"/>
  <c r="J5" i="38"/>
  <c r="I5" i="38"/>
  <c r="H5" i="38"/>
  <c r="G5" i="38"/>
  <c r="F5" i="38"/>
  <c r="E5" i="38"/>
  <c r="D5" i="38"/>
  <c r="C5" i="38"/>
  <c r="M4" i="38"/>
  <c r="L4" i="38"/>
  <c r="K4" i="38"/>
  <c r="J4" i="38"/>
  <c r="I4" i="38"/>
  <c r="H4" i="38"/>
  <c r="G4" i="38"/>
  <c r="F4" i="38"/>
  <c r="E4" i="38"/>
  <c r="D4" i="38"/>
  <c r="C4" i="38"/>
  <c r="M3" i="38"/>
  <c r="L3" i="38"/>
  <c r="K3" i="38"/>
  <c r="J3" i="38"/>
  <c r="I3" i="38"/>
  <c r="H3" i="38"/>
  <c r="G3" i="38"/>
  <c r="F3" i="38"/>
  <c r="E3" i="38"/>
  <c r="D3" i="38"/>
  <c r="C3" i="38"/>
  <c r="J115" i="37"/>
  <c r="I115" i="37"/>
  <c r="H115" i="37"/>
  <c r="G115" i="37"/>
  <c r="F115" i="37"/>
  <c r="E115" i="37"/>
  <c r="D115" i="37"/>
  <c r="C115" i="37"/>
  <c r="J114" i="37"/>
  <c r="I114" i="37"/>
  <c r="H114" i="37"/>
  <c r="G114" i="37"/>
  <c r="F114" i="37"/>
  <c r="E114" i="37"/>
  <c r="D114" i="37"/>
  <c r="C114" i="37"/>
  <c r="J113" i="37"/>
  <c r="I113" i="37"/>
  <c r="H113" i="37"/>
  <c r="G113" i="37"/>
  <c r="F113" i="37"/>
  <c r="E113" i="37"/>
  <c r="D113" i="37"/>
  <c r="C113" i="37"/>
  <c r="M93" i="37"/>
  <c r="L93" i="37"/>
  <c r="K93" i="37"/>
  <c r="J93" i="37"/>
  <c r="I93" i="37"/>
  <c r="H93" i="37"/>
  <c r="G93" i="37"/>
  <c r="F93" i="37"/>
  <c r="E93" i="37"/>
  <c r="D93" i="37"/>
  <c r="C93" i="37"/>
  <c r="M92" i="37"/>
  <c r="L92" i="37"/>
  <c r="K92" i="37"/>
  <c r="J92" i="37"/>
  <c r="I92" i="37"/>
  <c r="H92" i="37"/>
  <c r="G92" i="37"/>
  <c r="F92" i="37"/>
  <c r="E92" i="37"/>
  <c r="D92" i="37"/>
  <c r="C92" i="37"/>
  <c r="M91" i="37"/>
  <c r="L91" i="37"/>
  <c r="K91" i="37"/>
  <c r="J91" i="37"/>
  <c r="I91" i="37"/>
  <c r="H91" i="37"/>
  <c r="G91" i="37"/>
  <c r="F91" i="37"/>
  <c r="E91" i="37"/>
  <c r="D91" i="37"/>
  <c r="C91" i="37"/>
  <c r="M90" i="37"/>
  <c r="L90" i="37"/>
  <c r="K90" i="37"/>
  <c r="J90" i="37"/>
  <c r="I90" i="37"/>
  <c r="H90" i="37"/>
  <c r="G90" i="37"/>
  <c r="F90" i="37"/>
  <c r="E90" i="37"/>
  <c r="D90" i="37"/>
  <c r="C90" i="37"/>
  <c r="M89" i="37"/>
  <c r="L89" i="37"/>
  <c r="K89" i="37"/>
  <c r="J89" i="37"/>
  <c r="I89" i="37"/>
  <c r="H89" i="37"/>
  <c r="G89" i="37"/>
  <c r="F89" i="37"/>
  <c r="E89" i="37"/>
  <c r="D89" i="37"/>
  <c r="C89" i="37"/>
  <c r="M88" i="37"/>
  <c r="L88" i="37"/>
  <c r="K88" i="37"/>
  <c r="J88" i="37"/>
  <c r="I88" i="37"/>
  <c r="H88" i="37"/>
  <c r="G88" i="37"/>
  <c r="F88" i="37"/>
  <c r="E88" i="37"/>
  <c r="D88" i="37"/>
  <c r="C88" i="37"/>
  <c r="M87" i="37"/>
  <c r="L87" i="37"/>
  <c r="K87" i="37"/>
  <c r="J87" i="37"/>
  <c r="I87" i="37"/>
  <c r="H87" i="37"/>
  <c r="G87" i="37"/>
  <c r="F87" i="37"/>
  <c r="E87" i="37"/>
  <c r="D87" i="37"/>
  <c r="C87" i="37"/>
  <c r="M86" i="37"/>
  <c r="L86" i="37"/>
  <c r="K86" i="37"/>
  <c r="J86" i="37"/>
  <c r="I86" i="37"/>
  <c r="H86" i="37"/>
  <c r="G86" i="37"/>
  <c r="F86" i="37"/>
  <c r="E86" i="37"/>
  <c r="D86" i="37"/>
  <c r="C86" i="37"/>
  <c r="M85" i="37"/>
  <c r="L85" i="37"/>
  <c r="K85" i="37"/>
  <c r="J85" i="37"/>
  <c r="I85" i="37"/>
  <c r="H85" i="37"/>
  <c r="G85" i="37"/>
  <c r="F85" i="37"/>
  <c r="E85" i="37"/>
  <c r="D85" i="37"/>
  <c r="C85" i="37"/>
  <c r="M84" i="37"/>
  <c r="L84" i="37"/>
  <c r="K84" i="37"/>
  <c r="J84" i="37"/>
  <c r="I84" i="37"/>
  <c r="H84" i="37"/>
  <c r="G84" i="37"/>
  <c r="F84" i="37"/>
  <c r="E84" i="37"/>
  <c r="D84" i="37"/>
  <c r="C84" i="37"/>
  <c r="M83" i="37"/>
  <c r="L83" i="37"/>
  <c r="K83" i="37"/>
  <c r="J83" i="37"/>
  <c r="I83" i="37"/>
  <c r="H83" i="37"/>
  <c r="G83" i="37"/>
  <c r="F83" i="37"/>
  <c r="E83" i="37"/>
  <c r="D83" i="37"/>
  <c r="C83" i="37"/>
  <c r="M82" i="37"/>
  <c r="L82" i="37"/>
  <c r="K82" i="37"/>
  <c r="J82" i="37"/>
  <c r="I82" i="37"/>
  <c r="H82" i="37"/>
  <c r="G82" i="37"/>
  <c r="F82" i="37"/>
  <c r="E82" i="37"/>
  <c r="D82" i="37"/>
  <c r="C82" i="37"/>
  <c r="M81" i="37"/>
  <c r="L81" i="37"/>
  <c r="K81" i="37"/>
  <c r="J81" i="37"/>
  <c r="I81" i="37"/>
  <c r="H81" i="37"/>
  <c r="G81" i="37"/>
  <c r="F81" i="37"/>
  <c r="E81" i="37"/>
  <c r="D81" i="37"/>
  <c r="C81" i="37"/>
  <c r="M80" i="37"/>
  <c r="L80" i="37"/>
  <c r="K80" i="37"/>
  <c r="J80" i="37"/>
  <c r="I80" i="37"/>
  <c r="H80" i="37"/>
  <c r="G80" i="37"/>
  <c r="F80" i="37"/>
  <c r="E80" i="37"/>
  <c r="D80" i="37"/>
  <c r="C80" i="37"/>
  <c r="M79" i="37"/>
  <c r="L79" i="37"/>
  <c r="K79" i="37"/>
  <c r="J79" i="37"/>
  <c r="I79" i="37"/>
  <c r="H79" i="37"/>
  <c r="G79" i="37"/>
  <c r="F79" i="37"/>
  <c r="E79" i="37"/>
  <c r="D79" i="37"/>
  <c r="C79" i="37"/>
  <c r="M78" i="37"/>
  <c r="L78" i="37"/>
  <c r="K78" i="37"/>
  <c r="J78" i="37"/>
  <c r="I78" i="37"/>
  <c r="H78" i="37"/>
  <c r="G78" i="37"/>
  <c r="F78" i="37"/>
  <c r="E78" i="37"/>
  <c r="D78" i="37"/>
  <c r="C78" i="37"/>
  <c r="M77" i="37"/>
  <c r="L77" i="37"/>
  <c r="K77" i="37"/>
  <c r="J77" i="37"/>
  <c r="I77" i="37"/>
  <c r="H77" i="37"/>
  <c r="G77" i="37"/>
  <c r="F77" i="37"/>
  <c r="E77" i="37"/>
  <c r="D77" i="37"/>
  <c r="C77" i="37"/>
  <c r="M76" i="37"/>
  <c r="L76" i="37"/>
  <c r="K76" i="37"/>
  <c r="J76" i="37"/>
  <c r="I76" i="37"/>
  <c r="H76" i="37"/>
  <c r="G76" i="37"/>
  <c r="F76" i="37"/>
  <c r="E76" i="37"/>
  <c r="D76" i="37"/>
  <c r="C76" i="37"/>
  <c r="M75" i="37"/>
  <c r="L75" i="37"/>
  <c r="K75" i="37"/>
  <c r="J75" i="37"/>
  <c r="I75" i="37"/>
  <c r="H75" i="37"/>
  <c r="G75" i="37"/>
  <c r="F75" i="37"/>
  <c r="E75" i="37"/>
  <c r="D75" i="37"/>
  <c r="C75" i="37"/>
  <c r="M74" i="37"/>
  <c r="L74" i="37"/>
  <c r="K74" i="37"/>
  <c r="J74" i="37"/>
  <c r="I74" i="37"/>
  <c r="H74" i="37"/>
  <c r="G74" i="37"/>
  <c r="F74" i="37"/>
  <c r="E74" i="37"/>
  <c r="D74" i="37"/>
  <c r="C74" i="37"/>
  <c r="M73" i="37"/>
  <c r="L73" i="37"/>
  <c r="K73" i="37"/>
  <c r="J73" i="37"/>
  <c r="I73" i="37"/>
  <c r="H73" i="37"/>
  <c r="G73" i="37"/>
  <c r="F73" i="37"/>
  <c r="E73" i="37"/>
  <c r="D73" i="37"/>
  <c r="C73" i="37"/>
  <c r="M72" i="37"/>
  <c r="L72" i="37"/>
  <c r="K72" i="37"/>
  <c r="J72" i="37"/>
  <c r="I72" i="37"/>
  <c r="H72" i="37"/>
  <c r="G72" i="37"/>
  <c r="F72" i="37"/>
  <c r="E72" i="37"/>
  <c r="D72" i="37"/>
  <c r="C72" i="37"/>
  <c r="M71" i="37"/>
  <c r="L71" i="37"/>
  <c r="K71" i="37"/>
  <c r="J71" i="37"/>
  <c r="I71" i="37"/>
  <c r="H71" i="37"/>
  <c r="G71" i="37"/>
  <c r="F71" i="37"/>
  <c r="E71" i="37"/>
  <c r="D71" i="37"/>
  <c r="C71" i="37"/>
  <c r="M70" i="37"/>
  <c r="L70" i="37"/>
  <c r="K70" i="37"/>
  <c r="J70" i="37"/>
  <c r="I70" i="37"/>
  <c r="H70" i="37"/>
  <c r="G70" i="37"/>
  <c r="F70" i="37"/>
  <c r="E70" i="37"/>
  <c r="D70" i="37"/>
  <c r="C70" i="37"/>
  <c r="M69" i="37"/>
  <c r="L69" i="37"/>
  <c r="K69" i="37"/>
  <c r="J69" i="37"/>
  <c r="I69" i="37"/>
  <c r="H69" i="37"/>
  <c r="G69" i="37"/>
  <c r="F69" i="37"/>
  <c r="E69" i="37"/>
  <c r="D69" i="37"/>
  <c r="C69" i="37"/>
  <c r="M68" i="37"/>
  <c r="L68" i="37"/>
  <c r="K68" i="37"/>
  <c r="J68" i="37"/>
  <c r="I68" i="37"/>
  <c r="H68" i="37"/>
  <c r="G68" i="37"/>
  <c r="F68" i="37"/>
  <c r="E68" i="37"/>
  <c r="D68" i="37"/>
  <c r="C68" i="37"/>
  <c r="M67" i="37"/>
  <c r="L67" i="37"/>
  <c r="K67" i="37"/>
  <c r="J67" i="37"/>
  <c r="I67" i="37"/>
  <c r="H67" i="37"/>
  <c r="G67" i="37"/>
  <c r="F67" i="37"/>
  <c r="E67" i="37"/>
  <c r="D67" i="37"/>
  <c r="C67" i="37"/>
  <c r="M66" i="37"/>
  <c r="L66" i="37"/>
  <c r="K66" i="37"/>
  <c r="J66" i="37"/>
  <c r="I66" i="37"/>
  <c r="H66" i="37"/>
  <c r="G66" i="37"/>
  <c r="F66" i="37"/>
  <c r="E66" i="37"/>
  <c r="D66" i="37"/>
  <c r="C66" i="37"/>
  <c r="M65" i="37"/>
  <c r="L65" i="37"/>
  <c r="K65" i="37"/>
  <c r="J65" i="37"/>
  <c r="I65" i="37"/>
  <c r="H65" i="37"/>
  <c r="G65" i="37"/>
  <c r="F65" i="37"/>
  <c r="E65" i="37"/>
  <c r="D65" i="37"/>
  <c r="C65" i="37"/>
  <c r="M64" i="37"/>
  <c r="L64" i="37"/>
  <c r="K64" i="37"/>
  <c r="J64" i="37"/>
  <c r="I64" i="37"/>
  <c r="H64" i="37"/>
  <c r="G64" i="37"/>
  <c r="F64" i="37"/>
  <c r="E64" i="37"/>
  <c r="D64" i="37"/>
  <c r="C64" i="37"/>
  <c r="M63" i="37"/>
  <c r="L63" i="37"/>
  <c r="K63" i="37"/>
  <c r="J63" i="37"/>
  <c r="I63" i="37"/>
  <c r="H63" i="37"/>
  <c r="G63" i="37"/>
  <c r="F63" i="37"/>
  <c r="E63" i="37"/>
  <c r="D63" i="37"/>
  <c r="C63" i="37"/>
  <c r="M62" i="37"/>
  <c r="L62" i="37"/>
  <c r="K62" i="37"/>
  <c r="J62" i="37"/>
  <c r="I62" i="37"/>
  <c r="H62" i="37"/>
  <c r="G62" i="37"/>
  <c r="F62" i="37"/>
  <c r="E62" i="37"/>
  <c r="D62" i="37"/>
  <c r="C62" i="37"/>
  <c r="M61" i="37"/>
  <c r="L61" i="37"/>
  <c r="K61" i="37"/>
  <c r="J61" i="37"/>
  <c r="I61" i="37"/>
  <c r="H61" i="37"/>
  <c r="G61" i="37"/>
  <c r="F61" i="37"/>
  <c r="E61" i="37"/>
  <c r="D61" i="37"/>
  <c r="C61" i="37"/>
  <c r="M60" i="37"/>
  <c r="L60" i="37"/>
  <c r="K60" i="37"/>
  <c r="J60" i="37"/>
  <c r="I60" i="37"/>
  <c r="H60" i="37"/>
  <c r="G60" i="37"/>
  <c r="F60" i="37"/>
  <c r="E60" i="37"/>
  <c r="D60" i="37"/>
  <c r="C60" i="37"/>
  <c r="M59" i="37"/>
  <c r="L59" i="37"/>
  <c r="K59" i="37"/>
  <c r="J59" i="37"/>
  <c r="I59" i="37"/>
  <c r="H59" i="37"/>
  <c r="G59" i="37"/>
  <c r="F59" i="37"/>
  <c r="E59" i="37"/>
  <c r="D59" i="37"/>
  <c r="C59" i="37"/>
  <c r="M58" i="37"/>
  <c r="L58" i="37"/>
  <c r="K58" i="37"/>
  <c r="J58" i="37"/>
  <c r="I58" i="37"/>
  <c r="H58" i="37"/>
  <c r="G58" i="37"/>
  <c r="F58" i="37"/>
  <c r="E58" i="37"/>
  <c r="D58" i="37"/>
  <c r="C58" i="37"/>
  <c r="M57" i="37"/>
  <c r="L57" i="37"/>
  <c r="K57" i="37"/>
  <c r="J57" i="37"/>
  <c r="I57" i="37"/>
  <c r="H57" i="37"/>
  <c r="G57" i="37"/>
  <c r="F57" i="37"/>
  <c r="E57" i="37"/>
  <c r="D57" i="37"/>
  <c r="C57" i="37"/>
  <c r="M56" i="37"/>
  <c r="L56" i="37"/>
  <c r="K56" i="37"/>
  <c r="J56" i="37"/>
  <c r="I56" i="37"/>
  <c r="H56" i="37"/>
  <c r="G56" i="37"/>
  <c r="F56" i="37"/>
  <c r="E56" i="37"/>
  <c r="D56" i="37"/>
  <c r="C56" i="37"/>
  <c r="M55" i="37"/>
  <c r="L55" i="37"/>
  <c r="K55" i="37"/>
  <c r="J55" i="37"/>
  <c r="I55" i="37"/>
  <c r="H55" i="37"/>
  <c r="G55" i="37"/>
  <c r="F55" i="37"/>
  <c r="E55" i="37"/>
  <c r="D55" i="37"/>
  <c r="C55" i="37"/>
  <c r="M54" i="37"/>
  <c r="L54" i="37"/>
  <c r="K54" i="37"/>
  <c r="J54" i="37"/>
  <c r="I54" i="37"/>
  <c r="H54" i="37"/>
  <c r="G54" i="37"/>
  <c r="F54" i="37"/>
  <c r="E54" i="37"/>
  <c r="D54" i="37"/>
  <c r="C54" i="37"/>
  <c r="M53" i="37"/>
  <c r="L53" i="37"/>
  <c r="K53" i="37"/>
  <c r="J53" i="37"/>
  <c r="I53" i="37"/>
  <c r="H53" i="37"/>
  <c r="G53" i="37"/>
  <c r="F53" i="37"/>
  <c r="E53" i="37"/>
  <c r="D53" i="37"/>
  <c r="C53" i="37"/>
  <c r="F38" i="37"/>
  <c r="E38" i="37"/>
  <c r="D38" i="37"/>
  <c r="C38" i="37"/>
  <c r="F37" i="37"/>
  <c r="E37" i="37"/>
  <c r="D37" i="37"/>
  <c r="C37" i="37"/>
  <c r="F36" i="37"/>
  <c r="E36" i="37"/>
  <c r="D36" i="37"/>
  <c r="C36" i="37"/>
  <c r="F35" i="37"/>
  <c r="E35" i="37"/>
  <c r="D35" i="37"/>
  <c r="C35" i="37"/>
  <c r="F34" i="37"/>
  <c r="E34" i="37"/>
  <c r="D34" i="37"/>
  <c r="C34" i="37"/>
  <c r="F33" i="37"/>
  <c r="E33" i="37"/>
  <c r="D33" i="37"/>
  <c r="C33" i="37"/>
  <c r="F32" i="37"/>
  <c r="E32" i="37"/>
  <c r="D32" i="37"/>
  <c r="C32" i="37"/>
  <c r="F31" i="37"/>
  <c r="E31" i="37"/>
  <c r="D31" i="37"/>
  <c r="C31" i="37"/>
  <c r="F30" i="37"/>
  <c r="E30" i="37"/>
  <c r="D30" i="37"/>
  <c r="C30" i="37"/>
  <c r="F29" i="37"/>
  <c r="E29" i="37"/>
  <c r="D29" i="37"/>
  <c r="C29" i="37"/>
  <c r="F28" i="37"/>
  <c r="E28" i="37"/>
  <c r="D28" i="37"/>
  <c r="C28" i="37"/>
  <c r="F27" i="37"/>
  <c r="E27" i="37"/>
  <c r="D27" i="37"/>
  <c r="C27" i="37"/>
  <c r="F26" i="37"/>
  <c r="E26" i="37"/>
  <c r="D26" i="37"/>
  <c r="C26" i="37"/>
  <c r="F25" i="37"/>
  <c r="E25" i="37"/>
  <c r="D25" i="37"/>
  <c r="C25" i="37"/>
  <c r="F24" i="37"/>
  <c r="E24" i="37"/>
  <c r="D24" i="37"/>
  <c r="C24" i="37"/>
  <c r="M6" i="37"/>
  <c r="L6" i="37"/>
  <c r="K6" i="37"/>
  <c r="J6" i="37"/>
  <c r="I6" i="37"/>
  <c r="H6" i="37"/>
  <c r="G6" i="37"/>
  <c r="F6" i="37"/>
  <c r="E6" i="37"/>
  <c r="D6" i="37"/>
  <c r="C6" i="37"/>
  <c r="M5" i="37"/>
  <c r="L5" i="37"/>
  <c r="K5" i="37"/>
  <c r="J5" i="37"/>
  <c r="I5" i="37"/>
  <c r="H5" i="37"/>
  <c r="G5" i="37"/>
  <c r="F5" i="37"/>
  <c r="E5" i="37"/>
  <c r="D5" i="37"/>
  <c r="C5" i="37"/>
  <c r="M4" i="37"/>
  <c r="L4" i="37"/>
  <c r="K4" i="37"/>
  <c r="J4" i="37"/>
  <c r="I4" i="37"/>
  <c r="H4" i="37"/>
  <c r="G4" i="37"/>
  <c r="F4" i="37"/>
  <c r="E4" i="37"/>
  <c r="D4" i="37"/>
  <c r="C4" i="37"/>
  <c r="M3" i="37"/>
  <c r="L3" i="37"/>
  <c r="K3" i="37"/>
  <c r="J3" i="37"/>
  <c r="I3" i="37"/>
  <c r="H3" i="37"/>
  <c r="G3" i="37"/>
  <c r="F3" i="37"/>
  <c r="E3" i="37"/>
  <c r="D3" i="37"/>
  <c r="C3" i="37"/>
  <c r="J115" i="36"/>
  <c r="I115" i="36"/>
  <c r="H115" i="36"/>
  <c r="G115" i="36"/>
  <c r="F115" i="36"/>
  <c r="E115" i="36"/>
  <c r="D115" i="36"/>
  <c r="C115" i="36"/>
  <c r="J114" i="36"/>
  <c r="I114" i="36"/>
  <c r="H114" i="36"/>
  <c r="G114" i="36"/>
  <c r="F114" i="36"/>
  <c r="E114" i="36"/>
  <c r="D114" i="36"/>
  <c r="C114" i="36"/>
  <c r="J113" i="36"/>
  <c r="I113" i="36"/>
  <c r="H113" i="36"/>
  <c r="G113" i="36"/>
  <c r="F113" i="36"/>
  <c r="E113" i="36"/>
  <c r="D113" i="36"/>
  <c r="C113" i="36"/>
  <c r="M93" i="36"/>
  <c r="L93" i="36"/>
  <c r="K93" i="36"/>
  <c r="J93" i="36"/>
  <c r="I93" i="36"/>
  <c r="H93" i="36"/>
  <c r="G93" i="36"/>
  <c r="F93" i="36"/>
  <c r="E93" i="36"/>
  <c r="D93" i="36"/>
  <c r="C93" i="36"/>
  <c r="M92" i="36"/>
  <c r="L92" i="36"/>
  <c r="K92" i="36"/>
  <c r="J92" i="36"/>
  <c r="I92" i="36"/>
  <c r="H92" i="36"/>
  <c r="G92" i="36"/>
  <c r="F92" i="36"/>
  <c r="E92" i="36"/>
  <c r="D92" i="36"/>
  <c r="C92" i="36"/>
  <c r="M91" i="36"/>
  <c r="L91" i="36"/>
  <c r="K91" i="36"/>
  <c r="J91" i="36"/>
  <c r="I91" i="36"/>
  <c r="H91" i="36"/>
  <c r="G91" i="36"/>
  <c r="F91" i="36"/>
  <c r="E91" i="36"/>
  <c r="D91" i="36"/>
  <c r="C91" i="36"/>
  <c r="M90" i="36"/>
  <c r="L90" i="36"/>
  <c r="K90" i="36"/>
  <c r="J90" i="36"/>
  <c r="I90" i="36"/>
  <c r="H90" i="36"/>
  <c r="G90" i="36"/>
  <c r="F90" i="36"/>
  <c r="E90" i="36"/>
  <c r="D90" i="36"/>
  <c r="C90" i="36"/>
  <c r="M89" i="36"/>
  <c r="L89" i="36"/>
  <c r="K89" i="36"/>
  <c r="J89" i="36"/>
  <c r="I89" i="36"/>
  <c r="H89" i="36"/>
  <c r="G89" i="36"/>
  <c r="F89" i="36"/>
  <c r="E89" i="36"/>
  <c r="D89" i="36"/>
  <c r="C89" i="36"/>
  <c r="M88" i="36"/>
  <c r="L88" i="36"/>
  <c r="K88" i="36"/>
  <c r="J88" i="36"/>
  <c r="I88" i="36"/>
  <c r="H88" i="36"/>
  <c r="G88" i="36"/>
  <c r="F88" i="36"/>
  <c r="E88" i="36"/>
  <c r="D88" i="36"/>
  <c r="C88" i="36"/>
  <c r="M87" i="36"/>
  <c r="L87" i="36"/>
  <c r="K87" i="36"/>
  <c r="J87" i="36"/>
  <c r="I87" i="36"/>
  <c r="H87" i="36"/>
  <c r="G87" i="36"/>
  <c r="F87" i="36"/>
  <c r="E87" i="36"/>
  <c r="D87" i="36"/>
  <c r="C87" i="36"/>
  <c r="M86" i="36"/>
  <c r="L86" i="36"/>
  <c r="K86" i="36"/>
  <c r="J86" i="36"/>
  <c r="I86" i="36"/>
  <c r="H86" i="36"/>
  <c r="G86" i="36"/>
  <c r="F86" i="36"/>
  <c r="E86" i="36"/>
  <c r="D86" i="36"/>
  <c r="C86" i="36"/>
  <c r="M85" i="36"/>
  <c r="L85" i="36"/>
  <c r="K85" i="36"/>
  <c r="J85" i="36"/>
  <c r="I85" i="36"/>
  <c r="H85" i="36"/>
  <c r="G85" i="36"/>
  <c r="F85" i="36"/>
  <c r="E85" i="36"/>
  <c r="D85" i="36"/>
  <c r="C85" i="36"/>
  <c r="M84" i="36"/>
  <c r="L84" i="36"/>
  <c r="K84" i="36"/>
  <c r="J84" i="36"/>
  <c r="I84" i="36"/>
  <c r="H84" i="36"/>
  <c r="G84" i="36"/>
  <c r="F84" i="36"/>
  <c r="E84" i="36"/>
  <c r="D84" i="36"/>
  <c r="C84" i="36"/>
  <c r="M83" i="36"/>
  <c r="L83" i="36"/>
  <c r="K83" i="36"/>
  <c r="J83" i="36"/>
  <c r="I83" i="36"/>
  <c r="H83" i="36"/>
  <c r="G83" i="36"/>
  <c r="F83" i="36"/>
  <c r="E83" i="36"/>
  <c r="D83" i="36"/>
  <c r="C83" i="36"/>
  <c r="M82" i="36"/>
  <c r="L82" i="36"/>
  <c r="K82" i="36"/>
  <c r="J82" i="36"/>
  <c r="I82" i="36"/>
  <c r="H82" i="36"/>
  <c r="G82" i="36"/>
  <c r="F82" i="36"/>
  <c r="E82" i="36"/>
  <c r="D82" i="36"/>
  <c r="C82" i="36"/>
  <c r="M81" i="36"/>
  <c r="L81" i="36"/>
  <c r="K81" i="36"/>
  <c r="J81" i="36"/>
  <c r="I81" i="36"/>
  <c r="H81" i="36"/>
  <c r="G81" i="36"/>
  <c r="F81" i="36"/>
  <c r="E81" i="36"/>
  <c r="D81" i="36"/>
  <c r="C81" i="36"/>
  <c r="M80" i="36"/>
  <c r="L80" i="36"/>
  <c r="K80" i="36"/>
  <c r="J80" i="36"/>
  <c r="I80" i="36"/>
  <c r="H80" i="36"/>
  <c r="G80" i="36"/>
  <c r="F80" i="36"/>
  <c r="E80" i="36"/>
  <c r="D80" i="36"/>
  <c r="C80" i="36"/>
  <c r="M79" i="36"/>
  <c r="L79" i="36"/>
  <c r="K79" i="36"/>
  <c r="J79" i="36"/>
  <c r="I79" i="36"/>
  <c r="H79" i="36"/>
  <c r="G79" i="36"/>
  <c r="F79" i="36"/>
  <c r="E79" i="36"/>
  <c r="D79" i="36"/>
  <c r="C79" i="36"/>
  <c r="M78" i="36"/>
  <c r="L78" i="36"/>
  <c r="K78" i="36"/>
  <c r="J78" i="36"/>
  <c r="I78" i="36"/>
  <c r="H78" i="36"/>
  <c r="G78" i="36"/>
  <c r="F78" i="36"/>
  <c r="E78" i="36"/>
  <c r="D78" i="36"/>
  <c r="C78" i="36"/>
  <c r="M77" i="36"/>
  <c r="L77" i="36"/>
  <c r="K77" i="36"/>
  <c r="J77" i="36"/>
  <c r="I77" i="36"/>
  <c r="H77" i="36"/>
  <c r="G77" i="36"/>
  <c r="F77" i="36"/>
  <c r="E77" i="36"/>
  <c r="D77" i="36"/>
  <c r="C77" i="36"/>
  <c r="M76" i="36"/>
  <c r="L76" i="36"/>
  <c r="K76" i="36"/>
  <c r="J76" i="36"/>
  <c r="I76" i="36"/>
  <c r="H76" i="36"/>
  <c r="G76" i="36"/>
  <c r="F76" i="36"/>
  <c r="E76" i="36"/>
  <c r="D76" i="36"/>
  <c r="C76" i="36"/>
  <c r="M75" i="36"/>
  <c r="L75" i="36"/>
  <c r="K75" i="36"/>
  <c r="J75" i="36"/>
  <c r="I75" i="36"/>
  <c r="H75" i="36"/>
  <c r="G75" i="36"/>
  <c r="F75" i="36"/>
  <c r="E75" i="36"/>
  <c r="D75" i="36"/>
  <c r="C75" i="36"/>
  <c r="M74" i="36"/>
  <c r="L74" i="36"/>
  <c r="K74" i="36"/>
  <c r="J74" i="36"/>
  <c r="I74" i="36"/>
  <c r="H74" i="36"/>
  <c r="G74" i="36"/>
  <c r="F74" i="36"/>
  <c r="E74" i="36"/>
  <c r="D74" i="36"/>
  <c r="C74" i="36"/>
  <c r="M73" i="36"/>
  <c r="L73" i="36"/>
  <c r="K73" i="36"/>
  <c r="J73" i="36"/>
  <c r="I73" i="36"/>
  <c r="H73" i="36"/>
  <c r="G73" i="36"/>
  <c r="F73" i="36"/>
  <c r="E73" i="36"/>
  <c r="D73" i="36"/>
  <c r="C73" i="36"/>
  <c r="M72" i="36"/>
  <c r="L72" i="36"/>
  <c r="K72" i="36"/>
  <c r="J72" i="36"/>
  <c r="I72" i="36"/>
  <c r="H72" i="36"/>
  <c r="G72" i="36"/>
  <c r="F72" i="36"/>
  <c r="E72" i="36"/>
  <c r="D72" i="36"/>
  <c r="C72" i="36"/>
  <c r="M71" i="36"/>
  <c r="L71" i="36"/>
  <c r="K71" i="36"/>
  <c r="J71" i="36"/>
  <c r="I71" i="36"/>
  <c r="H71" i="36"/>
  <c r="G71" i="36"/>
  <c r="F71" i="36"/>
  <c r="E71" i="36"/>
  <c r="D71" i="36"/>
  <c r="C71" i="36"/>
  <c r="M70" i="36"/>
  <c r="L70" i="36"/>
  <c r="K70" i="36"/>
  <c r="J70" i="36"/>
  <c r="I70" i="36"/>
  <c r="H70" i="36"/>
  <c r="G70" i="36"/>
  <c r="F70" i="36"/>
  <c r="E70" i="36"/>
  <c r="D70" i="36"/>
  <c r="C70" i="36"/>
  <c r="M69" i="36"/>
  <c r="L69" i="36"/>
  <c r="K69" i="36"/>
  <c r="J69" i="36"/>
  <c r="I69" i="36"/>
  <c r="H69" i="36"/>
  <c r="G69" i="36"/>
  <c r="F69" i="36"/>
  <c r="E69" i="36"/>
  <c r="D69" i="36"/>
  <c r="C69" i="36"/>
  <c r="M68" i="36"/>
  <c r="L68" i="36"/>
  <c r="K68" i="36"/>
  <c r="J68" i="36"/>
  <c r="I68" i="36"/>
  <c r="H68" i="36"/>
  <c r="G68" i="36"/>
  <c r="F68" i="36"/>
  <c r="E68" i="36"/>
  <c r="D68" i="36"/>
  <c r="C68" i="36"/>
  <c r="M67" i="36"/>
  <c r="L67" i="36"/>
  <c r="K67" i="36"/>
  <c r="J67" i="36"/>
  <c r="I67" i="36"/>
  <c r="H67" i="36"/>
  <c r="G67" i="36"/>
  <c r="F67" i="36"/>
  <c r="E67" i="36"/>
  <c r="D67" i="36"/>
  <c r="C67" i="36"/>
  <c r="M66" i="36"/>
  <c r="L66" i="36"/>
  <c r="K66" i="36"/>
  <c r="J66" i="36"/>
  <c r="I66" i="36"/>
  <c r="H66" i="36"/>
  <c r="G66" i="36"/>
  <c r="F66" i="36"/>
  <c r="E66" i="36"/>
  <c r="D66" i="36"/>
  <c r="C66" i="36"/>
  <c r="M65" i="36"/>
  <c r="L65" i="36"/>
  <c r="K65" i="36"/>
  <c r="J65" i="36"/>
  <c r="I65" i="36"/>
  <c r="H65" i="36"/>
  <c r="G65" i="36"/>
  <c r="F65" i="36"/>
  <c r="E65" i="36"/>
  <c r="D65" i="36"/>
  <c r="C65" i="36"/>
  <c r="M64" i="36"/>
  <c r="L64" i="36"/>
  <c r="K64" i="36"/>
  <c r="J64" i="36"/>
  <c r="I64" i="36"/>
  <c r="H64" i="36"/>
  <c r="G64" i="36"/>
  <c r="F64" i="36"/>
  <c r="E64" i="36"/>
  <c r="D64" i="36"/>
  <c r="C64" i="36"/>
  <c r="M63" i="36"/>
  <c r="L63" i="36"/>
  <c r="K63" i="36"/>
  <c r="J63" i="36"/>
  <c r="I63" i="36"/>
  <c r="H63" i="36"/>
  <c r="G63" i="36"/>
  <c r="F63" i="36"/>
  <c r="E63" i="36"/>
  <c r="D63" i="36"/>
  <c r="C63" i="36"/>
  <c r="M62" i="36"/>
  <c r="L62" i="36"/>
  <c r="K62" i="36"/>
  <c r="J62" i="36"/>
  <c r="I62" i="36"/>
  <c r="H62" i="36"/>
  <c r="G62" i="36"/>
  <c r="F62" i="36"/>
  <c r="E62" i="36"/>
  <c r="D62" i="36"/>
  <c r="C62" i="36"/>
  <c r="M61" i="36"/>
  <c r="L61" i="36"/>
  <c r="K61" i="36"/>
  <c r="J61" i="36"/>
  <c r="I61" i="36"/>
  <c r="H61" i="36"/>
  <c r="G61" i="36"/>
  <c r="F61" i="36"/>
  <c r="E61" i="36"/>
  <c r="D61" i="36"/>
  <c r="C61" i="36"/>
  <c r="M60" i="36"/>
  <c r="L60" i="36"/>
  <c r="K60" i="36"/>
  <c r="J60" i="36"/>
  <c r="I60" i="36"/>
  <c r="H60" i="36"/>
  <c r="G60" i="36"/>
  <c r="F60" i="36"/>
  <c r="E60" i="36"/>
  <c r="D60" i="36"/>
  <c r="C60" i="36"/>
  <c r="M59" i="36"/>
  <c r="L59" i="36"/>
  <c r="K59" i="36"/>
  <c r="J59" i="36"/>
  <c r="I59" i="36"/>
  <c r="H59" i="36"/>
  <c r="G59" i="36"/>
  <c r="F59" i="36"/>
  <c r="E59" i="36"/>
  <c r="D59" i="36"/>
  <c r="C59" i="36"/>
  <c r="M58" i="36"/>
  <c r="L58" i="36"/>
  <c r="K58" i="36"/>
  <c r="J58" i="36"/>
  <c r="I58" i="36"/>
  <c r="H58" i="36"/>
  <c r="G58" i="36"/>
  <c r="F58" i="36"/>
  <c r="E58" i="36"/>
  <c r="D58" i="36"/>
  <c r="C58" i="36"/>
  <c r="M57" i="36"/>
  <c r="L57" i="36"/>
  <c r="K57" i="36"/>
  <c r="J57" i="36"/>
  <c r="I57" i="36"/>
  <c r="H57" i="36"/>
  <c r="G57" i="36"/>
  <c r="F57" i="36"/>
  <c r="E57" i="36"/>
  <c r="D57" i="36"/>
  <c r="C57" i="36"/>
  <c r="M56" i="36"/>
  <c r="L56" i="36"/>
  <c r="K56" i="36"/>
  <c r="J56" i="36"/>
  <c r="I56" i="36"/>
  <c r="H56" i="36"/>
  <c r="G56" i="36"/>
  <c r="F56" i="36"/>
  <c r="E56" i="36"/>
  <c r="D56" i="36"/>
  <c r="C56" i="36"/>
  <c r="M55" i="36"/>
  <c r="L55" i="36"/>
  <c r="K55" i="36"/>
  <c r="J55" i="36"/>
  <c r="I55" i="36"/>
  <c r="H55" i="36"/>
  <c r="G55" i="36"/>
  <c r="F55" i="36"/>
  <c r="E55" i="36"/>
  <c r="D55" i="36"/>
  <c r="C55" i="36"/>
  <c r="M54" i="36"/>
  <c r="L54" i="36"/>
  <c r="K54" i="36"/>
  <c r="J54" i="36"/>
  <c r="I54" i="36"/>
  <c r="H54" i="36"/>
  <c r="G54" i="36"/>
  <c r="F54" i="36"/>
  <c r="E54" i="36"/>
  <c r="D54" i="36"/>
  <c r="C54" i="36"/>
  <c r="M53" i="36"/>
  <c r="L53" i="36"/>
  <c r="K53" i="36"/>
  <c r="J53" i="36"/>
  <c r="I53" i="36"/>
  <c r="H53" i="36"/>
  <c r="G53" i="36"/>
  <c r="F53" i="36"/>
  <c r="E53" i="36"/>
  <c r="D53" i="36"/>
  <c r="C53" i="36"/>
  <c r="F38" i="36"/>
  <c r="E38" i="36"/>
  <c r="D38" i="36"/>
  <c r="C38" i="36"/>
  <c r="F37" i="36"/>
  <c r="E37" i="36"/>
  <c r="D37" i="36"/>
  <c r="C37" i="36"/>
  <c r="F36" i="36"/>
  <c r="E36" i="36"/>
  <c r="D36" i="36"/>
  <c r="C36" i="36"/>
  <c r="F35" i="36"/>
  <c r="E35" i="36"/>
  <c r="D35" i="36"/>
  <c r="C35" i="36"/>
  <c r="F34" i="36"/>
  <c r="E34" i="36"/>
  <c r="D34" i="36"/>
  <c r="C34" i="36"/>
  <c r="F33" i="36"/>
  <c r="E33" i="36"/>
  <c r="D33" i="36"/>
  <c r="C33" i="36"/>
  <c r="F32" i="36"/>
  <c r="E32" i="36"/>
  <c r="D32" i="36"/>
  <c r="C32" i="36"/>
  <c r="F31" i="36"/>
  <c r="E31" i="36"/>
  <c r="D31" i="36"/>
  <c r="C31" i="36"/>
  <c r="F30" i="36"/>
  <c r="E30" i="36"/>
  <c r="D30" i="36"/>
  <c r="C30" i="36"/>
  <c r="F29" i="36"/>
  <c r="E29" i="36"/>
  <c r="D29" i="36"/>
  <c r="C29" i="36"/>
  <c r="F28" i="36"/>
  <c r="E28" i="36"/>
  <c r="D28" i="36"/>
  <c r="C28" i="36"/>
  <c r="F27" i="36"/>
  <c r="E27" i="36"/>
  <c r="D27" i="36"/>
  <c r="C27" i="36"/>
  <c r="F26" i="36"/>
  <c r="E26" i="36"/>
  <c r="D26" i="36"/>
  <c r="C26" i="36"/>
  <c r="F25" i="36"/>
  <c r="E25" i="36"/>
  <c r="D25" i="36"/>
  <c r="C25" i="36"/>
  <c r="F24" i="36"/>
  <c r="E24" i="36"/>
  <c r="D24" i="36"/>
  <c r="C24" i="36"/>
  <c r="M6" i="36"/>
  <c r="L6" i="36"/>
  <c r="K6" i="36"/>
  <c r="J6" i="36"/>
  <c r="I6" i="36"/>
  <c r="H6" i="36"/>
  <c r="G6" i="36"/>
  <c r="F6" i="36"/>
  <c r="E6" i="36"/>
  <c r="D6" i="36"/>
  <c r="C6" i="36"/>
  <c r="M5" i="36"/>
  <c r="L5" i="36"/>
  <c r="K5" i="36"/>
  <c r="J5" i="36"/>
  <c r="I5" i="36"/>
  <c r="H5" i="36"/>
  <c r="G5" i="36"/>
  <c r="F5" i="36"/>
  <c r="E5" i="36"/>
  <c r="D5" i="36"/>
  <c r="C5" i="36"/>
  <c r="M4" i="36"/>
  <c r="L4" i="36"/>
  <c r="K4" i="36"/>
  <c r="J4" i="36"/>
  <c r="I4" i="36"/>
  <c r="H4" i="36"/>
  <c r="G4" i="36"/>
  <c r="F4" i="36"/>
  <c r="E4" i="36"/>
  <c r="D4" i="36"/>
  <c r="C4" i="36"/>
  <c r="M3" i="36"/>
  <c r="L3" i="36"/>
  <c r="K3" i="36"/>
  <c r="J3" i="36"/>
  <c r="I3" i="36"/>
  <c r="H3" i="36"/>
  <c r="G3" i="36"/>
  <c r="F3" i="36"/>
  <c r="E3" i="36"/>
  <c r="D3" i="36"/>
  <c r="C3" i="36"/>
  <c r="J115" i="35"/>
  <c r="I115" i="35"/>
  <c r="H115" i="35"/>
  <c r="G115" i="35"/>
  <c r="F115" i="35"/>
  <c r="E115" i="35"/>
  <c r="D115" i="35"/>
  <c r="C115" i="35"/>
  <c r="J114" i="35"/>
  <c r="I114" i="35"/>
  <c r="H114" i="35"/>
  <c r="G114" i="35"/>
  <c r="F114" i="35"/>
  <c r="E114" i="35"/>
  <c r="D114" i="35"/>
  <c r="C114" i="35"/>
  <c r="J113" i="35"/>
  <c r="I113" i="35"/>
  <c r="H113" i="35"/>
  <c r="G113" i="35"/>
  <c r="F113" i="35"/>
  <c r="E113" i="35"/>
  <c r="D113" i="35"/>
  <c r="C113" i="35"/>
  <c r="M93" i="35"/>
  <c r="L93" i="35"/>
  <c r="K93" i="35"/>
  <c r="J93" i="35"/>
  <c r="I93" i="35"/>
  <c r="H93" i="35"/>
  <c r="G93" i="35"/>
  <c r="F93" i="35"/>
  <c r="E93" i="35"/>
  <c r="D93" i="35"/>
  <c r="C93" i="35"/>
  <c r="M92" i="35"/>
  <c r="L92" i="35"/>
  <c r="K92" i="35"/>
  <c r="J92" i="35"/>
  <c r="I92" i="35"/>
  <c r="H92" i="35"/>
  <c r="G92" i="35"/>
  <c r="F92" i="35"/>
  <c r="E92" i="35"/>
  <c r="D92" i="35"/>
  <c r="C92" i="35"/>
  <c r="M91" i="35"/>
  <c r="L91" i="35"/>
  <c r="K91" i="35"/>
  <c r="J91" i="35"/>
  <c r="I91" i="35"/>
  <c r="H91" i="35"/>
  <c r="G91" i="35"/>
  <c r="F91" i="35"/>
  <c r="E91" i="35"/>
  <c r="D91" i="35"/>
  <c r="C91" i="35"/>
  <c r="M90" i="35"/>
  <c r="L90" i="35"/>
  <c r="K90" i="35"/>
  <c r="J90" i="35"/>
  <c r="I90" i="35"/>
  <c r="H90" i="35"/>
  <c r="G90" i="35"/>
  <c r="F90" i="35"/>
  <c r="E90" i="35"/>
  <c r="D90" i="35"/>
  <c r="C90" i="35"/>
  <c r="M89" i="35"/>
  <c r="L89" i="35"/>
  <c r="K89" i="35"/>
  <c r="J89" i="35"/>
  <c r="I89" i="35"/>
  <c r="H89" i="35"/>
  <c r="G89" i="35"/>
  <c r="F89" i="35"/>
  <c r="E89" i="35"/>
  <c r="D89" i="35"/>
  <c r="C89" i="35"/>
  <c r="M88" i="35"/>
  <c r="L88" i="35"/>
  <c r="K88" i="35"/>
  <c r="J88" i="35"/>
  <c r="I88" i="35"/>
  <c r="H88" i="35"/>
  <c r="G88" i="35"/>
  <c r="F88" i="35"/>
  <c r="E88" i="35"/>
  <c r="D88" i="35"/>
  <c r="C88" i="35"/>
  <c r="M87" i="35"/>
  <c r="L87" i="35"/>
  <c r="K87" i="35"/>
  <c r="J87" i="35"/>
  <c r="I87" i="35"/>
  <c r="H87" i="35"/>
  <c r="G87" i="35"/>
  <c r="F87" i="35"/>
  <c r="E87" i="35"/>
  <c r="D87" i="35"/>
  <c r="C87" i="35"/>
  <c r="M86" i="35"/>
  <c r="L86" i="35"/>
  <c r="K86" i="35"/>
  <c r="J86" i="35"/>
  <c r="I86" i="35"/>
  <c r="H86" i="35"/>
  <c r="G86" i="35"/>
  <c r="F86" i="35"/>
  <c r="E86" i="35"/>
  <c r="D86" i="35"/>
  <c r="C86" i="35"/>
  <c r="M85" i="35"/>
  <c r="L85" i="35"/>
  <c r="K85" i="35"/>
  <c r="J85" i="35"/>
  <c r="I85" i="35"/>
  <c r="H85" i="35"/>
  <c r="G85" i="35"/>
  <c r="F85" i="35"/>
  <c r="E85" i="35"/>
  <c r="D85" i="35"/>
  <c r="C85" i="35"/>
  <c r="M84" i="35"/>
  <c r="L84" i="35"/>
  <c r="K84" i="35"/>
  <c r="J84" i="35"/>
  <c r="I84" i="35"/>
  <c r="H84" i="35"/>
  <c r="G84" i="35"/>
  <c r="F84" i="35"/>
  <c r="E84" i="35"/>
  <c r="D84" i="35"/>
  <c r="C84" i="35"/>
  <c r="M83" i="35"/>
  <c r="L83" i="35"/>
  <c r="K83" i="35"/>
  <c r="J83" i="35"/>
  <c r="I83" i="35"/>
  <c r="H83" i="35"/>
  <c r="G83" i="35"/>
  <c r="F83" i="35"/>
  <c r="E83" i="35"/>
  <c r="D83" i="35"/>
  <c r="C83" i="35"/>
  <c r="M82" i="35"/>
  <c r="L82" i="35"/>
  <c r="K82" i="35"/>
  <c r="J82" i="35"/>
  <c r="I82" i="35"/>
  <c r="H82" i="35"/>
  <c r="G82" i="35"/>
  <c r="F82" i="35"/>
  <c r="E82" i="35"/>
  <c r="D82" i="35"/>
  <c r="C82" i="35"/>
  <c r="M81" i="35"/>
  <c r="L81" i="35"/>
  <c r="K81" i="35"/>
  <c r="J81" i="35"/>
  <c r="I81" i="35"/>
  <c r="H81" i="35"/>
  <c r="G81" i="35"/>
  <c r="F81" i="35"/>
  <c r="E81" i="35"/>
  <c r="D81" i="35"/>
  <c r="C81" i="35"/>
  <c r="M80" i="35"/>
  <c r="L80" i="35"/>
  <c r="K80" i="35"/>
  <c r="J80" i="35"/>
  <c r="I80" i="35"/>
  <c r="H80" i="35"/>
  <c r="G80" i="35"/>
  <c r="F80" i="35"/>
  <c r="E80" i="35"/>
  <c r="D80" i="35"/>
  <c r="C80" i="35"/>
  <c r="M79" i="35"/>
  <c r="L79" i="35"/>
  <c r="K79" i="35"/>
  <c r="J79" i="35"/>
  <c r="I79" i="35"/>
  <c r="H79" i="35"/>
  <c r="G79" i="35"/>
  <c r="F79" i="35"/>
  <c r="E79" i="35"/>
  <c r="D79" i="35"/>
  <c r="C79" i="35"/>
  <c r="M78" i="35"/>
  <c r="L78" i="35"/>
  <c r="K78" i="35"/>
  <c r="J78" i="35"/>
  <c r="I78" i="35"/>
  <c r="H78" i="35"/>
  <c r="G78" i="35"/>
  <c r="F78" i="35"/>
  <c r="E78" i="35"/>
  <c r="D78" i="35"/>
  <c r="C78" i="35"/>
  <c r="M77" i="35"/>
  <c r="L77" i="35"/>
  <c r="K77" i="35"/>
  <c r="J77" i="35"/>
  <c r="I77" i="35"/>
  <c r="H77" i="35"/>
  <c r="G77" i="35"/>
  <c r="F77" i="35"/>
  <c r="E77" i="35"/>
  <c r="D77" i="35"/>
  <c r="C77" i="35"/>
  <c r="M76" i="35"/>
  <c r="L76" i="35"/>
  <c r="K76" i="35"/>
  <c r="J76" i="35"/>
  <c r="I76" i="35"/>
  <c r="H76" i="35"/>
  <c r="G76" i="35"/>
  <c r="F76" i="35"/>
  <c r="E76" i="35"/>
  <c r="D76" i="35"/>
  <c r="C76" i="35"/>
  <c r="M75" i="35"/>
  <c r="L75" i="35"/>
  <c r="K75" i="35"/>
  <c r="J75" i="35"/>
  <c r="I75" i="35"/>
  <c r="H75" i="35"/>
  <c r="G75" i="35"/>
  <c r="F75" i="35"/>
  <c r="E75" i="35"/>
  <c r="D75" i="35"/>
  <c r="C75" i="35"/>
  <c r="M74" i="35"/>
  <c r="L74" i="35"/>
  <c r="K74" i="35"/>
  <c r="J74" i="35"/>
  <c r="I74" i="35"/>
  <c r="H74" i="35"/>
  <c r="G74" i="35"/>
  <c r="F74" i="35"/>
  <c r="E74" i="35"/>
  <c r="D74" i="35"/>
  <c r="C74" i="35"/>
  <c r="M73" i="35"/>
  <c r="L73" i="35"/>
  <c r="K73" i="35"/>
  <c r="J73" i="35"/>
  <c r="I73" i="35"/>
  <c r="H73" i="35"/>
  <c r="G73" i="35"/>
  <c r="F73" i="35"/>
  <c r="E73" i="35"/>
  <c r="D73" i="35"/>
  <c r="C73" i="35"/>
  <c r="M72" i="35"/>
  <c r="L72" i="35"/>
  <c r="K72" i="35"/>
  <c r="J72" i="35"/>
  <c r="I72" i="35"/>
  <c r="H72" i="35"/>
  <c r="G72" i="35"/>
  <c r="F72" i="35"/>
  <c r="E72" i="35"/>
  <c r="D72" i="35"/>
  <c r="C72" i="35"/>
  <c r="M71" i="35"/>
  <c r="L71" i="35"/>
  <c r="K71" i="35"/>
  <c r="J71" i="35"/>
  <c r="I71" i="35"/>
  <c r="H71" i="35"/>
  <c r="G71" i="35"/>
  <c r="F71" i="35"/>
  <c r="E71" i="35"/>
  <c r="D71" i="35"/>
  <c r="C71" i="35"/>
  <c r="M70" i="35"/>
  <c r="L70" i="35"/>
  <c r="K70" i="35"/>
  <c r="J70" i="35"/>
  <c r="I70" i="35"/>
  <c r="H70" i="35"/>
  <c r="G70" i="35"/>
  <c r="F70" i="35"/>
  <c r="E70" i="35"/>
  <c r="D70" i="35"/>
  <c r="C70" i="35"/>
  <c r="M69" i="35"/>
  <c r="L69" i="35"/>
  <c r="K69" i="35"/>
  <c r="J69" i="35"/>
  <c r="I69" i="35"/>
  <c r="H69" i="35"/>
  <c r="G69" i="35"/>
  <c r="F69" i="35"/>
  <c r="E69" i="35"/>
  <c r="D69" i="35"/>
  <c r="C69" i="35"/>
  <c r="M68" i="35"/>
  <c r="L68" i="35"/>
  <c r="K68" i="35"/>
  <c r="J68" i="35"/>
  <c r="I68" i="35"/>
  <c r="H68" i="35"/>
  <c r="G68" i="35"/>
  <c r="F68" i="35"/>
  <c r="E68" i="35"/>
  <c r="D68" i="35"/>
  <c r="C68" i="35"/>
  <c r="M67" i="35"/>
  <c r="L67" i="35"/>
  <c r="K67" i="35"/>
  <c r="J67" i="35"/>
  <c r="I67" i="35"/>
  <c r="H67" i="35"/>
  <c r="G67" i="35"/>
  <c r="F67" i="35"/>
  <c r="E67" i="35"/>
  <c r="D67" i="35"/>
  <c r="C67" i="35"/>
  <c r="M66" i="35"/>
  <c r="L66" i="35"/>
  <c r="K66" i="35"/>
  <c r="J66" i="35"/>
  <c r="I66" i="35"/>
  <c r="H66" i="35"/>
  <c r="G66" i="35"/>
  <c r="F66" i="35"/>
  <c r="E66" i="35"/>
  <c r="D66" i="35"/>
  <c r="C66" i="35"/>
  <c r="M65" i="35"/>
  <c r="L65" i="35"/>
  <c r="K65" i="35"/>
  <c r="J65" i="35"/>
  <c r="I65" i="35"/>
  <c r="H65" i="35"/>
  <c r="G65" i="35"/>
  <c r="F65" i="35"/>
  <c r="E65" i="35"/>
  <c r="D65" i="35"/>
  <c r="C65" i="35"/>
  <c r="M64" i="35"/>
  <c r="L64" i="35"/>
  <c r="K64" i="35"/>
  <c r="J64" i="35"/>
  <c r="I64" i="35"/>
  <c r="H64" i="35"/>
  <c r="G64" i="35"/>
  <c r="F64" i="35"/>
  <c r="E64" i="35"/>
  <c r="D64" i="35"/>
  <c r="C64" i="35"/>
  <c r="M63" i="35"/>
  <c r="L63" i="35"/>
  <c r="K63" i="35"/>
  <c r="J63" i="35"/>
  <c r="I63" i="35"/>
  <c r="H63" i="35"/>
  <c r="G63" i="35"/>
  <c r="F63" i="35"/>
  <c r="E63" i="35"/>
  <c r="D63" i="35"/>
  <c r="C63" i="35"/>
  <c r="M62" i="35"/>
  <c r="L62" i="35"/>
  <c r="K62" i="35"/>
  <c r="J62" i="35"/>
  <c r="I62" i="35"/>
  <c r="H62" i="35"/>
  <c r="G62" i="35"/>
  <c r="F62" i="35"/>
  <c r="E62" i="35"/>
  <c r="D62" i="35"/>
  <c r="C62" i="35"/>
  <c r="M61" i="35"/>
  <c r="L61" i="35"/>
  <c r="K61" i="35"/>
  <c r="J61" i="35"/>
  <c r="I61" i="35"/>
  <c r="H61" i="35"/>
  <c r="G61" i="35"/>
  <c r="F61" i="35"/>
  <c r="E61" i="35"/>
  <c r="D61" i="35"/>
  <c r="C61" i="35"/>
  <c r="M60" i="35"/>
  <c r="L60" i="35"/>
  <c r="K60" i="35"/>
  <c r="J60" i="35"/>
  <c r="I60" i="35"/>
  <c r="H60" i="35"/>
  <c r="G60" i="35"/>
  <c r="F60" i="35"/>
  <c r="E60" i="35"/>
  <c r="D60" i="35"/>
  <c r="C60" i="35"/>
  <c r="M59" i="35"/>
  <c r="L59" i="35"/>
  <c r="K59" i="35"/>
  <c r="J59" i="35"/>
  <c r="I59" i="35"/>
  <c r="H59" i="35"/>
  <c r="G59" i="35"/>
  <c r="F59" i="35"/>
  <c r="E59" i="35"/>
  <c r="D59" i="35"/>
  <c r="C59" i="35"/>
  <c r="M58" i="35"/>
  <c r="L58" i="35"/>
  <c r="K58" i="35"/>
  <c r="J58" i="35"/>
  <c r="I58" i="35"/>
  <c r="H58" i="35"/>
  <c r="G58" i="35"/>
  <c r="F58" i="35"/>
  <c r="E58" i="35"/>
  <c r="D58" i="35"/>
  <c r="C58" i="35"/>
  <c r="M57" i="35"/>
  <c r="L57" i="35"/>
  <c r="K57" i="35"/>
  <c r="J57" i="35"/>
  <c r="I57" i="35"/>
  <c r="H57" i="35"/>
  <c r="G57" i="35"/>
  <c r="F57" i="35"/>
  <c r="E57" i="35"/>
  <c r="D57" i="35"/>
  <c r="C57" i="35"/>
  <c r="M56" i="35"/>
  <c r="L56" i="35"/>
  <c r="K56" i="35"/>
  <c r="J56" i="35"/>
  <c r="I56" i="35"/>
  <c r="H56" i="35"/>
  <c r="G56" i="35"/>
  <c r="F56" i="35"/>
  <c r="E56" i="35"/>
  <c r="D56" i="35"/>
  <c r="C56" i="35"/>
  <c r="M55" i="35"/>
  <c r="L55" i="35"/>
  <c r="K55" i="35"/>
  <c r="J55" i="35"/>
  <c r="I55" i="35"/>
  <c r="H55" i="35"/>
  <c r="G55" i="35"/>
  <c r="F55" i="35"/>
  <c r="E55" i="35"/>
  <c r="D55" i="35"/>
  <c r="C55" i="35"/>
  <c r="M54" i="35"/>
  <c r="L54" i="35"/>
  <c r="K54" i="35"/>
  <c r="J54" i="35"/>
  <c r="I54" i="35"/>
  <c r="H54" i="35"/>
  <c r="G54" i="35"/>
  <c r="F54" i="35"/>
  <c r="E54" i="35"/>
  <c r="D54" i="35"/>
  <c r="C54" i="35"/>
  <c r="M53" i="35"/>
  <c r="L53" i="35"/>
  <c r="K53" i="35"/>
  <c r="J53" i="35"/>
  <c r="I53" i="35"/>
  <c r="H53" i="35"/>
  <c r="G53" i="35"/>
  <c r="F53" i="35"/>
  <c r="E53" i="35"/>
  <c r="D53" i="35"/>
  <c r="C53" i="35"/>
  <c r="F38" i="35"/>
  <c r="E38" i="35"/>
  <c r="D38" i="35"/>
  <c r="C38" i="35"/>
  <c r="F37" i="35"/>
  <c r="E37" i="35"/>
  <c r="D37" i="35"/>
  <c r="C37" i="35"/>
  <c r="F36" i="35"/>
  <c r="E36" i="35"/>
  <c r="D36" i="35"/>
  <c r="C36" i="35"/>
  <c r="F35" i="35"/>
  <c r="E35" i="35"/>
  <c r="D35" i="35"/>
  <c r="C35" i="35"/>
  <c r="F34" i="35"/>
  <c r="E34" i="35"/>
  <c r="D34" i="35"/>
  <c r="C34" i="35"/>
  <c r="F33" i="35"/>
  <c r="E33" i="35"/>
  <c r="D33" i="35"/>
  <c r="C33" i="35"/>
  <c r="F32" i="35"/>
  <c r="E32" i="35"/>
  <c r="D32" i="35"/>
  <c r="C32" i="35"/>
  <c r="F31" i="35"/>
  <c r="E31" i="35"/>
  <c r="D31" i="35"/>
  <c r="C31" i="35"/>
  <c r="F30" i="35"/>
  <c r="E30" i="35"/>
  <c r="D30" i="35"/>
  <c r="C30" i="35"/>
  <c r="F29" i="35"/>
  <c r="E29" i="35"/>
  <c r="D29" i="35"/>
  <c r="C29" i="35"/>
  <c r="F28" i="35"/>
  <c r="E28" i="35"/>
  <c r="D28" i="35"/>
  <c r="C28" i="35"/>
  <c r="F27" i="35"/>
  <c r="E27" i="35"/>
  <c r="D27" i="35"/>
  <c r="C27" i="35"/>
  <c r="F26" i="35"/>
  <c r="E26" i="35"/>
  <c r="D26" i="35"/>
  <c r="C26" i="35"/>
  <c r="F25" i="35"/>
  <c r="E25" i="35"/>
  <c r="D25" i="35"/>
  <c r="C25" i="35"/>
  <c r="F24" i="35"/>
  <c r="E24" i="35"/>
  <c r="D24" i="35"/>
  <c r="C24" i="35"/>
  <c r="M6" i="35"/>
  <c r="L6" i="35"/>
  <c r="K6" i="35"/>
  <c r="J6" i="35"/>
  <c r="I6" i="35"/>
  <c r="H6" i="35"/>
  <c r="G6" i="35"/>
  <c r="F6" i="35"/>
  <c r="E6" i="35"/>
  <c r="D6" i="35"/>
  <c r="C6" i="35"/>
  <c r="M5" i="35"/>
  <c r="L5" i="35"/>
  <c r="K5" i="35"/>
  <c r="J5" i="35"/>
  <c r="I5" i="35"/>
  <c r="H5" i="35"/>
  <c r="G5" i="35"/>
  <c r="F5" i="35"/>
  <c r="E5" i="35"/>
  <c r="D5" i="35"/>
  <c r="C5" i="35"/>
  <c r="M4" i="35"/>
  <c r="L4" i="35"/>
  <c r="K4" i="35"/>
  <c r="J4" i="35"/>
  <c r="I4" i="35"/>
  <c r="H4" i="35"/>
  <c r="G4" i="35"/>
  <c r="F4" i="35"/>
  <c r="E4" i="35"/>
  <c r="D4" i="35"/>
  <c r="C4" i="35"/>
  <c r="M3" i="35"/>
  <c r="L3" i="35"/>
  <c r="K3" i="35"/>
  <c r="J3" i="35"/>
  <c r="I3" i="35"/>
  <c r="H3" i="35"/>
  <c r="G3" i="35"/>
  <c r="F3" i="35"/>
  <c r="E3" i="35"/>
  <c r="D3" i="35"/>
  <c r="C3" i="35"/>
  <c r="J115" i="34"/>
  <c r="I115" i="34"/>
  <c r="H115" i="34"/>
  <c r="G115" i="34"/>
  <c r="F115" i="34"/>
  <c r="E115" i="34"/>
  <c r="D115" i="34"/>
  <c r="C115" i="34"/>
  <c r="J114" i="34"/>
  <c r="I114" i="34"/>
  <c r="H114" i="34"/>
  <c r="G114" i="34"/>
  <c r="F114" i="34"/>
  <c r="E114" i="34"/>
  <c r="D114" i="34"/>
  <c r="C114" i="34"/>
  <c r="J113" i="34"/>
  <c r="I113" i="34"/>
  <c r="H113" i="34"/>
  <c r="G113" i="34"/>
  <c r="F113" i="34"/>
  <c r="E113" i="34"/>
  <c r="D113" i="34"/>
  <c r="C113" i="34"/>
  <c r="M93" i="34"/>
  <c r="L93" i="34"/>
  <c r="K93" i="34"/>
  <c r="J93" i="34"/>
  <c r="I93" i="34"/>
  <c r="H93" i="34"/>
  <c r="G93" i="34"/>
  <c r="F93" i="34"/>
  <c r="E93" i="34"/>
  <c r="D93" i="34"/>
  <c r="C93" i="34"/>
  <c r="M92" i="34"/>
  <c r="L92" i="34"/>
  <c r="K92" i="34"/>
  <c r="J92" i="34"/>
  <c r="I92" i="34"/>
  <c r="H92" i="34"/>
  <c r="G92" i="34"/>
  <c r="F92" i="34"/>
  <c r="E92" i="34"/>
  <c r="D92" i="34"/>
  <c r="C92" i="34"/>
  <c r="M91" i="34"/>
  <c r="L91" i="34"/>
  <c r="K91" i="34"/>
  <c r="J91" i="34"/>
  <c r="I91" i="34"/>
  <c r="H91" i="34"/>
  <c r="G91" i="34"/>
  <c r="F91" i="34"/>
  <c r="E91" i="34"/>
  <c r="D91" i="34"/>
  <c r="C91" i="34"/>
  <c r="M90" i="34"/>
  <c r="L90" i="34"/>
  <c r="K90" i="34"/>
  <c r="J90" i="34"/>
  <c r="I90" i="34"/>
  <c r="H90" i="34"/>
  <c r="G90" i="34"/>
  <c r="F90" i="34"/>
  <c r="E90" i="34"/>
  <c r="D90" i="34"/>
  <c r="C90" i="34"/>
  <c r="M89" i="34"/>
  <c r="L89" i="34"/>
  <c r="K89" i="34"/>
  <c r="J89" i="34"/>
  <c r="I89" i="34"/>
  <c r="H89" i="34"/>
  <c r="G89" i="34"/>
  <c r="F89" i="34"/>
  <c r="E89" i="34"/>
  <c r="D89" i="34"/>
  <c r="C89" i="34"/>
  <c r="M88" i="34"/>
  <c r="L88" i="34"/>
  <c r="K88" i="34"/>
  <c r="J88" i="34"/>
  <c r="I88" i="34"/>
  <c r="H88" i="34"/>
  <c r="G88" i="34"/>
  <c r="F88" i="34"/>
  <c r="E88" i="34"/>
  <c r="D88" i="34"/>
  <c r="C88" i="34"/>
  <c r="M87" i="34"/>
  <c r="L87" i="34"/>
  <c r="K87" i="34"/>
  <c r="J87" i="34"/>
  <c r="I87" i="34"/>
  <c r="H87" i="34"/>
  <c r="G87" i="34"/>
  <c r="F87" i="34"/>
  <c r="E87" i="34"/>
  <c r="D87" i="34"/>
  <c r="C87" i="34"/>
  <c r="M86" i="34"/>
  <c r="L86" i="34"/>
  <c r="K86" i="34"/>
  <c r="J86" i="34"/>
  <c r="I86" i="34"/>
  <c r="H86" i="34"/>
  <c r="G86" i="34"/>
  <c r="F86" i="34"/>
  <c r="E86" i="34"/>
  <c r="D86" i="34"/>
  <c r="C86" i="34"/>
  <c r="M85" i="34"/>
  <c r="L85" i="34"/>
  <c r="K85" i="34"/>
  <c r="J85" i="34"/>
  <c r="I85" i="34"/>
  <c r="H85" i="34"/>
  <c r="G85" i="34"/>
  <c r="F85" i="34"/>
  <c r="E85" i="34"/>
  <c r="D85" i="34"/>
  <c r="C85" i="34"/>
  <c r="M84" i="34"/>
  <c r="L84" i="34"/>
  <c r="K84" i="34"/>
  <c r="J84" i="34"/>
  <c r="I84" i="34"/>
  <c r="H84" i="34"/>
  <c r="G84" i="34"/>
  <c r="F84" i="34"/>
  <c r="E84" i="34"/>
  <c r="D84" i="34"/>
  <c r="C84" i="34"/>
  <c r="M83" i="34"/>
  <c r="L83" i="34"/>
  <c r="K83" i="34"/>
  <c r="J83" i="34"/>
  <c r="I83" i="34"/>
  <c r="H83" i="34"/>
  <c r="G83" i="34"/>
  <c r="F83" i="34"/>
  <c r="E83" i="34"/>
  <c r="D83" i="34"/>
  <c r="C83" i="34"/>
  <c r="M82" i="34"/>
  <c r="L82" i="34"/>
  <c r="K82" i="34"/>
  <c r="J82" i="34"/>
  <c r="I82" i="34"/>
  <c r="H82" i="34"/>
  <c r="G82" i="34"/>
  <c r="F82" i="34"/>
  <c r="E82" i="34"/>
  <c r="D82" i="34"/>
  <c r="C82" i="34"/>
  <c r="M81" i="34"/>
  <c r="L81" i="34"/>
  <c r="K81" i="34"/>
  <c r="J81" i="34"/>
  <c r="I81" i="34"/>
  <c r="H81" i="34"/>
  <c r="G81" i="34"/>
  <c r="F81" i="34"/>
  <c r="E81" i="34"/>
  <c r="D81" i="34"/>
  <c r="C81" i="34"/>
  <c r="M80" i="34"/>
  <c r="L80" i="34"/>
  <c r="K80" i="34"/>
  <c r="J80" i="34"/>
  <c r="I80" i="34"/>
  <c r="H80" i="34"/>
  <c r="G80" i="34"/>
  <c r="F80" i="34"/>
  <c r="E80" i="34"/>
  <c r="D80" i="34"/>
  <c r="C80" i="34"/>
  <c r="M79" i="34"/>
  <c r="L79" i="34"/>
  <c r="K79" i="34"/>
  <c r="J79" i="34"/>
  <c r="I79" i="34"/>
  <c r="H79" i="34"/>
  <c r="G79" i="34"/>
  <c r="F79" i="34"/>
  <c r="E79" i="34"/>
  <c r="D79" i="34"/>
  <c r="C79" i="34"/>
  <c r="M78" i="34"/>
  <c r="L78" i="34"/>
  <c r="K78" i="34"/>
  <c r="J78" i="34"/>
  <c r="I78" i="34"/>
  <c r="H78" i="34"/>
  <c r="G78" i="34"/>
  <c r="F78" i="34"/>
  <c r="E78" i="34"/>
  <c r="D78" i="34"/>
  <c r="C78" i="34"/>
  <c r="M77" i="34"/>
  <c r="L77" i="34"/>
  <c r="K77" i="34"/>
  <c r="J77" i="34"/>
  <c r="I77" i="34"/>
  <c r="H77" i="34"/>
  <c r="G77" i="34"/>
  <c r="F77" i="34"/>
  <c r="E77" i="34"/>
  <c r="D77" i="34"/>
  <c r="C77" i="34"/>
  <c r="M76" i="34"/>
  <c r="L76" i="34"/>
  <c r="K76" i="34"/>
  <c r="J76" i="34"/>
  <c r="I76" i="34"/>
  <c r="H76" i="34"/>
  <c r="G76" i="34"/>
  <c r="F76" i="34"/>
  <c r="E76" i="34"/>
  <c r="D76" i="34"/>
  <c r="C76" i="34"/>
  <c r="M75" i="34"/>
  <c r="L75" i="34"/>
  <c r="K75" i="34"/>
  <c r="J75" i="34"/>
  <c r="I75" i="34"/>
  <c r="H75" i="34"/>
  <c r="G75" i="34"/>
  <c r="F75" i="34"/>
  <c r="E75" i="34"/>
  <c r="D75" i="34"/>
  <c r="C75" i="34"/>
  <c r="M74" i="34"/>
  <c r="L74" i="34"/>
  <c r="K74" i="34"/>
  <c r="J74" i="34"/>
  <c r="I74" i="34"/>
  <c r="H74" i="34"/>
  <c r="G74" i="34"/>
  <c r="F74" i="34"/>
  <c r="E74" i="34"/>
  <c r="D74" i="34"/>
  <c r="C74" i="34"/>
  <c r="M73" i="34"/>
  <c r="L73" i="34"/>
  <c r="K73" i="34"/>
  <c r="J73" i="34"/>
  <c r="I73" i="34"/>
  <c r="H73" i="34"/>
  <c r="G73" i="34"/>
  <c r="F73" i="34"/>
  <c r="E73" i="34"/>
  <c r="D73" i="34"/>
  <c r="C73" i="34"/>
  <c r="M72" i="34"/>
  <c r="L72" i="34"/>
  <c r="K72" i="34"/>
  <c r="J72" i="34"/>
  <c r="I72" i="34"/>
  <c r="H72" i="34"/>
  <c r="G72" i="34"/>
  <c r="F72" i="34"/>
  <c r="E72" i="34"/>
  <c r="D72" i="34"/>
  <c r="C72" i="34"/>
  <c r="M71" i="34"/>
  <c r="L71" i="34"/>
  <c r="K71" i="34"/>
  <c r="J71" i="34"/>
  <c r="I71" i="34"/>
  <c r="H71" i="34"/>
  <c r="G71" i="34"/>
  <c r="F71" i="34"/>
  <c r="E71" i="34"/>
  <c r="D71" i="34"/>
  <c r="C71" i="34"/>
  <c r="M70" i="34"/>
  <c r="L70" i="34"/>
  <c r="K70" i="34"/>
  <c r="J70" i="34"/>
  <c r="I70" i="34"/>
  <c r="H70" i="34"/>
  <c r="G70" i="34"/>
  <c r="F70" i="34"/>
  <c r="E70" i="34"/>
  <c r="D70" i="34"/>
  <c r="C70" i="34"/>
  <c r="M69" i="34"/>
  <c r="L69" i="34"/>
  <c r="K69" i="34"/>
  <c r="J69" i="34"/>
  <c r="I69" i="34"/>
  <c r="H69" i="34"/>
  <c r="G69" i="34"/>
  <c r="F69" i="34"/>
  <c r="E69" i="34"/>
  <c r="D69" i="34"/>
  <c r="C69" i="34"/>
  <c r="M68" i="34"/>
  <c r="L68" i="34"/>
  <c r="K68" i="34"/>
  <c r="J68" i="34"/>
  <c r="I68" i="34"/>
  <c r="H68" i="34"/>
  <c r="G68" i="34"/>
  <c r="F68" i="34"/>
  <c r="E68" i="34"/>
  <c r="D68" i="34"/>
  <c r="C68" i="34"/>
  <c r="M67" i="34"/>
  <c r="L67" i="34"/>
  <c r="K67" i="34"/>
  <c r="J67" i="34"/>
  <c r="I67" i="34"/>
  <c r="H67" i="34"/>
  <c r="G67" i="34"/>
  <c r="F67" i="34"/>
  <c r="E67" i="34"/>
  <c r="D67" i="34"/>
  <c r="C67" i="34"/>
  <c r="M66" i="34"/>
  <c r="L66" i="34"/>
  <c r="K66" i="34"/>
  <c r="J66" i="34"/>
  <c r="I66" i="34"/>
  <c r="H66" i="34"/>
  <c r="G66" i="34"/>
  <c r="F66" i="34"/>
  <c r="E66" i="34"/>
  <c r="D66" i="34"/>
  <c r="C66" i="34"/>
  <c r="M65" i="34"/>
  <c r="L65" i="34"/>
  <c r="K65" i="34"/>
  <c r="J65" i="34"/>
  <c r="I65" i="34"/>
  <c r="H65" i="34"/>
  <c r="G65" i="34"/>
  <c r="F65" i="34"/>
  <c r="E65" i="34"/>
  <c r="D65" i="34"/>
  <c r="C65" i="34"/>
  <c r="M64" i="34"/>
  <c r="L64" i="34"/>
  <c r="K64" i="34"/>
  <c r="J64" i="34"/>
  <c r="I64" i="34"/>
  <c r="H64" i="34"/>
  <c r="G64" i="34"/>
  <c r="F64" i="34"/>
  <c r="E64" i="34"/>
  <c r="D64" i="34"/>
  <c r="C64" i="34"/>
  <c r="M63" i="34"/>
  <c r="L63" i="34"/>
  <c r="K63" i="34"/>
  <c r="J63" i="34"/>
  <c r="I63" i="34"/>
  <c r="H63" i="34"/>
  <c r="G63" i="34"/>
  <c r="F63" i="34"/>
  <c r="E63" i="34"/>
  <c r="D63" i="34"/>
  <c r="C63" i="34"/>
  <c r="M62" i="34"/>
  <c r="L62" i="34"/>
  <c r="K62" i="34"/>
  <c r="J62" i="34"/>
  <c r="I62" i="34"/>
  <c r="H62" i="34"/>
  <c r="G62" i="34"/>
  <c r="F62" i="34"/>
  <c r="E62" i="34"/>
  <c r="D62" i="34"/>
  <c r="C62" i="34"/>
  <c r="M61" i="34"/>
  <c r="L61" i="34"/>
  <c r="K61" i="34"/>
  <c r="J61" i="34"/>
  <c r="I61" i="34"/>
  <c r="H61" i="34"/>
  <c r="G61" i="34"/>
  <c r="F61" i="34"/>
  <c r="E61" i="34"/>
  <c r="D61" i="34"/>
  <c r="C61" i="34"/>
  <c r="M60" i="34"/>
  <c r="L60" i="34"/>
  <c r="K60" i="34"/>
  <c r="J60" i="34"/>
  <c r="I60" i="34"/>
  <c r="H60" i="34"/>
  <c r="G60" i="34"/>
  <c r="F60" i="34"/>
  <c r="E60" i="34"/>
  <c r="D60" i="34"/>
  <c r="C60" i="34"/>
  <c r="M59" i="34"/>
  <c r="L59" i="34"/>
  <c r="K59" i="34"/>
  <c r="J59" i="34"/>
  <c r="I59" i="34"/>
  <c r="H59" i="34"/>
  <c r="G59" i="34"/>
  <c r="F59" i="34"/>
  <c r="E59" i="34"/>
  <c r="D59" i="34"/>
  <c r="C59" i="34"/>
  <c r="M58" i="34"/>
  <c r="L58" i="34"/>
  <c r="K58" i="34"/>
  <c r="J58" i="34"/>
  <c r="I58" i="34"/>
  <c r="H58" i="34"/>
  <c r="G58" i="34"/>
  <c r="F58" i="34"/>
  <c r="E58" i="34"/>
  <c r="D58" i="34"/>
  <c r="C58" i="34"/>
  <c r="M57" i="34"/>
  <c r="L57" i="34"/>
  <c r="K57" i="34"/>
  <c r="J57" i="34"/>
  <c r="I57" i="34"/>
  <c r="H57" i="34"/>
  <c r="G57" i="34"/>
  <c r="F57" i="34"/>
  <c r="E57" i="34"/>
  <c r="D57" i="34"/>
  <c r="C57" i="34"/>
  <c r="M56" i="34"/>
  <c r="L56" i="34"/>
  <c r="K56" i="34"/>
  <c r="J56" i="34"/>
  <c r="I56" i="34"/>
  <c r="H56" i="34"/>
  <c r="G56" i="34"/>
  <c r="F56" i="34"/>
  <c r="E56" i="34"/>
  <c r="D56" i="34"/>
  <c r="C56" i="34"/>
  <c r="M55" i="34"/>
  <c r="L55" i="34"/>
  <c r="K55" i="34"/>
  <c r="J55" i="34"/>
  <c r="I55" i="34"/>
  <c r="H55" i="34"/>
  <c r="G55" i="34"/>
  <c r="F55" i="34"/>
  <c r="E55" i="34"/>
  <c r="D55" i="34"/>
  <c r="C55" i="34"/>
  <c r="M54" i="34"/>
  <c r="L54" i="34"/>
  <c r="K54" i="34"/>
  <c r="J54" i="34"/>
  <c r="I54" i="34"/>
  <c r="H54" i="34"/>
  <c r="G54" i="34"/>
  <c r="F54" i="34"/>
  <c r="E54" i="34"/>
  <c r="D54" i="34"/>
  <c r="C54" i="34"/>
  <c r="M53" i="34"/>
  <c r="L53" i="34"/>
  <c r="K53" i="34"/>
  <c r="J53" i="34"/>
  <c r="I53" i="34"/>
  <c r="H53" i="34"/>
  <c r="G53" i="34"/>
  <c r="F53" i="34"/>
  <c r="E53" i="34"/>
  <c r="D53" i="34"/>
  <c r="C53" i="34"/>
  <c r="F38" i="34"/>
  <c r="E38" i="34"/>
  <c r="D38" i="34"/>
  <c r="C38" i="34"/>
  <c r="F37" i="34"/>
  <c r="E37" i="34"/>
  <c r="D37" i="34"/>
  <c r="C37" i="34"/>
  <c r="F36" i="34"/>
  <c r="E36" i="34"/>
  <c r="D36" i="34"/>
  <c r="C36" i="34"/>
  <c r="F35" i="34"/>
  <c r="E35" i="34"/>
  <c r="D35" i="34"/>
  <c r="C35" i="34"/>
  <c r="F34" i="34"/>
  <c r="E34" i="34"/>
  <c r="D34" i="34"/>
  <c r="C34" i="34"/>
  <c r="F33" i="34"/>
  <c r="E33" i="34"/>
  <c r="D33" i="34"/>
  <c r="C33" i="34"/>
  <c r="F32" i="34"/>
  <c r="E32" i="34"/>
  <c r="D32" i="34"/>
  <c r="C32" i="34"/>
  <c r="F31" i="34"/>
  <c r="E31" i="34"/>
  <c r="D31" i="34"/>
  <c r="C31" i="34"/>
  <c r="F30" i="34"/>
  <c r="E30" i="34"/>
  <c r="D30" i="34"/>
  <c r="C30" i="34"/>
  <c r="F29" i="34"/>
  <c r="E29" i="34"/>
  <c r="D29" i="34"/>
  <c r="C29" i="34"/>
  <c r="F28" i="34"/>
  <c r="E28" i="34"/>
  <c r="D28" i="34"/>
  <c r="C28" i="34"/>
  <c r="F27" i="34"/>
  <c r="E27" i="34"/>
  <c r="D27" i="34"/>
  <c r="C27" i="34"/>
  <c r="F26" i="34"/>
  <c r="E26" i="34"/>
  <c r="D26" i="34"/>
  <c r="C26" i="34"/>
  <c r="F25" i="34"/>
  <c r="E25" i="34"/>
  <c r="D25" i="34"/>
  <c r="C25" i="34"/>
  <c r="F24" i="34"/>
  <c r="E24" i="34"/>
  <c r="D24" i="34"/>
  <c r="C24" i="34"/>
  <c r="M6" i="34"/>
  <c r="L6" i="34"/>
  <c r="K6" i="34"/>
  <c r="J6" i="34"/>
  <c r="I6" i="34"/>
  <c r="H6" i="34"/>
  <c r="G6" i="34"/>
  <c r="F6" i="34"/>
  <c r="E6" i="34"/>
  <c r="D6" i="34"/>
  <c r="C6" i="34"/>
  <c r="M5" i="34"/>
  <c r="L5" i="34"/>
  <c r="K5" i="34"/>
  <c r="J5" i="34"/>
  <c r="I5" i="34"/>
  <c r="H5" i="34"/>
  <c r="G5" i="34"/>
  <c r="F5" i="34"/>
  <c r="E5" i="34"/>
  <c r="D5" i="34"/>
  <c r="C5" i="34"/>
  <c r="M4" i="34"/>
  <c r="L4" i="34"/>
  <c r="K4" i="34"/>
  <c r="J4" i="34"/>
  <c r="I4" i="34"/>
  <c r="H4" i="34"/>
  <c r="G4" i="34"/>
  <c r="F4" i="34"/>
  <c r="E4" i="34"/>
  <c r="D4" i="34"/>
  <c r="C4" i="34"/>
  <c r="M3" i="34"/>
  <c r="L3" i="34"/>
  <c r="K3" i="34"/>
  <c r="J3" i="34"/>
  <c r="I3" i="34"/>
  <c r="H3" i="34"/>
  <c r="G3" i="34"/>
  <c r="F3" i="34"/>
  <c r="E3" i="34"/>
  <c r="D3" i="34"/>
  <c r="C3" i="34"/>
  <c r="J115" i="33"/>
  <c r="I115" i="33"/>
  <c r="H115" i="33"/>
  <c r="G115" i="33"/>
  <c r="F115" i="33"/>
  <c r="E115" i="33"/>
  <c r="D115" i="33"/>
  <c r="C115" i="33"/>
  <c r="J114" i="33"/>
  <c r="I114" i="33"/>
  <c r="H114" i="33"/>
  <c r="G114" i="33"/>
  <c r="F114" i="33"/>
  <c r="E114" i="33"/>
  <c r="D114" i="33"/>
  <c r="C114" i="33"/>
  <c r="J113" i="33"/>
  <c r="I113" i="33"/>
  <c r="H113" i="33"/>
  <c r="G113" i="33"/>
  <c r="F113" i="33"/>
  <c r="E113" i="33"/>
  <c r="D113" i="33"/>
  <c r="C113" i="33"/>
  <c r="M93" i="33"/>
  <c r="L93" i="33"/>
  <c r="K93" i="33"/>
  <c r="J93" i="33"/>
  <c r="I93" i="33"/>
  <c r="H93" i="33"/>
  <c r="G93" i="33"/>
  <c r="F93" i="33"/>
  <c r="E93" i="33"/>
  <c r="D93" i="33"/>
  <c r="C93" i="33"/>
  <c r="M92" i="33"/>
  <c r="L92" i="33"/>
  <c r="K92" i="33"/>
  <c r="J92" i="33"/>
  <c r="I92" i="33"/>
  <c r="H92" i="33"/>
  <c r="G92" i="33"/>
  <c r="F92" i="33"/>
  <c r="E92" i="33"/>
  <c r="D92" i="33"/>
  <c r="C92" i="33"/>
  <c r="M91" i="33"/>
  <c r="L91" i="33"/>
  <c r="K91" i="33"/>
  <c r="J91" i="33"/>
  <c r="I91" i="33"/>
  <c r="H91" i="33"/>
  <c r="G91" i="33"/>
  <c r="F91" i="33"/>
  <c r="E91" i="33"/>
  <c r="D91" i="33"/>
  <c r="C91" i="33"/>
  <c r="M90" i="33"/>
  <c r="L90" i="33"/>
  <c r="K90" i="33"/>
  <c r="J90" i="33"/>
  <c r="I90" i="33"/>
  <c r="H90" i="33"/>
  <c r="G90" i="33"/>
  <c r="F90" i="33"/>
  <c r="E90" i="33"/>
  <c r="D90" i="33"/>
  <c r="C90" i="33"/>
  <c r="M89" i="33"/>
  <c r="L89" i="33"/>
  <c r="K89" i="33"/>
  <c r="J89" i="33"/>
  <c r="I89" i="33"/>
  <c r="H89" i="33"/>
  <c r="G89" i="33"/>
  <c r="F89" i="33"/>
  <c r="E89" i="33"/>
  <c r="D89" i="33"/>
  <c r="C89" i="33"/>
  <c r="M88" i="33"/>
  <c r="L88" i="33"/>
  <c r="K88" i="33"/>
  <c r="J88" i="33"/>
  <c r="I88" i="33"/>
  <c r="H88" i="33"/>
  <c r="G88" i="33"/>
  <c r="F88" i="33"/>
  <c r="E88" i="33"/>
  <c r="D88" i="33"/>
  <c r="C88" i="33"/>
  <c r="M87" i="33"/>
  <c r="L87" i="33"/>
  <c r="K87" i="33"/>
  <c r="J87" i="33"/>
  <c r="I87" i="33"/>
  <c r="H87" i="33"/>
  <c r="G87" i="33"/>
  <c r="F87" i="33"/>
  <c r="E87" i="33"/>
  <c r="D87" i="33"/>
  <c r="C87" i="33"/>
  <c r="M86" i="33"/>
  <c r="L86" i="33"/>
  <c r="K86" i="33"/>
  <c r="J86" i="33"/>
  <c r="I86" i="33"/>
  <c r="H86" i="33"/>
  <c r="G86" i="33"/>
  <c r="F86" i="33"/>
  <c r="E86" i="33"/>
  <c r="D86" i="33"/>
  <c r="C86" i="33"/>
  <c r="M85" i="33"/>
  <c r="L85" i="33"/>
  <c r="K85" i="33"/>
  <c r="J85" i="33"/>
  <c r="I85" i="33"/>
  <c r="H85" i="33"/>
  <c r="G85" i="33"/>
  <c r="F85" i="33"/>
  <c r="E85" i="33"/>
  <c r="D85" i="33"/>
  <c r="C85" i="33"/>
  <c r="M84" i="33"/>
  <c r="L84" i="33"/>
  <c r="K84" i="33"/>
  <c r="J84" i="33"/>
  <c r="I84" i="33"/>
  <c r="H84" i="33"/>
  <c r="G84" i="33"/>
  <c r="F84" i="33"/>
  <c r="E84" i="33"/>
  <c r="D84" i="33"/>
  <c r="C84" i="33"/>
  <c r="M83" i="33"/>
  <c r="L83" i="33"/>
  <c r="K83" i="33"/>
  <c r="J83" i="33"/>
  <c r="I83" i="33"/>
  <c r="H83" i="33"/>
  <c r="G83" i="33"/>
  <c r="F83" i="33"/>
  <c r="E83" i="33"/>
  <c r="D83" i="33"/>
  <c r="C83" i="33"/>
  <c r="M82" i="33"/>
  <c r="L82" i="33"/>
  <c r="K82" i="33"/>
  <c r="J82" i="33"/>
  <c r="I82" i="33"/>
  <c r="H82" i="33"/>
  <c r="G82" i="33"/>
  <c r="F82" i="33"/>
  <c r="E82" i="33"/>
  <c r="D82" i="33"/>
  <c r="C82" i="33"/>
  <c r="M81" i="33"/>
  <c r="L81" i="33"/>
  <c r="K81" i="33"/>
  <c r="J81" i="33"/>
  <c r="I81" i="33"/>
  <c r="H81" i="33"/>
  <c r="G81" i="33"/>
  <c r="F81" i="33"/>
  <c r="E81" i="33"/>
  <c r="D81" i="33"/>
  <c r="C81" i="33"/>
  <c r="M80" i="33"/>
  <c r="L80" i="33"/>
  <c r="K80" i="33"/>
  <c r="J80" i="33"/>
  <c r="I80" i="33"/>
  <c r="H80" i="33"/>
  <c r="G80" i="33"/>
  <c r="F80" i="33"/>
  <c r="E80" i="33"/>
  <c r="D80" i="33"/>
  <c r="C80" i="33"/>
  <c r="M79" i="33"/>
  <c r="L79" i="33"/>
  <c r="K79" i="33"/>
  <c r="J79" i="33"/>
  <c r="I79" i="33"/>
  <c r="H79" i="33"/>
  <c r="G79" i="33"/>
  <c r="F79" i="33"/>
  <c r="E79" i="33"/>
  <c r="D79" i="33"/>
  <c r="C79" i="33"/>
  <c r="M78" i="33"/>
  <c r="L78" i="33"/>
  <c r="K78" i="33"/>
  <c r="J78" i="33"/>
  <c r="I78" i="33"/>
  <c r="H78" i="33"/>
  <c r="G78" i="33"/>
  <c r="F78" i="33"/>
  <c r="E78" i="33"/>
  <c r="D78" i="33"/>
  <c r="C78" i="33"/>
  <c r="M77" i="33"/>
  <c r="L77" i="33"/>
  <c r="K77" i="33"/>
  <c r="J77" i="33"/>
  <c r="I77" i="33"/>
  <c r="H77" i="33"/>
  <c r="G77" i="33"/>
  <c r="F77" i="33"/>
  <c r="E77" i="33"/>
  <c r="D77" i="33"/>
  <c r="C77" i="33"/>
  <c r="M76" i="33"/>
  <c r="L76" i="33"/>
  <c r="K76" i="33"/>
  <c r="J76" i="33"/>
  <c r="I76" i="33"/>
  <c r="H76" i="33"/>
  <c r="G76" i="33"/>
  <c r="F76" i="33"/>
  <c r="E76" i="33"/>
  <c r="D76" i="33"/>
  <c r="C76" i="33"/>
  <c r="M75" i="33"/>
  <c r="L75" i="33"/>
  <c r="K75" i="33"/>
  <c r="J75" i="33"/>
  <c r="I75" i="33"/>
  <c r="H75" i="33"/>
  <c r="G75" i="33"/>
  <c r="F75" i="33"/>
  <c r="E75" i="33"/>
  <c r="D75" i="33"/>
  <c r="C75" i="33"/>
  <c r="M74" i="33"/>
  <c r="L74" i="33"/>
  <c r="K74" i="33"/>
  <c r="J74" i="33"/>
  <c r="I74" i="33"/>
  <c r="H74" i="33"/>
  <c r="G74" i="33"/>
  <c r="F74" i="33"/>
  <c r="E74" i="33"/>
  <c r="D74" i="33"/>
  <c r="C74" i="33"/>
  <c r="M73" i="33"/>
  <c r="L73" i="33"/>
  <c r="K73" i="33"/>
  <c r="J73" i="33"/>
  <c r="I73" i="33"/>
  <c r="H73" i="33"/>
  <c r="G73" i="33"/>
  <c r="F73" i="33"/>
  <c r="E73" i="33"/>
  <c r="D73" i="33"/>
  <c r="C73" i="33"/>
  <c r="M72" i="33"/>
  <c r="L72" i="33"/>
  <c r="K72" i="33"/>
  <c r="J72" i="33"/>
  <c r="I72" i="33"/>
  <c r="H72" i="33"/>
  <c r="G72" i="33"/>
  <c r="F72" i="33"/>
  <c r="E72" i="33"/>
  <c r="D72" i="33"/>
  <c r="C72" i="33"/>
  <c r="M71" i="33"/>
  <c r="L71" i="33"/>
  <c r="K71" i="33"/>
  <c r="J71" i="33"/>
  <c r="I71" i="33"/>
  <c r="H71" i="33"/>
  <c r="G71" i="33"/>
  <c r="F71" i="33"/>
  <c r="E71" i="33"/>
  <c r="D71" i="33"/>
  <c r="C71" i="33"/>
  <c r="M70" i="33"/>
  <c r="L70" i="33"/>
  <c r="K70" i="33"/>
  <c r="J70" i="33"/>
  <c r="I70" i="33"/>
  <c r="H70" i="33"/>
  <c r="G70" i="33"/>
  <c r="F70" i="33"/>
  <c r="E70" i="33"/>
  <c r="D70" i="33"/>
  <c r="C70" i="33"/>
  <c r="M69" i="33"/>
  <c r="L69" i="33"/>
  <c r="K69" i="33"/>
  <c r="J69" i="33"/>
  <c r="I69" i="33"/>
  <c r="H69" i="33"/>
  <c r="G69" i="33"/>
  <c r="F69" i="33"/>
  <c r="E69" i="33"/>
  <c r="D69" i="33"/>
  <c r="C69" i="33"/>
  <c r="M68" i="33"/>
  <c r="L68" i="33"/>
  <c r="K68" i="33"/>
  <c r="J68" i="33"/>
  <c r="I68" i="33"/>
  <c r="H68" i="33"/>
  <c r="G68" i="33"/>
  <c r="F68" i="33"/>
  <c r="E68" i="33"/>
  <c r="D68" i="33"/>
  <c r="C68" i="33"/>
  <c r="M67" i="33"/>
  <c r="L67" i="33"/>
  <c r="K67" i="33"/>
  <c r="J67" i="33"/>
  <c r="I67" i="33"/>
  <c r="H67" i="33"/>
  <c r="G67" i="33"/>
  <c r="F67" i="33"/>
  <c r="E67" i="33"/>
  <c r="D67" i="33"/>
  <c r="C67" i="33"/>
  <c r="M66" i="33"/>
  <c r="L66" i="33"/>
  <c r="K66" i="33"/>
  <c r="J66" i="33"/>
  <c r="I66" i="33"/>
  <c r="H66" i="33"/>
  <c r="G66" i="33"/>
  <c r="F66" i="33"/>
  <c r="E66" i="33"/>
  <c r="D66" i="33"/>
  <c r="C66" i="33"/>
  <c r="M65" i="33"/>
  <c r="L65" i="33"/>
  <c r="K65" i="33"/>
  <c r="J65" i="33"/>
  <c r="I65" i="33"/>
  <c r="H65" i="33"/>
  <c r="G65" i="33"/>
  <c r="F65" i="33"/>
  <c r="E65" i="33"/>
  <c r="D65" i="33"/>
  <c r="C65" i="33"/>
  <c r="M64" i="33"/>
  <c r="L64" i="33"/>
  <c r="K64" i="33"/>
  <c r="J64" i="33"/>
  <c r="I64" i="33"/>
  <c r="H64" i="33"/>
  <c r="G64" i="33"/>
  <c r="F64" i="33"/>
  <c r="E64" i="33"/>
  <c r="D64" i="33"/>
  <c r="C64" i="33"/>
  <c r="M63" i="33"/>
  <c r="L63" i="33"/>
  <c r="K63" i="33"/>
  <c r="J63" i="33"/>
  <c r="I63" i="33"/>
  <c r="H63" i="33"/>
  <c r="G63" i="33"/>
  <c r="F63" i="33"/>
  <c r="E63" i="33"/>
  <c r="D63" i="33"/>
  <c r="C63" i="33"/>
  <c r="M62" i="33"/>
  <c r="L62" i="33"/>
  <c r="K62" i="33"/>
  <c r="J62" i="33"/>
  <c r="I62" i="33"/>
  <c r="H62" i="33"/>
  <c r="G62" i="33"/>
  <c r="F62" i="33"/>
  <c r="E62" i="33"/>
  <c r="D62" i="33"/>
  <c r="C62" i="33"/>
  <c r="M61" i="33"/>
  <c r="L61" i="33"/>
  <c r="K61" i="33"/>
  <c r="J61" i="33"/>
  <c r="I61" i="33"/>
  <c r="H61" i="33"/>
  <c r="G61" i="33"/>
  <c r="F61" i="33"/>
  <c r="E61" i="33"/>
  <c r="D61" i="33"/>
  <c r="C61" i="33"/>
  <c r="M60" i="33"/>
  <c r="L60" i="33"/>
  <c r="K60" i="33"/>
  <c r="J60" i="33"/>
  <c r="I60" i="33"/>
  <c r="H60" i="33"/>
  <c r="G60" i="33"/>
  <c r="F60" i="33"/>
  <c r="E60" i="33"/>
  <c r="D60" i="33"/>
  <c r="C60" i="33"/>
  <c r="M59" i="33"/>
  <c r="L59" i="33"/>
  <c r="K59" i="33"/>
  <c r="J59" i="33"/>
  <c r="I59" i="33"/>
  <c r="H59" i="33"/>
  <c r="G59" i="33"/>
  <c r="F59" i="33"/>
  <c r="E59" i="33"/>
  <c r="D59" i="33"/>
  <c r="C59" i="33"/>
  <c r="M58" i="33"/>
  <c r="L58" i="33"/>
  <c r="K58" i="33"/>
  <c r="J58" i="33"/>
  <c r="I58" i="33"/>
  <c r="H58" i="33"/>
  <c r="G58" i="33"/>
  <c r="F58" i="33"/>
  <c r="E58" i="33"/>
  <c r="D58" i="33"/>
  <c r="C58" i="33"/>
  <c r="M57" i="33"/>
  <c r="L57" i="33"/>
  <c r="K57" i="33"/>
  <c r="J57" i="33"/>
  <c r="I57" i="33"/>
  <c r="H57" i="33"/>
  <c r="G57" i="33"/>
  <c r="F57" i="33"/>
  <c r="E57" i="33"/>
  <c r="D57" i="33"/>
  <c r="C57" i="33"/>
  <c r="M56" i="33"/>
  <c r="L56" i="33"/>
  <c r="K56" i="33"/>
  <c r="J56" i="33"/>
  <c r="I56" i="33"/>
  <c r="H56" i="33"/>
  <c r="G56" i="33"/>
  <c r="F56" i="33"/>
  <c r="E56" i="33"/>
  <c r="D56" i="33"/>
  <c r="C56" i="33"/>
  <c r="M55" i="33"/>
  <c r="L55" i="33"/>
  <c r="K55" i="33"/>
  <c r="J55" i="33"/>
  <c r="I55" i="33"/>
  <c r="H55" i="33"/>
  <c r="G55" i="33"/>
  <c r="F55" i="33"/>
  <c r="E55" i="33"/>
  <c r="D55" i="33"/>
  <c r="C55" i="33"/>
  <c r="M54" i="33"/>
  <c r="L54" i="33"/>
  <c r="K54" i="33"/>
  <c r="J54" i="33"/>
  <c r="I54" i="33"/>
  <c r="H54" i="33"/>
  <c r="G54" i="33"/>
  <c r="F54" i="33"/>
  <c r="E54" i="33"/>
  <c r="D54" i="33"/>
  <c r="C54" i="33"/>
  <c r="M53" i="33"/>
  <c r="L53" i="33"/>
  <c r="K53" i="33"/>
  <c r="J53" i="33"/>
  <c r="I53" i="33"/>
  <c r="H53" i="33"/>
  <c r="G53" i="33"/>
  <c r="F53" i="33"/>
  <c r="E53" i="33"/>
  <c r="D53" i="33"/>
  <c r="C53" i="33"/>
  <c r="F38" i="33"/>
  <c r="E38" i="33"/>
  <c r="D38" i="33"/>
  <c r="C38" i="33"/>
  <c r="F37" i="33"/>
  <c r="E37" i="33"/>
  <c r="D37" i="33"/>
  <c r="C37" i="33"/>
  <c r="F36" i="33"/>
  <c r="E36" i="33"/>
  <c r="D36" i="33"/>
  <c r="C36" i="33"/>
  <c r="F35" i="33"/>
  <c r="E35" i="33"/>
  <c r="D35" i="33"/>
  <c r="C35" i="33"/>
  <c r="F34" i="33"/>
  <c r="E34" i="33"/>
  <c r="D34" i="33"/>
  <c r="C34" i="33"/>
  <c r="F33" i="33"/>
  <c r="E33" i="33"/>
  <c r="D33" i="33"/>
  <c r="C33" i="33"/>
  <c r="F32" i="33"/>
  <c r="E32" i="33"/>
  <c r="D32" i="33"/>
  <c r="C32" i="33"/>
  <c r="F31" i="33"/>
  <c r="E31" i="33"/>
  <c r="D31" i="33"/>
  <c r="C31" i="33"/>
  <c r="F30" i="33"/>
  <c r="E30" i="33"/>
  <c r="D30" i="33"/>
  <c r="C30" i="33"/>
  <c r="F29" i="33"/>
  <c r="E29" i="33"/>
  <c r="D29" i="33"/>
  <c r="C29" i="33"/>
  <c r="F28" i="33"/>
  <c r="E28" i="33"/>
  <c r="D28" i="33"/>
  <c r="C28" i="33"/>
  <c r="F27" i="33"/>
  <c r="E27" i="33"/>
  <c r="D27" i="33"/>
  <c r="C27" i="33"/>
  <c r="F26" i="33"/>
  <c r="E26" i="33"/>
  <c r="D26" i="33"/>
  <c r="C26" i="33"/>
  <c r="F25" i="33"/>
  <c r="E25" i="33"/>
  <c r="D25" i="33"/>
  <c r="C25" i="33"/>
  <c r="F24" i="33"/>
  <c r="E24" i="33"/>
  <c r="D24" i="33"/>
  <c r="C24" i="33"/>
  <c r="M6" i="33"/>
  <c r="L6" i="33"/>
  <c r="K6" i="33"/>
  <c r="J6" i="33"/>
  <c r="I6" i="33"/>
  <c r="H6" i="33"/>
  <c r="G6" i="33"/>
  <c r="F6" i="33"/>
  <c r="E6" i="33"/>
  <c r="D6" i="33"/>
  <c r="C6" i="33"/>
  <c r="M5" i="33"/>
  <c r="L5" i="33"/>
  <c r="K5" i="33"/>
  <c r="J5" i="33"/>
  <c r="I5" i="33"/>
  <c r="H5" i="33"/>
  <c r="G5" i="33"/>
  <c r="F5" i="33"/>
  <c r="E5" i="33"/>
  <c r="D5" i="33"/>
  <c r="C5" i="33"/>
  <c r="M4" i="33"/>
  <c r="L4" i="33"/>
  <c r="K4" i="33"/>
  <c r="J4" i="33"/>
  <c r="I4" i="33"/>
  <c r="H4" i="33"/>
  <c r="G4" i="33"/>
  <c r="F4" i="33"/>
  <c r="E4" i="33"/>
  <c r="D4" i="33"/>
  <c r="C4" i="33"/>
  <c r="M3" i="33"/>
  <c r="L3" i="33"/>
  <c r="K3" i="33"/>
  <c r="J3" i="33"/>
  <c r="I3" i="33"/>
  <c r="H3" i="33"/>
  <c r="G3" i="33"/>
  <c r="F3" i="33"/>
  <c r="E3" i="33"/>
  <c r="D3" i="33"/>
  <c r="C3" i="33"/>
  <c r="J115" i="32"/>
  <c r="I115" i="32"/>
  <c r="H115" i="32"/>
  <c r="G115" i="32"/>
  <c r="F115" i="32"/>
  <c r="E115" i="32"/>
  <c r="D115" i="32"/>
  <c r="C115" i="32"/>
  <c r="J114" i="32"/>
  <c r="I114" i="32"/>
  <c r="H114" i="32"/>
  <c r="G114" i="32"/>
  <c r="F114" i="32"/>
  <c r="E114" i="32"/>
  <c r="D114" i="32"/>
  <c r="C114" i="32"/>
  <c r="J113" i="32"/>
  <c r="I113" i="32"/>
  <c r="H113" i="32"/>
  <c r="G113" i="32"/>
  <c r="F113" i="32"/>
  <c r="E113" i="32"/>
  <c r="D113" i="32"/>
  <c r="C113" i="32"/>
  <c r="M93" i="32"/>
  <c r="L93" i="32"/>
  <c r="K93" i="32"/>
  <c r="J93" i="32"/>
  <c r="I93" i="32"/>
  <c r="H93" i="32"/>
  <c r="G93" i="32"/>
  <c r="F93" i="32"/>
  <c r="E93" i="32"/>
  <c r="D93" i="32"/>
  <c r="C93" i="32"/>
  <c r="M92" i="32"/>
  <c r="L92" i="32"/>
  <c r="K92" i="32"/>
  <c r="J92" i="32"/>
  <c r="I92" i="32"/>
  <c r="H92" i="32"/>
  <c r="G92" i="32"/>
  <c r="F92" i="32"/>
  <c r="E92" i="32"/>
  <c r="D92" i="32"/>
  <c r="C92" i="32"/>
  <c r="M91" i="32"/>
  <c r="L91" i="32"/>
  <c r="K91" i="32"/>
  <c r="J91" i="32"/>
  <c r="I91" i="32"/>
  <c r="H91" i="32"/>
  <c r="G91" i="32"/>
  <c r="F91" i="32"/>
  <c r="E91" i="32"/>
  <c r="D91" i="32"/>
  <c r="C91" i="32"/>
  <c r="M90" i="32"/>
  <c r="L90" i="32"/>
  <c r="K90" i="32"/>
  <c r="J90" i="32"/>
  <c r="I90" i="32"/>
  <c r="H90" i="32"/>
  <c r="G90" i="32"/>
  <c r="F90" i="32"/>
  <c r="E90" i="32"/>
  <c r="D90" i="32"/>
  <c r="C90" i="32"/>
  <c r="M89" i="32"/>
  <c r="L89" i="32"/>
  <c r="K89" i="32"/>
  <c r="J89" i="32"/>
  <c r="I89" i="32"/>
  <c r="H89" i="32"/>
  <c r="G89" i="32"/>
  <c r="F89" i="32"/>
  <c r="E89" i="32"/>
  <c r="D89" i="32"/>
  <c r="C89" i="32"/>
  <c r="M88" i="32"/>
  <c r="L88" i="32"/>
  <c r="K88" i="32"/>
  <c r="J88" i="32"/>
  <c r="I88" i="32"/>
  <c r="H88" i="32"/>
  <c r="G88" i="32"/>
  <c r="F88" i="32"/>
  <c r="E88" i="32"/>
  <c r="D88" i="32"/>
  <c r="C88" i="32"/>
  <c r="M87" i="32"/>
  <c r="L87" i="32"/>
  <c r="K87" i="32"/>
  <c r="J87" i="32"/>
  <c r="I87" i="32"/>
  <c r="H87" i="32"/>
  <c r="G87" i="32"/>
  <c r="F87" i="32"/>
  <c r="E87" i="32"/>
  <c r="D87" i="32"/>
  <c r="C87" i="32"/>
  <c r="M86" i="32"/>
  <c r="L86" i="32"/>
  <c r="K86" i="32"/>
  <c r="J86" i="32"/>
  <c r="I86" i="32"/>
  <c r="H86" i="32"/>
  <c r="G86" i="32"/>
  <c r="F86" i="32"/>
  <c r="E86" i="32"/>
  <c r="D86" i="32"/>
  <c r="C86" i="32"/>
  <c r="M85" i="32"/>
  <c r="L85" i="32"/>
  <c r="K85" i="32"/>
  <c r="J85" i="32"/>
  <c r="I85" i="32"/>
  <c r="H85" i="32"/>
  <c r="G85" i="32"/>
  <c r="F85" i="32"/>
  <c r="E85" i="32"/>
  <c r="D85" i="32"/>
  <c r="C85" i="32"/>
  <c r="M84" i="32"/>
  <c r="L84" i="32"/>
  <c r="K84" i="32"/>
  <c r="J84" i="32"/>
  <c r="I84" i="32"/>
  <c r="H84" i="32"/>
  <c r="G84" i="32"/>
  <c r="F84" i="32"/>
  <c r="E84" i="32"/>
  <c r="D84" i="32"/>
  <c r="C84" i="32"/>
  <c r="M83" i="32"/>
  <c r="L83" i="32"/>
  <c r="K83" i="32"/>
  <c r="J83" i="32"/>
  <c r="I83" i="32"/>
  <c r="H83" i="32"/>
  <c r="G83" i="32"/>
  <c r="F83" i="32"/>
  <c r="E83" i="32"/>
  <c r="D83" i="32"/>
  <c r="C83" i="32"/>
  <c r="M82" i="32"/>
  <c r="L82" i="32"/>
  <c r="K82" i="32"/>
  <c r="J82" i="32"/>
  <c r="I82" i="32"/>
  <c r="H82" i="32"/>
  <c r="G82" i="32"/>
  <c r="F82" i="32"/>
  <c r="E82" i="32"/>
  <c r="D82" i="32"/>
  <c r="C82" i="32"/>
  <c r="M81" i="32"/>
  <c r="L81" i="32"/>
  <c r="K81" i="32"/>
  <c r="J81" i="32"/>
  <c r="I81" i="32"/>
  <c r="H81" i="32"/>
  <c r="G81" i="32"/>
  <c r="F81" i="32"/>
  <c r="E81" i="32"/>
  <c r="D81" i="32"/>
  <c r="C81" i="32"/>
  <c r="M80" i="32"/>
  <c r="L80" i="32"/>
  <c r="K80" i="32"/>
  <c r="J80" i="32"/>
  <c r="I80" i="32"/>
  <c r="H80" i="32"/>
  <c r="G80" i="32"/>
  <c r="F80" i="32"/>
  <c r="E80" i="32"/>
  <c r="D80" i="32"/>
  <c r="C80" i="32"/>
  <c r="M79" i="32"/>
  <c r="L79" i="32"/>
  <c r="K79" i="32"/>
  <c r="J79" i="32"/>
  <c r="I79" i="32"/>
  <c r="H79" i="32"/>
  <c r="G79" i="32"/>
  <c r="F79" i="32"/>
  <c r="E79" i="32"/>
  <c r="D79" i="32"/>
  <c r="C79" i="32"/>
  <c r="M78" i="32"/>
  <c r="L78" i="32"/>
  <c r="K78" i="32"/>
  <c r="J78" i="32"/>
  <c r="I78" i="32"/>
  <c r="H78" i="32"/>
  <c r="G78" i="32"/>
  <c r="F78" i="32"/>
  <c r="E78" i="32"/>
  <c r="D78" i="32"/>
  <c r="C78" i="32"/>
  <c r="M77" i="32"/>
  <c r="L77" i="32"/>
  <c r="K77" i="32"/>
  <c r="J77" i="32"/>
  <c r="I77" i="32"/>
  <c r="H77" i="32"/>
  <c r="G77" i="32"/>
  <c r="F77" i="32"/>
  <c r="E77" i="32"/>
  <c r="D77" i="32"/>
  <c r="C77" i="32"/>
  <c r="M76" i="32"/>
  <c r="L76" i="32"/>
  <c r="K76" i="32"/>
  <c r="J76" i="32"/>
  <c r="I76" i="32"/>
  <c r="H76" i="32"/>
  <c r="G76" i="32"/>
  <c r="F76" i="32"/>
  <c r="E76" i="32"/>
  <c r="D76" i="32"/>
  <c r="C76" i="32"/>
  <c r="M75" i="32"/>
  <c r="L75" i="32"/>
  <c r="K75" i="32"/>
  <c r="J75" i="32"/>
  <c r="I75" i="32"/>
  <c r="H75" i="32"/>
  <c r="G75" i="32"/>
  <c r="F75" i="32"/>
  <c r="E75" i="32"/>
  <c r="D75" i="32"/>
  <c r="C75" i="32"/>
  <c r="M74" i="32"/>
  <c r="L74" i="32"/>
  <c r="K74" i="32"/>
  <c r="J74" i="32"/>
  <c r="I74" i="32"/>
  <c r="H74" i="32"/>
  <c r="G74" i="32"/>
  <c r="F74" i="32"/>
  <c r="E74" i="32"/>
  <c r="D74" i="32"/>
  <c r="C74" i="32"/>
  <c r="M73" i="32"/>
  <c r="L73" i="32"/>
  <c r="K73" i="32"/>
  <c r="J73" i="32"/>
  <c r="I73" i="32"/>
  <c r="H73" i="32"/>
  <c r="G73" i="32"/>
  <c r="F73" i="32"/>
  <c r="E73" i="32"/>
  <c r="D73" i="32"/>
  <c r="C73" i="32"/>
  <c r="M72" i="32"/>
  <c r="L72" i="32"/>
  <c r="K72" i="32"/>
  <c r="J72" i="32"/>
  <c r="I72" i="32"/>
  <c r="H72" i="32"/>
  <c r="G72" i="32"/>
  <c r="F72" i="32"/>
  <c r="E72" i="32"/>
  <c r="D72" i="32"/>
  <c r="C72" i="32"/>
  <c r="M71" i="32"/>
  <c r="L71" i="32"/>
  <c r="K71" i="32"/>
  <c r="J71" i="32"/>
  <c r="I71" i="32"/>
  <c r="H71" i="32"/>
  <c r="G71" i="32"/>
  <c r="F71" i="32"/>
  <c r="E71" i="32"/>
  <c r="D71" i="32"/>
  <c r="C71" i="32"/>
  <c r="M70" i="32"/>
  <c r="L70" i="32"/>
  <c r="K70" i="32"/>
  <c r="J70" i="32"/>
  <c r="I70" i="32"/>
  <c r="H70" i="32"/>
  <c r="G70" i="32"/>
  <c r="F70" i="32"/>
  <c r="E70" i="32"/>
  <c r="D70" i="32"/>
  <c r="C70" i="32"/>
  <c r="M69" i="32"/>
  <c r="L69" i="32"/>
  <c r="K69" i="32"/>
  <c r="J69" i="32"/>
  <c r="I69" i="32"/>
  <c r="H69" i="32"/>
  <c r="G69" i="32"/>
  <c r="F69" i="32"/>
  <c r="E69" i="32"/>
  <c r="D69" i="32"/>
  <c r="C69" i="32"/>
  <c r="M68" i="32"/>
  <c r="L68" i="32"/>
  <c r="K68" i="32"/>
  <c r="J68" i="32"/>
  <c r="I68" i="32"/>
  <c r="H68" i="32"/>
  <c r="G68" i="32"/>
  <c r="F68" i="32"/>
  <c r="E68" i="32"/>
  <c r="D68" i="32"/>
  <c r="C68" i="32"/>
  <c r="M67" i="32"/>
  <c r="L67" i="32"/>
  <c r="K67" i="32"/>
  <c r="J67" i="32"/>
  <c r="I67" i="32"/>
  <c r="H67" i="32"/>
  <c r="G67" i="32"/>
  <c r="F67" i="32"/>
  <c r="E67" i="32"/>
  <c r="D67" i="32"/>
  <c r="C67" i="32"/>
  <c r="M66" i="32"/>
  <c r="L66" i="32"/>
  <c r="K66" i="32"/>
  <c r="J66" i="32"/>
  <c r="I66" i="32"/>
  <c r="H66" i="32"/>
  <c r="G66" i="32"/>
  <c r="F66" i="32"/>
  <c r="E66" i="32"/>
  <c r="D66" i="32"/>
  <c r="C66" i="32"/>
  <c r="M65" i="32"/>
  <c r="L65" i="32"/>
  <c r="K65" i="32"/>
  <c r="J65" i="32"/>
  <c r="I65" i="32"/>
  <c r="H65" i="32"/>
  <c r="G65" i="32"/>
  <c r="F65" i="32"/>
  <c r="E65" i="32"/>
  <c r="D65" i="32"/>
  <c r="C65" i="32"/>
  <c r="M64" i="32"/>
  <c r="L64" i="32"/>
  <c r="K64" i="32"/>
  <c r="J64" i="32"/>
  <c r="I64" i="32"/>
  <c r="H64" i="32"/>
  <c r="G64" i="32"/>
  <c r="F64" i="32"/>
  <c r="E64" i="32"/>
  <c r="D64" i="32"/>
  <c r="C64" i="32"/>
  <c r="M63" i="32"/>
  <c r="L63" i="32"/>
  <c r="K63" i="32"/>
  <c r="J63" i="32"/>
  <c r="I63" i="32"/>
  <c r="H63" i="32"/>
  <c r="G63" i="32"/>
  <c r="F63" i="32"/>
  <c r="E63" i="32"/>
  <c r="D63" i="32"/>
  <c r="C63" i="32"/>
  <c r="M62" i="32"/>
  <c r="L62" i="32"/>
  <c r="K62" i="32"/>
  <c r="J62" i="32"/>
  <c r="I62" i="32"/>
  <c r="H62" i="32"/>
  <c r="G62" i="32"/>
  <c r="F62" i="32"/>
  <c r="E62" i="32"/>
  <c r="D62" i="32"/>
  <c r="C62" i="32"/>
  <c r="M61" i="32"/>
  <c r="L61" i="32"/>
  <c r="K61" i="32"/>
  <c r="J61" i="32"/>
  <c r="I61" i="32"/>
  <c r="H61" i="32"/>
  <c r="G61" i="32"/>
  <c r="F61" i="32"/>
  <c r="E61" i="32"/>
  <c r="D61" i="32"/>
  <c r="C61" i="32"/>
  <c r="M60" i="32"/>
  <c r="L60" i="32"/>
  <c r="K60" i="32"/>
  <c r="J60" i="32"/>
  <c r="I60" i="32"/>
  <c r="H60" i="32"/>
  <c r="G60" i="32"/>
  <c r="F60" i="32"/>
  <c r="E60" i="32"/>
  <c r="D60" i="32"/>
  <c r="C60" i="32"/>
  <c r="M59" i="32"/>
  <c r="L59" i="32"/>
  <c r="K59" i="32"/>
  <c r="J59" i="32"/>
  <c r="I59" i="32"/>
  <c r="H59" i="32"/>
  <c r="G59" i="32"/>
  <c r="F59" i="32"/>
  <c r="E59" i="32"/>
  <c r="D59" i="32"/>
  <c r="C59" i="32"/>
  <c r="M58" i="32"/>
  <c r="L58" i="32"/>
  <c r="K58" i="32"/>
  <c r="J58" i="32"/>
  <c r="I58" i="32"/>
  <c r="H58" i="32"/>
  <c r="G58" i="32"/>
  <c r="F58" i="32"/>
  <c r="E58" i="32"/>
  <c r="D58" i="32"/>
  <c r="C58" i="32"/>
  <c r="M57" i="32"/>
  <c r="L57" i="32"/>
  <c r="K57" i="32"/>
  <c r="J57" i="32"/>
  <c r="I57" i="32"/>
  <c r="H57" i="32"/>
  <c r="G57" i="32"/>
  <c r="F57" i="32"/>
  <c r="E57" i="32"/>
  <c r="D57" i="32"/>
  <c r="C57" i="32"/>
  <c r="M56" i="32"/>
  <c r="L56" i="32"/>
  <c r="K56" i="32"/>
  <c r="J56" i="32"/>
  <c r="I56" i="32"/>
  <c r="H56" i="32"/>
  <c r="G56" i="32"/>
  <c r="F56" i="32"/>
  <c r="E56" i="32"/>
  <c r="D56" i="32"/>
  <c r="C56" i="32"/>
  <c r="M55" i="32"/>
  <c r="L55" i="32"/>
  <c r="K55" i="32"/>
  <c r="J55" i="32"/>
  <c r="I55" i="32"/>
  <c r="H55" i="32"/>
  <c r="G55" i="32"/>
  <c r="F55" i="32"/>
  <c r="E55" i="32"/>
  <c r="D55" i="32"/>
  <c r="C55" i="32"/>
  <c r="M54" i="32"/>
  <c r="L54" i="32"/>
  <c r="K54" i="32"/>
  <c r="J54" i="32"/>
  <c r="I54" i="32"/>
  <c r="H54" i="32"/>
  <c r="G54" i="32"/>
  <c r="F54" i="32"/>
  <c r="E54" i="32"/>
  <c r="D54" i="32"/>
  <c r="C54" i="32"/>
  <c r="M53" i="32"/>
  <c r="L53" i="32"/>
  <c r="K53" i="32"/>
  <c r="J53" i="32"/>
  <c r="I53" i="32"/>
  <c r="H53" i="32"/>
  <c r="G53" i="32"/>
  <c r="F53" i="32"/>
  <c r="E53" i="32"/>
  <c r="D53" i="32"/>
  <c r="C53" i="32"/>
  <c r="F38" i="32"/>
  <c r="E38" i="32"/>
  <c r="D38" i="32"/>
  <c r="C38" i="32"/>
  <c r="F37" i="32"/>
  <c r="E37" i="32"/>
  <c r="D37" i="32"/>
  <c r="C37" i="32"/>
  <c r="F36" i="32"/>
  <c r="E36" i="32"/>
  <c r="D36" i="32"/>
  <c r="C36" i="32"/>
  <c r="F35" i="32"/>
  <c r="E35" i="32"/>
  <c r="D35" i="32"/>
  <c r="C35" i="32"/>
  <c r="F34" i="32"/>
  <c r="E34" i="32"/>
  <c r="D34" i="32"/>
  <c r="C34" i="32"/>
  <c r="F33" i="32"/>
  <c r="E33" i="32"/>
  <c r="D33" i="32"/>
  <c r="C33" i="32"/>
  <c r="F32" i="32"/>
  <c r="E32" i="32"/>
  <c r="D32" i="32"/>
  <c r="C32" i="32"/>
  <c r="F31" i="32"/>
  <c r="E31" i="32"/>
  <c r="D31" i="32"/>
  <c r="C31" i="32"/>
  <c r="F30" i="32"/>
  <c r="E30" i="32"/>
  <c r="D30" i="32"/>
  <c r="C30" i="32"/>
  <c r="F29" i="32"/>
  <c r="E29" i="32"/>
  <c r="D29" i="32"/>
  <c r="C29" i="32"/>
  <c r="F28" i="32"/>
  <c r="E28" i="32"/>
  <c r="D28" i="32"/>
  <c r="C28" i="32"/>
  <c r="F27" i="32"/>
  <c r="E27" i="32"/>
  <c r="D27" i="32"/>
  <c r="C27" i="32"/>
  <c r="F26" i="32"/>
  <c r="E26" i="32"/>
  <c r="D26" i="32"/>
  <c r="C26" i="32"/>
  <c r="F25" i="32"/>
  <c r="E25" i="32"/>
  <c r="D25" i="32"/>
  <c r="C25" i="32"/>
  <c r="F24" i="32"/>
  <c r="E24" i="32"/>
  <c r="D24" i="32"/>
  <c r="C24" i="32"/>
  <c r="M6" i="32"/>
  <c r="L6" i="32"/>
  <c r="K6" i="32"/>
  <c r="J6" i="32"/>
  <c r="I6" i="32"/>
  <c r="H6" i="32"/>
  <c r="G6" i="32"/>
  <c r="F6" i="32"/>
  <c r="E6" i="32"/>
  <c r="D6" i="32"/>
  <c r="C6" i="32"/>
  <c r="M5" i="32"/>
  <c r="L5" i="32"/>
  <c r="K5" i="32"/>
  <c r="J5" i="32"/>
  <c r="I5" i="32"/>
  <c r="H5" i="32"/>
  <c r="G5" i="32"/>
  <c r="F5" i="32"/>
  <c r="E5" i="32"/>
  <c r="D5" i="32"/>
  <c r="C5" i="32"/>
  <c r="M4" i="32"/>
  <c r="L4" i="32"/>
  <c r="K4" i="32"/>
  <c r="J4" i="32"/>
  <c r="I4" i="32"/>
  <c r="H4" i="32"/>
  <c r="G4" i="32"/>
  <c r="F4" i="32"/>
  <c r="E4" i="32"/>
  <c r="D4" i="32"/>
  <c r="C4" i="32"/>
  <c r="M3" i="32"/>
  <c r="L3" i="32"/>
  <c r="K3" i="32"/>
  <c r="J3" i="32"/>
  <c r="I3" i="32"/>
  <c r="H3" i="32"/>
  <c r="G3" i="32"/>
  <c r="F3" i="32"/>
  <c r="E3" i="32"/>
  <c r="D3" i="32"/>
  <c r="C3" i="32"/>
  <c r="J115" i="31"/>
  <c r="I115" i="31"/>
  <c r="H115" i="31"/>
  <c r="G115" i="31"/>
  <c r="F115" i="31"/>
  <c r="E115" i="31"/>
  <c r="D115" i="31"/>
  <c r="C115" i="31"/>
  <c r="J114" i="31"/>
  <c r="I114" i="31"/>
  <c r="H114" i="31"/>
  <c r="G114" i="31"/>
  <c r="F114" i="31"/>
  <c r="E114" i="31"/>
  <c r="D114" i="31"/>
  <c r="C114" i="31"/>
  <c r="J113" i="31"/>
  <c r="I113" i="31"/>
  <c r="H113" i="31"/>
  <c r="G113" i="31"/>
  <c r="F113" i="31"/>
  <c r="E113" i="31"/>
  <c r="D113" i="31"/>
  <c r="C113" i="31"/>
  <c r="M93" i="31"/>
  <c r="L93" i="31"/>
  <c r="K93" i="31"/>
  <c r="J93" i="31"/>
  <c r="I93" i="31"/>
  <c r="H93" i="31"/>
  <c r="G93" i="31"/>
  <c r="F93" i="31"/>
  <c r="E93" i="31"/>
  <c r="D93" i="31"/>
  <c r="C93" i="31"/>
  <c r="M92" i="31"/>
  <c r="L92" i="31"/>
  <c r="K92" i="31"/>
  <c r="J92" i="31"/>
  <c r="I92" i="31"/>
  <c r="H92" i="31"/>
  <c r="G92" i="31"/>
  <c r="F92" i="31"/>
  <c r="E92" i="31"/>
  <c r="D92" i="31"/>
  <c r="C92" i="31"/>
  <c r="M91" i="31"/>
  <c r="L91" i="31"/>
  <c r="K91" i="31"/>
  <c r="J91" i="31"/>
  <c r="I91" i="31"/>
  <c r="H91" i="31"/>
  <c r="G91" i="31"/>
  <c r="F91" i="31"/>
  <c r="E91" i="31"/>
  <c r="D91" i="31"/>
  <c r="C91" i="31"/>
  <c r="M90" i="31"/>
  <c r="L90" i="31"/>
  <c r="K90" i="31"/>
  <c r="J90" i="31"/>
  <c r="I90" i="31"/>
  <c r="H90" i="31"/>
  <c r="G90" i="31"/>
  <c r="F90" i="31"/>
  <c r="E90" i="31"/>
  <c r="D90" i="31"/>
  <c r="C90" i="31"/>
  <c r="M89" i="31"/>
  <c r="L89" i="31"/>
  <c r="K89" i="31"/>
  <c r="J89" i="31"/>
  <c r="I89" i="31"/>
  <c r="H89" i="31"/>
  <c r="G89" i="31"/>
  <c r="F89" i="31"/>
  <c r="E89" i="31"/>
  <c r="D89" i="31"/>
  <c r="C89" i="31"/>
  <c r="M88" i="31"/>
  <c r="L88" i="31"/>
  <c r="K88" i="31"/>
  <c r="J88" i="31"/>
  <c r="I88" i="31"/>
  <c r="H88" i="31"/>
  <c r="G88" i="31"/>
  <c r="F88" i="31"/>
  <c r="E88" i="31"/>
  <c r="D88" i="31"/>
  <c r="C88" i="31"/>
  <c r="M87" i="31"/>
  <c r="L87" i="31"/>
  <c r="K87" i="31"/>
  <c r="J87" i="31"/>
  <c r="I87" i="31"/>
  <c r="H87" i="31"/>
  <c r="G87" i="31"/>
  <c r="F87" i="31"/>
  <c r="E87" i="31"/>
  <c r="D87" i="31"/>
  <c r="C87" i="31"/>
  <c r="M86" i="31"/>
  <c r="L86" i="31"/>
  <c r="K86" i="31"/>
  <c r="J86" i="31"/>
  <c r="I86" i="31"/>
  <c r="H86" i="31"/>
  <c r="G86" i="31"/>
  <c r="F86" i="31"/>
  <c r="E86" i="31"/>
  <c r="D86" i="31"/>
  <c r="C86" i="31"/>
  <c r="M85" i="31"/>
  <c r="L85" i="31"/>
  <c r="K85" i="31"/>
  <c r="J85" i="31"/>
  <c r="I85" i="31"/>
  <c r="H85" i="31"/>
  <c r="G85" i="31"/>
  <c r="F85" i="31"/>
  <c r="E85" i="31"/>
  <c r="D85" i="31"/>
  <c r="C85" i="31"/>
  <c r="M84" i="31"/>
  <c r="L84" i="31"/>
  <c r="K84" i="31"/>
  <c r="J84" i="31"/>
  <c r="I84" i="31"/>
  <c r="H84" i="31"/>
  <c r="G84" i="31"/>
  <c r="F84" i="31"/>
  <c r="E84" i="31"/>
  <c r="D84" i="31"/>
  <c r="C84" i="31"/>
  <c r="M83" i="31"/>
  <c r="L83" i="31"/>
  <c r="K83" i="31"/>
  <c r="J83" i="31"/>
  <c r="I83" i="31"/>
  <c r="H83" i="31"/>
  <c r="G83" i="31"/>
  <c r="F83" i="31"/>
  <c r="E83" i="31"/>
  <c r="D83" i="31"/>
  <c r="C83" i="31"/>
  <c r="M82" i="31"/>
  <c r="L82" i="31"/>
  <c r="K82" i="31"/>
  <c r="J82" i="31"/>
  <c r="I82" i="31"/>
  <c r="H82" i="31"/>
  <c r="G82" i="31"/>
  <c r="F82" i="31"/>
  <c r="E82" i="31"/>
  <c r="D82" i="31"/>
  <c r="C82" i="31"/>
  <c r="M81" i="31"/>
  <c r="L81" i="31"/>
  <c r="K81" i="31"/>
  <c r="J81" i="31"/>
  <c r="I81" i="31"/>
  <c r="H81" i="31"/>
  <c r="G81" i="31"/>
  <c r="F81" i="31"/>
  <c r="E81" i="31"/>
  <c r="D81" i="31"/>
  <c r="C81" i="31"/>
  <c r="M80" i="31"/>
  <c r="L80" i="31"/>
  <c r="K80" i="31"/>
  <c r="J80" i="31"/>
  <c r="I80" i="31"/>
  <c r="H80" i="31"/>
  <c r="G80" i="31"/>
  <c r="F80" i="31"/>
  <c r="E80" i="31"/>
  <c r="D80" i="31"/>
  <c r="C80" i="31"/>
  <c r="M79" i="31"/>
  <c r="L79" i="31"/>
  <c r="K79" i="31"/>
  <c r="J79" i="31"/>
  <c r="I79" i="31"/>
  <c r="H79" i="31"/>
  <c r="G79" i="31"/>
  <c r="F79" i="31"/>
  <c r="E79" i="31"/>
  <c r="D79" i="31"/>
  <c r="C79" i="31"/>
  <c r="M78" i="31"/>
  <c r="L78" i="31"/>
  <c r="K78" i="31"/>
  <c r="J78" i="31"/>
  <c r="I78" i="31"/>
  <c r="H78" i="31"/>
  <c r="G78" i="31"/>
  <c r="F78" i="31"/>
  <c r="E78" i="31"/>
  <c r="D78" i="31"/>
  <c r="C78" i="31"/>
  <c r="M77" i="31"/>
  <c r="L77" i="31"/>
  <c r="K77" i="31"/>
  <c r="J77" i="31"/>
  <c r="I77" i="31"/>
  <c r="H77" i="31"/>
  <c r="G77" i="31"/>
  <c r="F77" i="31"/>
  <c r="E77" i="31"/>
  <c r="D77" i="31"/>
  <c r="C77" i="31"/>
  <c r="M76" i="31"/>
  <c r="L76" i="31"/>
  <c r="K76" i="31"/>
  <c r="J76" i="31"/>
  <c r="I76" i="31"/>
  <c r="H76" i="31"/>
  <c r="G76" i="31"/>
  <c r="F76" i="31"/>
  <c r="E76" i="31"/>
  <c r="D76" i="31"/>
  <c r="C76" i="31"/>
  <c r="M75" i="31"/>
  <c r="L75" i="31"/>
  <c r="K75" i="31"/>
  <c r="J75" i="31"/>
  <c r="I75" i="31"/>
  <c r="H75" i="31"/>
  <c r="G75" i="31"/>
  <c r="F75" i="31"/>
  <c r="E75" i="31"/>
  <c r="D75" i="31"/>
  <c r="C75" i="31"/>
  <c r="M74" i="31"/>
  <c r="L74" i="31"/>
  <c r="K74" i="31"/>
  <c r="J74" i="31"/>
  <c r="I74" i="31"/>
  <c r="H74" i="31"/>
  <c r="G74" i="31"/>
  <c r="F74" i="31"/>
  <c r="E74" i="31"/>
  <c r="D74" i="31"/>
  <c r="C74" i="31"/>
  <c r="M73" i="31"/>
  <c r="L73" i="31"/>
  <c r="K73" i="31"/>
  <c r="J73" i="31"/>
  <c r="I73" i="31"/>
  <c r="H73" i="31"/>
  <c r="G73" i="31"/>
  <c r="F73" i="31"/>
  <c r="E73" i="31"/>
  <c r="D73" i="31"/>
  <c r="C73" i="31"/>
  <c r="M72" i="31"/>
  <c r="L72" i="31"/>
  <c r="K72" i="31"/>
  <c r="J72" i="31"/>
  <c r="I72" i="31"/>
  <c r="H72" i="31"/>
  <c r="G72" i="31"/>
  <c r="F72" i="31"/>
  <c r="E72" i="31"/>
  <c r="D72" i="31"/>
  <c r="C72" i="31"/>
  <c r="M71" i="31"/>
  <c r="L71" i="31"/>
  <c r="K71" i="31"/>
  <c r="J71" i="31"/>
  <c r="I71" i="31"/>
  <c r="H71" i="31"/>
  <c r="G71" i="31"/>
  <c r="F71" i="31"/>
  <c r="E71" i="31"/>
  <c r="D71" i="31"/>
  <c r="C71" i="31"/>
  <c r="M70" i="31"/>
  <c r="L70" i="31"/>
  <c r="K70" i="31"/>
  <c r="J70" i="31"/>
  <c r="I70" i="31"/>
  <c r="H70" i="31"/>
  <c r="G70" i="31"/>
  <c r="F70" i="31"/>
  <c r="E70" i="31"/>
  <c r="D70" i="31"/>
  <c r="C70" i="31"/>
  <c r="M69" i="31"/>
  <c r="L69" i="31"/>
  <c r="K69" i="31"/>
  <c r="J69" i="31"/>
  <c r="I69" i="31"/>
  <c r="H69" i="31"/>
  <c r="G69" i="31"/>
  <c r="F69" i="31"/>
  <c r="E69" i="31"/>
  <c r="D69" i="31"/>
  <c r="C69" i="31"/>
  <c r="M68" i="31"/>
  <c r="L68" i="31"/>
  <c r="K68" i="31"/>
  <c r="J68" i="31"/>
  <c r="I68" i="31"/>
  <c r="H68" i="31"/>
  <c r="G68" i="31"/>
  <c r="F68" i="31"/>
  <c r="E68" i="31"/>
  <c r="D68" i="31"/>
  <c r="C68" i="31"/>
  <c r="M67" i="31"/>
  <c r="L67" i="31"/>
  <c r="K67" i="31"/>
  <c r="J67" i="31"/>
  <c r="I67" i="31"/>
  <c r="H67" i="31"/>
  <c r="G67" i="31"/>
  <c r="F67" i="31"/>
  <c r="E67" i="31"/>
  <c r="D67" i="31"/>
  <c r="C67" i="31"/>
  <c r="M66" i="31"/>
  <c r="L66" i="31"/>
  <c r="K66" i="31"/>
  <c r="J66" i="31"/>
  <c r="I66" i="31"/>
  <c r="H66" i="31"/>
  <c r="G66" i="31"/>
  <c r="F66" i="31"/>
  <c r="E66" i="31"/>
  <c r="D66" i="31"/>
  <c r="C66" i="31"/>
  <c r="M65" i="31"/>
  <c r="L65" i="31"/>
  <c r="K65" i="31"/>
  <c r="J65" i="31"/>
  <c r="I65" i="31"/>
  <c r="H65" i="31"/>
  <c r="G65" i="31"/>
  <c r="F65" i="31"/>
  <c r="E65" i="31"/>
  <c r="D65" i="31"/>
  <c r="C65" i="31"/>
  <c r="M64" i="31"/>
  <c r="L64" i="31"/>
  <c r="K64" i="31"/>
  <c r="J64" i="31"/>
  <c r="I64" i="31"/>
  <c r="H64" i="31"/>
  <c r="G64" i="31"/>
  <c r="F64" i="31"/>
  <c r="E64" i="31"/>
  <c r="D64" i="31"/>
  <c r="C64" i="31"/>
  <c r="M63" i="31"/>
  <c r="L63" i="31"/>
  <c r="K63" i="31"/>
  <c r="J63" i="31"/>
  <c r="I63" i="31"/>
  <c r="H63" i="31"/>
  <c r="G63" i="31"/>
  <c r="F63" i="31"/>
  <c r="E63" i="31"/>
  <c r="D63" i="31"/>
  <c r="C63" i="31"/>
  <c r="M62" i="31"/>
  <c r="L62" i="31"/>
  <c r="K62" i="31"/>
  <c r="J62" i="31"/>
  <c r="I62" i="31"/>
  <c r="H62" i="31"/>
  <c r="G62" i="31"/>
  <c r="F62" i="31"/>
  <c r="E62" i="31"/>
  <c r="D62" i="31"/>
  <c r="C62" i="31"/>
  <c r="M61" i="31"/>
  <c r="L61" i="31"/>
  <c r="K61" i="31"/>
  <c r="J61" i="31"/>
  <c r="I61" i="31"/>
  <c r="H61" i="31"/>
  <c r="G61" i="31"/>
  <c r="F61" i="31"/>
  <c r="E61" i="31"/>
  <c r="D61" i="31"/>
  <c r="C61" i="31"/>
  <c r="M60" i="31"/>
  <c r="L60" i="31"/>
  <c r="K60" i="31"/>
  <c r="J60" i="31"/>
  <c r="I60" i="31"/>
  <c r="H60" i="31"/>
  <c r="G60" i="31"/>
  <c r="F60" i="31"/>
  <c r="E60" i="31"/>
  <c r="D60" i="31"/>
  <c r="C60" i="31"/>
  <c r="M59" i="31"/>
  <c r="L59" i="31"/>
  <c r="K59" i="31"/>
  <c r="J59" i="31"/>
  <c r="I59" i="31"/>
  <c r="H59" i="31"/>
  <c r="G59" i="31"/>
  <c r="F59" i="31"/>
  <c r="E59" i="31"/>
  <c r="D59" i="31"/>
  <c r="C59" i="31"/>
  <c r="M58" i="31"/>
  <c r="L58" i="31"/>
  <c r="K58" i="31"/>
  <c r="J58" i="31"/>
  <c r="I58" i="31"/>
  <c r="H58" i="31"/>
  <c r="G58" i="31"/>
  <c r="F58" i="31"/>
  <c r="E58" i="31"/>
  <c r="D58" i="31"/>
  <c r="C58" i="31"/>
  <c r="M57" i="31"/>
  <c r="L57" i="31"/>
  <c r="K57" i="31"/>
  <c r="J57" i="31"/>
  <c r="I57" i="31"/>
  <c r="H57" i="31"/>
  <c r="G57" i="31"/>
  <c r="F57" i="31"/>
  <c r="E57" i="31"/>
  <c r="D57" i="31"/>
  <c r="C57" i="31"/>
  <c r="M56" i="31"/>
  <c r="L56" i="31"/>
  <c r="K56" i="31"/>
  <c r="J56" i="31"/>
  <c r="I56" i="31"/>
  <c r="H56" i="31"/>
  <c r="G56" i="31"/>
  <c r="F56" i="31"/>
  <c r="E56" i="31"/>
  <c r="D56" i="31"/>
  <c r="C56" i="31"/>
  <c r="M55" i="31"/>
  <c r="L55" i="31"/>
  <c r="K55" i="31"/>
  <c r="J55" i="31"/>
  <c r="I55" i="31"/>
  <c r="H55" i="31"/>
  <c r="G55" i="31"/>
  <c r="F55" i="31"/>
  <c r="E55" i="31"/>
  <c r="D55" i="31"/>
  <c r="C55" i="31"/>
  <c r="M54" i="31"/>
  <c r="L54" i="31"/>
  <c r="K54" i="31"/>
  <c r="J54" i="31"/>
  <c r="I54" i="31"/>
  <c r="H54" i="31"/>
  <c r="G54" i="31"/>
  <c r="F54" i="31"/>
  <c r="E54" i="31"/>
  <c r="D54" i="31"/>
  <c r="C54" i="31"/>
  <c r="M53" i="31"/>
  <c r="L53" i="31"/>
  <c r="K53" i="31"/>
  <c r="J53" i="31"/>
  <c r="I53" i="31"/>
  <c r="H53" i="31"/>
  <c r="G53" i="31"/>
  <c r="F53" i="31"/>
  <c r="E53" i="31"/>
  <c r="D53" i="31"/>
  <c r="C53" i="31"/>
  <c r="F38" i="31"/>
  <c r="E38" i="31"/>
  <c r="D38" i="31"/>
  <c r="C38" i="31"/>
  <c r="F37" i="31"/>
  <c r="E37" i="31"/>
  <c r="D37" i="31"/>
  <c r="C37" i="31"/>
  <c r="F36" i="31"/>
  <c r="E36" i="31"/>
  <c r="D36" i="31"/>
  <c r="C36" i="31"/>
  <c r="F35" i="31"/>
  <c r="E35" i="31"/>
  <c r="D35" i="31"/>
  <c r="C35" i="31"/>
  <c r="F34" i="31"/>
  <c r="E34" i="31"/>
  <c r="D34" i="31"/>
  <c r="C34" i="31"/>
  <c r="F33" i="31"/>
  <c r="E33" i="31"/>
  <c r="D33" i="31"/>
  <c r="C33" i="31"/>
  <c r="F32" i="31"/>
  <c r="E32" i="31"/>
  <c r="D32" i="31"/>
  <c r="C32" i="31"/>
  <c r="F31" i="31"/>
  <c r="E31" i="31"/>
  <c r="D31" i="31"/>
  <c r="C31" i="31"/>
  <c r="F30" i="31"/>
  <c r="E30" i="31"/>
  <c r="D30" i="31"/>
  <c r="C30" i="31"/>
  <c r="F29" i="31"/>
  <c r="E29" i="31"/>
  <c r="D29" i="31"/>
  <c r="C29" i="31"/>
  <c r="F28" i="31"/>
  <c r="E28" i="31"/>
  <c r="D28" i="31"/>
  <c r="C28" i="31"/>
  <c r="F27" i="31"/>
  <c r="E27" i="31"/>
  <c r="D27" i="31"/>
  <c r="C27" i="31"/>
  <c r="F26" i="31"/>
  <c r="E26" i="31"/>
  <c r="D26" i="31"/>
  <c r="C26" i="31"/>
  <c r="F25" i="31"/>
  <c r="E25" i="31"/>
  <c r="D25" i="31"/>
  <c r="C25" i="31"/>
  <c r="F24" i="31"/>
  <c r="E24" i="31"/>
  <c r="D24" i="31"/>
  <c r="C24" i="31"/>
  <c r="M6" i="31"/>
  <c r="L6" i="31"/>
  <c r="K6" i="31"/>
  <c r="J6" i="31"/>
  <c r="I6" i="31"/>
  <c r="H6" i="31"/>
  <c r="G6" i="31"/>
  <c r="F6" i="31"/>
  <c r="E6" i="31"/>
  <c r="D6" i="31"/>
  <c r="C6" i="31"/>
  <c r="M5" i="31"/>
  <c r="L5" i="31"/>
  <c r="K5" i="31"/>
  <c r="J5" i="31"/>
  <c r="I5" i="31"/>
  <c r="H5" i="31"/>
  <c r="G5" i="31"/>
  <c r="F5" i="31"/>
  <c r="E5" i="31"/>
  <c r="D5" i="31"/>
  <c r="C5" i="31"/>
  <c r="M4" i="31"/>
  <c r="L4" i="31"/>
  <c r="K4" i="31"/>
  <c r="J4" i="31"/>
  <c r="I4" i="31"/>
  <c r="H4" i="31"/>
  <c r="G4" i="31"/>
  <c r="F4" i="31"/>
  <c r="E4" i="31"/>
  <c r="D4" i="31"/>
  <c r="C4" i="31"/>
  <c r="M3" i="31"/>
  <c r="L3" i="31"/>
  <c r="K3" i="31"/>
  <c r="J3" i="31"/>
  <c r="I3" i="31"/>
  <c r="H3" i="31"/>
  <c r="G3" i="31"/>
  <c r="F3" i="31"/>
  <c r="E3" i="31"/>
  <c r="D3" i="31"/>
  <c r="C3" i="31"/>
  <c r="J115" i="30"/>
  <c r="I115" i="30"/>
  <c r="H115" i="30"/>
  <c r="G115" i="30"/>
  <c r="F115" i="30"/>
  <c r="E115" i="30"/>
  <c r="D115" i="30"/>
  <c r="C115" i="30"/>
  <c r="J114" i="30"/>
  <c r="I114" i="30"/>
  <c r="H114" i="30"/>
  <c r="G114" i="30"/>
  <c r="F114" i="30"/>
  <c r="E114" i="30"/>
  <c r="D114" i="30"/>
  <c r="C114" i="30"/>
  <c r="J113" i="30"/>
  <c r="I113" i="30"/>
  <c r="H113" i="30"/>
  <c r="G113" i="30"/>
  <c r="F113" i="30"/>
  <c r="E113" i="30"/>
  <c r="D113" i="30"/>
  <c r="C113" i="30"/>
  <c r="M93" i="30"/>
  <c r="L93" i="30"/>
  <c r="K93" i="30"/>
  <c r="J93" i="30"/>
  <c r="I93" i="30"/>
  <c r="H93" i="30"/>
  <c r="G93" i="30"/>
  <c r="F93" i="30"/>
  <c r="E93" i="30"/>
  <c r="D93" i="30"/>
  <c r="C93" i="30"/>
  <c r="M92" i="30"/>
  <c r="L92" i="30"/>
  <c r="K92" i="30"/>
  <c r="J92" i="30"/>
  <c r="I92" i="30"/>
  <c r="H92" i="30"/>
  <c r="G92" i="30"/>
  <c r="F92" i="30"/>
  <c r="E92" i="30"/>
  <c r="D92" i="30"/>
  <c r="C92" i="30"/>
  <c r="M91" i="30"/>
  <c r="L91" i="30"/>
  <c r="K91" i="30"/>
  <c r="J91" i="30"/>
  <c r="I91" i="30"/>
  <c r="H91" i="30"/>
  <c r="G91" i="30"/>
  <c r="F91" i="30"/>
  <c r="E91" i="30"/>
  <c r="D91" i="30"/>
  <c r="C91" i="30"/>
  <c r="M90" i="30"/>
  <c r="L90" i="30"/>
  <c r="K90" i="30"/>
  <c r="J90" i="30"/>
  <c r="I90" i="30"/>
  <c r="H90" i="30"/>
  <c r="G90" i="30"/>
  <c r="F90" i="30"/>
  <c r="E90" i="30"/>
  <c r="D90" i="30"/>
  <c r="C90" i="30"/>
  <c r="M89" i="30"/>
  <c r="L89" i="30"/>
  <c r="K89" i="30"/>
  <c r="J89" i="30"/>
  <c r="I89" i="30"/>
  <c r="H89" i="30"/>
  <c r="G89" i="30"/>
  <c r="F89" i="30"/>
  <c r="E89" i="30"/>
  <c r="D89" i="30"/>
  <c r="C89" i="30"/>
  <c r="M88" i="30"/>
  <c r="L88" i="30"/>
  <c r="K88" i="30"/>
  <c r="J88" i="30"/>
  <c r="I88" i="30"/>
  <c r="H88" i="30"/>
  <c r="G88" i="30"/>
  <c r="F88" i="30"/>
  <c r="E88" i="30"/>
  <c r="D88" i="30"/>
  <c r="C88" i="30"/>
  <c r="M87" i="30"/>
  <c r="L87" i="30"/>
  <c r="K87" i="30"/>
  <c r="J87" i="30"/>
  <c r="I87" i="30"/>
  <c r="H87" i="30"/>
  <c r="G87" i="30"/>
  <c r="F87" i="30"/>
  <c r="E87" i="30"/>
  <c r="D87" i="30"/>
  <c r="C87" i="30"/>
  <c r="M86" i="30"/>
  <c r="L86" i="30"/>
  <c r="K86" i="30"/>
  <c r="J86" i="30"/>
  <c r="I86" i="30"/>
  <c r="H86" i="30"/>
  <c r="G86" i="30"/>
  <c r="F86" i="30"/>
  <c r="E86" i="30"/>
  <c r="D86" i="30"/>
  <c r="C86" i="30"/>
  <c r="M85" i="30"/>
  <c r="L85" i="30"/>
  <c r="K85" i="30"/>
  <c r="J85" i="30"/>
  <c r="I85" i="30"/>
  <c r="H85" i="30"/>
  <c r="G85" i="30"/>
  <c r="F85" i="30"/>
  <c r="E85" i="30"/>
  <c r="D85" i="30"/>
  <c r="C85" i="30"/>
  <c r="M84" i="30"/>
  <c r="L84" i="30"/>
  <c r="K84" i="30"/>
  <c r="J84" i="30"/>
  <c r="I84" i="30"/>
  <c r="H84" i="30"/>
  <c r="G84" i="30"/>
  <c r="F84" i="30"/>
  <c r="E84" i="30"/>
  <c r="D84" i="30"/>
  <c r="C84" i="30"/>
  <c r="M83" i="30"/>
  <c r="L83" i="30"/>
  <c r="K83" i="30"/>
  <c r="J83" i="30"/>
  <c r="I83" i="30"/>
  <c r="H83" i="30"/>
  <c r="G83" i="30"/>
  <c r="F83" i="30"/>
  <c r="E83" i="30"/>
  <c r="D83" i="30"/>
  <c r="C83" i="30"/>
  <c r="M82" i="30"/>
  <c r="L82" i="30"/>
  <c r="K82" i="30"/>
  <c r="J82" i="30"/>
  <c r="I82" i="30"/>
  <c r="H82" i="30"/>
  <c r="G82" i="30"/>
  <c r="F82" i="30"/>
  <c r="E82" i="30"/>
  <c r="D82" i="30"/>
  <c r="C82" i="30"/>
  <c r="M81" i="30"/>
  <c r="L81" i="30"/>
  <c r="K81" i="30"/>
  <c r="J81" i="30"/>
  <c r="I81" i="30"/>
  <c r="H81" i="30"/>
  <c r="G81" i="30"/>
  <c r="F81" i="30"/>
  <c r="E81" i="30"/>
  <c r="D81" i="30"/>
  <c r="C81" i="30"/>
  <c r="M80" i="30"/>
  <c r="L80" i="30"/>
  <c r="K80" i="30"/>
  <c r="J80" i="30"/>
  <c r="I80" i="30"/>
  <c r="H80" i="30"/>
  <c r="G80" i="30"/>
  <c r="F80" i="30"/>
  <c r="E80" i="30"/>
  <c r="D80" i="30"/>
  <c r="C80" i="30"/>
  <c r="M79" i="30"/>
  <c r="L79" i="30"/>
  <c r="K79" i="30"/>
  <c r="J79" i="30"/>
  <c r="I79" i="30"/>
  <c r="H79" i="30"/>
  <c r="G79" i="30"/>
  <c r="F79" i="30"/>
  <c r="E79" i="30"/>
  <c r="D79" i="30"/>
  <c r="C79" i="30"/>
  <c r="M78" i="30"/>
  <c r="L78" i="30"/>
  <c r="K78" i="30"/>
  <c r="J78" i="30"/>
  <c r="I78" i="30"/>
  <c r="H78" i="30"/>
  <c r="G78" i="30"/>
  <c r="F78" i="30"/>
  <c r="E78" i="30"/>
  <c r="D78" i="30"/>
  <c r="C78" i="30"/>
  <c r="M77" i="30"/>
  <c r="L77" i="30"/>
  <c r="K77" i="30"/>
  <c r="J77" i="30"/>
  <c r="I77" i="30"/>
  <c r="H77" i="30"/>
  <c r="G77" i="30"/>
  <c r="F77" i="30"/>
  <c r="E77" i="30"/>
  <c r="D77" i="30"/>
  <c r="C77" i="30"/>
  <c r="M76" i="30"/>
  <c r="L76" i="30"/>
  <c r="K76" i="30"/>
  <c r="J76" i="30"/>
  <c r="I76" i="30"/>
  <c r="H76" i="30"/>
  <c r="G76" i="30"/>
  <c r="F76" i="30"/>
  <c r="E76" i="30"/>
  <c r="D76" i="30"/>
  <c r="C76" i="30"/>
  <c r="M75" i="30"/>
  <c r="L75" i="30"/>
  <c r="K75" i="30"/>
  <c r="J75" i="30"/>
  <c r="I75" i="30"/>
  <c r="H75" i="30"/>
  <c r="G75" i="30"/>
  <c r="F75" i="30"/>
  <c r="E75" i="30"/>
  <c r="D75" i="30"/>
  <c r="C75" i="30"/>
  <c r="M74" i="30"/>
  <c r="L74" i="30"/>
  <c r="K74" i="30"/>
  <c r="J74" i="30"/>
  <c r="I74" i="30"/>
  <c r="H74" i="30"/>
  <c r="G74" i="30"/>
  <c r="F74" i="30"/>
  <c r="E74" i="30"/>
  <c r="D74" i="30"/>
  <c r="C74" i="30"/>
  <c r="M73" i="30"/>
  <c r="L73" i="30"/>
  <c r="K73" i="30"/>
  <c r="J73" i="30"/>
  <c r="I73" i="30"/>
  <c r="H73" i="30"/>
  <c r="G73" i="30"/>
  <c r="F73" i="30"/>
  <c r="E73" i="30"/>
  <c r="D73" i="30"/>
  <c r="C73" i="30"/>
  <c r="M72" i="30"/>
  <c r="L72" i="30"/>
  <c r="K72" i="30"/>
  <c r="J72" i="30"/>
  <c r="I72" i="30"/>
  <c r="H72" i="30"/>
  <c r="G72" i="30"/>
  <c r="F72" i="30"/>
  <c r="E72" i="30"/>
  <c r="D72" i="30"/>
  <c r="C72" i="30"/>
  <c r="M71" i="30"/>
  <c r="L71" i="30"/>
  <c r="K71" i="30"/>
  <c r="J71" i="30"/>
  <c r="I71" i="30"/>
  <c r="H71" i="30"/>
  <c r="G71" i="30"/>
  <c r="F71" i="30"/>
  <c r="E71" i="30"/>
  <c r="D71" i="30"/>
  <c r="C71" i="30"/>
  <c r="M70" i="30"/>
  <c r="L70" i="30"/>
  <c r="K70" i="30"/>
  <c r="J70" i="30"/>
  <c r="I70" i="30"/>
  <c r="H70" i="30"/>
  <c r="G70" i="30"/>
  <c r="F70" i="30"/>
  <c r="E70" i="30"/>
  <c r="D70" i="30"/>
  <c r="C70" i="30"/>
  <c r="M69" i="30"/>
  <c r="L69" i="30"/>
  <c r="K69" i="30"/>
  <c r="J69" i="30"/>
  <c r="I69" i="30"/>
  <c r="H69" i="30"/>
  <c r="G69" i="30"/>
  <c r="F69" i="30"/>
  <c r="E69" i="30"/>
  <c r="D69" i="30"/>
  <c r="C69" i="30"/>
  <c r="M68" i="30"/>
  <c r="L68" i="30"/>
  <c r="K68" i="30"/>
  <c r="J68" i="30"/>
  <c r="I68" i="30"/>
  <c r="H68" i="30"/>
  <c r="G68" i="30"/>
  <c r="F68" i="30"/>
  <c r="E68" i="30"/>
  <c r="D68" i="30"/>
  <c r="C68" i="30"/>
  <c r="M67" i="30"/>
  <c r="L67" i="30"/>
  <c r="K67" i="30"/>
  <c r="J67" i="30"/>
  <c r="I67" i="30"/>
  <c r="H67" i="30"/>
  <c r="G67" i="30"/>
  <c r="F67" i="30"/>
  <c r="E67" i="30"/>
  <c r="D67" i="30"/>
  <c r="C67" i="30"/>
  <c r="M66" i="30"/>
  <c r="L66" i="30"/>
  <c r="K66" i="30"/>
  <c r="J66" i="30"/>
  <c r="I66" i="30"/>
  <c r="H66" i="30"/>
  <c r="G66" i="30"/>
  <c r="F66" i="30"/>
  <c r="E66" i="30"/>
  <c r="D66" i="30"/>
  <c r="C66" i="30"/>
  <c r="M65" i="30"/>
  <c r="L65" i="30"/>
  <c r="K65" i="30"/>
  <c r="J65" i="30"/>
  <c r="I65" i="30"/>
  <c r="H65" i="30"/>
  <c r="G65" i="30"/>
  <c r="F65" i="30"/>
  <c r="E65" i="30"/>
  <c r="D65" i="30"/>
  <c r="C65" i="30"/>
  <c r="M64" i="30"/>
  <c r="L64" i="30"/>
  <c r="K64" i="30"/>
  <c r="J64" i="30"/>
  <c r="I64" i="30"/>
  <c r="H64" i="30"/>
  <c r="G64" i="30"/>
  <c r="F64" i="30"/>
  <c r="E64" i="30"/>
  <c r="D64" i="30"/>
  <c r="C64" i="30"/>
  <c r="M63" i="30"/>
  <c r="L63" i="30"/>
  <c r="K63" i="30"/>
  <c r="J63" i="30"/>
  <c r="I63" i="30"/>
  <c r="H63" i="30"/>
  <c r="G63" i="30"/>
  <c r="F63" i="30"/>
  <c r="E63" i="30"/>
  <c r="D63" i="30"/>
  <c r="C63" i="30"/>
  <c r="M62" i="30"/>
  <c r="L62" i="30"/>
  <c r="K62" i="30"/>
  <c r="J62" i="30"/>
  <c r="I62" i="30"/>
  <c r="H62" i="30"/>
  <c r="G62" i="30"/>
  <c r="F62" i="30"/>
  <c r="E62" i="30"/>
  <c r="D62" i="30"/>
  <c r="C62" i="30"/>
  <c r="M61" i="30"/>
  <c r="L61" i="30"/>
  <c r="K61" i="30"/>
  <c r="J61" i="30"/>
  <c r="I61" i="30"/>
  <c r="H61" i="30"/>
  <c r="G61" i="30"/>
  <c r="F61" i="30"/>
  <c r="E61" i="30"/>
  <c r="D61" i="30"/>
  <c r="C61" i="30"/>
  <c r="M60" i="30"/>
  <c r="L60" i="30"/>
  <c r="K60" i="30"/>
  <c r="J60" i="30"/>
  <c r="I60" i="30"/>
  <c r="H60" i="30"/>
  <c r="G60" i="30"/>
  <c r="F60" i="30"/>
  <c r="E60" i="30"/>
  <c r="D60" i="30"/>
  <c r="C60" i="30"/>
  <c r="M59" i="30"/>
  <c r="L59" i="30"/>
  <c r="K59" i="30"/>
  <c r="J59" i="30"/>
  <c r="I59" i="30"/>
  <c r="H59" i="30"/>
  <c r="G59" i="30"/>
  <c r="F59" i="30"/>
  <c r="E59" i="30"/>
  <c r="D59" i="30"/>
  <c r="C59" i="30"/>
  <c r="M58" i="30"/>
  <c r="L58" i="30"/>
  <c r="K58" i="30"/>
  <c r="J58" i="30"/>
  <c r="I58" i="30"/>
  <c r="H58" i="30"/>
  <c r="G58" i="30"/>
  <c r="F58" i="30"/>
  <c r="E58" i="30"/>
  <c r="D58" i="30"/>
  <c r="C58" i="30"/>
  <c r="M57" i="30"/>
  <c r="L57" i="30"/>
  <c r="K57" i="30"/>
  <c r="J57" i="30"/>
  <c r="I57" i="30"/>
  <c r="H57" i="30"/>
  <c r="G57" i="30"/>
  <c r="F57" i="30"/>
  <c r="E57" i="30"/>
  <c r="D57" i="30"/>
  <c r="C57" i="30"/>
  <c r="M56" i="30"/>
  <c r="L56" i="30"/>
  <c r="K56" i="30"/>
  <c r="J56" i="30"/>
  <c r="I56" i="30"/>
  <c r="H56" i="30"/>
  <c r="G56" i="30"/>
  <c r="F56" i="30"/>
  <c r="E56" i="30"/>
  <c r="D56" i="30"/>
  <c r="C56" i="30"/>
  <c r="M55" i="30"/>
  <c r="L55" i="30"/>
  <c r="K55" i="30"/>
  <c r="J55" i="30"/>
  <c r="I55" i="30"/>
  <c r="H55" i="30"/>
  <c r="G55" i="30"/>
  <c r="F55" i="30"/>
  <c r="E55" i="30"/>
  <c r="D55" i="30"/>
  <c r="C55" i="30"/>
  <c r="M54" i="30"/>
  <c r="L54" i="30"/>
  <c r="K54" i="30"/>
  <c r="J54" i="30"/>
  <c r="I54" i="30"/>
  <c r="H54" i="30"/>
  <c r="G54" i="30"/>
  <c r="F54" i="30"/>
  <c r="E54" i="30"/>
  <c r="D54" i="30"/>
  <c r="C54" i="30"/>
  <c r="M53" i="30"/>
  <c r="L53" i="30"/>
  <c r="K53" i="30"/>
  <c r="J53" i="30"/>
  <c r="I53" i="30"/>
  <c r="H53" i="30"/>
  <c r="G53" i="30"/>
  <c r="F53" i="30"/>
  <c r="E53" i="30"/>
  <c r="D53" i="30"/>
  <c r="C53" i="30"/>
  <c r="F38" i="30"/>
  <c r="E38" i="30"/>
  <c r="D38" i="30"/>
  <c r="C38" i="30"/>
  <c r="F37" i="30"/>
  <c r="E37" i="30"/>
  <c r="D37" i="30"/>
  <c r="C37" i="30"/>
  <c r="F36" i="30"/>
  <c r="E36" i="30"/>
  <c r="D36" i="30"/>
  <c r="C36" i="30"/>
  <c r="F35" i="30"/>
  <c r="E35" i="30"/>
  <c r="D35" i="30"/>
  <c r="C35" i="30"/>
  <c r="F34" i="30"/>
  <c r="E34" i="30"/>
  <c r="D34" i="30"/>
  <c r="C34" i="30"/>
  <c r="F33" i="30"/>
  <c r="E33" i="30"/>
  <c r="D33" i="30"/>
  <c r="C33" i="30"/>
  <c r="F32" i="30"/>
  <c r="E32" i="30"/>
  <c r="D32" i="30"/>
  <c r="C32" i="30"/>
  <c r="F31" i="30"/>
  <c r="E31" i="30"/>
  <c r="D31" i="30"/>
  <c r="C31" i="30"/>
  <c r="F30" i="30"/>
  <c r="E30" i="30"/>
  <c r="D30" i="30"/>
  <c r="C30" i="30"/>
  <c r="F29" i="30"/>
  <c r="E29" i="30"/>
  <c r="D29" i="30"/>
  <c r="C29" i="30"/>
  <c r="F28" i="30"/>
  <c r="E28" i="30"/>
  <c r="D28" i="30"/>
  <c r="C28" i="30"/>
  <c r="F27" i="30"/>
  <c r="E27" i="30"/>
  <c r="D27" i="30"/>
  <c r="C27" i="30"/>
  <c r="F26" i="30"/>
  <c r="E26" i="30"/>
  <c r="D26" i="30"/>
  <c r="C26" i="30"/>
  <c r="F25" i="30"/>
  <c r="E25" i="30"/>
  <c r="D25" i="30"/>
  <c r="C25" i="30"/>
  <c r="F24" i="30"/>
  <c r="E24" i="30"/>
  <c r="D24" i="30"/>
  <c r="C24" i="30"/>
  <c r="M6" i="30"/>
  <c r="L6" i="30"/>
  <c r="K6" i="30"/>
  <c r="J6" i="30"/>
  <c r="I6" i="30"/>
  <c r="H6" i="30"/>
  <c r="G6" i="30"/>
  <c r="F6" i="30"/>
  <c r="E6" i="30"/>
  <c r="D6" i="30"/>
  <c r="C6" i="30"/>
  <c r="M5" i="30"/>
  <c r="L5" i="30"/>
  <c r="K5" i="30"/>
  <c r="J5" i="30"/>
  <c r="I5" i="30"/>
  <c r="H5" i="30"/>
  <c r="G5" i="30"/>
  <c r="F5" i="30"/>
  <c r="E5" i="30"/>
  <c r="D5" i="30"/>
  <c r="C5" i="30"/>
  <c r="M4" i="30"/>
  <c r="L4" i="30"/>
  <c r="K4" i="30"/>
  <c r="J4" i="30"/>
  <c r="I4" i="30"/>
  <c r="H4" i="30"/>
  <c r="G4" i="30"/>
  <c r="F4" i="30"/>
  <c r="E4" i="30"/>
  <c r="D4" i="30"/>
  <c r="C4" i="30"/>
  <c r="M3" i="30"/>
  <c r="L3" i="30"/>
  <c r="K3" i="30"/>
  <c r="J3" i="30"/>
  <c r="I3" i="30"/>
  <c r="H3" i="30"/>
  <c r="G3" i="30"/>
  <c r="F3" i="30"/>
  <c r="E3" i="30"/>
  <c r="D3" i="30"/>
  <c r="C3" i="30"/>
  <c r="J115" i="29"/>
  <c r="I115" i="29"/>
  <c r="H115" i="29"/>
  <c r="G115" i="29"/>
  <c r="F115" i="29"/>
  <c r="E115" i="29"/>
  <c r="D115" i="29"/>
  <c r="C115" i="29"/>
  <c r="J114" i="29"/>
  <c r="I114" i="29"/>
  <c r="H114" i="29"/>
  <c r="G114" i="29"/>
  <c r="F114" i="29"/>
  <c r="E114" i="29"/>
  <c r="D114" i="29"/>
  <c r="C114" i="29"/>
  <c r="J113" i="29"/>
  <c r="I113" i="29"/>
  <c r="H113" i="29"/>
  <c r="G113" i="29"/>
  <c r="F113" i="29"/>
  <c r="E113" i="29"/>
  <c r="D113" i="29"/>
  <c r="C113" i="29"/>
  <c r="M93" i="29"/>
  <c r="L93" i="29"/>
  <c r="K93" i="29"/>
  <c r="J93" i="29"/>
  <c r="I93" i="29"/>
  <c r="H93" i="29"/>
  <c r="G93" i="29"/>
  <c r="F93" i="29"/>
  <c r="E93" i="29"/>
  <c r="D93" i="29"/>
  <c r="C93" i="29"/>
  <c r="M92" i="29"/>
  <c r="L92" i="29"/>
  <c r="K92" i="29"/>
  <c r="J92" i="29"/>
  <c r="I92" i="29"/>
  <c r="H92" i="29"/>
  <c r="G92" i="29"/>
  <c r="F92" i="29"/>
  <c r="E92" i="29"/>
  <c r="D92" i="29"/>
  <c r="C92" i="29"/>
  <c r="M91" i="29"/>
  <c r="L91" i="29"/>
  <c r="K91" i="29"/>
  <c r="J91" i="29"/>
  <c r="I91" i="29"/>
  <c r="H91" i="29"/>
  <c r="G91" i="29"/>
  <c r="F91" i="29"/>
  <c r="E91" i="29"/>
  <c r="D91" i="29"/>
  <c r="C91" i="29"/>
  <c r="M90" i="29"/>
  <c r="L90" i="29"/>
  <c r="K90" i="29"/>
  <c r="J90" i="29"/>
  <c r="I90" i="29"/>
  <c r="H90" i="29"/>
  <c r="G90" i="29"/>
  <c r="F90" i="29"/>
  <c r="E90" i="29"/>
  <c r="D90" i="29"/>
  <c r="C90" i="29"/>
  <c r="M89" i="29"/>
  <c r="L89" i="29"/>
  <c r="K89" i="29"/>
  <c r="J89" i="29"/>
  <c r="I89" i="29"/>
  <c r="H89" i="29"/>
  <c r="G89" i="29"/>
  <c r="F89" i="29"/>
  <c r="E89" i="29"/>
  <c r="D89" i="29"/>
  <c r="C89" i="29"/>
  <c r="M88" i="29"/>
  <c r="L88" i="29"/>
  <c r="K88" i="29"/>
  <c r="J88" i="29"/>
  <c r="I88" i="29"/>
  <c r="H88" i="29"/>
  <c r="G88" i="29"/>
  <c r="F88" i="29"/>
  <c r="E88" i="29"/>
  <c r="D88" i="29"/>
  <c r="C88" i="29"/>
  <c r="M87" i="29"/>
  <c r="L87" i="29"/>
  <c r="K87" i="29"/>
  <c r="J87" i="29"/>
  <c r="I87" i="29"/>
  <c r="H87" i="29"/>
  <c r="G87" i="29"/>
  <c r="F87" i="29"/>
  <c r="E87" i="29"/>
  <c r="D87" i="29"/>
  <c r="C87" i="29"/>
  <c r="M86" i="29"/>
  <c r="L86" i="29"/>
  <c r="K86" i="29"/>
  <c r="J86" i="29"/>
  <c r="I86" i="29"/>
  <c r="H86" i="29"/>
  <c r="G86" i="29"/>
  <c r="F86" i="29"/>
  <c r="E86" i="29"/>
  <c r="D86" i="29"/>
  <c r="C86" i="29"/>
  <c r="M85" i="29"/>
  <c r="L85" i="29"/>
  <c r="K85" i="29"/>
  <c r="J85" i="29"/>
  <c r="I85" i="29"/>
  <c r="H85" i="29"/>
  <c r="G85" i="29"/>
  <c r="F85" i="29"/>
  <c r="E85" i="29"/>
  <c r="D85" i="29"/>
  <c r="C85" i="29"/>
  <c r="M84" i="29"/>
  <c r="L84" i="29"/>
  <c r="K84" i="29"/>
  <c r="J84" i="29"/>
  <c r="I84" i="29"/>
  <c r="H84" i="29"/>
  <c r="G84" i="29"/>
  <c r="F84" i="29"/>
  <c r="E84" i="29"/>
  <c r="D84" i="29"/>
  <c r="C84" i="29"/>
  <c r="M83" i="29"/>
  <c r="L83" i="29"/>
  <c r="K83" i="29"/>
  <c r="J83" i="29"/>
  <c r="I83" i="29"/>
  <c r="H83" i="29"/>
  <c r="G83" i="29"/>
  <c r="F83" i="29"/>
  <c r="E83" i="29"/>
  <c r="D83" i="29"/>
  <c r="C83" i="29"/>
  <c r="M82" i="29"/>
  <c r="L82" i="29"/>
  <c r="K82" i="29"/>
  <c r="J82" i="29"/>
  <c r="I82" i="29"/>
  <c r="H82" i="29"/>
  <c r="G82" i="29"/>
  <c r="F82" i="29"/>
  <c r="E82" i="29"/>
  <c r="D82" i="29"/>
  <c r="C82" i="29"/>
  <c r="M81" i="29"/>
  <c r="L81" i="29"/>
  <c r="K81" i="29"/>
  <c r="J81" i="29"/>
  <c r="I81" i="29"/>
  <c r="H81" i="29"/>
  <c r="G81" i="29"/>
  <c r="F81" i="29"/>
  <c r="E81" i="29"/>
  <c r="D81" i="29"/>
  <c r="C81" i="29"/>
  <c r="M80" i="29"/>
  <c r="L80" i="29"/>
  <c r="K80" i="29"/>
  <c r="J80" i="29"/>
  <c r="I80" i="29"/>
  <c r="H80" i="29"/>
  <c r="G80" i="29"/>
  <c r="F80" i="29"/>
  <c r="E80" i="29"/>
  <c r="D80" i="29"/>
  <c r="C80" i="29"/>
  <c r="M79" i="29"/>
  <c r="L79" i="29"/>
  <c r="K79" i="29"/>
  <c r="J79" i="29"/>
  <c r="I79" i="29"/>
  <c r="H79" i="29"/>
  <c r="G79" i="29"/>
  <c r="F79" i="29"/>
  <c r="E79" i="29"/>
  <c r="D79" i="29"/>
  <c r="C79" i="29"/>
  <c r="M78" i="29"/>
  <c r="L78" i="29"/>
  <c r="K78" i="29"/>
  <c r="J78" i="29"/>
  <c r="I78" i="29"/>
  <c r="H78" i="29"/>
  <c r="G78" i="29"/>
  <c r="F78" i="29"/>
  <c r="E78" i="29"/>
  <c r="D78" i="29"/>
  <c r="C78" i="29"/>
  <c r="M77" i="29"/>
  <c r="L77" i="29"/>
  <c r="K77" i="29"/>
  <c r="J77" i="29"/>
  <c r="I77" i="29"/>
  <c r="H77" i="29"/>
  <c r="G77" i="29"/>
  <c r="F77" i="29"/>
  <c r="E77" i="29"/>
  <c r="D77" i="29"/>
  <c r="C77" i="29"/>
  <c r="M76" i="29"/>
  <c r="L76" i="29"/>
  <c r="K76" i="29"/>
  <c r="J76" i="29"/>
  <c r="I76" i="29"/>
  <c r="H76" i="29"/>
  <c r="G76" i="29"/>
  <c r="F76" i="29"/>
  <c r="E76" i="29"/>
  <c r="D76" i="29"/>
  <c r="C76" i="29"/>
  <c r="M75" i="29"/>
  <c r="L75" i="29"/>
  <c r="K75" i="29"/>
  <c r="J75" i="29"/>
  <c r="I75" i="29"/>
  <c r="H75" i="29"/>
  <c r="G75" i="29"/>
  <c r="F75" i="29"/>
  <c r="E75" i="29"/>
  <c r="D75" i="29"/>
  <c r="C75" i="29"/>
  <c r="M74" i="29"/>
  <c r="L74" i="29"/>
  <c r="K74" i="29"/>
  <c r="J74" i="29"/>
  <c r="I74" i="29"/>
  <c r="H74" i="29"/>
  <c r="G74" i="29"/>
  <c r="F74" i="29"/>
  <c r="E74" i="29"/>
  <c r="D74" i="29"/>
  <c r="C74" i="29"/>
  <c r="M73" i="29"/>
  <c r="L73" i="29"/>
  <c r="K73" i="29"/>
  <c r="J73" i="29"/>
  <c r="I73" i="29"/>
  <c r="H73" i="29"/>
  <c r="G73" i="29"/>
  <c r="F73" i="29"/>
  <c r="E73" i="29"/>
  <c r="D73" i="29"/>
  <c r="C73" i="29"/>
  <c r="M72" i="29"/>
  <c r="L72" i="29"/>
  <c r="K72" i="29"/>
  <c r="J72" i="29"/>
  <c r="I72" i="29"/>
  <c r="H72" i="29"/>
  <c r="G72" i="29"/>
  <c r="F72" i="29"/>
  <c r="E72" i="29"/>
  <c r="D72" i="29"/>
  <c r="C72" i="29"/>
  <c r="M71" i="29"/>
  <c r="L71" i="29"/>
  <c r="K71" i="29"/>
  <c r="J71" i="29"/>
  <c r="I71" i="29"/>
  <c r="H71" i="29"/>
  <c r="G71" i="29"/>
  <c r="F71" i="29"/>
  <c r="E71" i="29"/>
  <c r="D71" i="29"/>
  <c r="C71" i="29"/>
  <c r="M70" i="29"/>
  <c r="L70" i="29"/>
  <c r="K70" i="29"/>
  <c r="J70" i="29"/>
  <c r="I70" i="29"/>
  <c r="H70" i="29"/>
  <c r="G70" i="29"/>
  <c r="F70" i="29"/>
  <c r="E70" i="29"/>
  <c r="D70" i="29"/>
  <c r="C70" i="29"/>
  <c r="M69" i="29"/>
  <c r="L69" i="29"/>
  <c r="K69" i="29"/>
  <c r="J69" i="29"/>
  <c r="I69" i="29"/>
  <c r="H69" i="29"/>
  <c r="G69" i="29"/>
  <c r="F69" i="29"/>
  <c r="E69" i="29"/>
  <c r="D69" i="29"/>
  <c r="C69" i="29"/>
  <c r="M68" i="29"/>
  <c r="L68" i="29"/>
  <c r="K68" i="29"/>
  <c r="J68" i="29"/>
  <c r="I68" i="29"/>
  <c r="H68" i="29"/>
  <c r="G68" i="29"/>
  <c r="F68" i="29"/>
  <c r="E68" i="29"/>
  <c r="D68" i="29"/>
  <c r="C68" i="29"/>
  <c r="M67" i="29"/>
  <c r="L67" i="29"/>
  <c r="K67" i="29"/>
  <c r="J67" i="29"/>
  <c r="I67" i="29"/>
  <c r="H67" i="29"/>
  <c r="G67" i="29"/>
  <c r="F67" i="29"/>
  <c r="E67" i="29"/>
  <c r="D67" i="29"/>
  <c r="C67" i="29"/>
  <c r="M66" i="29"/>
  <c r="L66" i="29"/>
  <c r="K66" i="29"/>
  <c r="J66" i="29"/>
  <c r="I66" i="29"/>
  <c r="H66" i="29"/>
  <c r="G66" i="29"/>
  <c r="F66" i="29"/>
  <c r="E66" i="29"/>
  <c r="D66" i="29"/>
  <c r="C66" i="29"/>
  <c r="M65" i="29"/>
  <c r="L65" i="29"/>
  <c r="K65" i="29"/>
  <c r="J65" i="29"/>
  <c r="I65" i="29"/>
  <c r="H65" i="29"/>
  <c r="G65" i="29"/>
  <c r="F65" i="29"/>
  <c r="E65" i="29"/>
  <c r="D65" i="29"/>
  <c r="C65" i="29"/>
  <c r="M64" i="29"/>
  <c r="L64" i="29"/>
  <c r="K64" i="29"/>
  <c r="J64" i="29"/>
  <c r="I64" i="29"/>
  <c r="H64" i="29"/>
  <c r="G64" i="29"/>
  <c r="F64" i="29"/>
  <c r="E64" i="29"/>
  <c r="D64" i="29"/>
  <c r="C64" i="29"/>
  <c r="M63" i="29"/>
  <c r="L63" i="29"/>
  <c r="K63" i="29"/>
  <c r="J63" i="29"/>
  <c r="I63" i="29"/>
  <c r="H63" i="29"/>
  <c r="G63" i="29"/>
  <c r="F63" i="29"/>
  <c r="E63" i="29"/>
  <c r="D63" i="29"/>
  <c r="C63" i="29"/>
  <c r="M62" i="29"/>
  <c r="L62" i="29"/>
  <c r="K62" i="29"/>
  <c r="J62" i="29"/>
  <c r="I62" i="29"/>
  <c r="H62" i="29"/>
  <c r="G62" i="29"/>
  <c r="F62" i="29"/>
  <c r="E62" i="29"/>
  <c r="D62" i="29"/>
  <c r="C62" i="29"/>
  <c r="M61" i="29"/>
  <c r="L61" i="29"/>
  <c r="K61" i="29"/>
  <c r="J61" i="29"/>
  <c r="I61" i="29"/>
  <c r="H61" i="29"/>
  <c r="G61" i="29"/>
  <c r="F61" i="29"/>
  <c r="E61" i="29"/>
  <c r="D61" i="29"/>
  <c r="C61" i="29"/>
  <c r="M60" i="29"/>
  <c r="L60" i="29"/>
  <c r="K60" i="29"/>
  <c r="J60" i="29"/>
  <c r="I60" i="29"/>
  <c r="H60" i="29"/>
  <c r="G60" i="29"/>
  <c r="F60" i="29"/>
  <c r="E60" i="29"/>
  <c r="D60" i="29"/>
  <c r="C60" i="29"/>
  <c r="M59" i="29"/>
  <c r="L59" i="29"/>
  <c r="K59" i="29"/>
  <c r="J59" i="29"/>
  <c r="I59" i="29"/>
  <c r="H59" i="29"/>
  <c r="G59" i="29"/>
  <c r="F59" i="29"/>
  <c r="E59" i="29"/>
  <c r="D59" i="29"/>
  <c r="C59" i="29"/>
  <c r="M58" i="29"/>
  <c r="L58" i="29"/>
  <c r="K58" i="29"/>
  <c r="J58" i="29"/>
  <c r="I58" i="29"/>
  <c r="H58" i="29"/>
  <c r="G58" i="29"/>
  <c r="F58" i="29"/>
  <c r="E58" i="29"/>
  <c r="D58" i="29"/>
  <c r="C58" i="29"/>
  <c r="M57" i="29"/>
  <c r="L57" i="29"/>
  <c r="K57" i="29"/>
  <c r="J57" i="29"/>
  <c r="I57" i="29"/>
  <c r="H57" i="29"/>
  <c r="G57" i="29"/>
  <c r="F57" i="29"/>
  <c r="E57" i="29"/>
  <c r="D57" i="29"/>
  <c r="C57" i="29"/>
  <c r="M56" i="29"/>
  <c r="L56" i="29"/>
  <c r="K56" i="29"/>
  <c r="J56" i="29"/>
  <c r="I56" i="29"/>
  <c r="H56" i="29"/>
  <c r="G56" i="29"/>
  <c r="F56" i="29"/>
  <c r="E56" i="29"/>
  <c r="D56" i="29"/>
  <c r="C56" i="29"/>
  <c r="M55" i="29"/>
  <c r="L55" i="29"/>
  <c r="K55" i="29"/>
  <c r="J55" i="29"/>
  <c r="I55" i="29"/>
  <c r="H55" i="29"/>
  <c r="G55" i="29"/>
  <c r="F55" i="29"/>
  <c r="E55" i="29"/>
  <c r="D55" i="29"/>
  <c r="C55" i="29"/>
  <c r="M54" i="29"/>
  <c r="L54" i="29"/>
  <c r="K54" i="29"/>
  <c r="J54" i="29"/>
  <c r="I54" i="29"/>
  <c r="H54" i="29"/>
  <c r="G54" i="29"/>
  <c r="F54" i="29"/>
  <c r="E54" i="29"/>
  <c r="D54" i="29"/>
  <c r="C54" i="29"/>
  <c r="M53" i="29"/>
  <c r="L53" i="29"/>
  <c r="K53" i="29"/>
  <c r="J53" i="29"/>
  <c r="I53" i="29"/>
  <c r="H53" i="29"/>
  <c r="G53" i="29"/>
  <c r="F53" i="29"/>
  <c r="E53" i="29"/>
  <c r="D53" i="29"/>
  <c r="C53" i="29"/>
  <c r="F38" i="29"/>
  <c r="E38" i="29"/>
  <c r="D38" i="29"/>
  <c r="C38" i="29"/>
  <c r="F37" i="29"/>
  <c r="E37" i="29"/>
  <c r="D37" i="29"/>
  <c r="C37" i="29"/>
  <c r="F36" i="29"/>
  <c r="E36" i="29"/>
  <c r="D36" i="29"/>
  <c r="C36" i="29"/>
  <c r="F35" i="29"/>
  <c r="E35" i="29"/>
  <c r="D35" i="29"/>
  <c r="C35" i="29"/>
  <c r="F34" i="29"/>
  <c r="E34" i="29"/>
  <c r="D34" i="29"/>
  <c r="C34" i="29"/>
  <c r="F33" i="29"/>
  <c r="E33" i="29"/>
  <c r="D33" i="29"/>
  <c r="C33" i="29"/>
  <c r="F32" i="29"/>
  <c r="E32" i="29"/>
  <c r="D32" i="29"/>
  <c r="C32" i="29"/>
  <c r="F31" i="29"/>
  <c r="E31" i="29"/>
  <c r="D31" i="29"/>
  <c r="C31" i="29"/>
  <c r="F30" i="29"/>
  <c r="E30" i="29"/>
  <c r="D30" i="29"/>
  <c r="C30" i="29"/>
  <c r="F29" i="29"/>
  <c r="E29" i="29"/>
  <c r="D29" i="29"/>
  <c r="C29" i="29"/>
  <c r="F28" i="29"/>
  <c r="E28" i="29"/>
  <c r="D28" i="29"/>
  <c r="C28" i="29"/>
  <c r="F27" i="29"/>
  <c r="E27" i="29"/>
  <c r="D27" i="29"/>
  <c r="C27" i="29"/>
  <c r="F26" i="29"/>
  <c r="E26" i="29"/>
  <c r="D26" i="29"/>
  <c r="C26" i="29"/>
  <c r="F25" i="29"/>
  <c r="E25" i="29"/>
  <c r="D25" i="29"/>
  <c r="C25" i="29"/>
  <c r="F24" i="29"/>
  <c r="E24" i="29"/>
  <c r="D24" i="29"/>
  <c r="C24" i="29"/>
  <c r="M6" i="29"/>
  <c r="L6" i="29"/>
  <c r="K6" i="29"/>
  <c r="J6" i="29"/>
  <c r="I6" i="29"/>
  <c r="H6" i="29"/>
  <c r="G6" i="29"/>
  <c r="F6" i="29"/>
  <c r="E6" i="29"/>
  <c r="D6" i="29"/>
  <c r="C6" i="29"/>
  <c r="M5" i="29"/>
  <c r="L5" i="29"/>
  <c r="K5" i="29"/>
  <c r="J5" i="29"/>
  <c r="I5" i="29"/>
  <c r="H5" i="29"/>
  <c r="G5" i="29"/>
  <c r="F5" i="29"/>
  <c r="E5" i="29"/>
  <c r="D5" i="29"/>
  <c r="C5" i="29"/>
  <c r="M4" i="29"/>
  <c r="L4" i="29"/>
  <c r="K4" i="29"/>
  <c r="J4" i="29"/>
  <c r="I4" i="29"/>
  <c r="H4" i="29"/>
  <c r="G4" i="29"/>
  <c r="F4" i="29"/>
  <c r="E4" i="29"/>
  <c r="D4" i="29"/>
  <c r="C4" i="29"/>
  <c r="M3" i="29"/>
  <c r="L3" i="29"/>
  <c r="K3" i="29"/>
  <c r="J3" i="29"/>
  <c r="I3" i="29"/>
  <c r="H3" i="29"/>
  <c r="G3" i="29"/>
  <c r="F3" i="29"/>
  <c r="E3" i="29"/>
  <c r="D3" i="29"/>
  <c r="C3" i="29"/>
  <c r="J115" i="28"/>
  <c r="I115" i="28"/>
  <c r="H115" i="28"/>
  <c r="G115" i="28"/>
  <c r="F115" i="28"/>
  <c r="E115" i="28"/>
  <c r="D115" i="28"/>
  <c r="C115" i="28"/>
  <c r="J114" i="28"/>
  <c r="I114" i="28"/>
  <c r="H114" i="28"/>
  <c r="G114" i="28"/>
  <c r="F114" i="28"/>
  <c r="E114" i="28"/>
  <c r="D114" i="28"/>
  <c r="C114" i="28"/>
  <c r="J113" i="28"/>
  <c r="I113" i="28"/>
  <c r="H113" i="28"/>
  <c r="G113" i="28"/>
  <c r="F113" i="28"/>
  <c r="E113" i="28"/>
  <c r="D113" i="28"/>
  <c r="C113" i="28"/>
  <c r="M93" i="28"/>
  <c r="L93" i="28"/>
  <c r="K93" i="28"/>
  <c r="J93" i="28"/>
  <c r="I93" i="28"/>
  <c r="H93" i="28"/>
  <c r="G93" i="28"/>
  <c r="F93" i="28"/>
  <c r="E93" i="28"/>
  <c r="D93" i="28"/>
  <c r="C93" i="28"/>
  <c r="M92" i="28"/>
  <c r="L92" i="28"/>
  <c r="K92" i="28"/>
  <c r="J92" i="28"/>
  <c r="I92" i="28"/>
  <c r="H92" i="28"/>
  <c r="G92" i="28"/>
  <c r="F92" i="28"/>
  <c r="E92" i="28"/>
  <c r="D92" i="28"/>
  <c r="C92" i="28"/>
  <c r="M91" i="28"/>
  <c r="L91" i="28"/>
  <c r="K91" i="28"/>
  <c r="J91" i="28"/>
  <c r="I91" i="28"/>
  <c r="H91" i="28"/>
  <c r="G91" i="28"/>
  <c r="F91" i="28"/>
  <c r="E91" i="28"/>
  <c r="D91" i="28"/>
  <c r="C91" i="28"/>
  <c r="M90" i="28"/>
  <c r="L90" i="28"/>
  <c r="K90" i="28"/>
  <c r="J90" i="28"/>
  <c r="I90" i="28"/>
  <c r="H90" i="28"/>
  <c r="G90" i="28"/>
  <c r="F90" i="28"/>
  <c r="E90" i="28"/>
  <c r="D90" i="28"/>
  <c r="C90" i="28"/>
  <c r="M89" i="28"/>
  <c r="L89" i="28"/>
  <c r="K89" i="28"/>
  <c r="J89" i="28"/>
  <c r="I89" i="28"/>
  <c r="H89" i="28"/>
  <c r="G89" i="28"/>
  <c r="F89" i="28"/>
  <c r="E89" i="28"/>
  <c r="D89" i="28"/>
  <c r="C89" i="28"/>
  <c r="M88" i="28"/>
  <c r="L88" i="28"/>
  <c r="K88" i="28"/>
  <c r="J88" i="28"/>
  <c r="I88" i="28"/>
  <c r="H88" i="28"/>
  <c r="G88" i="28"/>
  <c r="F88" i="28"/>
  <c r="E88" i="28"/>
  <c r="D88" i="28"/>
  <c r="C88" i="28"/>
  <c r="M87" i="28"/>
  <c r="L87" i="28"/>
  <c r="K87" i="28"/>
  <c r="J87" i="28"/>
  <c r="I87" i="28"/>
  <c r="H87" i="28"/>
  <c r="G87" i="28"/>
  <c r="F87" i="28"/>
  <c r="E87" i="28"/>
  <c r="D87" i="28"/>
  <c r="C87" i="28"/>
  <c r="M86" i="28"/>
  <c r="L86" i="28"/>
  <c r="K86" i="28"/>
  <c r="J86" i="28"/>
  <c r="I86" i="28"/>
  <c r="H86" i="28"/>
  <c r="G86" i="28"/>
  <c r="F86" i="28"/>
  <c r="E86" i="28"/>
  <c r="D86" i="28"/>
  <c r="C86" i="28"/>
  <c r="M85" i="28"/>
  <c r="L85" i="28"/>
  <c r="K85" i="28"/>
  <c r="J85" i="28"/>
  <c r="I85" i="28"/>
  <c r="H85" i="28"/>
  <c r="G85" i="28"/>
  <c r="F85" i="28"/>
  <c r="E85" i="28"/>
  <c r="D85" i="28"/>
  <c r="C85" i="28"/>
  <c r="M84" i="28"/>
  <c r="L84" i="28"/>
  <c r="K84" i="28"/>
  <c r="J84" i="28"/>
  <c r="I84" i="28"/>
  <c r="H84" i="28"/>
  <c r="G84" i="28"/>
  <c r="F84" i="28"/>
  <c r="E84" i="28"/>
  <c r="D84" i="28"/>
  <c r="C84" i="28"/>
  <c r="M83" i="28"/>
  <c r="L83" i="28"/>
  <c r="K83" i="28"/>
  <c r="J83" i="28"/>
  <c r="I83" i="28"/>
  <c r="H83" i="28"/>
  <c r="G83" i="28"/>
  <c r="F83" i="28"/>
  <c r="E83" i="28"/>
  <c r="D83" i="28"/>
  <c r="C83" i="28"/>
  <c r="M82" i="28"/>
  <c r="L82" i="28"/>
  <c r="K82" i="28"/>
  <c r="J82" i="28"/>
  <c r="I82" i="28"/>
  <c r="H82" i="28"/>
  <c r="G82" i="28"/>
  <c r="F82" i="28"/>
  <c r="E82" i="28"/>
  <c r="D82" i="28"/>
  <c r="C82" i="28"/>
  <c r="M81" i="28"/>
  <c r="L81" i="28"/>
  <c r="K81" i="28"/>
  <c r="J81" i="28"/>
  <c r="I81" i="28"/>
  <c r="H81" i="28"/>
  <c r="G81" i="28"/>
  <c r="F81" i="28"/>
  <c r="E81" i="28"/>
  <c r="D81" i="28"/>
  <c r="C81" i="28"/>
  <c r="M80" i="28"/>
  <c r="L80" i="28"/>
  <c r="K80" i="28"/>
  <c r="J80" i="28"/>
  <c r="I80" i="28"/>
  <c r="H80" i="28"/>
  <c r="G80" i="28"/>
  <c r="F80" i="28"/>
  <c r="E80" i="28"/>
  <c r="D80" i="28"/>
  <c r="C80" i="28"/>
  <c r="M79" i="28"/>
  <c r="L79" i="28"/>
  <c r="K79" i="28"/>
  <c r="J79" i="28"/>
  <c r="I79" i="28"/>
  <c r="H79" i="28"/>
  <c r="G79" i="28"/>
  <c r="F79" i="28"/>
  <c r="E79" i="28"/>
  <c r="D79" i="28"/>
  <c r="C79" i="28"/>
  <c r="M78" i="28"/>
  <c r="L78" i="28"/>
  <c r="K78" i="28"/>
  <c r="J78" i="28"/>
  <c r="I78" i="28"/>
  <c r="H78" i="28"/>
  <c r="G78" i="28"/>
  <c r="F78" i="28"/>
  <c r="E78" i="28"/>
  <c r="D78" i="28"/>
  <c r="C78" i="28"/>
  <c r="M77" i="28"/>
  <c r="L77" i="28"/>
  <c r="K77" i="28"/>
  <c r="J77" i="28"/>
  <c r="I77" i="28"/>
  <c r="H77" i="28"/>
  <c r="G77" i="28"/>
  <c r="F77" i="28"/>
  <c r="E77" i="28"/>
  <c r="D77" i="28"/>
  <c r="C77" i="28"/>
  <c r="M76" i="28"/>
  <c r="L76" i="28"/>
  <c r="K76" i="28"/>
  <c r="J76" i="28"/>
  <c r="I76" i="28"/>
  <c r="H76" i="28"/>
  <c r="G76" i="28"/>
  <c r="F76" i="28"/>
  <c r="E76" i="28"/>
  <c r="D76" i="28"/>
  <c r="C76" i="28"/>
  <c r="M75" i="28"/>
  <c r="L75" i="28"/>
  <c r="K75" i="28"/>
  <c r="J75" i="28"/>
  <c r="I75" i="28"/>
  <c r="H75" i="28"/>
  <c r="G75" i="28"/>
  <c r="F75" i="28"/>
  <c r="E75" i="28"/>
  <c r="D75" i="28"/>
  <c r="C75" i="28"/>
  <c r="M74" i="28"/>
  <c r="L74" i="28"/>
  <c r="K74" i="28"/>
  <c r="J74" i="28"/>
  <c r="I74" i="28"/>
  <c r="H74" i="28"/>
  <c r="G74" i="28"/>
  <c r="F74" i="28"/>
  <c r="E74" i="28"/>
  <c r="D74" i="28"/>
  <c r="C74" i="28"/>
  <c r="M73" i="28"/>
  <c r="L73" i="28"/>
  <c r="K73" i="28"/>
  <c r="J73" i="28"/>
  <c r="I73" i="28"/>
  <c r="H73" i="28"/>
  <c r="G73" i="28"/>
  <c r="F73" i="28"/>
  <c r="E73" i="28"/>
  <c r="D73" i="28"/>
  <c r="C73" i="28"/>
  <c r="M72" i="28"/>
  <c r="L72" i="28"/>
  <c r="K72" i="28"/>
  <c r="J72" i="28"/>
  <c r="I72" i="28"/>
  <c r="H72" i="28"/>
  <c r="G72" i="28"/>
  <c r="F72" i="28"/>
  <c r="E72" i="28"/>
  <c r="D72" i="28"/>
  <c r="C72" i="28"/>
  <c r="M71" i="28"/>
  <c r="L71" i="28"/>
  <c r="K71" i="28"/>
  <c r="J71" i="28"/>
  <c r="I71" i="28"/>
  <c r="H71" i="28"/>
  <c r="G71" i="28"/>
  <c r="F71" i="28"/>
  <c r="E71" i="28"/>
  <c r="D71" i="28"/>
  <c r="C71" i="28"/>
  <c r="M70" i="28"/>
  <c r="L70" i="28"/>
  <c r="K70" i="28"/>
  <c r="J70" i="28"/>
  <c r="I70" i="28"/>
  <c r="H70" i="28"/>
  <c r="G70" i="28"/>
  <c r="F70" i="28"/>
  <c r="E70" i="28"/>
  <c r="D70" i="28"/>
  <c r="C70" i="28"/>
  <c r="M69" i="28"/>
  <c r="L69" i="28"/>
  <c r="K69" i="28"/>
  <c r="J69" i="28"/>
  <c r="I69" i="28"/>
  <c r="H69" i="28"/>
  <c r="G69" i="28"/>
  <c r="F69" i="28"/>
  <c r="E69" i="28"/>
  <c r="D69" i="28"/>
  <c r="C69" i="28"/>
  <c r="M68" i="28"/>
  <c r="L68" i="28"/>
  <c r="K68" i="28"/>
  <c r="J68" i="28"/>
  <c r="I68" i="28"/>
  <c r="H68" i="28"/>
  <c r="G68" i="28"/>
  <c r="F68" i="28"/>
  <c r="E68" i="28"/>
  <c r="D68" i="28"/>
  <c r="C68" i="28"/>
  <c r="M67" i="28"/>
  <c r="L67" i="28"/>
  <c r="K67" i="28"/>
  <c r="J67" i="28"/>
  <c r="I67" i="28"/>
  <c r="H67" i="28"/>
  <c r="G67" i="28"/>
  <c r="F67" i="28"/>
  <c r="E67" i="28"/>
  <c r="D67" i="28"/>
  <c r="C67" i="28"/>
  <c r="M66" i="28"/>
  <c r="L66" i="28"/>
  <c r="K66" i="28"/>
  <c r="J66" i="28"/>
  <c r="I66" i="28"/>
  <c r="H66" i="28"/>
  <c r="G66" i="28"/>
  <c r="F66" i="28"/>
  <c r="E66" i="28"/>
  <c r="D66" i="28"/>
  <c r="C66" i="28"/>
  <c r="M65" i="28"/>
  <c r="L65" i="28"/>
  <c r="K65" i="28"/>
  <c r="J65" i="28"/>
  <c r="I65" i="28"/>
  <c r="H65" i="28"/>
  <c r="G65" i="28"/>
  <c r="F65" i="28"/>
  <c r="E65" i="28"/>
  <c r="D65" i="28"/>
  <c r="C65" i="28"/>
  <c r="M64" i="28"/>
  <c r="L64" i="28"/>
  <c r="K64" i="28"/>
  <c r="J64" i="28"/>
  <c r="I64" i="28"/>
  <c r="H64" i="28"/>
  <c r="G64" i="28"/>
  <c r="F64" i="28"/>
  <c r="E64" i="28"/>
  <c r="D64" i="28"/>
  <c r="C64" i="28"/>
  <c r="M63" i="28"/>
  <c r="L63" i="28"/>
  <c r="K63" i="28"/>
  <c r="J63" i="28"/>
  <c r="I63" i="28"/>
  <c r="H63" i="28"/>
  <c r="G63" i="28"/>
  <c r="F63" i="28"/>
  <c r="E63" i="28"/>
  <c r="D63" i="28"/>
  <c r="C63" i="28"/>
  <c r="M62" i="28"/>
  <c r="L62" i="28"/>
  <c r="K62" i="28"/>
  <c r="J62" i="28"/>
  <c r="I62" i="28"/>
  <c r="H62" i="28"/>
  <c r="G62" i="28"/>
  <c r="F62" i="28"/>
  <c r="E62" i="28"/>
  <c r="D62" i="28"/>
  <c r="C62" i="28"/>
  <c r="M61" i="28"/>
  <c r="L61" i="28"/>
  <c r="K61" i="28"/>
  <c r="J61" i="28"/>
  <c r="I61" i="28"/>
  <c r="H61" i="28"/>
  <c r="G61" i="28"/>
  <c r="F61" i="28"/>
  <c r="E61" i="28"/>
  <c r="D61" i="28"/>
  <c r="C61" i="28"/>
  <c r="M60" i="28"/>
  <c r="L60" i="28"/>
  <c r="K60" i="28"/>
  <c r="J60" i="28"/>
  <c r="I60" i="28"/>
  <c r="H60" i="28"/>
  <c r="G60" i="28"/>
  <c r="F60" i="28"/>
  <c r="E60" i="28"/>
  <c r="D60" i="28"/>
  <c r="C60" i="28"/>
  <c r="M59" i="28"/>
  <c r="L59" i="28"/>
  <c r="K59" i="28"/>
  <c r="J59" i="28"/>
  <c r="I59" i="28"/>
  <c r="H59" i="28"/>
  <c r="G59" i="28"/>
  <c r="F59" i="28"/>
  <c r="E59" i="28"/>
  <c r="D59" i="28"/>
  <c r="C59" i="28"/>
  <c r="M58" i="28"/>
  <c r="L58" i="28"/>
  <c r="K58" i="28"/>
  <c r="J58" i="28"/>
  <c r="I58" i="28"/>
  <c r="H58" i="28"/>
  <c r="G58" i="28"/>
  <c r="F58" i="28"/>
  <c r="E58" i="28"/>
  <c r="D58" i="28"/>
  <c r="C58" i="28"/>
  <c r="M57" i="28"/>
  <c r="L57" i="28"/>
  <c r="K57" i="28"/>
  <c r="J57" i="28"/>
  <c r="I57" i="28"/>
  <c r="H57" i="28"/>
  <c r="G57" i="28"/>
  <c r="F57" i="28"/>
  <c r="E57" i="28"/>
  <c r="D57" i="28"/>
  <c r="C57" i="28"/>
  <c r="M56" i="28"/>
  <c r="L56" i="28"/>
  <c r="K56" i="28"/>
  <c r="J56" i="28"/>
  <c r="I56" i="28"/>
  <c r="H56" i="28"/>
  <c r="G56" i="28"/>
  <c r="F56" i="28"/>
  <c r="E56" i="28"/>
  <c r="D56" i="28"/>
  <c r="C56" i="28"/>
  <c r="M55" i="28"/>
  <c r="L55" i="28"/>
  <c r="K55" i="28"/>
  <c r="J55" i="28"/>
  <c r="I55" i="28"/>
  <c r="H55" i="28"/>
  <c r="G55" i="28"/>
  <c r="F55" i="28"/>
  <c r="E55" i="28"/>
  <c r="D55" i="28"/>
  <c r="C55" i="28"/>
  <c r="M54" i="28"/>
  <c r="L54" i="28"/>
  <c r="K54" i="28"/>
  <c r="J54" i="28"/>
  <c r="I54" i="28"/>
  <c r="H54" i="28"/>
  <c r="G54" i="28"/>
  <c r="F54" i="28"/>
  <c r="E54" i="28"/>
  <c r="D54" i="28"/>
  <c r="C54" i="28"/>
  <c r="M53" i="28"/>
  <c r="L53" i="28"/>
  <c r="K53" i="28"/>
  <c r="J53" i="28"/>
  <c r="I53" i="28"/>
  <c r="H53" i="28"/>
  <c r="G53" i="28"/>
  <c r="F53" i="28"/>
  <c r="E53" i="28"/>
  <c r="D53" i="28"/>
  <c r="C53" i="28"/>
  <c r="F38" i="28"/>
  <c r="E38" i="28"/>
  <c r="D38" i="28"/>
  <c r="C38" i="28"/>
  <c r="F37" i="28"/>
  <c r="E37" i="28"/>
  <c r="D37" i="28"/>
  <c r="C37" i="28"/>
  <c r="F36" i="28"/>
  <c r="E36" i="28"/>
  <c r="D36" i="28"/>
  <c r="C36" i="28"/>
  <c r="F35" i="28"/>
  <c r="E35" i="28"/>
  <c r="D35" i="28"/>
  <c r="C35" i="28"/>
  <c r="F34" i="28"/>
  <c r="E34" i="28"/>
  <c r="D34" i="28"/>
  <c r="C34" i="28"/>
  <c r="F33" i="28"/>
  <c r="E33" i="28"/>
  <c r="D33" i="28"/>
  <c r="C33" i="28"/>
  <c r="F32" i="28"/>
  <c r="E32" i="28"/>
  <c r="D32" i="28"/>
  <c r="C32" i="28"/>
  <c r="F31" i="28"/>
  <c r="E31" i="28"/>
  <c r="D31" i="28"/>
  <c r="C31" i="28"/>
  <c r="F30" i="28"/>
  <c r="E30" i="28"/>
  <c r="D30" i="28"/>
  <c r="C30" i="28"/>
  <c r="F29" i="28"/>
  <c r="E29" i="28"/>
  <c r="D29" i="28"/>
  <c r="C29" i="28"/>
  <c r="F28" i="28"/>
  <c r="E28" i="28"/>
  <c r="D28" i="28"/>
  <c r="C28" i="28"/>
  <c r="F27" i="28"/>
  <c r="E27" i="28"/>
  <c r="D27" i="28"/>
  <c r="C27" i="28"/>
  <c r="F26" i="28"/>
  <c r="E26" i="28"/>
  <c r="D26" i="28"/>
  <c r="C26" i="28"/>
  <c r="F25" i="28"/>
  <c r="E25" i="28"/>
  <c r="D25" i="28"/>
  <c r="C25" i="28"/>
  <c r="F24" i="28"/>
  <c r="E24" i="28"/>
  <c r="D24" i="28"/>
  <c r="C24" i="28"/>
  <c r="M6" i="28"/>
  <c r="L6" i="28"/>
  <c r="K6" i="28"/>
  <c r="J6" i="28"/>
  <c r="I6" i="28"/>
  <c r="H6" i="28"/>
  <c r="G6" i="28"/>
  <c r="F6" i="28"/>
  <c r="E6" i="28"/>
  <c r="D6" i="28"/>
  <c r="C6" i="28"/>
  <c r="M5" i="28"/>
  <c r="L5" i="28"/>
  <c r="K5" i="28"/>
  <c r="J5" i="28"/>
  <c r="I5" i="28"/>
  <c r="H5" i="28"/>
  <c r="G5" i="28"/>
  <c r="F5" i="28"/>
  <c r="E5" i="28"/>
  <c r="D5" i="28"/>
  <c r="C5" i="28"/>
  <c r="M4" i="28"/>
  <c r="L4" i="28"/>
  <c r="K4" i="28"/>
  <c r="J4" i="28"/>
  <c r="I4" i="28"/>
  <c r="H4" i="28"/>
  <c r="G4" i="28"/>
  <c r="F4" i="28"/>
  <c r="E4" i="28"/>
  <c r="D4" i="28"/>
  <c r="C4" i="28"/>
  <c r="M3" i="28"/>
  <c r="L3" i="28"/>
  <c r="K3" i="28"/>
  <c r="J3" i="28"/>
  <c r="I3" i="28"/>
  <c r="H3" i="28"/>
  <c r="G3" i="28"/>
  <c r="F3" i="28"/>
  <c r="E3" i="28"/>
  <c r="D3" i="28"/>
  <c r="C3" i="28"/>
  <c r="J115" i="27" l="1"/>
  <c r="I115" i="27"/>
  <c r="H115" i="27"/>
  <c r="G115" i="27"/>
  <c r="F115" i="27"/>
  <c r="E115" i="27"/>
  <c r="D115" i="27"/>
  <c r="C115" i="27"/>
  <c r="J114" i="27"/>
  <c r="I114" i="27"/>
  <c r="H114" i="27"/>
  <c r="G114" i="27"/>
  <c r="F114" i="27"/>
  <c r="E114" i="27"/>
  <c r="D114" i="27"/>
  <c r="C114" i="27"/>
  <c r="J113" i="27"/>
  <c r="I113" i="27"/>
  <c r="H113" i="27"/>
  <c r="G113" i="27"/>
  <c r="F113" i="27"/>
  <c r="E113" i="27"/>
  <c r="D113" i="27"/>
  <c r="C113" i="27"/>
  <c r="M93" i="27"/>
  <c r="L93" i="27"/>
  <c r="K93" i="27"/>
  <c r="J93" i="27"/>
  <c r="I93" i="27"/>
  <c r="H93" i="27"/>
  <c r="G93" i="27"/>
  <c r="F93" i="27"/>
  <c r="E93" i="27"/>
  <c r="D93" i="27"/>
  <c r="C93" i="27"/>
  <c r="M92" i="27"/>
  <c r="L92" i="27"/>
  <c r="K92" i="27"/>
  <c r="J92" i="27"/>
  <c r="I92" i="27"/>
  <c r="H92" i="27"/>
  <c r="G92" i="27"/>
  <c r="F92" i="27"/>
  <c r="E92" i="27"/>
  <c r="D92" i="27"/>
  <c r="C92" i="27"/>
  <c r="M91" i="27"/>
  <c r="L91" i="27"/>
  <c r="K91" i="27"/>
  <c r="J91" i="27"/>
  <c r="I91" i="27"/>
  <c r="H91" i="27"/>
  <c r="G91" i="27"/>
  <c r="F91" i="27"/>
  <c r="E91" i="27"/>
  <c r="D91" i="27"/>
  <c r="C91" i="27"/>
  <c r="M90" i="27"/>
  <c r="L90" i="27"/>
  <c r="K90" i="27"/>
  <c r="J90" i="27"/>
  <c r="I90" i="27"/>
  <c r="H90" i="27"/>
  <c r="G90" i="27"/>
  <c r="F90" i="27"/>
  <c r="E90" i="27"/>
  <c r="D90" i="27"/>
  <c r="C90" i="27"/>
  <c r="M89" i="27"/>
  <c r="L89" i="27"/>
  <c r="K89" i="27"/>
  <c r="J89" i="27"/>
  <c r="I89" i="27"/>
  <c r="H89" i="27"/>
  <c r="G89" i="27"/>
  <c r="F89" i="27"/>
  <c r="E89" i="27"/>
  <c r="D89" i="27"/>
  <c r="C89" i="27"/>
  <c r="M88" i="27"/>
  <c r="L88" i="27"/>
  <c r="K88" i="27"/>
  <c r="J88" i="27"/>
  <c r="I88" i="27"/>
  <c r="H88" i="27"/>
  <c r="G88" i="27"/>
  <c r="F88" i="27"/>
  <c r="E88" i="27"/>
  <c r="D88" i="27"/>
  <c r="C88" i="27"/>
  <c r="M87" i="27"/>
  <c r="L87" i="27"/>
  <c r="K87" i="27"/>
  <c r="J87" i="27"/>
  <c r="I87" i="27"/>
  <c r="H87" i="27"/>
  <c r="G87" i="27"/>
  <c r="F87" i="27"/>
  <c r="E87" i="27"/>
  <c r="D87" i="27"/>
  <c r="C87" i="27"/>
  <c r="M86" i="27"/>
  <c r="L86" i="27"/>
  <c r="K86" i="27"/>
  <c r="J86" i="27"/>
  <c r="I86" i="27"/>
  <c r="H86" i="27"/>
  <c r="G86" i="27"/>
  <c r="F86" i="27"/>
  <c r="E86" i="27"/>
  <c r="D86" i="27"/>
  <c r="C86" i="27"/>
  <c r="M85" i="27"/>
  <c r="L85" i="27"/>
  <c r="K85" i="27"/>
  <c r="J85" i="27"/>
  <c r="I85" i="27"/>
  <c r="H85" i="27"/>
  <c r="G85" i="27"/>
  <c r="F85" i="27"/>
  <c r="E85" i="27"/>
  <c r="D85" i="27"/>
  <c r="C85" i="27"/>
  <c r="M84" i="27"/>
  <c r="L84" i="27"/>
  <c r="K84" i="27"/>
  <c r="J84" i="27"/>
  <c r="I84" i="27"/>
  <c r="H84" i="27"/>
  <c r="G84" i="27"/>
  <c r="F84" i="27"/>
  <c r="E84" i="27"/>
  <c r="D84" i="27"/>
  <c r="C84" i="27"/>
  <c r="M83" i="27"/>
  <c r="L83" i="27"/>
  <c r="K83" i="27"/>
  <c r="J83" i="27"/>
  <c r="I83" i="27"/>
  <c r="H83" i="27"/>
  <c r="G83" i="27"/>
  <c r="F83" i="27"/>
  <c r="E83" i="27"/>
  <c r="D83" i="27"/>
  <c r="C83" i="27"/>
  <c r="M82" i="27"/>
  <c r="L82" i="27"/>
  <c r="K82" i="27"/>
  <c r="J82" i="27"/>
  <c r="I82" i="27"/>
  <c r="H82" i="27"/>
  <c r="G82" i="27"/>
  <c r="F82" i="27"/>
  <c r="E82" i="27"/>
  <c r="D82" i="27"/>
  <c r="C82" i="27"/>
  <c r="M81" i="27"/>
  <c r="L81" i="27"/>
  <c r="K81" i="27"/>
  <c r="J81" i="27"/>
  <c r="I81" i="27"/>
  <c r="H81" i="27"/>
  <c r="G81" i="27"/>
  <c r="F81" i="27"/>
  <c r="E81" i="27"/>
  <c r="D81" i="27"/>
  <c r="C81" i="27"/>
  <c r="M80" i="27"/>
  <c r="L80" i="27"/>
  <c r="K80" i="27"/>
  <c r="J80" i="27"/>
  <c r="I80" i="27"/>
  <c r="H80" i="27"/>
  <c r="G80" i="27"/>
  <c r="F80" i="27"/>
  <c r="E80" i="27"/>
  <c r="D80" i="27"/>
  <c r="C80" i="27"/>
  <c r="M79" i="27"/>
  <c r="L79" i="27"/>
  <c r="K79" i="27"/>
  <c r="J79" i="27"/>
  <c r="I79" i="27"/>
  <c r="H79" i="27"/>
  <c r="G79" i="27"/>
  <c r="F79" i="27"/>
  <c r="E79" i="27"/>
  <c r="D79" i="27"/>
  <c r="C79" i="27"/>
  <c r="M78" i="27"/>
  <c r="L78" i="27"/>
  <c r="K78" i="27"/>
  <c r="J78" i="27"/>
  <c r="I78" i="27"/>
  <c r="H78" i="27"/>
  <c r="G78" i="27"/>
  <c r="F78" i="27"/>
  <c r="E78" i="27"/>
  <c r="D78" i="27"/>
  <c r="C78" i="27"/>
  <c r="M77" i="27"/>
  <c r="L77" i="27"/>
  <c r="K77" i="27"/>
  <c r="J77" i="27"/>
  <c r="I77" i="27"/>
  <c r="H77" i="27"/>
  <c r="G77" i="27"/>
  <c r="F77" i="27"/>
  <c r="E77" i="27"/>
  <c r="D77" i="27"/>
  <c r="C77" i="27"/>
  <c r="M76" i="27"/>
  <c r="L76" i="27"/>
  <c r="K76" i="27"/>
  <c r="J76" i="27"/>
  <c r="I76" i="27"/>
  <c r="H76" i="27"/>
  <c r="G76" i="27"/>
  <c r="F76" i="27"/>
  <c r="E76" i="27"/>
  <c r="D76" i="27"/>
  <c r="C76" i="27"/>
  <c r="M75" i="27"/>
  <c r="L75" i="27"/>
  <c r="K75" i="27"/>
  <c r="J75" i="27"/>
  <c r="I75" i="27"/>
  <c r="H75" i="27"/>
  <c r="G75" i="27"/>
  <c r="F75" i="27"/>
  <c r="E75" i="27"/>
  <c r="D75" i="27"/>
  <c r="C75" i="27"/>
  <c r="M74" i="27"/>
  <c r="L74" i="27"/>
  <c r="K74" i="27"/>
  <c r="J74" i="27"/>
  <c r="I74" i="27"/>
  <c r="H74" i="27"/>
  <c r="G74" i="27"/>
  <c r="F74" i="27"/>
  <c r="E74" i="27"/>
  <c r="D74" i="27"/>
  <c r="C74" i="27"/>
  <c r="M73" i="27"/>
  <c r="L73" i="27"/>
  <c r="K73" i="27"/>
  <c r="J73" i="27"/>
  <c r="I73" i="27"/>
  <c r="H73" i="27"/>
  <c r="G73" i="27"/>
  <c r="F73" i="27"/>
  <c r="E73" i="27"/>
  <c r="D73" i="27"/>
  <c r="C73" i="27"/>
  <c r="M72" i="27"/>
  <c r="L72" i="27"/>
  <c r="K72" i="27"/>
  <c r="J72" i="27"/>
  <c r="I72" i="27"/>
  <c r="H72" i="27"/>
  <c r="G72" i="27"/>
  <c r="F72" i="27"/>
  <c r="E72" i="27"/>
  <c r="D72" i="27"/>
  <c r="C72" i="27"/>
  <c r="M71" i="27"/>
  <c r="L71" i="27"/>
  <c r="K71" i="27"/>
  <c r="J71" i="27"/>
  <c r="I71" i="27"/>
  <c r="H71" i="27"/>
  <c r="G71" i="27"/>
  <c r="F71" i="27"/>
  <c r="E71" i="27"/>
  <c r="D71" i="27"/>
  <c r="C71" i="27"/>
  <c r="M70" i="27"/>
  <c r="L70" i="27"/>
  <c r="K70" i="27"/>
  <c r="J70" i="27"/>
  <c r="I70" i="27"/>
  <c r="H70" i="27"/>
  <c r="G70" i="27"/>
  <c r="F70" i="27"/>
  <c r="E70" i="27"/>
  <c r="D70" i="27"/>
  <c r="C70" i="27"/>
  <c r="M69" i="27"/>
  <c r="L69" i="27"/>
  <c r="K69" i="27"/>
  <c r="J69" i="27"/>
  <c r="I69" i="27"/>
  <c r="H69" i="27"/>
  <c r="G69" i="27"/>
  <c r="F69" i="27"/>
  <c r="E69" i="27"/>
  <c r="D69" i="27"/>
  <c r="C69" i="27"/>
  <c r="M68" i="27"/>
  <c r="L68" i="27"/>
  <c r="K68" i="27"/>
  <c r="J68" i="27"/>
  <c r="I68" i="27"/>
  <c r="H68" i="27"/>
  <c r="G68" i="27"/>
  <c r="F68" i="27"/>
  <c r="E68" i="27"/>
  <c r="D68" i="27"/>
  <c r="C68" i="27"/>
  <c r="M67" i="27"/>
  <c r="L67" i="27"/>
  <c r="K67" i="27"/>
  <c r="J67" i="27"/>
  <c r="I67" i="27"/>
  <c r="H67" i="27"/>
  <c r="G67" i="27"/>
  <c r="F67" i="27"/>
  <c r="E67" i="27"/>
  <c r="D67" i="27"/>
  <c r="C67" i="27"/>
  <c r="M66" i="27"/>
  <c r="L66" i="27"/>
  <c r="K66" i="27"/>
  <c r="J66" i="27"/>
  <c r="I66" i="27"/>
  <c r="H66" i="27"/>
  <c r="G66" i="27"/>
  <c r="F66" i="27"/>
  <c r="E66" i="27"/>
  <c r="D66" i="27"/>
  <c r="C66" i="27"/>
  <c r="M65" i="27"/>
  <c r="L65" i="27"/>
  <c r="K65" i="27"/>
  <c r="J65" i="27"/>
  <c r="I65" i="27"/>
  <c r="H65" i="27"/>
  <c r="G65" i="27"/>
  <c r="F65" i="27"/>
  <c r="E65" i="27"/>
  <c r="D65" i="27"/>
  <c r="C65" i="27"/>
  <c r="M64" i="27"/>
  <c r="L64" i="27"/>
  <c r="K64" i="27"/>
  <c r="J64" i="27"/>
  <c r="I64" i="27"/>
  <c r="H64" i="27"/>
  <c r="G64" i="27"/>
  <c r="F64" i="27"/>
  <c r="E64" i="27"/>
  <c r="D64" i="27"/>
  <c r="C64" i="27"/>
  <c r="M63" i="27"/>
  <c r="L63" i="27"/>
  <c r="K63" i="27"/>
  <c r="J63" i="27"/>
  <c r="I63" i="27"/>
  <c r="H63" i="27"/>
  <c r="G63" i="27"/>
  <c r="F63" i="27"/>
  <c r="E63" i="27"/>
  <c r="D63" i="27"/>
  <c r="C63" i="27"/>
  <c r="M62" i="27"/>
  <c r="L62" i="27"/>
  <c r="K62" i="27"/>
  <c r="J62" i="27"/>
  <c r="I62" i="27"/>
  <c r="H62" i="27"/>
  <c r="G62" i="27"/>
  <c r="F62" i="27"/>
  <c r="E62" i="27"/>
  <c r="D62" i="27"/>
  <c r="C62" i="27"/>
  <c r="M61" i="27"/>
  <c r="L61" i="27"/>
  <c r="K61" i="27"/>
  <c r="J61" i="27"/>
  <c r="I61" i="27"/>
  <c r="H61" i="27"/>
  <c r="G61" i="27"/>
  <c r="F61" i="27"/>
  <c r="E61" i="27"/>
  <c r="D61" i="27"/>
  <c r="C61" i="27"/>
  <c r="M60" i="27"/>
  <c r="L60" i="27"/>
  <c r="K60" i="27"/>
  <c r="J60" i="27"/>
  <c r="I60" i="27"/>
  <c r="H60" i="27"/>
  <c r="G60" i="27"/>
  <c r="F60" i="27"/>
  <c r="E60" i="27"/>
  <c r="D60" i="27"/>
  <c r="C60" i="27"/>
  <c r="M59" i="27"/>
  <c r="L59" i="27"/>
  <c r="K59" i="27"/>
  <c r="J59" i="27"/>
  <c r="I59" i="27"/>
  <c r="H59" i="27"/>
  <c r="G59" i="27"/>
  <c r="F59" i="27"/>
  <c r="E59" i="27"/>
  <c r="D59" i="27"/>
  <c r="C59" i="27"/>
  <c r="M58" i="27"/>
  <c r="L58" i="27"/>
  <c r="K58" i="27"/>
  <c r="J58" i="27"/>
  <c r="I58" i="27"/>
  <c r="H58" i="27"/>
  <c r="G58" i="27"/>
  <c r="F58" i="27"/>
  <c r="E58" i="27"/>
  <c r="D58" i="27"/>
  <c r="C58" i="27"/>
  <c r="M57" i="27"/>
  <c r="L57" i="27"/>
  <c r="K57" i="27"/>
  <c r="J57" i="27"/>
  <c r="I57" i="27"/>
  <c r="H57" i="27"/>
  <c r="G57" i="27"/>
  <c r="F57" i="27"/>
  <c r="E57" i="27"/>
  <c r="D57" i="27"/>
  <c r="C57" i="27"/>
  <c r="M56" i="27"/>
  <c r="L56" i="27"/>
  <c r="K56" i="27"/>
  <c r="J56" i="27"/>
  <c r="I56" i="27"/>
  <c r="H56" i="27"/>
  <c r="G56" i="27"/>
  <c r="F56" i="27"/>
  <c r="E56" i="27"/>
  <c r="D56" i="27"/>
  <c r="C56" i="27"/>
  <c r="M55" i="27"/>
  <c r="L55" i="27"/>
  <c r="K55" i="27"/>
  <c r="J55" i="27"/>
  <c r="I55" i="27"/>
  <c r="H55" i="27"/>
  <c r="G55" i="27"/>
  <c r="F55" i="27"/>
  <c r="E55" i="27"/>
  <c r="D55" i="27"/>
  <c r="C55" i="27"/>
  <c r="M54" i="27"/>
  <c r="L54" i="27"/>
  <c r="K54" i="27"/>
  <c r="J54" i="27"/>
  <c r="I54" i="27"/>
  <c r="H54" i="27"/>
  <c r="G54" i="27"/>
  <c r="F54" i="27"/>
  <c r="E54" i="27"/>
  <c r="D54" i="27"/>
  <c r="C54" i="27"/>
  <c r="M53" i="27"/>
  <c r="L53" i="27"/>
  <c r="K53" i="27"/>
  <c r="J53" i="27"/>
  <c r="I53" i="27"/>
  <c r="H53" i="27"/>
  <c r="G53" i="27"/>
  <c r="F53" i="27"/>
  <c r="E53" i="27"/>
  <c r="D53" i="27"/>
  <c r="C53" i="27"/>
  <c r="F38" i="27"/>
  <c r="E38" i="27"/>
  <c r="D38" i="27"/>
  <c r="C38" i="27"/>
  <c r="F37" i="27"/>
  <c r="E37" i="27"/>
  <c r="D37" i="27"/>
  <c r="C37" i="27"/>
  <c r="F36" i="27"/>
  <c r="E36" i="27"/>
  <c r="D36" i="27"/>
  <c r="C36" i="27"/>
  <c r="F35" i="27"/>
  <c r="E35" i="27"/>
  <c r="D35" i="27"/>
  <c r="C35" i="27"/>
  <c r="F34" i="27"/>
  <c r="E34" i="27"/>
  <c r="D34" i="27"/>
  <c r="C34" i="27"/>
  <c r="F33" i="27"/>
  <c r="E33" i="27"/>
  <c r="D33" i="27"/>
  <c r="C33" i="27"/>
  <c r="F32" i="27"/>
  <c r="E32" i="27"/>
  <c r="D32" i="27"/>
  <c r="C32" i="27"/>
  <c r="F31" i="27"/>
  <c r="E31" i="27"/>
  <c r="D31" i="27"/>
  <c r="C31" i="27"/>
  <c r="F30" i="27"/>
  <c r="E30" i="27"/>
  <c r="D30" i="27"/>
  <c r="C30" i="27"/>
  <c r="F29" i="27"/>
  <c r="E29" i="27"/>
  <c r="D29" i="27"/>
  <c r="C29" i="27"/>
  <c r="F28" i="27"/>
  <c r="E28" i="27"/>
  <c r="D28" i="27"/>
  <c r="C28" i="27"/>
  <c r="F27" i="27"/>
  <c r="E27" i="27"/>
  <c r="D27" i="27"/>
  <c r="C27" i="27"/>
  <c r="F26" i="27"/>
  <c r="E26" i="27"/>
  <c r="D26" i="27"/>
  <c r="C26" i="27"/>
  <c r="F25" i="27"/>
  <c r="E25" i="27"/>
  <c r="D25" i="27"/>
  <c r="C25" i="27"/>
  <c r="F24" i="27"/>
  <c r="E24" i="27"/>
  <c r="D24" i="27"/>
  <c r="C24" i="27"/>
  <c r="M6" i="27"/>
  <c r="L6" i="27"/>
  <c r="K6" i="27"/>
  <c r="J6" i="27"/>
  <c r="I6" i="27"/>
  <c r="H6" i="27"/>
  <c r="G6" i="27"/>
  <c r="F6" i="27"/>
  <c r="E6" i="27"/>
  <c r="D6" i="27"/>
  <c r="C6" i="27"/>
  <c r="M5" i="27"/>
  <c r="L5" i="27"/>
  <c r="K5" i="27"/>
  <c r="J5" i="27"/>
  <c r="I5" i="27"/>
  <c r="H5" i="27"/>
  <c r="G5" i="27"/>
  <c r="F5" i="27"/>
  <c r="E5" i="27"/>
  <c r="D5" i="27"/>
  <c r="C5" i="27"/>
  <c r="M4" i="27"/>
  <c r="L4" i="27"/>
  <c r="K4" i="27"/>
  <c r="J4" i="27"/>
  <c r="I4" i="27"/>
  <c r="H4" i="27"/>
  <c r="G4" i="27"/>
  <c r="F4" i="27"/>
  <c r="E4" i="27"/>
  <c r="D4" i="27"/>
  <c r="C4" i="27"/>
  <c r="M3" i="27"/>
  <c r="L3" i="27"/>
  <c r="K3" i="27"/>
  <c r="J3" i="27"/>
  <c r="I3" i="27"/>
  <c r="H3" i="27"/>
  <c r="G3" i="27"/>
  <c r="F3" i="27"/>
  <c r="E3" i="27"/>
  <c r="D3" i="27"/>
  <c r="C3" i="27"/>
  <c r="J115" i="26"/>
  <c r="I115" i="26"/>
  <c r="H115" i="26"/>
  <c r="G115" i="26"/>
  <c r="F115" i="26"/>
  <c r="E115" i="26"/>
  <c r="D115" i="26"/>
  <c r="C115" i="26"/>
  <c r="J114" i="26"/>
  <c r="I114" i="26"/>
  <c r="H114" i="26"/>
  <c r="G114" i="26"/>
  <c r="F114" i="26"/>
  <c r="E114" i="26"/>
  <c r="D114" i="26"/>
  <c r="C114" i="26"/>
  <c r="J113" i="26"/>
  <c r="I113" i="26"/>
  <c r="H113" i="26"/>
  <c r="G113" i="26"/>
  <c r="F113" i="26"/>
  <c r="E113" i="26"/>
  <c r="D113" i="26"/>
  <c r="C113" i="26"/>
  <c r="M93" i="26"/>
  <c r="L93" i="26"/>
  <c r="K93" i="26"/>
  <c r="J93" i="26"/>
  <c r="I93" i="26"/>
  <c r="H93" i="26"/>
  <c r="G93" i="26"/>
  <c r="F93" i="26"/>
  <c r="E93" i="26"/>
  <c r="D93" i="26"/>
  <c r="C93" i="26"/>
  <c r="M92" i="26"/>
  <c r="L92" i="26"/>
  <c r="K92" i="26"/>
  <c r="J92" i="26"/>
  <c r="I92" i="26"/>
  <c r="H92" i="26"/>
  <c r="G92" i="26"/>
  <c r="F92" i="26"/>
  <c r="E92" i="26"/>
  <c r="D92" i="26"/>
  <c r="C92" i="26"/>
  <c r="M91" i="26"/>
  <c r="L91" i="26"/>
  <c r="K91" i="26"/>
  <c r="J91" i="26"/>
  <c r="I91" i="26"/>
  <c r="H91" i="26"/>
  <c r="G91" i="26"/>
  <c r="F91" i="26"/>
  <c r="E91" i="26"/>
  <c r="D91" i="26"/>
  <c r="C91" i="26"/>
  <c r="M90" i="26"/>
  <c r="L90" i="26"/>
  <c r="K90" i="26"/>
  <c r="J90" i="26"/>
  <c r="I90" i="26"/>
  <c r="H90" i="26"/>
  <c r="G90" i="26"/>
  <c r="F90" i="26"/>
  <c r="E90" i="26"/>
  <c r="D90" i="26"/>
  <c r="C90" i="26"/>
  <c r="M89" i="26"/>
  <c r="L89" i="26"/>
  <c r="K89" i="26"/>
  <c r="J89" i="26"/>
  <c r="I89" i="26"/>
  <c r="H89" i="26"/>
  <c r="G89" i="26"/>
  <c r="F89" i="26"/>
  <c r="E89" i="26"/>
  <c r="D89" i="26"/>
  <c r="C89" i="26"/>
  <c r="M88" i="26"/>
  <c r="L88" i="26"/>
  <c r="K88" i="26"/>
  <c r="J88" i="26"/>
  <c r="I88" i="26"/>
  <c r="H88" i="26"/>
  <c r="G88" i="26"/>
  <c r="F88" i="26"/>
  <c r="E88" i="26"/>
  <c r="D88" i="26"/>
  <c r="C88" i="26"/>
  <c r="M87" i="26"/>
  <c r="L87" i="26"/>
  <c r="K87" i="26"/>
  <c r="J87" i="26"/>
  <c r="I87" i="26"/>
  <c r="H87" i="26"/>
  <c r="G87" i="26"/>
  <c r="F87" i="26"/>
  <c r="E87" i="26"/>
  <c r="D87" i="26"/>
  <c r="C87" i="26"/>
  <c r="M86" i="26"/>
  <c r="L86" i="26"/>
  <c r="K86" i="26"/>
  <c r="J86" i="26"/>
  <c r="I86" i="26"/>
  <c r="H86" i="26"/>
  <c r="G86" i="26"/>
  <c r="F86" i="26"/>
  <c r="E86" i="26"/>
  <c r="D86" i="26"/>
  <c r="C86" i="26"/>
  <c r="M85" i="26"/>
  <c r="L85" i="26"/>
  <c r="K85" i="26"/>
  <c r="J85" i="26"/>
  <c r="I85" i="26"/>
  <c r="H85" i="26"/>
  <c r="G85" i="26"/>
  <c r="F85" i="26"/>
  <c r="E85" i="26"/>
  <c r="D85" i="26"/>
  <c r="C85" i="26"/>
  <c r="M84" i="26"/>
  <c r="L84" i="26"/>
  <c r="K84" i="26"/>
  <c r="J84" i="26"/>
  <c r="I84" i="26"/>
  <c r="H84" i="26"/>
  <c r="G84" i="26"/>
  <c r="F84" i="26"/>
  <c r="E84" i="26"/>
  <c r="D84" i="26"/>
  <c r="C84" i="26"/>
  <c r="M83" i="26"/>
  <c r="L83" i="26"/>
  <c r="K83" i="26"/>
  <c r="J83" i="26"/>
  <c r="I83" i="26"/>
  <c r="H83" i="26"/>
  <c r="G83" i="26"/>
  <c r="F83" i="26"/>
  <c r="E83" i="26"/>
  <c r="D83" i="26"/>
  <c r="C83" i="26"/>
  <c r="M82" i="26"/>
  <c r="L82" i="26"/>
  <c r="K82" i="26"/>
  <c r="J82" i="26"/>
  <c r="I82" i="26"/>
  <c r="H82" i="26"/>
  <c r="G82" i="26"/>
  <c r="F82" i="26"/>
  <c r="E82" i="26"/>
  <c r="D82" i="26"/>
  <c r="C82" i="26"/>
  <c r="M81" i="26"/>
  <c r="L81" i="26"/>
  <c r="K81" i="26"/>
  <c r="J81" i="26"/>
  <c r="I81" i="26"/>
  <c r="H81" i="26"/>
  <c r="G81" i="26"/>
  <c r="F81" i="26"/>
  <c r="E81" i="26"/>
  <c r="D81" i="26"/>
  <c r="C81" i="26"/>
  <c r="M80" i="26"/>
  <c r="L80" i="26"/>
  <c r="K80" i="26"/>
  <c r="J80" i="26"/>
  <c r="I80" i="26"/>
  <c r="H80" i="26"/>
  <c r="G80" i="26"/>
  <c r="F80" i="26"/>
  <c r="E80" i="26"/>
  <c r="D80" i="26"/>
  <c r="C80" i="26"/>
  <c r="M79" i="26"/>
  <c r="L79" i="26"/>
  <c r="K79" i="26"/>
  <c r="J79" i="26"/>
  <c r="I79" i="26"/>
  <c r="H79" i="26"/>
  <c r="G79" i="26"/>
  <c r="F79" i="26"/>
  <c r="E79" i="26"/>
  <c r="D79" i="26"/>
  <c r="C79" i="26"/>
  <c r="M78" i="26"/>
  <c r="L78" i="26"/>
  <c r="K78" i="26"/>
  <c r="J78" i="26"/>
  <c r="I78" i="26"/>
  <c r="H78" i="26"/>
  <c r="G78" i="26"/>
  <c r="F78" i="26"/>
  <c r="E78" i="26"/>
  <c r="D78" i="26"/>
  <c r="C78" i="26"/>
  <c r="M77" i="26"/>
  <c r="L77" i="26"/>
  <c r="K77" i="26"/>
  <c r="J77" i="26"/>
  <c r="I77" i="26"/>
  <c r="H77" i="26"/>
  <c r="G77" i="26"/>
  <c r="F77" i="26"/>
  <c r="E77" i="26"/>
  <c r="D77" i="26"/>
  <c r="C77" i="26"/>
  <c r="M76" i="26"/>
  <c r="L76" i="26"/>
  <c r="K76" i="26"/>
  <c r="J76" i="26"/>
  <c r="I76" i="26"/>
  <c r="H76" i="26"/>
  <c r="G76" i="26"/>
  <c r="F76" i="26"/>
  <c r="E76" i="26"/>
  <c r="D76" i="26"/>
  <c r="C76" i="26"/>
  <c r="M75" i="26"/>
  <c r="L75" i="26"/>
  <c r="K75" i="26"/>
  <c r="J75" i="26"/>
  <c r="I75" i="26"/>
  <c r="H75" i="26"/>
  <c r="G75" i="26"/>
  <c r="F75" i="26"/>
  <c r="E75" i="26"/>
  <c r="D75" i="26"/>
  <c r="C75" i="26"/>
  <c r="M74" i="26"/>
  <c r="L74" i="26"/>
  <c r="K74" i="26"/>
  <c r="J74" i="26"/>
  <c r="I74" i="26"/>
  <c r="H74" i="26"/>
  <c r="G74" i="26"/>
  <c r="F74" i="26"/>
  <c r="E74" i="26"/>
  <c r="D74" i="26"/>
  <c r="C74" i="26"/>
  <c r="M73" i="26"/>
  <c r="L73" i="26"/>
  <c r="K73" i="26"/>
  <c r="J73" i="26"/>
  <c r="I73" i="26"/>
  <c r="H73" i="26"/>
  <c r="G73" i="26"/>
  <c r="F73" i="26"/>
  <c r="E73" i="26"/>
  <c r="D73" i="26"/>
  <c r="C73" i="26"/>
  <c r="M72" i="26"/>
  <c r="L72" i="26"/>
  <c r="K72" i="26"/>
  <c r="J72" i="26"/>
  <c r="I72" i="26"/>
  <c r="H72" i="26"/>
  <c r="G72" i="26"/>
  <c r="F72" i="26"/>
  <c r="E72" i="26"/>
  <c r="D72" i="26"/>
  <c r="C72" i="26"/>
  <c r="M71" i="26"/>
  <c r="L71" i="26"/>
  <c r="K71" i="26"/>
  <c r="J71" i="26"/>
  <c r="I71" i="26"/>
  <c r="H71" i="26"/>
  <c r="G71" i="26"/>
  <c r="F71" i="26"/>
  <c r="E71" i="26"/>
  <c r="D71" i="26"/>
  <c r="C71" i="26"/>
  <c r="M70" i="26"/>
  <c r="L70" i="26"/>
  <c r="K70" i="26"/>
  <c r="J70" i="26"/>
  <c r="I70" i="26"/>
  <c r="H70" i="26"/>
  <c r="G70" i="26"/>
  <c r="F70" i="26"/>
  <c r="E70" i="26"/>
  <c r="D70" i="26"/>
  <c r="C70" i="26"/>
  <c r="M69" i="26"/>
  <c r="L69" i="26"/>
  <c r="K69" i="26"/>
  <c r="J69" i="26"/>
  <c r="I69" i="26"/>
  <c r="H69" i="26"/>
  <c r="G69" i="26"/>
  <c r="F69" i="26"/>
  <c r="E69" i="26"/>
  <c r="D69" i="26"/>
  <c r="C69" i="26"/>
  <c r="M68" i="26"/>
  <c r="L68" i="26"/>
  <c r="K68" i="26"/>
  <c r="J68" i="26"/>
  <c r="I68" i="26"/>
  <c r="H68" i="26"/>
  <c r="G68" i="26"/>
  <c r="F68" i="26"/>
  <c r="E68" i="26"/>
  <c r="D68" i="26"/>
  <c r="C68" i="26"/>
  <c r="M67" i="26"/>
  <c r="L67" i="26"/>
  <c r="K67" i="26"/>
  <c r="J67" i="26"/>
  <c r="I67" i="26"/>
  <c r="H67" i="26"/>
  <c r="G67" i="26"/>
  <c r="F67" i="26"/>
  <c r="E67" i="26"/>
  <c r="D67" i="26"/>
  <c r="C67" i="26"/>
  <c r="M66" i="26"/>
  <c r="L66" i="26"/>
  <c r="K66" i="26"/>
  <c r="J66" i="26"/>
  <c r="I66" i="26"/>
  <c r="H66" i="26"/>
  <c r="G66" i="26"/>
  <c r="F66" i="26"/>
  <c r="E66" i="26"/>
  <c r="D66" i="26"/>
  <c r="C66" i="26"/>
  <c r="M65" i="26"/>
  <c r="L65" i="26"/>
  <c r="K65" i="26"/>
  <c r="J65" i="26"/>
  <c r="I65" i="26"/>
  <c r="H65" i="26"/>
  <c r="G65" i="26"/>
  <c r="F65" i="26"/>
  <c r="E65" i="26"/>
  <c r="D65" i="26"/>
  <c r="C65" i="26"/>
  <c r="M64" i="26"/>
  <c r="L64" i="26"/>
  <c r="K64" i="26"/>
  <c r="J64" i="26"/>
  <c r="I64" i="26"/>
  <c r="H64" i="26"/>
  <c r="G64" i="26"/>
  <c r="F64" i="26"/>
  <c r="E64" i="26"/>
  <c r="D64" i="26"/>
  <c r="C64" i="26"/>
  <c r="M63" i="26"/>
  <c r="L63" i="26"/>
  <c r="K63" i="26"/>
  <c r="J63" i="26"/>
  <c r="I63" i="26"/>
  <c r="H63" i="26"/>
  <c r="G63" i="26"/>
  <c r="F63" i="26"/>
  <c r="E63" i="26"/>
  <c r="D63" i="26"/>
  <c r="C63" i="26"/>
  <c r="M62" i="26"/>
  <c r="L62" i="26"/>
  <c r="K62" i="26"/>
  <c r="J62" i="26"/>
  <c r="I62" i="26"/>
  <c r="H62" i="26"/>
  <c r="G62" i="26"/>
  <c r="F62" i="26"/>
  <c r="E62" i="26"/>
  <c r="D62" i="26"/>
  <c r="C62" i="26"/>
  <c r="M61" i="26"/>
  <c r="L61" i="26"/>
  <c r="K61" i="26"/>
  <c r="J61" i="26"/>
  <c r="I61" i="26"/>
  <c r="H61" i="26"/>
  <c r="G61" i="26"/>
  <c r="F61" i="26"/>
  <c r="E61" i="26"/>
  <c r="D61" i="26"/>
  <c r="C61" i="26"/>
  <c r="M60" i="26"/>
  <c r="L60" i="26"/>
  <c r="K60" i="26"/>
  <c r="J60" i="26"/>
  <c r="I60" i="26"/>
  <c r="H60" i="26"/>
  <c r="G60" i="26"/>
  <c r="F60" i="26"/>
  <c r="E60" i="26"/>
  <c r="D60" i="26"/>
  <c r="C60" i="26"/>
  <c r="M59" i="26"/>
  <c r="L59" i="26"/>
  <c r="K59" i="26"/>
  <c r="J59" i="26"/>
  <c r="I59" i="26"/>
  <c r="H59" i="26"/>
  <c r="G59" i="26"/>
  <c r="F59" i="26"/>
  <c r="E59" i="26"/>
  <c r="D59" i="26"/>
  <c r="C59" i="26"/>
  <c r="M58" i="26"/>
  <c r="L58" i="26"/>
  <c r="K58" i="26"/>
  <c r="J58" i="26"/>
  <c r="I58" i="26"/>
  <c r="H58" i="26"/>
  <c r="G58" i="26"/>
  <c r="F58" i="26"/>
  <c r="E58" i="26"/>
  <c r="D58" i="26"/>
  <c r="C58" i="26"/>
  <c r="M57" i="26"/>
  <c r="L57" i="26"/>
  <c r="K57" i="26"/>
  <c r="J57" i="26"/>
  <c r="I57" i="26"/>
  <c r="H57" i="26"/>
  <c r="G57" i="26"/>
  <c r="F57" i="26"/>
  <c r="E57" i="26"/>
  <c r="D57" i="26"/>
  <c r="C57" i="26"/>
  <c r="M56" i="26"/>
  <c r="L56" i="26"/>
  <c r="K56" i="26"/>
  <c r="J56" i="26"/>
  <c r="I56" i="26"/>
  <c r="H56" i="26"/>
  <c r="G56" i="26"/>
  <c r="F56" i="26"/>
  <c r="E56" i="26"/>
  <c r="D56" i="26"/>
  <c r="C56" i="26"/>
  <c r="M55" i="26"/>
  <c r="L55" i="26"/>
  <c r="K55" i="26"/>
  <c r="J55" i="26"/>
  <c r="I55" i="26"/>
  <c r="H55" i="26"/>
  <c r="G55" i="26"/>
  <c r="F55" i="26"/>
  <c r="E55" i="26"/>
  <c r="D55" i="26"/>
  <c r="C55" i="26"/>
  <c r="M54" i="26"/>
  <c r="L54" i="26"/>
  <c r="K54" i="26"/>
  <c r="J54" i="26"/>
  <c r="I54" i="26"/>
  <c r="H54" i="26"/>
  <c r="G54" i="26"/>
  <c r="F54" i="26"/>
  <c r="E54" i="26"/>
  <c r="D54" i="26"/>
  <c r="C54" i="26"/>
  <c r="M53" i="26"/>
  <c r="L53" i="26"/>
  <c r="K53" i="26"/>
  <c r="J53" i="26"/>
  <c r="I53" i="26"/>
  <c r="H53" i="26"/>
  <c r="G53" i="26"/>
  <c r="F53" i="26"/>
  <c r="E53" i="26"/>
  <c r="D53" i="26"/>
  <c r="C53" i="26"/>
  <c r="F38" i="26"/>
  <c r="E38" i="26"/>
  <c r="D38" i="26"/>
  <c r="C38" i="26"/>
  <c r="F37" i="26"/>
  <c r="E37" i="26"/>
  <c r="D37" i="26"/>
  <c r="C37" i="26"/>
  <c r="F36" i="26"/>
  <c r="E36" i="26"/>
  <c r="D36" i="26"/>
  <c r="C36" i="26"/>
  <c r="F35" i="26"/>
  <c r="E35" i="26"/>
  <c r="D35" i="26"/>
  <c r="C35" i="26"/>
  <c r="F34" i="26"/>
  <c r="E34" i="26"/>
  <c r="D34" i="26"/>
  <c r="C34" i="26"/>
  <c r="F33" i="26"/>
  <c r="E33" i="26"/>
  <c r="D33" i="26"/>
  <c r="C33" i="26"/>
  <c r="F32" i="26"/>
  <c r="E32" i="26"/>
  <c r="D32" i="26"/>
  <c r="C32" i="26"/>
  <c r="F31" i="26"/>
  <c r="E31" i="26"/>
  <c r="D31" i="26"/>
  <c r="C31" i="26"/>
  <c r="F30" i="26"/>
  <c r="E30" i="26"/>
  <c r="D30" i="26"/>
  <c r="C30" i="26"/>
  <c r="F29" i="26"/>
  <c r="E29" i="26"/>
  <c r="D29" i="26"/>
  <c r="C29" i="26"/>
  <c r="F28" i="26"/>
  <c r="E28" i="26"/>
  <c r="D28" i="26"/>
  <c r="C28" i="26"/>
  <c r="F27" i="26"/>
  <c r="E27" i="26"/>
  <c r="D27" i="26"/>
  <c r="C27" i="26"/>
  <c r="F26" i="26"/>
  <c r="E26" i="26"/>
  <c r="D26" i="26"/>
  <c r="C26" i="26"/>
  <c r="F25" i="26"/>
  <c r="E25" i="26"/>
  <c r="D25" i="26"/>
  <c r="C25" i="26"/>
  <c r="F24" i="26"/>
  <c r="E24" i="26"/>
  <c r="D24" i="26"/>
  <c r="C24" i="26"/>
  <c r="M6" i="26"/>
  <c r="L6" i="26"/>
  <c r="K6" i="26"/>
  <c r="J6" i="26"/>
  <c r="I6" i="26"/>
  <c r="H6" i="26"/>
  <c r="G6" i="26"/>
  <c r="F6" i="26"/>
  <c r="E6" i="26"/>
  <c r="D6" i="26"/>
  <c r="C6" i="26"/>
  <c r="M5" i="26"/>
  <c r="L5" i="26"/>
  <c r="K5" i="26"/>
  <c r="J5" i="26"/>
  <c r="I5" i="26"/>
  <c r="H5" i="26"/>
  <c r="G5" i="26"/>
  <c r="F5" i="26"/>
  <c r="E5" i="26"/>
  <c r="D5" i="26"/>
  <c r="C5" i="26"/>
  <c r="M4" i="26"/>
  <c r="L4" i="26"/>
  <c r="K4" i="26"/>
  <c r="J4" i="26"/>
  <c r="I4" i="26"/>
  <c r="H4" i="26"/>
  <c r="G4" i="26"/>
  <c r="F4" i="26"/>
  <c r="E4" i="26"/>
  <c r="D4" i="26"/>
  <c r="C4" i="26"/>
  <c r="M3" i="26"/>
  <c r="L3" i="26"/>
  <c r="K3" i="26"/>
  <c r="J3" i="26"/>
  <c r="I3" i="26"/>
  <c r="H3" i="26"/>
  <c r="G3" i="26"/>
  <c r="F3" i="26"/>
  <c r="E3" i="26"/>
  <c r="D3" i="26"/>
  <c r="C3" i="26"/>
  <c r="C54" i="25"/>
  <c r="D54" i="25"/>
  <c r="E54" i="25"/>
  <c r="F54" i="25"/>
  <c r="G54" i="25"/>
  <c r="H54" i="25"/>
  <c r="I54" i="25"/>
  <c r="J54" i="25"/>
  <c r="K54" i="25"/>
  <c r="L54" i="25"/>
  <c r="M54" i="25"/>
  <c r="C55" i="25"/>
  <c r="D55" i="25"/>
  <c r="E55" i="25"/>
  <c r="F55" i="25"/>
  <c r="G55" i="25"/>
  <c r="H55" i="25"/>
  <c r="I55" i="25"/>
  <c r="J55" i="25"/>
  <c r="K55" i="25"/>
  <c r="L55" i="25"/>
  <c r="M55" i="25"/>
  <c r="C56" i="25"/>
  <c r="D56" i="25"/>
  <c r="E56" i="25"/>
  <c r="F56" i="25"/>
  <c r="G56" i="25"/>
  <c r="H56" i="25"/>
  <c r="I56" i="25"/>
  <c r="J56" i="25"/>
  <c r="K56" i="25"/>
  <c r="L56" i="25"/>
  <c r="M56" i="25"/>
  <c r="C57" i="25"/>
  <c r="D57" i="25"/>
  <c r="E57" i="25"/>
  <c r="F57" i="25"/>
  <c r="G57" i="25"/>
  <c r="H57" i="25"/>
  <c r="I57" i="25"/>
  <c r="J57" i="25"/>
  <c r="K57" i="25"/>
  <c r="L57" i="25"/>
  <c r="M57" i="25"/>
  <c r="C58" i="25"/>
  <c r="D58" i="25"/>
  <c r="E58" i="25"/>
  <c r="F58" i="25"/>
  <c r="G58" i="25"/>
  <c r="H58" i="25"/>
  <c r="I58" i="25"/>
  <c r="J58" i="25"/>
  <c r="K58" i="25"/>
  <c r="L58" i="25"/>
  <c r="M58" i="25"/>
  <c r="C59" i="25"/>
  <c r="D59" i="25"/>
  <c r="E59" i="25"/>
  <c r="F59" i="25"/>
  <c r="G59" i="25"/>
  <c r="H59" i="25"/>
  <c r="I59" i="25"/>
  <c r="J59" i="25"/>
  <c r="K59" i="25"/>
  <c r="L59" i="25"/>
  <c r="M59" i="25"/>
  <c r="C60" i="25"/>
  <c r="D60" i="25"/>
  <c r="E60" i="25"/>
  <c r="F60" i="25"/>
  <c r="G60" i="25"/>
  <c r="H60" i="25"/>
  <c r="I60" i="25"/>
  <c r="J60" i="25"/>
  <c r="K60" i="25"/>
  <c r="L60" i="25"/>
  <c r="M60" i="25"/>
  <c r="C61" i="25"/>
  <c r="D61" i="25"/>
  <c r="E61" i="25"/>
  <c r="F61" i="25"/>
  <c r="G61" i="25"/>
  <c r="H61" i="25"/>
  <c r="I61" i="25"/>
  <c r="J61" i="25"/>
  <c r="K61" i="25"/>
  <c r="L61" i="25"/>
  <c r="M61" i="25"/>
  <c r="C62" i="25"/>
  <c r="D62" i="25"/>
  <c r="E62" i="25"/>
  <c r="F62" i="25"/>
  <c r="G62" i="25"/>
  <c r="H62" i="25"/>
  <c r="I62" i="25"/>
  <c r="J62" i="25"/>
  <c r="K62" i="25"/>
  <c r="L62" i="25"/>
  <c r="M62" i="25"/>
  <c r="C63" i="25"/>
  <c r="D63" i="25"/>
  <c r="E63" i="25"/>
  <c r="F63" i="25"/>
  <c r="G63" i="25"/>
  <c r="H63" i="25"/>
  <c r="I63" i="25"/>
  <c r="J63" i="25"/>
  <c r="K63" i="25"/>
  <c r="L63" i="25"/>
  <c r="M63" i="25"/>
  <c r="C64" i="25"/>
  <c r="D64" i="25"/>
  <c r="E64" i="25"/>
  <c r="F64" i="25"/>
  <c r="G64" i="25"/>
  <c r="H64" i="25"/>
  <c r="I64" i="25"/>
  <c r="J64" i="25"/>
  <c r="K64" i="25"/>
  <c r="L64" i="25"/>
  <c r="M64" i="25"/>
  <c r="C65" i="25"/>
  <c r="D65" i="25"/>
  <c r="E65" i="25"/>
  <c r="F65" i="25"/>
  <c r="G65" i="25"/>
  <c r="H65" i="25"/>
  <c r="I65" i="25"/>
  <c r="J65" i="25"/>
  <c r="K65" i="25"/>
  <c r="L65" i="25"/>
  <c r="M65" i="25"/>
  <c r="C66" i="25"/>
  <c r="D66" i="25"/>
  <c r="E66" i="25"/>
  <c r="F66" i="25"/>
  <c r="G66" i="25"/>
  <c r="H66" i="25"/>
  <c r="I66" i="25"/>
  <c r="J66" i="25"/>
  <c r="K66" i="25"/>
  <c r="L66" i="25"/>
  <c r="M66" i="25"/>
  <c r="C67" i="25"/>
  <c r="D67" i="25"/>
  <c r="E67" i="25"/>
  <c r="F67" i="25"/>
  <c r="G67" i="25"/>
  <c r="H67" i="25"/>
  <c r="I67" i="25"/>
  <c r="J67" i="25"/>
  <c r="K67" i="25"/>
  <c r="L67" i="25"/>
  <c r="M67" i="25"/>
  <c r="C68" i="25"/>
  <c r="D68" i="25"/>
  <c r="E68" i="25"/>
  <c r="F68" i="25"/>
  <c r="G68" i="25"/>
  <c r="H68" i="25"/>
  <c r="I68" i="25"/>
  <c r="J68" i="25"/>
  <c r="K68" i="25"/>
  <c r="L68" i="25"/>
  <c r="M68" i="25"/>
  <c r="C69" i="25"/>
  <c r="D69" i="25"/>
  <c r="E69" i="25"/>
  <c r="F69" i="25"/>
  <c r="G69" i="25"/>
  <c r="H69" i="25"/>
  <c r="I69" i="25"/>
  <c r="J69" i="25"/>
  <c r="K69" i="25"/>
  <c r="L69" i="25"/>
  <c r="M69" i="25"/>
  <c r="C70" i="25"/>
  <c r="D70" i="25"/>
  <c r="E70" i="25"/>
  <c r="F70" i="25"/>
  <c r="G70" i="25"/>
  <c r="H70" i="25"/>
  <c r="I70" i="25"/>
  <c r="J70" i="25"/>
  <c r="K70" i="25"/>
  <c r="L70" i="25"/>
  <c r="M70" i="25"/>
  <c r="C71" i="25"/>
  <c r="D71" i="25"/>
  <c r="E71" i="25"/>
  <c r="F71" i="25"/>
  <c r="G71" i="25"/>
  <c r="H71" i="25"/>
  <c r="I71" i="25"/>
  <c r="J71" i="25"/>
  <c r="K71" i="25"/>
  <c r="L71" i="25"/>
  <c r="M71" i="25"/>
  <c r="C72" i="25"/>
  <c r="D72" i="25"/>
  <c r="E72" i="25"/>
  <c r="F72" i="25"/>
  <c r="G72" i="25"/>
  <c r="H72" i="25"/>
  <c r="I72" i="25"/>
  <c r="J72" i="25"/>
  <c r="K72" i="25"/>
  <c r="L72" i="25"/>
  <c r="M72" i="25"/>
  <c r="C73" i="25"/>
  <c r="D73" i="25"/>
  <c r="E73" i="25"/>
  <c r="F73" i="25"/>
  <c r="G73" i="25"/>
  <c r="H73" i="25"/>
  <c r="I73" i="25"/>
  <c r="J73" i="25"/>
  <c r="K73" i="25"/>
  <c r="L73" i="25"/>
  <c r="M73" i="25"/>
  <c r="C74" i="25"/>
  <c r="D74" i="25"/>
  <c r="E74" i="25"/>
  <c r="F74" i="25"/>
  <c r="G74" i="25"/>
  <c r="H74" i="25"/>
  <c r="I74" i="25"/>
  <c r="J74" i="25"/>
  <c r="K74" i="25"/>
  <c r="L74" i="25"/>
  <c r="M74" i="25"/>
  <c r="C75" i="25"/>
  <c r="D75" i="25"/>
  <c r="E75" i="25"/>
  <c r="F75" i="25"/>
  <c r="G75" i="25"/>
  <c r="H75" i="25"/>
  <c r="I75" i="25"/>
  <c r="J75" i="25"/>
  <c r="K75" i="25"/>
  <c r="L75" i="25"/>
  <c r="M75" i="25"/>
  <c r="C76" i="25"/>
  <c r="D76" i="25"/>
  <c r="E76" i="25"/>
  <c r="F76" i="25"/>
  <c r="G76" i="25"/>
  <c r="H76" i="25"/>
  <c r="I76" i="25"/>
  <c r="J76" i="25"/>
  <c r="K76" i="25"/>
  <c r="L76" i="25"/>
  <c r="M76" i="25"/>
  <c r="C77" i="25"/>
  <c r="D77" i="25"/>
  <c r="E77" i="25"/>
  <c r="F77" i="25"/>
  <c r="G77" i="25"/>
  <c r="H77" i="25"/>
  <c r="I77" i="25"/>
  <c r="J77" i="25"/>
  <c r="K77" i="25"/>
  <c r="L77" i="25"/>
  <c r="M77" i="25"/>
  <c r="C78" i="25"/>
  <c r="D78" i="25"/>
  <c r="E78" i="25"/>
  <c r="F78" i="25"/>
  <c r="G78" i="25"/>
  <c r="H78" i="25"/>
  <c r="I78" i="25"/>
  <c r="J78" i="25"/>
  <c r="K78" i="25"/>
  <c r="L78" i="25"/>
  <c r="M78" i="25"/>
  <c r="C79" i="25"/>
  <c r="D79" i="25"/>
  <c r="E79" i="25"/>
  <c r="F79" i="25"/>
  <c r="G79" i="25"/>
  <c r="H79" i="25"/>
  <c r="I79" i="25"/>
  <c r="J79" i="25"/>
  <c r="K79" i="25"/>
  <c r="L79" i="25"/>
  <c r="M79" i="25"/>
  <c r="C80" i="25"/>
  <c r="D80" i="25"/>
  <c r="E80" i="25"/>
  <c r="F80" i="25"/>
  <c r="G80" i="25"/>
  <c r="H80" i="25"/>
  <c r="I80" i="25"/>
  <c r="J80" i="25"/>
  <c r="K80" i="25"/>
  <c r="L80" i="25"/>
  <c r="M80" i="25"/>
  <c r="C81" i="25"/>
  <c r="D81" i="25"/>
  <c r="E81" i="25"/>
  <c r="F81" i="25"/>
  <c r="G81" i="25"/>
  <c r="H81" i="25"/>
  <c r="I81" i="25"/>
  <c r="J81" i="25"/>
  <c r="K81" i="25"/>
  <c r="L81" i="25"/>
  <c r="M81" i="25"/>
  <c r="C82" i="25"/>
  <c r="D82" i="25"/>
  <c r="E82" i="25"/>
  <c r="F82" i="25"/>
  <c r="G82" i="25"/>
  <c r="H82" i="25"/>
  <c r="I82" i="25"/>
  <c r="J82" i="25"/>
  <c r="K82" i="25"/>
  <c r="L82" i="25"/>
  <c r="M82" i="25"/>
  <c r="C83" i="25"/>
  <c r="D83" i="25"/>
  <c r="E83" i="25"/>
  <c r="F83" i="25"/>
  <c r="G83" i="25"/>
  <c r="H83" i="25"/>
  <c r="I83" i="25"/>
  <c r="J83" i="25"/>
  <c r="K83" i="25"/>
  <c r="L83" i="25"/>
  <c r="M83" i="25"/>
  <c r="C84" i="25"/>
  <c r="D84" i="25"/>
  <c r="E84" i="25"/>
  <c r="F84" i="25"/>
  <c r="G84" i="25"/>
  <c r="H84" i="25"/>
  <c r="I84" i="25"/>
  <c r="J84" i="25"/>
  <c r="K84" i="25"/>
  <c r="L84" i="25"/>
  <c r="M84" i="25"/>
  <c r="C85" i="25"/>
  <c r="D85" i="25"/>
  <c r="E85" i="25"/>
  <c r="F85" i="25"/>
  <c r="G85" i="25"/>
  <c r="H85" i="25"/>
  <c r="I85" i="25"/>
  <c r="J85" i="25"/>
  <c r="K85" i="25"/>
  <c r="L85" i="25"/>
  <c r="M85" i="25"/>
  <c r="C86" i="25"/>
  <c r="D86" i="25"/>
  <c r="E86" i="25"/>
  <c r="F86" i="25"/>
  <c r="G86" i="25"/>
  <c r="H86" i="25"/>
  <c r="I86" i="25"/>
  <c r="J86" i="25"/>
  <c r="K86" i="25"/>
  <c r="L86" i="25"/>
  <c r="M86" i="25"/>
  <c r="C87" i="25"/>
  <c r="D87" i="25"/>
  <c r="E87" i="25"/>
  <c r="F87" i="25"/>
  <c r="G87" i="25"/>
  <c r="H87" i="25"/>
  <c r="I87" i="25"/>
  <c r="J87" i="25"/>
  <c r="K87" i="25"/>
  <c r="L87" i="25"/>
  <c r="M87" i="25"/>
  <c r="C88" i="25"/>
  <c r="D88" i="25"/>
  <c r="E88" i="25"/>
  <c r="F88" i="25"/>
  <c r="G88" i="25"/>
  <c r="H88" i="25"/>
  <c r="I88" i="25"/>
  <c r="J88" i="25"/>
  <c r="K88" i="25"/>
  <c r="L88" i="25"/>
  <c r="M88" i="25"/>
  <c r="C89" i="25"/>
  <c r="D89" i="25"/>
  <c r="E89" i="25"/>
  <c r="F89" i="25"/>
  <c r="G89" i="25"/>
  <c r="H89" i="25"/>
  <c r="I89" i="25"/>
  <c r="J89" i="25"/>
  <c r="K89" i="25"/>
  <c r="L89" i="25"/>
  <c r="M89" i="25"/>
  <c r="C90" i="25"/>
  <c r="D90" i="25"/>
  <c r="E90" i="25"/>
  <c r="F90" i="25"/>
  <c r="G90" i="25"/>
  <c r="H90" i="25"/>
  <c r="I90" i="25"/>
  <c r="J90" i="25"/>
  <c r="K90" i="25"/>
  <c r="L90" i="25"/>
  <c r="M90" i="25"/>
  <c r="C91" i="25"/>
  <c r="D91" i="25"/>
  <c r="E91" i="25"/>
  <c r="F91" i="25"/>
  <c r="G91" i="25"/>
  <c r="H91" i="25"/>
  <c r="I91" i="25"/>
  <c r="J91" i="25"/>
  <c r="K91" i="25"/>
  <c r="L91" i="25"/>
  <c r="M91" i="25"/>
  <c r="C92" i="25"/>
  <c r="D92" i="25"/>
  <c r="E92" i="25"/>
  <c r="F92" i="25"/>
  <c r="G92" i="25"/>
  <c r="H92" i="25"/>
  <c r="I92" i="25"/>
  <c r="J92" i="25"/>
  <c r="K92" i="25"/>
  <c r="L92" i="25"/>
  <c r="M92" i="25"/>
  <c r="C93" i="25"/>
  <c r="D93" i="25"/>
  <c r="E93" i="25"/>
  <c r="F93" i="25"/>
  <c r="G93" i="25"/>
  <c r="H93" i="25"/>
  <c r="I93" i="25"/>
  <c r="J93" i="25"/>
  <c r="K93" i="25"/>
  <c r="L93" i="25"/>
  <c r="M93" i="25"/>
  <c r="M53" i="25"/>
  <c r="L53" i="25"/>
  <c r="K53" i="25"/>
  <c r="J53" i="25"/>
  <c r="I53" i="25"/>
  <c r="H53" i="25"/>
  <c r="G53" i="25"/>
  <c r="F53" i="25"/>
  <c r="E53" i="25"/>
  <c r="D53" i="25"/>
  <c r="C53" i="25"/>
  <c r="M4" i="25" l="1"/>
  <c r="M5" i="25"/>
  <c r="M6" i="25"/>
  <c r="M3" i="25"/>
  <c r="L4" i="25"/>
  <c r="L5" i="25"/>
  <c r="L6" i="25"/>
  <c r="L3" i="25"/>
  <c r="K4" i="25"/>
  <c r="K5" i="25"/>
  <c r="K6" i="25"/>
  <c r="K3" i="25"/>
  <c r="J3" i="25"/>
  <c r="E138" i="2" l="1"/>
  <c r="E126" i="2"/>
  <c r="E127" i="2"/>
  <c r="E128" i="2"/>
  <c r="E129" i="2"/>
  <c r="E130" i="2"/>
  <c r="E131" i="2"/>
  <c r="E132" i="2"/>
  <c r="E133" i="2"/>
  <c r="E134" i="2"/>
  <c r="E135" i="2"/>
  <c r="E136" i="2"/>
  <c r="E137" i="2"/>
  <c r="E125" i="2"/>
  <c r="J114" i="25" l="1"/>
  <c r="J115" i="25"/>
  <c r="I114" i="25"/>
  <c r="I115" i="25"/>
  <c r="H114" i="25"/>
  <c r="H115" i="25"/>
  <c r="G114" i="25"/>
  <c r="G115" i="25"/>
  <c r="F114" i="25"/>
  <c r="F115" i="25"/>
  <c r="E114" i="25"/>
  <c r="E115" i="25"/>
  <c r="D114" i="25"/>
  <c r="D115" i="25"/>
  <c r="C114" i="25"/>
  <c r="C115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I13" i="25"/>
  <c r="I14" i="25"/>
  <c r="I15" i="25"/>
  <c r="I16" i="25"/>
  <c r="H13" i="25"/>
  <c r="H14" i="25"/>
  <c r="H15" i="25"/>
  <c r="H16" i="25"/>
  <c r="G13" i="25"/>
  <c r="G14" i="25"/>
  <c r="G15" i="25"/>
  <c r="G16" i="25"/>
  <c r="F13" i="25"/>
  <c r="F14" i="25"/>
  <c r="F15" i="25"/>
  <c r="F16" i="25"/>
  <c r="E13" i="25"/>
  <c r="E14" i="25"/>
  <c r="E15" i="25"/>
  <c r="E16" i="25"/>
  <c r="D13" i="25"/>
  <c r="D14" i="25"/>
  <c r="D15" i="25"/>
  <c r="D16" i="25"/>
  <c r="C13" i="25"/>
  <c r="C14" i="25"/>
  <c r="C15" i="25"/>
  <c r="C16" i="25"/>
  <c r="J4" i="25"/>
  <c r="J5" i="25"/>
  <c r="J6" i="25"/>
  <c r="I4" i="25"/>
  <c r="I5" i="25"/>
  <c r="I6" i="25"/>
  <c r="H4" i="25"/>
  <c r="H5" i="25"/>
  <c r="H6" i="25"/>
  <c r="G4" i="25"/>
  <c r="G5" i="25"/>
  <c r="G6" i="25"/>
  <c r="F4" i="25"/>
  <c r="F5" i="25"/>
  <c r="F6" i="25"/>
  <c r="E4" i="25"/>
  <c r="E5" i="25"/>
  <c r="E6" i="25"/>
  <c r="D4" i="25"/>
  <c r="D5" i="25"/>
  <c r="D6" i="25"/>
  <c r="C4" i="25"/>
  <c r="C5" i="25"/>
  <c r="C6" i="25"/>
  <c r="J113" i="25" l="1"/>
  <c r="I113" i="25"/>
  <c r="H113" i="25"/>
  <c r="G113" i="25"/>
  <c r="F113" i="25"/>
  <c r="E113" i="25"/>
  <c r="D113" i="25"/>
  <c r="C113" i="25"/>
  <c r="F24" i="25"/>
  <c r="E24" i="25"/>
  <c r="D24" i="25"/>
  <c r="C24" i="25"/>
  <c r="I12" i="25"/>
  <c r="H12" i="25"/>
  <c r="G12" i="25"/>
  <c r="F12" i="25"/>
  <c r="E12" i="25"/>
  <c r="D12" i="25"/>
  <c r="C12" i="25"/>
  <c r="I3" i="25"/>
  <c r="H3" i="25"/>
  <c r="G3" i="25"/>
  <c r="F3" i="25"/>
  <c r="E3" i="25"/>
  <c r="D3" i="25"/>
  <c r="C3" i="25"/>
  <c r="B89" i="2" l="1"/>
  <c r="Q2" i="2" l="1"/>
  <c r="Q7" i="2" l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3" i="2"/>
  <c r="Q4" i="2"/>
  <c r="Q5" i="2"/>
  <c r="Q6" i="2"/>
  <c r="A37" i="2" l="1"/>
  <c r="B3" i="2"/>
  <c r="E3" i="2" s="1"/>
  <c r="F3" i="2" s="1"/>
  <c r="B4" i="2"/>
  <c r="E4" i="2" s="1"/>
  <c r="F4" i="2" s="1"/>
  <c r="B5" i="2"/>
  <c r="E5" i="2" s="1"/>
  <c r="F5" i="2" s="1"/>
  <c r="B6" i="2"/>
  <c r="E6" i="2" s="1"/>
  <c r="F6" i="2" s="1"/>
  <c r="B7" i="2"/>
  <c r="E7" i="2" s="1"/>
  <c r="F7" i="2" s="1"/>
  <c r="B8" i="2"/>
  <c r="E8" i="2" s="1"/>
  <c r="F8" i="2" s="1"/>
  <c r="B9" i="2"/>
  <c r="E9" i="2" s="1"/>
  <c r="F9" i="2" s="1"/>
  <c r="B10" i="2"/>
  <c r="E10" i="2" s="1"/>
  <c r="F10" i="2" s="1"/>
  <c r="B11" i="2"/>
  <c r="F11" i="2" s="1"/>
  <c r="B12" i="2"/>
  <c r="F12" i="2" s="1"/>
  <c r="B13" i="2"/>
  <c r="E13" i="2" s="1"/>
  <c r="F13" i="2" s="1"/>
  <c r="B14" i="2"/>
  <c r="E14" i="2" s="1"/>
  <c r="F14" i="2" s="1"/>
  <c r="B15" i="2"/>
  <c r="E15" i="2" s="1"/>
  <c r="F15" i="2" s="1"/>
  <c r="B16" i="2"/>
  <c r="E16" i="2" s="1"/>
  <c r="F16" i="2" s="1"/>
  <c r="B17" i="2"/>
  <c r="E17" i="2" s="1"/>
  <c r="F17" i="2" s="1"/>
  <c r="B18" i="2"/>
  <c r="E18" i="2" s="1"/>
  <c r="F18" i="2" s="1"/>
  <c r="B19" i="2"/>
  <c r="E19" i="2" s="1"/>
  <c r="F19" i="2" s="1"/>
  <c r="B20" i="2"/>
  <c r="E20" i="2" s="1"/>
  <c r="F20" i="2" s="1"/>
  <c r="B21" i="2"/>
  <c r="E21" i="2" s="1"/>
  <c r="F21" i="2" s="1"/>
  <c r="B22" i="2"/>
  <c r="E22" i="2" s="1"/>
  <c r="F22" i="2" s="1"/>
  <c r="B23" i="2"/>
  <c r="F23" i="2" s="1"/>
  <c r="B24" i="2"/>
  <c r="E24" i="2" s="1"/>
  <c r="F24" i="2" s="1"/>
  <c r="B25" i="2"/>
  <c r="E25" i="2" s="1"/>
  <c r="F25" i="2" s="1"/>
  <c r="B26" i="2"/>
  <c r="E26" i="2" s="1"/>
  <c r="F26" i="2" s="1"/>
  <c r="B27" i="2"/>
  <c r="E27" i="2" s="1"/>
  <c r="F27" i="2" s="1"/>
  <c r="B28" i="2"/>
  <c r="E28" i="2" s="1"/>
  <c r="F28" i="2" s="1"/>
  <c r="B29" i="2"/>
  <c r="E29" i="2" s="1"/>
  <c r="F29" i="2" s="1"/>
  <c r="B30" i="2"/>
  <c r="E30" i="2" s="1"/>
  <c r="F30" i="2" s="1"/>
  <c r="B31" i="2"/>
  <c r="E31" i="2" s="1"/>
  <c r="F31" i="2" s="1"/>
  <c r="B32" i="2"/>
  <c r="E32" i="2" s="1"/>
  <c r="F32" i="2" s="1"/>
  <c r="B33" i="2"/>
  <c r="E33" i="2" s="1"/>
  <c r="F33" i="2" s="1"/>
  <c r="B34" i="2"/>
  <c r="E34" i="2" s="1"/>
  <c r="F34" i="2" s="1"/>
  <c r="B35" i="2"/>
  <c r="E35" i="2" s="1"/>
  <c r="F35" i="2" s="1"/>
  <c r="B36" i="2"/>
  <c r="E36" i="2" s="1"/>
  <c r="F36" i="2" s="1"/>
  <c r="B37" i="2"/>
  <c r="F37" i="2" s="1"/>
  <c r="B38" i="2"/>
  <c r="E38" i="2" s="1"/>
  <c r="F38" i="2" s="1"/>
  <c r="B39" i="2"/>
  <c r="E39" i="2" s="1"/>
  <c r="F39" i="2" s="1"/>
  <c r="B40" i="2"/>
  <c r="E40" i="2" s="1"/>
  <c r="F40" i="2" s="1"/>
  <c r="B41" i="2"/>
  <c r="E41" i="2" s="1"/>
  <c r="F41" i="2" s="1"/>
  <c r="B42" i="2"/>
  <c r="F42" i="2" s="1"/>
  <c r="B43" i="2"/>
  <c r="E43" i="2" s="1"/>
  <c r="F43" i="2" s="1"/>
  <c r="B44" i="2"/>
  <c r="E44" i="2" s="1"/>
  <c r="F44" i="2" s="1"/>
  <c r="B45" i="2"/>
  <c r="F45" i="2" s="1"/>
  <c r="B46" i="2"/>
  <c r="E46" i="2" s="1"/>
  <c r="F46" i="2" s="1"/>
  <c r="B47" i="2"/>
  <c r="E47" i="2" s="1"/>
  <c r="F47" i="2" s="1"/>
  <c r="B48" i="2"/>
  <c r="E48" i="2" s="1"/>
  <c r="F48" i="2" s="1"/>
  <c r="B49" i="2"/>
  <c r="E49" i="2" s="1"/>
  <c r="F49" i="2" s="1"/>
  <c r="B50" i="2"/>
  <c r="E50" i="2" s="1"/>
  <c r="F50" i="2" s="1"/>
  <c r="B51" i="2"/>
  <c r="E51" i="2" s="1"/>
  <c r="F51" i="2" s="1"/>
  <c r="B52" i="2"/>
  <c r="E52" i="2" s="1"/>
  <c r="F52" i="2" s="1"/>
  <c r="B53" i="2"/>
  <c r="E53" i="2" s="1"/>
  <c r="F53" i="2" s="1"/>
  <c r="B54" i="2"/>
  <c r="E54" i="2" s="1"/>
  <c r="F54" i="2" s="1"/>
  <c r="B55" i="2"/>
  <c r="E55" i="2" s="1"/>
  <c r="F55" i="2" s="1"/>
  <c r="B56" i="2"/>
  <c r="F56" i="2" s="1"/>
  <c r="B57" i="2"/>
  <c r="F57" i="2" s="1"/>
  <c r="B58" i="2"/>
  <c r="F58" i="2" s="1"/>
  <c r="B59" i="2"/>
  <c r="E59" i="2" s="1"/>
  <c r="F59" i="2" s="1"/>
  <c r="B60" i="2"/>
  <c r="E60" i="2" s="1"/>
  <c r="F60" i="2" s="1"/>
  <c r="B61" i="2"/>
  <c r="E61" i="2" s="1"/>
  <c r="F61" i="2" s="1"/>
  <c r="B62" i="2"/>
  <c r="E62" i="2" s="1"/>
  <c r="F62" i="2" s="1"/>
  <c r="B63" i="2"/>
  <c r="E63" i="2" s="1"/>
  <c r="F63" i="2" s="1"/>
  <c r="B64" i="2"/>
  <c r="E64" i="2" s="1"/>
  <c r="F64" i="2" s="1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E69" i="2" s="1"/>
  <c r="F69" i="2" s="1"/>
  <c r="B70" i="2"/>
  <c r="E70" i="2" s="1"/>
  <c r="F70" i="2" s="1"/>
  <c r="B71" i="2"/>
  <c r="E71" i="2" s="1"/>
  <c r="F71" i="2" s="1"/>
  <c r="B72" i="2"/>
  <c r="F72" i="2" s="1"/>
  <c r="B73" i="2"/>
  <c r="F73" i="2" s="1"/>
  <c r="B74" i="2"/>
  <c r="E74" i="2" s="1"/>
  <c r="F74" i="2" s="1"/>
  <c r="B75" i="2"/>
  <c r="E75" i="2" s="1"/>
  <c r="F75" i="2" s="1"/>
  <c r="B76" i="2"/>
  <c r="F76" i="2" s="1"/>
  <c r="B77" i="2"/>
  <c r="E77" i="2" s="1"/>
  <c r="F77" i="2" s="1"/>
  <c r="B78" i="2"/>
  <c r="E78" i="2" s="1"/>
  <c r="F78" i="2" s="1"/>
  <c r="B79" i="2"/>
  <c r="E79" i="2" s="1"/>
  <c r="F79" i="2" s="1"/>
  <c r="B80" i="2"/>
  <c r="F80" i="2" s="1"/>
  <c r="B81" i="2"/>
  <c r="E81" i="2" s="1"/>
  <c r="F81" i="2" s="1"/>
  <c r="B82" i="2"/>
  <c r="E82" i="2" s="1"/>
  <c r="F82" i="2" s="1"/>
  <c r="B83" i="2"/>
  <c r="E83" i="2" s="1"/>
  <c r="F83" i="2" s="1"/>
  <c r="B84" i="2"/>
  <c r="E84" i="2" s="1"/>
  <c r="F84" i="2" s="1"/>
  <c r="B85" i="2"/>
  <c r="E85" i="2" s="1"/>
  <c r="F85" i="2" s="1"/>
  <c r="B86" i="2"/>
  <c r="F86" i="2" s="1"/>
  <c r="B87" i="2"/>
  <c r="E87" i="2" s="1"/>
  <c r="F87" i="2" s="1"/>
  <c r="B88" i="2"/>
  <c r="E88" i="2" s="1"/>
  <c r="F88" i="2" s="1"/>
  <c r="E89" i="2"/>
  <c r="F89" i="2" s="1"/>
  <c r="B2" i="2"/>
  <c r="E2" i="2" s="1"/>
  <c r="F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D2" i="2"/>
  <c r="A2" i="2"/>
</calcChain>
</file>

<file path=xl/sharedStrings.xml><?xml version="1.0" encoding="utf-8"?>
<sst xmlns="http://schemas.openxmlformats.org/spreadsheetml/2006/main" count="5353" uniqueCount="358">
  <si>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</si>
  <si>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</si>
  <si>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</si>
  <si>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</si>
  <si>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</si>
  <si>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</si>
  <si>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</si>
  <si>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</si>
  <si>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</si>
  <si>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</si>
  <si>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</si>
  <si>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</si>
  <si>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</si>
  <si>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</si>
  <si>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</si>
  <si>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</si>
  <si>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</si>
  <si>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</si>
  <si>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</si>
  <si>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</si>
  <si>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</si>
  <si>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</si>
  <si>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</si>
  <si>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</si>
  <si>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</si>
  <si>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</si>
  <si>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</si>
  <si>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</si>
  <si>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</si>
  <si>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</si>
  <si>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</si>
  <si>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</si>
  <si>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</si>
  <si>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</si>
  <si>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</si>
  <si>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</si>
  <si>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</si>
  <si>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</si>
  <si>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</si>
  <si>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</si>
  <si>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</si>
  <si>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</si>
  <si>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</si>
  <si>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</si>
  <si>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</si>
  <si>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</si>
  <si>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</si>
  <si>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</si>
  <si>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</si>
  <si>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</si>
  <si>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</si>
  <si>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</si>
  <si>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</si>
  <si>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</si>
  <si>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</si>
  <si>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</si>
  <si>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</si>
  <si>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</si>
  <si>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</si>
  <si>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</si>
  <si>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</si>
  <si>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</si>
  <si>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</si>
  <si>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</si>
  <si>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</si>
  <si>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</si>
  <si>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</si>
  <si>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</si>
  <si>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</si>
  <si>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</si>
  <si>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Adams, Spencer</t>
  </si>
  <si>
    <t>S</t>
  </si>
  <si>
    <t>Charlotte, NC</t>
  </si>
  <si>
    <t>-</t>
  </si>
  <si>
    <t>Alexander, Kevin</t>
  </si>
  <si>
    <t>DE</t>
  </si>
  <si>
    <t>SR</t>
  </si>
  <si>
    <t>Raiford, FL</t>
  </si>
  <si>
    <t>Allen, Dwayne</t>
  </si>
  <si>
    <t>TE</t>
  </si>
  <si>
    <t>Fayetteville, NC</t>
  </si>
  <si>
    <t>Andrews, Daniel</t>
  </si>
  <si>
    <t>LB</t>
  </si>
  <si>
    <t>SO</t>
  </si>
  <si>
    <t>Jacksonville, FL</t>
  </si>
  <si>
    <t>Ashe, Terrance</t>
  </si>
  <si>
    <t>WR</t>
  </si>
  <si>
    <t>JR</t>
  </si>
  <si>
    <t>Cheraw, SC</t>
  </si>
  <si>
    <t>Austin, Thomas</t>
  </si>
  <si>
    <t>OG</t>
  </si>
  <si>
    <t>Camden, SC</t>
  </si>
  <si>
    <t>RB</t>
  </si>
  <si>
    <t>Barry, Durrell</t>
  </si>
  <si>
    <t>North Charleston, SC</t>
  </si>
  <si>
    <t>Benton, Spencer</t>
  </si>
  <si>
    <t>PK</t>
  </si>
  <si>
    <t>Myrtle Beach, SC</t>
  </si>
  <si>
    <t>Bowers, Da'Quan</t>
  </si>
  <si>
    <t>Bamberg, SC</t>
  </si>
  <si>
    <t>Bowers, Jess</t>
  </si>
  <si>
    <t>DL</t>
  </si>
  <si>
    <t>Mountain Rest, SC</t>
  </si>
  <si>
    <t>Boyd, Tajh</t>
  </si>
  <si>
    <t>QB</t>
  </si>
  <si>
    <t>Hampton, VA</t>
  </si>
  <si>
    <t>Branch, Andre</t>
  </si>
  <si>
    <t>Richmond, VA</t>
  </si>
  <si>
    <t>Brewer, Xavier</t>
  </si>
  <si>
    <t>CB</t>
  </si>
  <si>
    <t>Brown, Jaron</t>
  </si>
  <si>
    <t>Brown, Kantrell</t>
  </si>
  <si>
    <t>Saint Matthews, SC</t>
  </si>
  <si>
    <t>Brown, Kourtnei</t>
  </si>
  <si>
    <t>Butler, Crezdon</t>
  </si>
  <si>
    <t>Asheville, NC</t>
  </si>
  <si>
    <t>Campbell, Jeremy</t>
  </si>
  <si>
    <t>Port Orange, FL</t>
  </si>
  <si>
    <t>Chambers, Sadat</t>
  </si>
  <si>
    <t>Pageland, SC</t>
  </si>
  <si>
    <t>Chancellor, Chris</t>
  </si>
  <si>
    <t>Miami, FL</t>
  </si>
  <si>
    <t>Chavis, Miguel</t>
  </si>
  <si>
    <t>DT</t>
  </si>
  <si>
    <t>Christian, Quandon</t>
  </si>
  <si>
    <t>Lake View, SC</t>
  </si>
  <si>
    <t>Clear, Brandon</t>
  </si>
  <si>
    <t>Hoover, AL</t>
  </si>
  <si>
    <t>Clear, Byron</t>
  </si>
  <si>
    <t>Cloy, Mason</t>
  </si>
  <si>
    <t>C</t>
  </si>
  <si>
    <t>Columbia, SC</t>
  </si>
  <si>
    <t>Conner, Kavell</t>
  </si>
  <si>
    <t>Cooper, Scotty</t>
  </si>
  <si>
    <t>Lake City, SC</t>
  </si>
  <si>
    <t>Cumbie, Jamie</t>
  </si>
  <si>
    <t>Morris, IL</t>
  </si>
  <si>
    <t>Diehl, Chad</t>
  </si>
  <si>
    <t>FB</t>
  </si>
  <si>
    <t>Lyman, SC</t>
  </si>
  <si>
    <t>Dye, Xavier</t>
  </si>
  <si>
    <t>Greenwood, SC</t>
  </si>
  <si>
    <t>Ellington, Andre</t>
  </si>
  <si>
    <t>Moncks Corner, SC</t>
  </si>
  <si>
    <t>Ford, Brandon</t>
  </si>
  <si>
    <t>Wando, SC</t>
  </si>
  <si>
    <t>Ford, Jacoby</t>
  </si>
  <si>
    <t>Royal Palm Beach, FL</t>
  </si>
  <si>
    <t>Freeman, Dalton</t>
  </si>
  <si>
    <t>Pelion, SC</t>
  </si>
  <si>
    <t>Gilchrist, Marcus</t>
  </si>
  <si>
    <t>DB</t>
  </si>
  <si>
    <t>High Point, NC</t>
  </si>
  <si>
    <t>Goodman, Malliciah</t>
  </si>
  <si>
    <t>Florence, SC</t>
  </si>
  <si>
    <t>Grant, Jamarcus</t>
  </si>
  <si>
    <t>Mullins, SC</t>
  </si>
  <si>
    <t>Hairston, Chris</t>
  </si>
  <si>
    <t>OT</t>
  </si>
  <si>
    <t>Winston-Salem, NC</t>
  </si>
  <si>
    <t>Hall, Rashard</t>
  </si>
  <si>
    <t>St. Augustine, FL</t>
  </si>
  <si>
    <t>Harper, Jamie</t>
  </si>
  <si>
    <t>Hawkins, Corico</t>
  </si>
  <si>
    <t>Milledgeville, GA</t>
  </si>
  <si>
    <t>Hunter, Stanley</t>
  </si>
  <si>
    <t>Spartanburg, SC</t>
  </si>
  <si>
    <t>Jackson, Richard</t>
  </si>
  <si>
    <t>Greer, SC</t>
  </si>
  <si>
    <t>Jay, J.K.</t>
  </si>
  <si>
    <t>Greenville, SC</t>
  </si>
  <si>
    <t>Jenkins, Jarvis</t>
  </si>
  <si>
    <t>Clemson, SC</t>
  </si>
  <si>
    <t>Johnson, Kyle</t>
  </si>
  <si>
    <t>Jones, Marquan</t>
  </si>
  <si>
    <t>Korn, Willy</t>
  </si>
  <si>
    <t>Lambert, Cory</t>
  </si>
  <si>
    <t>Lewis, Jr., Carlton</t>
  </si>
  <si>
    <t>Maxwell, Byron</t>
  </si>
  <si>
    <t>Maye, Brandon</t>
  </si>
  <si>
    <t>Mobile, AL</t>
  </si>
  <si>
    <t>McClain, Antoine</t>
  </si>
  <si>
    <t>Anniston, AL</t>
  </si>
  <si>
    <t>McDaniel, DeAndre</t>
  </si>
  <si>
    <t>Tallahassee, FL</t>
  </si>
  <si>
    <t>McDowell, Roderick</t>
  </si>
  <si>
    <t>Sumter, SC</t>
  </si>
  <si>
    <t>McNeal, Bryce</t>
  </si>
  <si>
    <t>Minneapolis, MN</t>
  </si>
  <si>
    <t>Meeks, Jonathan</t>
  </si>
  <si>
    <t>Rock Hill, SC</t>
  </si>
  <si>
    <t>Moore, Rennie</t>
  </si>
  <si>
    <t>Saint Marys, GA</t>
  </si>
  <si>
    <t>Nobles, Kasey</t>
  </si>
  <si>
    <t>Lake Butler, FL</t>
  </si>
  <si>
    <t>Norris, Wilson</t>
  </si>
  <si>
    <t>Pickens, SC</t>
  </si>
  <si>
    <t>Page, Kenneth</t>
  </si>
  <si>
    <t>Palmer, Michael</t>
  </si>
  <si>
    <t>Stone Mountain, GA</t>
  </si>
  <si>
    <t>Parker, Kyle</t>
  </si>
  <si>
    <t>Price, Phillip</t>
  </si>
  <si>
    <t>Dillon, SC</t>
  </si>
  <si>
    <t>Ramsey, Ben</t>
  </si>
  <si>
    <t>Greensboro, NC</t>
  </si>
  <si>
    <t>Richardson, Chris</t>
  </si>
  <si>
    <t>Lithia Springs, GA</t>
  </si>
  <si>
    <t>Rollins, Tarik</t>
  </si>
  <si>
    <t>Hollywood, FL</t>
  </si>
  <si>
    <t>Sanders, Matt</t>
  </si>
  <si>
    <t>Crestview, FL</t>
  </si>
  <si>
    <t>Sapp, Ricky</t>
  </si>
  <si>
    <t>Sensabaugh, Coty</t>
  </si>
  <si>
    <t>Kingsport, TN</t>
  </si>
  <si>
    <t>Shatley, Tyler</t>
  </si>
  <si>
    <t>Icard, NC</t>
  </si>
  <si>
    <t>Shuey, Spencer</t>
  </si>
  <si>
    <t>Simmons, Caleb</t>
  </si>
  <si>
    <t>OL</t>
  </si>
  <si>
    <t>Skinner, Matt</t>
  </si>
  <si>
    <t>LS</t>
  </si>
  <si>
    <t>Smith, Darrell</t>
  </si>
  <si>
    <t>Gadsden, AL</t>
  </si>
  <si>
    <t>Smith, David</t>
  </si>
  <si>
    <t>Spiller, C.J.</t>
  </si>
  <si>
    <t>Taylor, Rendrick</t>
  </si>
  <si>
    <t>Clio, SC</t>
  </si>
  <si>
    <t>Thomas, Brandon</t>
  </si>
  <si>
    <t>Thompson, Brandon</t>
  </si>
  <si>
    <t>Thomasville, GA</t>
  </si>
  <si>
    <t>Traylor, Drew</t>
  </si>
  <si>
    <t>Birmingham, AL</t>
  </si>
  <si>
    <t>Wade, Michael</t>
  </si>
  <si>
    <t>Walker, Landon</t>
  </si>
  <si>
    <t>North Wilkesboro, NC</t>
  </si>
  <si>
    <t>Watson, Ronald</t>
  </si>
  <si>
    <t>Mauldin, SC</t>
  </si>
  <si>
    <t>Webb, Conner</t>
  </si>
  <si>
    <t>Oklahoma City, OK</t>
  </si>
  <si>
    <t>Willard, Jonathan</t>
  </si>
  <si>
    <t>Loris, SC</t>
  </si>
  <si>
    <t>Wright, John</t>
  </si>
  <si>
    <t>Anderson, SC</t>
  </si>
  <si>
    <t>Zimmerman, Dawson</t>
  </si>
  <si>
    <t>P</t>
  </si>
  <si>
    <t>Lawrenceville, GA</t>
  </si>
  <si>
    <t>Tajh Boyd</t>
  </si>
  <si>
    <t>Willy Korn</t>
  </si>
  <si>
    <t>Kyle Parker</t>
  </si>
  <si>
    <t>Michael Wade</t>
  </si>
  <si>
    <t>Andre Ellington</t>
  </si>
  <si>
    <t>Jamie Harper</t>
  </si>
  <si>
    <t>Roderick McDowell</t>
  </si>
  <si>
    <t>C.J. Spiller</t>
  </si>
  <si>
    <t>Ronald Watson</t>
  </si>
  <si>
    <t>Terrance Ashe</t>
  </si>
  <si>
    <t>Jaron Brown</t>
  </si>
  <si>
    <t>Brandon Clear</t>
  </si>
  <si>
    <t>Xavier Dye</t>
  </si>
  <si>
    <t>Brandon Ford</t>
  </si>
  <si>
    <t>Jacoby Ford</t>
  </si>
  <si>
    <t>Kyle Johnson</t>
  </si>
  <si>
    <t>Marquan Jones</t>
  </si>
  <si>
    <t>Bryce McNeal</t>
  </si>
  <si>
    <t>Conner Webb</t>
  </si>
  <si>
    <t>Spencer Adams</t>
  </si>
  <si>
    <t>Kevin Alexander</t>
  </si>
  <si>
    <t>Daniel Andrews</t>
  </si>
  <si>
    <t>Da'Quan Bowers</t>
  </si>
  <si>
    <t>Jess Bowers</t>
  </si>
  <si>
    <t>Andre Branch</t>
  </si>
  <si>
    <t>Xavier Brewer</t>
  </si>
  <si>
    <t>Kantrell Brown</t>
  </si>
  <si>
    <t>Kourtnei Brown</t>
  </si>
  <si>
    <t>Crezdon Butler</t>
  </si>
  <si>
    <t>Jeremy Campbell</t>
  </si>
  <si>
    <t>Sadat Chambers</t>
  </si>
  <si>
    <t>Chris Chancellor</t>
  </si>
  <si>
    <t>Miguel Chavis</t>
  </si>
  <si>
    <t>Quandon Christian</t>
  </si>
  <si>
    <t>Byron Clear</t>
  </si>
  <si>
    <t>Kavell Conner</t>
  </si>
  <si>
    <t>Scotty Cooper</t>
  </si>
  <si>
    <t>Jamie Cumbie</t>
  </si>
  <si>
    <t>Marcus Gilchrist</t>
  </si>
  <si>
    <t>Malliciah Goodman</t>
  </si>
  <si>
    <t>Rashard Hall</t>
  </si>
  <si>
    <t>Corico Hawkins</t>
  </si>
  <si>
    <t>Stanley Hunter</t>
  </si>
  <si>
    <t>Jarvis Jenkins</t>
  </si>
  <si>
    <t>Jr., Carlton Lewis</t>
  </si>
  <si>
    <t>Byron Maxwell</t>
  </si>
  <si>
    <t>Brandon Maye</t>
  </si>
  <si>
    <t>DeAndre McDaniel</t>
  </si>
  <si>
    <t>Jonathan Meeks</t>
  </si>
  <si>
    <t>Rennie Moore</t>
  </si>
  <si>
    <t>Chris Richardson</t>
  </si>
  <si>
    <t>Tarik Rollins</t>
  </si>
  <si>
    <t>Ricky Sapp</t>
  </si>
  <si>
    <t>Coty Sensabaugh</t>
  </si>
  <si>
    <t>Tyler Shatley</t>
  </si>
  <si>
    <t>Spencer Shuey</t>
  </si>
  <si>
    <t>Darrell Smith</t>
  </si>
  <si>
    <t>Brandon Thompson</t>
  </si>
  <si>
    <t>Jonathan Willard</t>
  </si>
  <si>
    <t>John Wright</t>
  </si>
  <si>
    <t>Spencer Benton</t>
  </si>
  <si>
    <t>Richard Jackson</t>
  </si>
  <si>
    <t>Dawson Zimmerman</t>
  </si>
  <si>
    <t>Paste Kicking Below</t>
  </si>
  <si>
    <t>Dwayne Allen</t>
  </si>
  <si>
    <t>Durrell Barry</t>
  </si>
  <si>
    <t>Kasey Nobles</t>
  </si>
  <si>
    <t>Michael Palmer</t>
  </si>
  <si>
    <t>Drew Traylor</t>
  </si>
  <si>
    <t>MTSU</t>
  </si>
  <si>
    <t>Unranked</t>
  </si>
  <si>
    <t>GT</t>
  </si>
  <si>
    <t>Away</t>
  </si>
  <si>
    <t>BC</t>
  </si>
  <si>
    <t>TCU</t>
  </si>
  <si>
    <t>Maryland</t>
  </si>
  <si>
    <t>Wake</t>
  </si>
  <si>
    <t>Miami</t>
  </si>
  <si>
    <t>Coastal</t>
  </si>
  <si>
    <t>FSU</t>
  </si>
  <si>
    <t>NC State</t>
  </si>
  <si>
    <t>UVA</t>
  </si>
  <si>
    <t>South Carolina</t>
  </si>
  <si>
    <t>Kentucky</t>
  </si>
  <si>
    <t>School</t>
  </si>
  <si>
    <t>AY/A</t>
  </si>
  <si>
    <t>Rate</t>
  </si>
  <si>
    <t>Clemson</t>
  </si>
  <si>
    <t>Scrimmage</t>
  </si>
  <si>
    <t>Rec</t>
  </si>
  <si>
    <t>Plays</t>
  </si>
  <si>
    <t>Rendrick Taylor</t>
  </si>
  <si>
    <t>Chad Diehl</t>
  </si>
  <si>
    <t>Tackles</t>
  </si>
  <si>
    <t>Def Int</t>
  </si>
  <si>
    <t>Fumbles</t>
  </si>
  <si>
    <t>Loss</t>
  </si>
  <si>
    <t>Sk</t>
  </si>
  <si>
    <t>PD</t>
  </si>
  <si>
    <t>Deandre McDaniel</t>
  </si>
  <si>
    <t>Punting</t>
  </si>
  <si>
    <t>XP%</t>
  </si>
  <si>
    <t>FG%</t>
  </si>
  <si>
    <t>Pts</t>
  </si>
  <si>
    <t>Justin Tuggle</t>
  </si>
  <si>
    <t>Boston College</t>
  </si>
  <si>
    <t>Antoine McClain</t>
  </si>
  <si>
    <t>Andy Dalton</t>
  </si>
  <si>
    <t>Texas Christian</t>
  </si>
  <si>
    <t>Matt Skinner</t>
  </si>
  <si>
    <t>Carlton Lewis</t>
  </si>
  <si>
    <t>Daniel Barnes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</si>
</sst>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1" fillId="2" borderId="0" applyNumberFormat="0" applyBorder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5" borderId="4" applyNumberFormat="0" applyAlignment="0" applyProtection="0"/>
    <xf numFmtId="0" fontId="25" fillId="6" borderId="5" applyNumberFormat="0" applyAlignment="0" applyProtection="0"/>
    <xf numFmtId="0" fontId="26" fillId="6" borderId="4" applyNumberFormat="0" applyAlignment="0" applyProtection="0"/>
    <xf numFmtId="0" fontId="27" fillId="0" borderId="6" applyNumberFormat="0" applyFill="0" applyAlignment="0" applyProtection="0"/>
    <xf numFmtId="0" fontId="28" fillId="7" borderId="7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3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9">
    <xf numFmtId="0" fontId="0" fillId="0" borderId="0" xfId="0"/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1"/>
    <xf numFmtId="0" fontId="7" fillId="0" borderId="0" xfId="0" applyFont="1"/>
    <xf numFmtId="16" fontId="7" fillId="0" borderId="0" xfId="0" applyNumberFormat="1" applyFont="1"/>
    <xf numFmtId="17" fontId="7" fillId="0" borderId="0" xfId="0" applyNumberFormat="1" applyFont="1"/>
    <xf numFmtId="0" fontId="8" fillId="0" borderId="0" xfId="0" applyFont="1"/>
    <xf numFmtId="0" fontId="9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5" fillId="0" borderId="0" xfId="0" applyFont="1"/>
    <xf numFmtId="0" fontId="4" fillId="0" borderId="0" xfId="0" applyFont="1" applyAlignment="1">
      <alignment horizontal="center" vertical="center" wrapText="1"/>
    </xf>
    <xf numFmtId="0" fontId="16" fillId="0" borderId="0" xfId="0" applyFont="1"/>
    <xf numFmtId="16" fontId="0" fillId="0" borderId="0" xfId="0" applyNumberFormat="1"/>
    <xf numFmtId="17" fontId="0" fillId="0" borderId="0" xfId="0" applyNumberForma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1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0" applyFont="1" applyAlignment="1">
      <alignment horizontal="center" vertical="center" wrapText="1"/>
    </xf>
    <xf numFmtId="0" fontId="31" fillId="0" borderId="0" xfId="64" applyFont="1" applyAlignment="1">
      <alignment horizontal="center" vertical="center" wrapText="1"/>
    </xf>
    <xf numFmtId="0" fontId="31" fillId="0" borderId="0" xfId="44" applyFont="1" applyAlignment="1">
      <alignment horizontal="center" vertical="center" wrapText="1"/>
    </xf>
  </cellXfs>
  <cellStyles count="84">
    <cellStyle name="20% - Accent1" xfId="19" builtinId="30" customBuiltin="1"/>
    <cellStyle name="20% - Accent1 2" xfId="46" xr:uid="{3CB257CB-FA1D-4E63-A5F1-4523B5DC5B1C}"/>
    <cellStyle name="20% - Accent1 3" xfId="66" xr:uid="{B833C764-2BC9-448C-8B0A-0DDBDFF50824}"/>
    <cellStyle name="20% - Accent2" xfId="23" builtinId="34" customBuiltin="1"/>
    <cellStyle name="20% - Accent2 2" xfId="49" xr:uid="{D303F525-05F4-4A29-ADD0-57B411983623}"/>
    <cellStyle name="20% - Accent2 3" xfId="69" xr:uid="{21D31D7C-755D-47FD-B3D6-D78803819B73}"/>
    <cellStyle name="20% - Accent3" xfId="27" builtinId="38" customBuiltin="1"/>
    <cellStyle name="20% - Accent3 2" xfId="52" xr:uid="{FB6E42E9-CA58-4146-9584-281F28FE483D}"/>
    <cellStyle name="20% - Accent3 3" xfId="72" xr:uid="{79E82256-D1B3-40D8-B12A-2FEA3C3FD2E9}"/>
    <cellStyle name="20% - Accent4" xfId="31" builtinId="42" customBuiltin="1"/>
    <cellStyle name="20% - Accent4 2" xfId="55" xr:uid="{BA4EBA24-9AFD-400C-82DC-151D8AC31BB3}"/>
    <cellStyle name="20% - Accent4 3" xfId="75" xr:uid="{521AC786-0A51-402F-B664-4D9A6D422FBA}"/>
    <cellStyle name="20% - Accent5" xfId="35" builtinId="46" customBuiltin="1"/>
    <cellStyle name="20% - Accent5 2" xfId="58" xr:uid="{A8226A45-4B1D-49DF-A7F2-6AC5ADB30D5D}"/>
    <cellStyle name="20% - Accent5 3" xfId="78" xr:uid="{3E422753-01F0-4DA4-8919-C3A0ADAA62F2}"/>
    <cellStyle name="20% - Accent6" xfId="39" builtinId="50" customBuiltin="1"/>
    <cellStyle name="20% - Accent6 2" xfId="61" xr:uid="{FBCCA90D-294D-435C-9C86-09827249829D}"/>
    <cellStyle name="20% - Accent6 3" xfId="81" xr:uid="{93B8E44F-71A5-4033-AB1B-E3AD9AA2F0E0}"/>
    <cellStyle name="40% - Accent1" xfId="20" builtinId="31" customBuiltin="1"/>
    <cellStyle name="40% - Accent1 2" xfId="47" xr:uid="{5E01B95D-97CE-4C99-A5AA-B6835A672F2B}"/>
    <cellStyle name="40% - Accent1 3" xfId="67" xr:uid="{78615B27-5E8C-4ABC-9829-64A3F24BF651}"/>
    <cellStyle name="40% - Accent2" xfId="24" builtinId="35" customBuiltin="1"/>
    <cellStyle name="40% - Accent2 2" xfId="50" xr:uid="{1688F2ED-A99B-4F3B-807F-2B537B4653DC}"/>
    <cellStyle name="40% - Accent2 3" xfId="70" xr:uid="{1A928887-0B07-4378-A839-372781EF332E}"/>
    <cellStyle name="40% - Accent3" xfId="28" builtinId="39" customBuiltin="1"/>
    <cellStyle name="40% - Accent3 2" xfId="53" xr:uid="{3E80BEE0-01A6-41FA-BC1D-1D060B8AD749}"/>
    <cellStyle name="40% - Accent3 3" xfId="73" xr:uid="{D952D454-B156-4D59-99CE-A4B47F438304}"/>
    <cellStyle name="40% - Accent4" xfId="32" builtinId="43" customBuiltin="1"/>
    <cellStyle name="40% - Accent4 2" xfId="56" xr:uid="{3B983D53-9ACF-42F4-8FC1-0F06E94ED233}"/>
    <cellStyle name="40% - Accent4 3" xfId="76" xr:uid="{B279220E-1035-4DD1-9DB6-982A7CA7DFF5}"/>
    <cellStyle name="40% - Accent5" xfId="36" builtinId="47" customBuiltin="1"/>
    <cellStyle name="40% - Accent5 2" xfId="59" xr:uid="{6EA771D2-B972-4D09-AA9E-59365EE0E667}"/>
    <cellStyle name="40% - Accent5 3" xfId="79" xr:uid="{F4AEC156-35C2-4D87-A62F-6D17854ADDA6}"/>
    <cellStyle name="40% - Accent6" xfId="40" builtinId="51" customBuiltin="1"/>
    <cellStyle name="40% - Accent6 2" xfId="62" xr:uid="{984D50C5-1A12-4E26-B08D-4AAF248B249B}"/>
    <cellStyle name="40% - Accent6 3" xfId="82" xr:uid="{0C628F1F-9390-4B30-8563-52C6274ADE0D}"/>
    <cellStyle name="60% - Accent1" xfId="21" builtinId="32" customBuiltin="1"/>
    <cellStyle name="60% - Accent1 2" xfId="48" xr:uid="{668D1805-291A-40DA-AA96-EFD48FD68722}"/>
    <cellStyle name="60% - Accent1 3" xfId="68" xr:uid="{17D67EBD-8904-4F9D-9918-5CE45C9368FB}"/>
    <cellStyle name="60% - Accent2" xfId="25" builtinId="36" customBuiltin="1"/>
    <cellStyle name="60% - Accent2 2" xfId="51" xr:uid="{E77A560C-E51C-43ED-B187-35DF467765B8}"/>
    <cellStyle name="60% - Accent2 3" xfId="71" xr:uid="{18754D71-36C6-46DA-AF6F-E8E6F1C1D5C5}"/>
    <cellStyle name="60% - Accent3" xfId="29" builtinId="40" customBuiltin="1"/>
    <cellStyle name="60% - Accent3 2" xfId="54" xr:uid="{33CFBAC8-418E-421A-9451-761897591895}"/>
    <cellStyle name="60% - Accent3 3" xfId="74" xr:uid="{EE91BE68-06B9-4826-9FEA-80E9EFAC7CAF}"/>
    <cellStyle name="60% - Accent4" xfId="33" builtinId="44" customBuiltin="1"/>
    <cellStyle name="60% - Accent4 2" xfId="57" xr:uid="{2224EE53-CCE9-49E7-8ECB-A5A5C173BA2F}"/>
    <cellStyle name="60% - Accent4 3" xfId="77" xr:uid="{A6CBDC67-DBA5-4640-ACCB-C2A70D6945A0}"/>
    <cellStyle name="60% - Accent5" xfId="37" builtinId="48" customBuiltin="1"/>
    <cellStyle name="60% - Accent5 2" xfId="60" xr:uid="{B4825A6D-2811-4368-8F7A-78238F2E4927}"/>
    <cellStyle name="60% - Accent5 3" xfId="80" xr:uid="{D53E2480-2EAA-4B4E-9928-D836BDF619FA}"/>
    <cellStyle name="60% - Accent6" xfId="41" builtinId="52" customBuiltin="1"/>
    <cellStyle name="60% - Accent6 2" xfId="63" xr:uid="{06045BE0-DCC4-40FA-BFC4-8CB02389CC39}"/>
    <cellStyle name="60% - Accent6 3" xfId="83" xr:uid="{208D9FE1-46BE-4C2F-B758-8419FC05C283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4BE1575F-DFD4-4139-AB9A-41A372165359}"/>
    <cellStyle name="Normal 3" xfId="44" xr:uid="{F8E85487-6C30-4EAC-B907-DE5CD56AC294}"/>
    <cellStyle name="Normal 4" xfId="64" xr:uid="{DF11C333-8785-404A-B445-909BEDC171CC}"/>
    <cellStyle name="Note 2" xfId="43" xr:uid="{F827E5A8-DC34-4AAE-A950-63909676036F}"/>
    <cellStyle name="Note 3" xfId="45" xr:uid="{BB19A7A2-EAC8-4873-AFB6-E185EFA3FA11}"/>
    <cellStyle name="Note 4" xfId="65" xr:uid="{8221585C-CC19-41F4-A0A0-F631E591C2E2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08-7"/>
      <sheetName val="2008-8"/>
      <sheetName val="2008-9"/>
      <sheetName val="2008-10"/>
      <sheetName val="2008-11"/>
      <sheetName val="2008-12"/>
      <sheetName val="2008-13"/>
      <sheetName val="Blank Game"/>
    </sheetNames>
    <sheetDataSet>
      <sheetData sheetId="0">
        <row r="2">
          <cell r="B2" t="str">
            <v>Eddie Adams</v>
          </cell>
          <cell r="C2">
            <v>74</v>
          </cell>
          <cell r="D2">
            <v>295</v>
          </cell>
          <cell r="E2">
            <v>0.5</v>
          </cell>
        </row>
        <row r="3">
          <cell r="B3" t="str">
            <v>Spencer Adams</v>
          </cell>
          <cell r="C3">
            <v>73</v>
          </cell>
          <cell r="D3">
            <v>180</v>
          </cell>
          <cell r="E3">
            <v>0.94730000000000003</v>
          </cell>
        </row>
        <row r="4">
          <cell r="B4" t="str">
            <v>Kevin Alexander</v>
          </cell>
          <cell r="C4">
            <v>75</v>
          </cell>
          <cell r="D4">
            <v>255</v>
          </cell>
          <cell r="E4">
            <v>0.86080000000000001</v>
          </cell>
        </row>
        <row r="5">
          <cell r="B5" t="str">
            <v>Dwayne Allen</v>
          </cell>
          <cell r="C5">
            <v>75</v>
          </cell>
          <cell r="D5">
            <v>245</v>
          </cell>
          <cell r="E5">
            <v>0.93810000000000004</v>
          </cell>
        </row>
        <row r="6">
          <cell r="B6" t="str">
            <v>Daniel Andrews</v>
          </cell>
          <cell r="C6">
            <v>71</v>
          </cell>
          <cell r="D6">
            <v>190</v>
          </cell>
          <cell r="E6">
            <v>0.77780000000000005</v>
          </cell>
        </row>
        <row r="7">
          <cell r="B7" t="str">
            <v>Terrance Ashe</v>
          </cell>
          <cell r="C7">
            <v>74</v>
          </cell>
          <cell r="D7">
            <v>190</v>
          </cell>
          <cell r="E7">
            <v>0.5</v>
          </cell>
        </row>
        <row r="8">
          <cell r="B8" t="str">
            <v>Thomas Austin</v>
          </cell>
          <cell r="C8">
            <v>75</v>
          </cell>
          <cell r="D8">
            <v>315</v>
          </cell>
          <cell r="E8">
            <v>0.87780000000000002</v>
          </cell>
        </row>
        <row r="9">
          <cell r="B9" t="str">
            <v>Durrell Barry</v>
          </cell>
          <cell r="C9">
            <v>76</v>
          </cell>
          <cell r="D9">
            <v>245</v>
          </cell>
          <cell r="E9">
            <v>0.83330000000000004</v>
          </cell>
        </row>
        <row r="10">
          <cell r="B10" t="str">
            <v>Spencer Benton</v>
          </cell>
          <cell r="C10">
            <v>73</v>
          </cell>
          <cell r="D10">
            <v>190</v>
          </cell>
          <cell r="E10">
            <v>0.84309999999999996</v>
          </cell>
        </row>
        <row r="11">
          <cell r="B11" t="str">
            <v>Da'Quan Bowers</v>
          </cell>
          <cell r="C11">
            <v>76</v>
          </cell>
          <cell r="D11">
            <v>275</v>
          </cell>
          <cell r="E11">
            <v>0.99970000000000003</v>
          </cell>
        </row>
        <row r="12">
          <cell r="B12" t="str">
            <v>Andre Branch</v>
          </cell>
          <cell r="C12">
            <v>77</v>
          </cell>
          <cell r="D12">
            <v>250</v>
          </cell>
          <cell r="E12">
            <v>0.81110000000000004</v>
          </cell>
        </row>
        <row r="13">
          <cell r="B13" t="str">
            <v>Xavier Brewer</v>
          </cell>
          <cell r="C13">
            <v>71</v>
          </cell>
          <cell r="D13">
            <v>170</v>
          </cell>
          <cell r="E13">
            <v>0.93369999999999997</v>
          </cell>
        </row>
        <row r="14">
          <cell r="B14" t="str">
            <v>Jaron Brown</v>
          </cell>
          <cell r="C14">
            <v>74</v>
          </cell>
          <cell r="D14">
            <v>190</v>
          </cell>
          <cell r="E14">
            <v>0.86219999999999997</v>
          </cell>
        </row>
        <row r="15">
          <cell r="B15" t="str">
            <v>Kantrell Brown</v>
          </cell>
          <cell r="C15">
            <v>73</v>
          </cell>
          <cell r="D15">
            <v>185</v>
          </cell>
          <cell r="E15">
            <v>0.5</v>
          </cell>
        </row>
        <row r="16">
          <cell r="B16" t="str">
            <v>Kourtnei Brown</v>
          </cell>
          <cell r="C16">
            <v>76</v>
          </cell>
          <cell r="D16">
            <v>240</v>
          </cell>
          <cell r="E16">
            <v>0.86880000000000002</v>
          </cell>
        </row>
        <row r="17">
          <cell r="B17" t="str">
            <v>Mark Buchholz</v>
          </cell>
          <cell r="C17">
            <v>73</v>
          </cell>
          <cell r="D17">
            <v>215</v>
          </cell>
          <cell r="E17">
            <v>0.5</v>
          </cell>
        </row>
        <row r="18">
          <cell r="B18" t="str">
            <v>Crezdon Butler</v>
          </cell>
          <cell r="C18">
            <v>73</v>
          </cell>
          <cell r="D18">
            <v>185</v>
          </cell>
          <cell r="E18">
            <v>0.88129999999999997</v>
          </cell>
        </row>
        <row r="19">
          <cell r="B19" t="str">
            <v>Jeremy Campbell</v>
          </cell>
          <cell r="C19">
            <v>73</v>
          </cell>
          <cell r="D19">
            <v>220</v>
          </cell>
          <cell r="E19">
            <v>0.83330000000000004</v>
          </cell>
        </row>
        <row r="20">
          <cell r="B20" t="str">
            <v>Sadat Chambers</v>
          </cell>
          <cell r="C20">
            <v>71</v>
          </cell>
          <cell r="D20">
            <v>190</v>
          </cell>
          <cell r="E20">
            <v>0.83330000000000004</v>
          </cell>
        </row>
        <row r="21">
          <cell r="B21" t="str">
            <v>Chris Chancellor</v>
          </cell>
          <cell r="C21">
            <v>70</v>
          </cell>
          <cell r="D21">
            <v>165</v>
          </cell>
          <cell r="E21">
            <v>0.9</v>
          </cell>
        </row>
        <row r="22">
          <cell r="B22" t="str">
            <v>Miguel Chavis</v>
          </cell>
          <cell r="C22">
            <v>77</v>
          </cell>
          <cell r="D22">
            <v>280</v>
          </cell>
          <cell r="E22">
            <v>0.87780000000000002</v>
          </cell>
        </row>
        <row r="23">
          <cell r="B23" t="str">
            <v>Antonio Clay</v>
          </cell>
          <cell r="C23">
            <v>73</v>
          </cell>
          <cell r="D23">
            <v>230</v>
          </cell>
          <cell r="E23">
            <v>0.9</v>
          </cell>
        </row>
        <row r="24">
          <cell r="B24" t="str">
            <v>Brandon Clear</v>
          </cell>
          <cell r="C24">
            <v>77</v>
          </cell>
          <cell r="D24">
            <v>205</v>
          </cell>
          <cell r="E24">
            <v>0.84030000000000005</v>
          </cell>
        </row>
        <row r="25">
          <cell r="B25" t="str">
            <v>Byron Clear</v>
          </cell>
          <cell r="C25">
            <v>77</v>
          </cell>
          <cell r="D25">
            <v>225</v>
          </cell>
          <cell r="E25">
            <v>0.83540000000000003</v>
          </cell>
        </row>
        <row r="26">
          <cell r="B26" t="str">
            <v>Chris Clemons</v>
          </cell>
          <cell r="C26">
            <v>73</v>
          </cell>
          <cell r="D26">
            <v>210</v>
          </cell>
          <cell r="E26">
            <v>0.83330000000000004</v>
          </cell>
        </row>
        <row r="27">
          <cell r="B27" t="str">
            <v>Mason Cloy</v>
          </cell>
          <cell r="C27">
            <v>75</v>
          </cell>
          <cell r="D27">
            <v>310</v>
          </cell>
          <cell r="E27">
            <v>0.87329999999999997</v>
          </cell>
        </row>
        <row r="28">
          <cell r="B28" t="str">
            <v>Kavell Conner</v>
          </cell>
          <cell r="C28">
            <v>73</v>
          </cell>
          <cell r="D28">
            <v>225</v>
          </cell>
          <cell r="E28">
            <v>0.74439999999999995</v>
          </cell>
        </row>
        <row r="29">
          <cell r="B29" t="str">
            <v>Scotty Cooper</v>
          </cell>
          <cell r="C29">
            <v>73</v>
          </cell>
          <cell r="D29">
            <v>215</v>
          </cell>
          <cell r="E29">
            <v>0.93700000000000006</v>
          </cell>
        </row>
        <row r="30">
          <cell r="B30" t="str">
            <v>Jamie Cumbie</v>
          </cell>
          <cell r="C30">
            <v>79</v>
          </cell>
          <cell r="D30">
            <v>270</v>
          </cell>
          <cell r="E30">
            <v>0.94669999999999999</v>
          </cell>
        </row>
        <row r="31">
          <cell r="B31" t="str">
            <v>James Davis</v>
          </cell>
          <cell r="C31">
            <v>71</v>
          </cell>
          <cell r="D31">
            <v>215</v>
          </cell>
          <cell r="E31">
            <v>0.94179999999999997</v>
          </cell>
        </row>
        <row r="32">
          <cell r="B32" t="str">
            <v>Kyle Davisson</v>
          </cell>
          <cell r="C32">
            <v>73</v>
          </cell>
          <cell r="D32">
            <v>200</v>
          </cell>
          <cell r="E32">
            <v>0.5</v>
          </cell>
        </row>
        <row r="33">
          <cell r="B33" t="str">
            <v>Chad Diehl</v>
          </cell>
          <cell r="C33">
            <v>74</v>
          </cell>
          <cell r="D33">
            <v>250</v>
          </cell>
          <cell r="E33">
            <v>0.82599999999999996</v>
          </cell>
        </row>
        <row r="34">
          <cell r="B34" t="str">
            <v>Xavier Dye</v>
          </cell>
          <cell r="C34">
            <v>77</v>
          </cell>
          <cell r="D34">
            <v>210</v>
          </cell>
          <cell r="E34">
            <v>0.5</v>
          </cell>
        </row>
        <row r="35">
          <cell r="B35" t="str">
            <v>John Early</v>
          </cell>
          <cell r="C35">
            <v>69</v>
          </cell>
          <cell r="D35">
            <v>175</v>
          </cell>
          <cell r="E35">
            <v>0.5</v>
          </cell>
        </row>
        <row r="36">
          <cell r="B36" t="str">
            <v>Andre Ellington</v>
          </cell>
          <cell r="C36">
            <v>70</v>
          </cell>
          <cell r="D36">
            <v>170</v>
          </cell>
          <cell r="E36">
            <v>0.94710000000000005</v>
          </cell>
        </row>
        <row r="37">
          <cell r="B37" t="str">
            <v>Nelson Faerber</v>
          </cell>
          <cell r="C37">
            <v>71</v>
          </cell>
          <cell r="D37">
            <v>185</v>
          </cell>
          <cell r="E37">
            <v>0.5</v>
          </cell>
        </row>
        <row r="38">
          <cell r="B38" t="str">
            <v>Brandon Ford</v>
          </cell>
          <cell r="C38">
            <v>76</v>
          </cell>
          <cell r="D38">
            <v>210</v>
          </cell>
          <cell r="E38">
            <v>0.86939999999999995</v>
          </cell>
        </row>
        <row r="39">
          <cell r="B39" t="str">
            <v>Jacoby Ford</v>
          </cell>
          <cell r="C39">
            <v>70</v>
          </cell>
          <cell r="D39">
            <v>185</v>
          </cell>
          <cell r="E39">
            <v>0.9</v>
          </cell>
        </row>
        <row r="40">
          <cell r="B40" t="str">
            <v>Dalton Freeman</v>
          </cell>
          <cell r="C40">
            <v>76</v>
          </cell>
          <cell r="D40">
            <v>270</v>
          </cell>
          <cell r="E40">
            <v>0.89170000000000005</v>
          </cell>
        </row>
        <row r="41">
          <cell r="B41" t="str">
            <v>Gray Gardner</v>
          </cell>
          <cell r="C41">
            <v>74</v>
          </cell>
          <cell r="D41">
            <v>220</v>
          </cell>
          <cell r="E41">
            <v>0.5</v>
          </cell>
        </row>
        <row r="42">
          <cell r="B42" t="str">
            <v>Marcus Gilchrist</v>
          </cell>
          <cell r="C42">
            <v>71</v>
          </cell>
          <cell r="D42">
            <v>185</v>
          </cell>
          <cell r="E42">
            <v>0.95960000000000001</v>
          </cell>
        </row>
        <row r="43">
          <cell r="B43" t="str">
            <v>Jamarcus Grant</v>
          </cell>
          <cell r="C43">
            <v>76</v>
          </cell>
          <cell r="D43">
            <v>315</v>
          </cell>
          <cell r="E43">
            <v>0.85560000000000003</v>
          </cell>
        </row>
        <row r="44">
          <cell r="B44" t="str">
            <v>Tyler Grisham</v>
          </cell>
          <cell r="C44">
            <v>71</v>
          </cell>
          <cell r="D44">
            <v>180</v>
          </cell>
          <cell r="E44">
            <v>0.81110000000000004</v>
          </cell>
        </row>
        <row r="45">
          <cell r="B45" t="str">
            <v>Chris Hairston</v>
          </cell>
          <cell r="C45">
            <v>78</v>
          </cell>
          <cell r="D45">
            <v>320</v>
          </cell>
          <cell r="E45">
            <v>0.83330000000000004</v>
          </cell>
        </row>
        <row r="46">
          <cell r="B46" t="str">
            <v>Rashard Hall</v>
          </cell>
          <cell r="C46">
            <v>73</v>
          </cell>
          <cell r="D46">
            <v>190</v>
          </cell>
          <cell r="E46">
            <v>0.87009999999999998</v>
          </cell>
        </row>
        <row r="47">
          <cell r="B47" t="str">
            <v>Michael Hamlin</v>
          </cell>
          <cell r="C47">
            <v>75</v>
          </cell>
          <cell r="D47">
            <v>205</v>
          </cell>
          <cell r="E47">
            <v>0.83330000000000004</v>
          </cell>
        </row>
        <row r="48">
          <cell r="B48" t="str">
            <v>Cullen Harper</v>
          </cell>
          <cell r="C48">
            <v>76</v>
          </cell>
          <cell r="D48">
            <v>225</v>
          </cell>
          <cell r="E48">
            <v>0.83330000000000004</v>
          </cell>
        </row>
        <row r="49">
          <cell r="B49" t="str">
            <v>Jamie Harper</v>
          </cell>
          <cell r="C49">
            <v>71</v>
          </cell>
          <cell r="D49">
            <v>235</v>
          </cell>
          <cell r="E49">
            <v>0.97840000000000005</v>
          </cell>
        </row>
        <row r="50">
          <cell r="B50" t="str">
            <v>Brock Henderson</v>
          </cell>
          <cell r="C50">
            <v>73</v>
          </cell>
          <cell r="D50">
            <v>205</v>
          </cell>
          <cell r="E50">
            <v>0.5</v>
          </cell>
        </row>
        <row r="51">
          <cell r="B51" t="str">
            <v>Brian Hill</v>
          </cell>
          <cell r="C51">
            <v>74</v>
          </cell>
          <cell r="D51">
            <v>175</v>
          </cell>
          <cell r="E51">
            <v>0.5</v>
          </cell>
        </row>
        <row r="52">
          <cell r="B52" t="str">
            <v>Barry Humphries</v>
          </cell>
          <cell r="C52">
            <v>74</v>
          </cell>
          <cell r="D52">
            <v>300</v>
          </cell>
          <cell r="E52">
            <v>0.87780000000000002</v>
          </cell>
        </row>
        <row r="53">
          <cell r="B53" t="str">
            <v>Stanley Hunter</v>
          </cell>
          <cell r="C53">
            <v>71</v>
          </cell>
          <cell r="D53">
            <v>225</v>
          </cell>
          <cell r="E53">
            <v>0.87009999999999998</v>
          </cell>
        </row>
        <row r="54">
          <cell r="B54" t="str">
            <v>Ike Ihewunwa</v>
          </cell>
          <cell r="C54">
            <v>73</v>
          </cell>
          <cell r="D54">
            <v>195</v>
          </cell>
          <cell r="E54">
            <v>0.5</v>
          </cell>
        </row>
        <row r="55">
          <cell r="B55" t="str">
            <v>Rashaad Jackson</v>
          </cell>
          <cell r="C55">
            <v>74</v>
          </cell>
          <cell r="D55">
            <v>290</v>
          </cell>
          <cell r="E55">
            <v>0.74439999999999995</v>
          </cell>
        </row>
        <row r="56">
          <cell r="B56" t="str">
            <v>Richard Jackson</v>
          </cell>
          <cell r="C56">
            <v>71</v>
          </cell>
          <cell r="D56">
            <v>190</v>
          </cell>
          <cell r="E56">
            <v>0.84789999999999999</v>
          </cell>
        </row>
        <row r="57">
          <cell r="B57" t="str">
            <v>Jarvis Jenkins</v>
          </cell>
          <cell r="C57">
            <v>76</v>
          </cell>
          <cell r="D57">
            <v>305</v>
          </cell>
          <cell r="E57">
            <v>0.88749999999999996</v>
          </cell>
        </row>
        <row r="58">
          <cell r="B58" t="str">
            <v>Kyle Johnson</v>
          </cell>
          <cell r="C58">
            <v>73</v>
          </cell>
          <cell r="D58">
            <v>205</v>
          </cell>
          <cell r="E58">
            <v>0.5</v>
          </cell>
        </row>
        <row r="59">
          <cell r="B59" t="str">
            <v>Marquan Jones</v>
          </cell>
          <cell r="C59">
            <v>71</v>
          </cell>
          <cell r="D59">
            <v>185</v>
          </cell>
          <cell r="E59">
            <v>0.8962</v>
          </cell>
        </row>
        <row r="60">
          <cell r="B60" t="str">
            <v>Aaron Kelly</v>
          </cell>
          <cell r="C60">
            <v>77</v>
          </cell>
          <cell r="D60">
            <v>190</v>
          </cell>
          <cell r="E60">
            <v>0.81110000000000004</v>
          </cell>
        </row>
        <row r="61">
          <cell r="B61" t="str">
            <v>Matthew Knowles</v>
          </cell>
          <cell r="C61">
            <v>77</v>
          </cell>
          <cell r="D61">
            <v>235</v>
          </cell>
          <cell r="E61">
            <v>0.5</v>
          </cell>
        </row>
        <row r="62">
          <cell r="B62" t="str">
            <v>Willy Korn</v>
          </cell>
          <cell r="C62">
            <v>74</v>
          </cell>
          <cell r="D62">
            <v>220</v>
          </cell>
          <cell r="E62">
            <v>0.9677</v>
          </cell>
        </row>
        <row r="63">
          <cell r="B63" t="str">
            <v>Cory Lambert</v>
          </cell>
          <cell r="C63">
            <v>78</v>
          </cell>
          <cell r="D63">
            <v>310</v>
          </cell>
          <cell r="E63">
            <v>0.9</v>
          </cell>
        </row>
        <row r="64">
          <cell r="B64" t="str">
            <v>Shawn Leonard-Horwith</v>
          </cell>
          <cell r="C64">
            <v>70</v>
          </cell>
          <cell r="D64">
            <v>190</v>
          </cell>
          <cell r="E64">
            <v>0.5</v>
          </cell>
        </row>
        <row r="65">
          <cell r="B65" t="str">
            <v>Haydrian Lewis</v>
          </cell>
          <cell r="C65">
            <v>73</v>
          </cell>
          <cell r="D65">
            <v>190</v>
          </cell>
          <cell r="E65">
            <v>0.85560000000000003</v>
          </cell>
        </row>
        <row r="66">
          <cell r="B66" t="str">
            <v>Jr., Carlton Lewis</v>
          </cell>
          <cell r="C66">
            <v>74</v>
          </cell>
          <cell r="D66">
            <v>200</v>
          </cell>
          <cell r="E66">
            <v>0.5</v>
          </cell>
        </row>
        <row r="67">
          <cell r="B67" t="str">
            <v>Brian Linthicum</v>
          </cell>
          <cell r="C67">
            <v>76</v>
          </cell>
          <cell r="D67">
            <v>240</v>
          </cell>
          <cell r="E67">
            <v>0.5</v>
          </cell>
        </row>
        <row r="68">
          <cell r="B68" t="str">
            <v>Paul Macko</v>
          </cell>
          <cell r="C68">
            <v>70</v>
          </cell>
          <cell r="D68">
            <v>200</v>
          </cell>
          <cell r="E68">
            <v>0.5</v>
          </cell>
        </row>
        <row r="69">
          <cell r="B69" t="str">
            <v>Jimmy Maners</v>
          </cell>
          <cell r="C69">
            <v>73</v>
          </cell>
          <cell r="D69">
            <v>190</v>
          </cell>
          <cell r="E69">
            <v>0.5</v>
          </cell>
        </row>
        <row r="70">
          <cell r="B70" t="str">
            <v>Byron Maxwell</v>
          </cell>
          <cell r="C70">
            <v>73</v>
          </cell>
          <cell r="D70">
            <v>200</v>
          </cell>
          <cell r="E70">
            <v>0.94350000000000001</v>
          </cell>
        </row>
        <row r="71">
          <cell r="B71" t="str">
            <v>Brandon Maye</v>
          </cell>
          <cell r="C71">
            <v>74</v>
          </cell>
          <cell r="D71">
            <v>215</v>
          </cell>
          <cell r="E71">
            <v>0.5</v>
          </cell>
        </row>
        <row r="72">
          <cell r="B72" t="str">
            <v>Antoine McClain</v>
          </cell>
          <cell r="C72">
            <v>77</v>
          </cell>
          <cell r="D72">
            <v>325</v>
          </cell>
          <cell r="E72">
            <v>0.96220000000000006</v>
          </cell>
        </row>
        <row r="73">
          <cell r="B73" t="str">
            <v>DeAndre McDaniel</v>
          </cell>
          <cell r="C73">
            <v>73</v>
          </cell>
          <cell r="D73">
            <v>200</v>
          </cell>
          <cell r="E73">
            <v>0.9647</v>
          </cell>
        </row>
        <row r="74">
          <cell r="B74" t="str">
            <v>Jock McKissic</v>
          </cell>
          <cell r="C74">
            <v>79</v>
          </cell>
          <cell r="D74">
            <v>310</v>
          </cell>
          <cell r="E74">
            <v>0.83330000000000004</v>
          </cell>
        </row>
        <row r="75">
          <cell r="B75" t="str">
            <v>Jamal Medlin</v>
          </cell>
          <cell r="C75">
            <v>77</v>
          </cell>
          <cell r="D75">
            <v>295</v>
          </cell>
          <cell r="E75">
            <v>0.86529999999999996</v>
          </cell>
        </row>
        <row r="76">
          <cell r="B76" t="str">
            <v>Josh Miller</v>
          </cell>
          <cell r="C76">
            <v>73</v>
          </cell>
          <cell r="D76">
            <v>230</v>
          </cell>
          <cell r="E76">
            <v>0.9</v>
          </cell>
        </row>
        <row r="77">
          <cell r="B77" t="str">
            <v>Rennie Moore</v>
          </cell>
          <cell r="C77">
            <v>76</v>
          </cell>
          <cell r="D77">
            <v>265</v>
          </cell>
          <cell r="E77">
            <v>0.5</v>
          </cell>
        </row>
        <row r="78">
          <cell r="B78" t="str">
            <v>Antwon Murchison</v>
          </cell>
          <cell r="C78">
            <v>77</v>
          </cell>
          <cell r="D78">
            <v>290</v>
          </cell>
          <cell r="E78">
            <v>0.74439999999999995</v>
          </cell>
        </row>
        <row r="79">
          <cell r="B79" t="str">
            <v>Kasey Nobles</v>
          </cell>
          <cell r="C79">
            <v>73</v>
          </cell>
          <cell r="D79">
            <v>240</v>
          </cell>
          <cell r="E79">
            <v>0.5</v>
          </cell>
        </row>
        <row r="80">
          <cell r="B80" t="str">
            <v>Wilson Norris</v>
          </cell>
          <cell r="C80">
            <v>76</v>
          </cell>
          <cell r="D80">
            <v>310</v>
          </cell>
          <cell r="E80">
            <v>0.5</v>
          </cell>
        </row>
        <row r="81">
          <cell r="B81" t="str">
            <v>Cameron O'Sullivan</v>
          </cell>
          <cell r="C81">
            <v>71</v>
          </cell>
          <cell r="D81">
            <v>225</v>
          </cell>
          <cell r="E81">
            <v>0.5</v>
          </cell>
        </row>
        <row r="82">
          <cell r="B82" t="str">
            <v>Brandon Oliver</v>
          </cell>
          <cell r="C82">
            <v>73</v>
          </cell>
          <cell r="D82">
            <v>225</v>
          </cell>
          <cell r="E82">
            <v>0.5</v>
          </cell>
        </row>
        <row r="83">
          <cell r="B83" t="str">
            <v>Kenneth Page</v>
          </cell>
          <cell r="C83">
            <v>76</v>
          </cell>
          <cell r="D83">
            <v>300</v>
          </cell>
          <cell r="E83">
            <v>0.90339999999999998</v>
          </cell>
        </row>
        <row r="84">
          <cell r="B84" t="str">
            <v>Michael Palmer</v>
          </cell>
          <cell r="C84">
            <v>77</v>
          </cell>
          <cell r="D84">
            <v>250</v>
          </cell>
          <cell r="E84">
            <v>0.72219999999999995</v>
          </cell>
        </row>
        <row r="85">
          <cell r="B85" t="str">
            <v>Kyle Parker</v>
          </cell>
          <cell r="C85">
            <v>73</v>
          </cell>
          <cell r="D85">
            <v>200</v>
          </cell>
          <cell r="E85">
            <v>0.93049999999999999</v>
          </cell>
        </row>
        <row r="86">
          <cell r="B86" t="str">
            <v>Phillip Price</v>
          </cell>
          <cell r="C86">
            <v>77</v>
          </cell>
          <cell r="D86">
            <v>250</v>
          </cell>
          <cell r="E86">
            <v>0.5</v>
          </cell>
        </row>
        <row r="87">
          <cell r="B87" t="str">
            <v>Ben Ramsey</v>
          </cell>
          <cell r="C87">
            <v>76</v>
          </cell>
          <cell r="D87">
            <v>290</v>
          </cell>
          <cell r="E87">
            <v>0.5</v>
          </cell>
        </row>
        <row r="88">
          <cell r="B88" t="str">
            <v>Chris Richardson</v>
          </cell>
          <cell r="C88">
            <v>74</v>
          </cell>
          <cell r="D88">
            <v>230</v>
          </cell>
          <cell r="E88">
            <v>0.5</v>
          </cell>
        </row>
        <row r="89">
          <cell r="B89" t="str">
            <v>Jon Richt</v>
          </cell>
          <cell r="C89">
            <v>73</v>
          </cell>
          <cell r="D89">
            <v>200</v>
          </cell>
          <cell r="E89">
            <v>0.8417</v>
          </cell>
        </row>
        <row r="90">
          <cell r="B90" t="str">
            <v>Akeem Robinson</v>
          </cell>
          <cell r="C90">
            <v>76</v>
          </cell>
          <cell r="D90">
            <v>255</v>
          </cell>
          <cell r="E90">
            <v>0.81110000000000004</v>
          </cell>
        </row>
        <row r="91">
          <cell r="B91" t="str">
            <v>Charles Roediger</v>
          </cell>
          <cell r="C91">
            <v>73</v>
          </cell>
          <cell r="D91">
            <v>200</v>
          </cell>
          <cell r="E91">
            <v>0.5</v>
          </cell>
        </row>
        <row r="92">
          <cell r="B92" t="str">
            <v>Tarik Rollins</v>
          </cell>
          <cell r="C92">
            <v>74</v>
          </cell>
          <cell r="D92">
            <v>210</v>
          </cell>
          <cell r="E92">
            <v>0.5</v>
          </cell>
        </row>
        <row r="93">
          <cell r="B93" t="str">
            <v>Matt Sanders</v>
          </cell>
          <cell r="C93">
            <v>76</v>
          </cell>
          <cell r="D93">
            <v>300</v>
          </cell>
          <cell r="E93">
            <v>0.87009999999999998</v>
          </cell>
        </row>
        <row r="94">
          <cell r="B94" t="str">
            <v>Ricky Sapp</v>
          </cell>
          <cell r="C94">
            <v>76</v>
          </cell>
          <cell r="D94">
            <v>240</v>
          </cell>
          <cell r="E94">
            <v>0.98660000000000003</v>
          </cell>
        </row>
        <row r="95">
          <cell r="B95" t="str">
            <v>Dorell Scott</v>
          </cell>
          <cell r="C95">
            <v>75</v>
          </cell>
          <cell r="D95">
            <v>310</v>
          </cell>
          <cell r="E95">
            <v>0.85560000000000003</v>
          </cell>
        </row>
        <row r="96">
          <cell r="B96" t="str">
            <v>Coty Sensabaugh</v>
          </cell>
          <cell r="C96">
            <v>73</v>
          </cell>
          <cell r="D96">
            <v>180</v>
          </cell>
          <cell r="E96">
            <v>0.74439999999999995</v>
          </cell>
        </row>
        <row r="97">
          <cell r="B97" t="str">
            <v>Caleb Simmons</v>
          </cell>
          <cell r="C97">
            <v>71</v>
          </cell>
          <cell r="D97">
            <v>255</v>
          </cell>
          <cell r="E97">
            <v>0.5</v>
          </cell>
        </row>
        <row r="98">
          <cell r="B98" t="str">
            <v>Matt Skinner</v>
          </cell>
          <cell r="C98">
            <v>79</v>
          </cell>
          <cell r="D98">
            <v>235</v>
          </cell>
          <cell r="E98">
            <v>0.82879999999999998</v>
          </cell>
        </row>
        <row r="99">
          <cell r="B99" t="str">
            <v>David Smith</v>
          </cell>
          <cell r="C99">
            <v>77</v>
          </cell>
          <cell r="D99">
            <v>290</v>
          </cell>
          <cell r="E99">
            <v>0.84340000000000004</v>
          </cell>
        </row>
        <row r="100">
          <cell r="B100" t="str">
            <v>Brandon Speweik</v>
          </cell>
          <cell r="C100">
            <v>73</v>
          </cell>
          <cell r="D100">
            <v>205</v>
          </cell>
          <cell r="E100">
            <v>0.5</v>
          </cell>
        </row>
        <row r="101">
          <cell r="B101" t="str">
            <v>C.J. Spiller</v>
          </cell>
          <cell r="C101">
            <v>71</v>
          </cell>
          <cell r="D101">
            <v>195</v>
          </cell>
          <cell r="E101">
            <v>0.9919</v>
          </cell>
        </row>
        <row r="102">
          <cell r="B102" t="str">
            <v>Preston Stone</v>
          </cell>
          <cell r="C102">
            <v>75</v>
          </cell>
          <cell r="D102">
            <v>250</v>
          </cell>
          <cell r="E102">
            <v>0.5</v>
          </cell>
        </row>
        <row r="103">
          <cell r="B103" t="str">
            <v>Rendrick Taylor</v>
          </cell>
          <cell r="C103">
            <v>74</v>
          </cell>
          <cell r="D103">
            <v>255</v>
          </cell>
          <cell r="E103">
            <v>0.93149999999999999</v>
          </cell>
        </row>
        <row r="104">
          <cell r="B104" t="str">
            <v>Brandon Thompson</v>
          </cell>
          <cell r="C104">
            <v>74</v>
          </cell>
          <cell r="D104">
            <v>315</v>
          </cell>
          <cell r="E104">
            <v>0.97130000000000005</v>
          </cell>
        </row>
        <row r="105">
          <cell r="B105" t="str">
            <v>Drew Traylor</v>
          </cell>
          <cell r="C105">
            <v>77</v>
          </cell>
          <cell r="D105">
            <v>240</v>
          </cell>
          <cell r="E105">
            <v>0.5</v>
          </cell>
        </row>
        <row r="106">
          <cell r="B106" t="str">
            <v>Michael Wade</v>
          </cell>
          <cell r="C106">
            <v>73</v>
          </cell>
          <cell r="D106">
            <v>205</v>
          </cell>
          <cell r="E106">
            <v>0.84789999999999999</v>
          </cell>
        </row>
        <row r="107">
          <cell r="B107" t="str">
            <v>Landon Walker</v>
          </cell>
          <cell r="C107">
            <v>77</v>
          </cell>
          <cell r="D107">
            <v>300</v>
          </cell>
          <cell r="E107">
            <v>0.89239999999999997</v>
          </cell>
        </row>
        <row r="108">
          <cell r="B108" t="str">
            <v>Ronald Watson</v>
          </cell>
          <cell r="C108">
            <v>69</v>
          </cell>
          <cell r="D108">
            <v>190</v>
          </cell>
          <cell r="E108">
            <v>0.5</v>
          </cell>
        </row>
        <row r="109">
          <cell r="B109" t="str">
            <v>Britton Whetsell</v>
          </cell>
          <cell r="C109">
            <v>73</v>
          </cell>
          <cell r="D109">
            <v>210</v>
          </cell>
          <cell r="E109">
            <v>0.5</v>
          </cell>
        </row>
        <row r="110">
          <cell r="B110" t="str">
            <v>Jonathan Willard</v>
          </cell>
          <cell r="C110">
            <v>73</v>
          </cell>
          <cell r="D110">
            <v>215</v>
          </cell>
          <cell r="E110">
            <v>0.5</v>
          </cell>
        </row>
        <row r="111">
          <cell r="B111" t="str">
            <v>John Wright</v>
          </cell>
          <cell r="C111">
            <v>74</v>
          </cell>
          <cell r="D111">
            <v>240</v>
          </cell>
          <cell r="E111">
            <v>0.5</v>
          </cell>
        </row>
        <row r="112">
          <cell r="B112" t="str">
            <v>Dawson Zimmerman</v>
          </cell>
          <cell r="C112">
            <v>73</v>
          </cell>
          <cell r="D112">
            <v>200</v>
          </cell>
          <cell r="E112">
            <v>0.82079999999999997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09/player/147/1000759/index.html" TargetMode="External"/><Relationship Id="rId18" Type="http://schemas.openxmlformats.org/officeDocument/2006/relationships/hyperlink" Target="http://www.cfbstats.com/2009/player/147/1008649/index.html" TargetMode="External"/><Relationship Id="rId26" Type="http://schemas.openxmlformats.org/officeDocument/2006/relationships/hyperlink" Target="http://www.cfbstats.com/2009/player/147/1000764/index.html" TargetMode="External"/><Relationship Id="rId39" Type="http://schemas.openxmlformats.org/officeDocument/2006/relationships/hyperlink" Target="http://www.cfbstats.com/2009/player/147/1008646/index.html" TargetMode="External"/><Relationship Id="rId21" Type="http://schemas.openxmlformats.org/officeDocument/2006/relationships/hyperlink" Target="http://www.cfbstats.com/2009/player/147/1000768/index.html" TargetMode="External"/><Relationship Id="rId34" Type="http://schemas.openxmlformats.org/officeDocument/2006/relationships/hyperlink" Target="http://www.cfbstats.com/2009/player/147/80294/index.html" TargetMode="External"/><Relationship Id="rId42" Type="http://schemas.openxmlformats.org/officeDocument/2006/relationships/hyperlink" Target="http://www.cfbstats.com/2009/player/147/1023604/index.html" TargetMode="External"/><Relationship Id="rId47" Type="http://schemas.openxmlformats.org/officeDocument/2006/relationships/hyperlink" Target="http://www.cfbstats.com/2009/player/147/1015968/index.html" TargetMode="External"/><Relationship Id="rId50" Type="http://schemas.openxmlformats.org/officeDocument/2006/relationships/hyperlink" Target="http://www.cfbstats.com/2009/player/147/1015964/index.html" TargetMode="External"/><Relationship Id="rId55" Type="http://schemas.openxmlformats.org/officeDocument/2006/relationships/hyperlink" Target="http://www.cfbstats.com/2009/player/147/1008647/index.html" TargetMode="External"/><Relationship Id="rId7" Type="http://schemas.openxmlformats.org/officeDocument/2006/relationships/hyperlink" Target="http://www.cfbstats.com/2009/player/147/1015951/index.html" TargetMode="External"/><Relationship Id="rId2" Type="http://schemas.openxmlformats.org/officeDocument/2006/relationships/hyperlink" Target="http://www.cfbstats.com/2009/player/147/1000751/index.html" TargetMode="External"/><Relationship Id="rId16" Type="http://schemas.openxmlformats.org/officeDocument/2006/relationships/hyperlink" Target="http://www.cfbstats.com/2009/player/147/1008663/index.html" TargetMode="External"/><Relationship Id="rId29" Type="http://schemas.openxmlformats.org/officeDocument/2006/relationships/hyperlink" Target="http://www.cfbstats.com/2009/player/147/1015947/index.html" TargetMode="External"/><Relationship Id="rId11" Type="http://schemas.openxmlformats.org/officeDocument/2006/relationships/hyperlink" Target="http://www.cfbstats.com/2009/player/147/1015966/index.html" TargetMode="External"/><Relationship Id="rId24" Type="http://schemas.openxmlformats.org/officeDocument/2006/relationships/hyperlink" Target="http://www.cfbstats.com/2009/player/147/1015945/index.html" TargetMode="External"/><Relationship Id="rId32" Type="http://schemas.openxmlformats.org/officeDocument/2006/relationships/hyperlink" Target="http://www.cfbstats.com/2009/player/147/1000747/index.html" TargetMode="External"/><Relationship Id="rId37" Type="http://schemas.openxmlformats.org/officeDocument/2006/relationships/hyperlink" Target="http://www.cfbstats.com/2009/player/147/1015948/index.html" TargetMode="External"/><Relationship Id="rId40" Type="http://schemas.openxmlformats.org/officeDocument/2006/relationships/hyperlink" Target="http://www.cfbstats.com/2009/player/147/1015963/index.html" TargetMode="External"/><Relationship Id="rId45" Type="http://schemas.openxmlformats.org/officeDocument/2006/relationships/hyperlink" Target="http://www.cfbstats.com/2009/player/147/1000771/index.html" TargetMode="External"/><Relationship Id="rId53" Type="http://schemas.openxmlformats.org/officeDocument/2006/relationships/hyperlink" Target="http://www.cfbstats.com/2009/player/147/1015974/index.html" TargetMode="External"/><Relationship Id="rId5" Type="http://schemas.openxmlformats.org/officeDocument/2006/relationships/hyperlink" Target="http://www.cfbstats.com/2009/player/147/1000753/index.html" TargetMode="External"/><Relationship Id="rId19" Type="http://schemas.openxmlformats.org/officeDocument/2006/relationships/hyperlink" Target="http://www.cfbstats.com/2009/player/147/80038/index.html" TargetMode="External"/><Relationship Id="rId4" Type="http://schemas.openxmlformats.org/officeDocument/2006/relationships/hyperlink" Target="http://www.cfbstats.com/2009/player/147/1015953/index.html" TargetMode="External"/><Relationship Id="rId9" Type="http://schemas.openxmlformats.org/officeDocument/2006/relationships/hyperlink" Target="http://www.cfbstats.com/2009/player/147/1008648/index.html" TargetMode="External"/><Relationship Id="rId14" Type="http://schemas.openxmlformats.org/officeDocument/2006/relationships/hyperlink" Target="http://www.cfbstats.com/2009/player/147/80036/index.html" TargetMode="External"/><Relationship Id="rId22" Type="http://schemas.openxmlformats.org/officeDocument/2006/relationships/hyperlink" Target="http://www.cfbstats.com/2009/player/147/1008644/index.html" TargetMode="External"/><Relationship Id="rId27" Type="http://schemas.openxmlformats.org/officeDocument/2006/relationships/hyperlink" Target="http://www.cfbstats.com/2009/player/147/1008637/index.html" TargetMode="External"/><Relationship Id="rId30" Type="http://schemas.openxmlformats.org/officeDocument/2006/relationships/hyperlink" Target="http://www.cfbstats.com/2009/player/147/1015965/index.html" TargetMode="External"/><Relationship Id="rId35" Type="http://schemas.openxmlformats.org/officeDocument/2006/relationships/hyperlink" Target="http://www.cfbstats.com/2009/player/147/1015946/index.html" TargetMode="External"/><Relationship Id="rId43" Type="http://schemas.openxmlformats.org/officeDocument/2006/relationships/hyperlink" Target="http://www.cfbstats.com/2009/player/147/1008668/index.html" TargetMode="External"/><Relationship Id="rId48" Type="http://schemas.openxmlformats.org/officeDocument/2006/relationships/hyperlink" Target="http://www.cfbstats.com/2009/player/147/1000767/index.html" TargetMode="External"/><Relationship Id="rId56" Type="http://schemas.openxmlformats.org/officeDocument/2006/relationships/hyperlink" Target="http://www.cfbstats.com/2009/player/147/1015955/index.html" TargetMode="External"/><Relationship Id="rId8" Type="http://schemas.openxmlformats.org/officeDocument/2006/relationships/hyperlink" Target="http://www.cfbstats.com/2009/player/147/1015972/index.html" TargetMode="External"/><Relationship Id="rId51" Type="http://schemas.openxmlformats.org/officeDocument/2006/relationships/hyperlink" Target="http://www.cfbstats.com/2009/player/147/1000752/index.html" TargetMode="External"/><Relationship Id="rId3" Type="http://schemas.openxmlformats.org/officeDocument/2006/relationships/hyperlink" Target="http://www.cfbstats.com/2009/player/147/1015969/index.html" TargetMode="External"/><Relationship Id="rId12" Type="http://schemas.openxmlformats.org/officeDocument/2006/relationships/hyperlink" Target="http://www.cfbstats.com/2009/player/147/1000746/index.html" TargetMode="External"/><Relationship Id="rId17" Type="http://schemas.openxmlformats.org/officeDocument/2006/relationships/hyperlink" Target="http://www.cfbstats.com/2009/player/147/1008661/index.html" TargetMode="External"/><Relationship Id="rId25" Type="http://schemas.openxmlformats.org/officeDocument/2006/relationships/hyperlink" Target="http://www.cfbstats.com/2009/player/147/1015967/index.html" TargetMode="External"/><Relationship Id="rId33" Type="http://schemas.openxmlformats.org/officeDocument/2006/relationships/hyperlink" Target="http://www.cfbstats.com/2009/player/147/1008670/index.html" TargetMode="External"/><Relationship Id="rId38" Type="http://schemas.openxmlformats.org/officeDocument/2006/relationships/hyperlink" Target="http://www.cfbstats.com/2009/player/147/1000754/index.html" TargetMode="External"/><Relationship Id="rId46" Type="http://schemas.openxmlformats.org/officeDocument/2006/relationships/hyperlink" Target="http://www.cfbstats.com/2009/player/147/1015943/index.html" TargetMode="External"/><Relationship Id="rId20" Type="http://schemas.openxmlformats.org/officeDocument/2006/relationships/hyperlink" Target="http://www.cfbstats.com/2009/player/147/1008650/index.html" TargetMode="External"/><Relationship Id="rId41" Type="http://schemas.openxmlformats.org/officeDocument/2006/relationships/hyperlink" Target="http://www.cfbstats.com/2009/player/147/1008641/index.html" TargetMode="External"/><Relationship Id="rId54" Type="http://schemas.openxmlformats.org/officeDocument/2006/relationships/hyperlink" Target="http://www.cfbstats.com/2009/player/147/1000745/index.html" TargetMode="External"/><Relationship Id="rId1" Type="http://schemas.openxmlformats.org/officeDocument/2006/relationships/hyperlink" Target="http://www.cfbstats.com/2009/player/147/1015970/index.html" TargetMode="External"/><Relationship Id="rId6" Type="http://schemas.openxmlformats.org/officeDocument/2006/relationships/hyperlink" Target="http://www.cfbstats.com/2009/player/147/80053/index.html" TargetMode="External"/><Relationship Id="rId15" Type="http://schemas.openxmlformats.org/officeDocument/2006/relationships/hyperlink" Target="http://www.cfbstats.com/2009/player/147/80039/index.html" TargetMode="External"/><Relationship Id="rId23" Type="http://schemas.openxmlformats.org/officeDocument/2006/relationships/hyperlink" Target="http://www.cfbstats.com/2009/player/147/1008642/index.html" TargetMode="External"/><Relationship Id="rId28" Type="http://schemas.openxmlformats.org/officeDocument/2006/relationships/hyperlink" Target="http://www.cfbstats.com/2009/player/147/1023616/index.html" TargetMode="External"/><Relationship Id="rId36" Type="http://schemas.openxmlformats.org/officeDocument/2006/relationships/hyperlink" Target="http://www.cfbstats.com/2009/player/147/1008643/index.html" TargetMode="External"/><Relationship Id="rId49" Type="http://schemas.openxmlformats.org/officeDocument/2006/relationships/hyperlink" Target="http://www.cfbstats.com/2009/player/147/1008639/index.html" TargetMode="External"/><Relationship Id="rId57" Type="http://schemas.openxmlformats.org/officeDocument/2006/relationships/hyperlink" Target="http://www.cfbstats.com/2009/player/147/1015973/index.html" TargetMode="External"/><Relationship Id="rId10" Type="http://schemas.openxmlformats.org/officeDocument/2006/relationships/hyperlink" Target="http://www.cfbstats.com/2009/player/147/1015950/index.html" TargetMode="External"/><Relationship Id="rId31" Type="http://schemas.openxmlformats.org/officeDocument/2006/relationships/hyperlink" Target="http://www.cfbstats.com/2009/player/147/1023607/index.html" TargetMode="External"/><Relationship Id="rId44" Type="http://schemas.openxmlformats.org/officeDocument/2006/relationships/hyperlink" Target="http://www.cfbstats.com/2009/player/147/1008667/index.html" TargetMode="External"/><Relationship Id="rId52" Type="http://schemas.openxmlformats.org/officeDocument/2006/relationships/hyperlink" Target="http://www.cfbstats.com/2009/player/147/80032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8"/>
  <sheetViews>
    <sheetView topLeftCell="A106" zoomScaleNormal="100" workbookViewId="0">
      <selection activeCell="K138" sqref="K138"/>
    </sheetView>
  </sheetViews>
  <sheetFormatPr baseColWidth="10" defaultColWidth="11" defaultRowHeight="16" x14ac:dyDescent="0.2"/>
  <cols>
    <col min="1" max="1" width="15" customWidth="1"/>
    <col min="2" max="2" width="18" bestFit="1" customWidth="1"/>
    <col min="3" max="3" width="13" style="10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x14ac:dyDescent="0.2">
      <c r="A1" t="s">
        <v>1</v>
      </c>
      <c r="B1" t="s">
        <v>10</v>
      </c>
      <c r="C1" s="10" t="s">
        <v>12</v>
      </c>
      <c r="D1" t="s">
        <v>13</v>
      </c>
      <c r="E1" t="s">
        <v>11</v>
      </c>
      <c r="F1" t="s">
        <v>16</v>
      </c>
      <c r="H1" t="s">
        <v>23</v>
      </c>
      <c r="I1" s="21" t="s">
        <v>17</v>
      </c>
      <c r="J1" s="21" t="s">
        <v>10</v>
      </c>
      <c r="K1" s="21" t="s">
        <v>14</v>
      </c>
      <c r="L1" s="21" t="s">
        <v>18</v>
      </c>
      <c r="M1" s="21" t="s">
        <v>19</v>
      </c>
      <c r="N1" s="21" t="s">
        <v>20</v>
      </c>
      <c r="O1" s="21" t="s">
        <v>21</v>
      </c>
      <c r="P1" s="21" t="s">
        <v>22</v>
      </c>
      <c r="S1" s="8" t="s">
        <v>24</v>
      </c>
      <c r="T1" s="8" t="s">
        <v>16</v>
      </c>
    </row>
    <row r="2" spans="1:20" ht="17" x14ac:dyDescent="0.2">
      <c r="A2" s="1" t="str">
        <f t="shared" ref="A2:A32" si="0">K2</f>
        <v>S</v>
      </c>
      <c r="B2" s="2" t="str">
        <f t="shared" ref="B2:B32" si="1">TRIM(MID($J2,FIND(", ",$J2,1)+1,100))&amp;" "&amp;LEFT($J2,FIND(",",$J2,1)-1)</f>
        <v>Spencer Adams</v>
      </c>
      <c r="C2" s="10">
        <f t="shared" ref="C2:C32" si="2">CONVERT(LEFT(Q2,FIND("'",Q2)-1),"ft","in")+SUBSTITUTE(RIGHT(Q2,LEN(Q2)-FIND("'",Q2)),"""","")</f>
        <v>74</v>
      </c>
      <c r="D2">
        <f t="shared" ref="D2:D32" si="3">N2</f>
        <v>185</v>
      </c>
      <c r="E2">
        <f>VLOOKUP(B2,[1]Depth!$B$2:$E$112,4,FALSE)</f>
        <v>0.94730000000000003</v>
      </c>
      <c r="F2">
        <f t="shared" ref="F2:F32" si="4">IF(E2&gt;=0.98,5,IF(E2&gt;=0.9,4,IF(E2&gt;=0.8,3,IF(E2="NA",2,2))))</f>
        <v>4</v>
      </c>
      <c r="I2">
        <v>9</v>
      </c>
      <c r="J2" s="4" t="s">
        <v>70</v>
      </c>
      <c r="K2" t="s">
        <v>71</v>
      </c>
      <c r="L2" t="s">
        <v>15</v>
      </c>
      <c r="M2" s="22">
        <v>43618</v>
      </c>
      <c r="N2">
        <v>185</v>
      </c>
      <c r="O2" t="s">
        <v>72</v>
      </c>
      <c r="P2" t="s">
        <v>73</v>
      </c>
      <c r="Q2" t="str">
        <f>MONTH(M2) &amp; "'" &amp; DAY(M2)</f>
        <v>6'2</v>
      </c>
      <c r="S2" s="9" t="s">
        <v>24</v>
      </c>
      <c r="T2" t="s">
        <v>16</v>
      </c>
    </row>
    <row r="3" spans="1:20" x14ac:dyDescent="0.2">
      <c r="A3" s="1" t="str">
        <f t="shared" si="0"/>
        <v>DE</v>
      </c>
      <c r="B3" s="3" t="str">
        <f t="shared" si="1"/>
        <v>Kevin Alexander</v>
      </c>
      <c r="C3" s="10">
        <f t="shared" si="2"/>
        <v>76</v>
      </c>
      <c r="D3">
        <f t="shared" si="3"/>
        <v>265</v>
      </c>
      <c r="E3">
        <f>VLOOKUP(B3,[1]Depth!$B$2:$E$112,4,FALSE)</f>
        <v>0.86080000000000001</v>
      </c>
      <c r="F3">
        <f t="shared" si="4"/>
        <v>3</v>
      </c>
      <c r="I3">
        <v>24</v>
      </c>
      <c r="J3" s="4" t="s">
        <v>74</v>
      </c>
      <c r="K3" t="s">
        <v>75</v>
      </c>
      <c r="L3" t="s">
        <v>76</v>
      </c>
      <c r="M3" s="22">
        <v>43620</v>
      </c>
      <c r="N3">
        <v>265</v>
      </c>
      <c r="O3" t="s">
        <v>77</v>
      </c>
      <c r="P3" t="s">
        <v>73</v>
      </c>
      <c r="Q3" t="str">
        <f t="shared" ref="Q3:Q65" si="5">MONTH(M3) &amp; "'" &amp; DAY(M3)</f>
        <v>6'4</v>
      </c>
      <c r="T3">
        <v>5</v>
      </c>
    </row>
    <row r="4" spans="1:20" x14ac:dyDescent="0.2">
      <c r="A4" s="1" t="str">
        <f t="shared" si="0"/>
        <v>TE</v>
      </c>
      <c r="B4" s="3" t="str">
        <f t="shared" si="1"/>
        <v>Dwayne Allen</v>
      </c>
      <c r="C4" s="10">
        <f t="shared" si="2"/>
        <v>76</v>
      </c>
      <c r="D4">
        <f t="shared" si="3"/>
        <v>255</v>
      </c>
      <c r="E4">
        <f>VLOOKUP(B4,[1]Depth!$B$2:$E$112,4,FALSE)</f>
        <v>0.93810000000000004</v>
      </c>
      <c r="F4">
        <f t="shared" si="4"/>
        <v>4</v>
      </c>
      <c r="I4">
        <v>83</v>
      </c>
      <c r="J4" s="4" t="s">
        <v>78</v>
      </c>
      <c r="K4" t="s">
        <v>79</v>
      </c>
      <c r="L4" t="s">
        <v>15</v>
      </c>
      <c r="M4" s="22">
        <v>43620</v>
      </c>
      <c r="N4">
        <v>255</v>
      </c>
      <c r="O4" t="s">
        <v>80</v>
      </c>
      <c r="P4" t="s">
        <v>73</v>
      </c>
      <c r="Q4" t="str">
        <f t="shared" si="5"/>
        <v>6'4</v>
      </c>
      <c r="T4">
        <v>4</v>
      </c>
    </row>
    <row r="5" spans="1:20" x14ac:dyDescent="0.2">
      <c r="A5" s="1" t="str">
        <f t="shared" si="0"/>
        <v>LB</v>
      </c>
      <c r="B5" s="3" t="str">
        <f t="shared" si="1"/>
        <v>Daniel Andrews</v>
      </c>
      <c r="C5" s="10">
        <f t="shared" si="2"/>
        <v>71</v>
      </c>
      <c r="D5">
        <f t="shared" si="3"/>
        <v>200</v>
      </c>
      <c r="E5">
        <f>VLOOKUP(B5,[1]Depth!$B$2:$E$112,4,FALSE)</f>
        <v>0.77780000000000005</v>
      </c>
      <c r="F5">
        <f t="shared" si="4"/>
        <v>2</v>
      </c>
      <c r="I5">
        <v>41</v>
      </c>
      <c r="J5" s="4" t="s">
        <v>81</v>
      </c>
      <c r="K5" t="s">
        <v>82</v>
      </c>
      <c r="L5" t="s">
        <v>83</v>
      </c>
      <c r="M5" s="22">
        <v>43596</v>
      </c>
      <c r="N5">
        <v>200</v>
      </c>
      <c r="O5" t="s">
        <v>84</v>
      </c>
      <c r="P5" t="s">
        <v>73</v>
      </c>
      <c r="Q5" t="str">
        <f t="shared" si="5"/>
        <v>5'11</v>
      </c>
      <c r="T5">
        <v>3</v>
      </c>
    </row>
    <row r="6" spans="1:20" x14ac:dyDescent="0.2">
      <c r="A6" s="1" t="str">
        <f t="shared" si="0"/>
        <v>WR</v>
      </c>
      <c r="B6" s="3" t="str">
        <f t="shared" si="1"/>
        <v>Terrance Ashe</v>
      </c>
      <c r="C6" s="10">
        <f t="shared" si="2"/>
        <v>74</v>
      </c>
      <c r="D6">
        <f t="shared" si="3"/>
        <v>190</v>
      </c>
      <c r="E6">
        <f>VLOOKUP(B6,[1]Depth!$B$2:$E$112,4,FALSE)</f>
        <v>0.5</v>
      </c>
      <c r="F6">
        <f t="shared" si="4"/>
        <v>2</v>
      </c>
      <c r="I6">
        <v>87</v>
      </c>
      <c r="J6" s="4" t="s">
        <v>85</v>
      </c>
      <c r="K6" t="s">
        <v>86</v>
      </c>
      <c r="L6" t="s">
        <v>87</v>
      </c>
      <c r="M6" s="22">
        <v>43618</v>
      </c>
      <c r="N6">
        <v>190</v>
      </c>
      <c r="O6" t="s">
        <v>88</v>
      </c>
      <c r="P6" t="s">
        <v>73</v>
      </c>
      <c r="Q6" t="str">
        <f t="shared" si="5"/>
        <v>6'2</v>
      </c>
      <c r="T6">
        <v>2</v>
      </c>
    </row>
    <row r="7" spans="1:20" x14ac:dyDescent="0.2">
      <c r="A7" s="1" t="str">
        <f t="shared" si="0"/>
        <v>OG</v>
      </c>
      <c r="B7" s="3" t="str">
        <f t="shared" si="1"/>
        <v>Thomas Austin</v>
      </c>
      <c r="C7" s="10">
        <f t="shared" si="2"/>
        <v>76</v>
      </c>
      <c r="D7">
        <f t="shared" si="3"/>
        <v>310</v>
      </c>
      <c r="E7">
        <f>VLOOKUP(B7,[1]Depth!$B$2:$E$112,4,FALSE)</f>
        <v>0.87780000000000002</v>
      </c>
      <c r="F7">
        <f t="shared" si="4"/>
        <v>3</v>
      </c>
      <c r="I7">
        <v>65</v>
      </c>
      <c r="J7" t="s">
        <v>89</v>
      </c>
      <c r="K7" t="s">
        <v>90</v>
      </c>
      <c r="L7" t="s">
        <v>76</v>
      </c>
      <c r="M7" s="22">
        <v>43620</v>
      </c>
      <c r="N7">
        <v>310</v>
      </c>
      <c r="O7" t="s">
        <v>91</v>
      </c>
      <c r="P7" t="s">
        <v>73</v>
      </c>
      <c r="Q7" t="str">
        <f t="shared" si="5"/>
        <v>6'4</v>
      </c>
      <c r="T7">
        <v>1</v>
      </c>
    </row>
    <row r="8" spans="1:20" x14ac:dyDescent="0.2">
      <c r="A8" s="1" t="str">
        <f t="shared" si="0"/>
        <v>TE</v>
      </c>
      <c r="B8" s="3" t="str">
        <f t="shared" si="1"/>
        <v>Durrell Barry</v>
      </c>
      <c r="C8" s="10">
        <f t="shared" si="2"/>
        <v>76</v>
      </c>
      <c r="D8">
        <f t="shared" si="3"/>
        <v>250</v>
      </c>
      <c r="E8">
        <f>VLOOKUP(B8,[1]Depth!$B$2:$E$112,4,FALSE)</f>
        <v>0.83330000000000004</v>
      </c>
      <c r="F8">
        <f t="shared" si="4"/>
        <v>3</v>
      </c>
      <c r="I8">
        <v>82</v>
      </c>
      <c r="J8" s="4" t="s">
        <v>93</v>
      </c>
      <c r="K8" t="s">
        <v>79</v>
      </c>
      <c r="L8" t="s">
        <v>76</v>
      </c>
      <c r="M8" s="22">
        <v>43620</v>
      </c>
      <c r="N8">
        <v>250</v>
      </c>
      <c r="O8" t="s">
        <v>94</v>
      </c>
      <c r="P8" t="s">
        <v>73</v>
      </c>
      <c r="Q8" t="str">
        <f t="shared" si="5"/>
        <v>6'4</v>
      </c>
    </row>
    <row r="9" spans="1:20" x14ac:dyDescent="0.2">
      <c r="A9" s="1" t="str">
        <f t="shared" si="0"/>
        <v>PK</v>
      </c>
      <c r="B9" s="3" t="str">
        <f t="shared" si="1"/>
        <v>Spencer Benton</v>
      </c>
      <c r="C9" s="10">
        <f t="shared" si="2"/>
        <v>74</v>
      </c>
      <c r="D9">
        <f t="shared" si="3"/>
        <v>190</v>
      </c>
      <c r="E9">
        <f>VLOOKUP(B9,[1]Depth!$B$2:$E$112,4,FALSE)</f>
        <v>0.84309999999999996</v>
      </c>
      <c r="F9">
        <f t="shared" si="4"/>
        <v>3</v>
      </c>
      <c r="I9">
        <v>13</v>
      </c>
      <c r="J9" s="4" t="s">
        <v>95</v>
      </c>
      <c r="K9" t="s">
        <v>96</v>
      </c>
      <c r="L9" t="s">
        <v>15</v>
      </c>
      <c r="M9" s="22">
        <v>43618</v>
      </c>
      <c r="N9">
        <v>190</v>
      </c>
      <c r="O9" t="s">
        <v>97</v>
      </c>
      <c r="P9" t="s">
        <v>73</v>
      </c>
      <c r="Q9" t="str">
        <f t="shared" si="5"/>
        <v>6'2</v>
      </c>
    </row>
    <row r="10" spans="1:20" x14ac:dyDescent="0.2">
      <c r="A10" s="1" t="str">
        <f t="shared" si="0"/>
        <v>DE</v>
      </c>
      <c r="B10" s="3" t="str">
        <f t="shared" si="1"/>
        <v>Da'Quan Bowers</v>
      </c>
      <c r="C10" s="10">
        <f t="shared" si="2"/>
        <v>76</v>
      </c>
      <c r="D10">
        <f t="shared" si="3"/>
        <v>280</v>
      </c>
      <c r="E10">
        <f>VLOOKUP(B10,[1]Depth!$B$2:$E$112,4,FALSE)</f>
        <v>0.99970000000000003</v>
      </c>
      <c r="F10">
        <f t="shared" si="4"/>
        <v>5</v>
      </c>
      <c r="I10">
        <v>93</v>
      </c>
      <c r="J10" s="4" t="s">
        <v>98</v>
      </c>
      <c r="K10" t="s">
        <v>75</v>
      </c>
      <c r="L10" t="s">
        <v>83</v>
      </c>
      <c r="M10" s="22">
        <v>43620</v>
      </c>
      <c r="N10">
        <v>280</v>
      </c>
      <c r="O10" t="s">
        <v>99</v>
      </c>
      <c r="P10" t="s">
        <v>73</v>
      </c>
      <c r="Q10" t="str">
        <f t="shared" si="5"/>
        <v>6'4</v>
      </c>
    </row>
    <row r="11" spans="1:20" x14ac:dyDescent="0.2">
      <c r="A11" s="1" t="str">
        <f t="shared" si="0"/>
        <v>DL</v>
      </c>
      <c r="B11" s="3" t="str">
        <f t="shared" si="1"/>
        <v>Jess Bowers</v>
      </c>
      <c r="C11" s="10">
        <f t="shared" si="2"/>
        <v>76</v>
      </c>
      <c r="D11">
        <f t="shared" si="3"/>
        <v>260</v>
      </c>
      <c r="E11">
        <v>0.5</v>
      </c>
      <c r="F11">
        <f t="shared" si="4"/>
        <v>2</v>
      </c>
      <c r="I11">
        <v>91</v>
      </c>
      <c r="J11" t="s">
        <v>100</v>
      </c>
      <c r="K11" t="s">
        <v>101</v>
      </c>
      <c r="L11" t="s">
        <v>76</v>
      </c>
      <c r="M11" s="22">
        <v>43620</v>
      </c>
      <c r="N11">
        <v>260</v>
      </c>
      <c r="O11" t="s">
        <v>102</v>
      </c>
      <c r="P11" t="s">
        <v>73</v>
      </c>
      <c r="Q11" t="str">
        <f t="shared" si="5"/>
        <v>6'4</v>
      </c>
    </row>
    <row r="12" spans="1:20" x14ac:dyDescent="0.2">
      <c r="A12" s="1" t="str">
        <f t="shared" si="0"/>
        <v>QB</v>
      </c>
      <c r="B12" s="3" t="str">
        <f t="shared" si="1"/>
        <v>Tajh Boyd</v>
      </c>
      <c r="C12" s="10">
        <f t="shared" si="2"/>
        <v>73</v>
      </c>
      <c r="D12">
        <f t="shared" si="3"/>
        <v>225</v>
      </c>
      <c r="E12">
        <v>0.98399999999999999</v>
      </c>
      <c r="F12">
        <f t="shared" si="4"/>
        <v>5</v>
      </c>
      <c r="I12">
        <v>10</v>
      </c>
      <c r="J12" t="s">
        <v>103</v>
      </c>
      <c r="K12" t="s">
        <v>104</v>
      </c>
      <c r="L12" t="s">
        <v>15</v>
      </c>
      <c r="M12" s="22">
        <v>43617</v>
      </c>
      <c r="N12">
        <v>225</v>
      </c>
      <c r="O12" t="s">
        <v>105</v>
      </c>
      <c r="P12" t="s">
        <v>73</v>
      </c>
      <c r="Q12" t="str">
        <f t="shared" si="5"/>
        <v>6'1</v>
      </c>
    </row>
    <row r="13" spans="1:20" x14ac:dyDescent="0.2">
      <c r="A13" s="1" t="str">
        <f t="shared" si="0"/>
        <v>DE</v>
      </c>
      <c r="B13" s="3" t="str">
        <f t="shared" si="1"/>
        <v>Andre Branch</v>
      </c>
      <c r="C13" s="10">
        <f t="shared" si="2"/>
        <v>77</v>
      </c>
      <c r="D13">
        <f t="shared" si="3"/>
        <v>265</v>
      </c>
      <c r="E13">
        <f>VLOOKUP(B13,[1]Depth!$B$2:$E$112,4,FALSE)</f>
        <v>0.81110000000000004</v>
      </c>
      <c r="F13">
        <f t="shared" si="4"/>
        <v>3</v>
      </c>
      <c r="I13">
        <v>40</v>
      </c>
      <c r="J13" s="4" t="s">
        <v>106</v>
      </c>
      <c r="K13" t="s">
        <v>75</v>
      </c>
      <c r="L13" t="s">
        <v>83</v>
      </c>
      <c r="M13" s="22">
        <v>43621</v>
      </c>
      <c r="N13">
        <v>265</v>
      </c>
      <c r="O13" t="s">
        <v>107</v>
      </c>
      <c r="P13" t="s">
        <v>73</v>
      </c>
      <c r="Q13" t="str">
        <f t="shared" si="5"/>
        <v>6'5</v>
      </c>
    </row>
    <row r="14" spans="1:20" x14ac:dyDescent="0.2">
      <c r="A14" s="1" t="str">
        <f t="shared" si="0"/>
        <v>CB</v>
      </c>
      <c r="B14" s="3" t="str">
        <f t="shared" si="1"/>
        <v>Xavier Brewer</v>
      </c>
      <c r="C14" s="10">
        <f t="shared" si="2"/>
        <v>71</v>
      </c>
      <c r="D14">
        <f t="shared" si="3"/>
        <v>180</v>
      </c>
      <c r="E14">
        <f>VLOOKUP(B14,[1]Depth!$B$2:$E$112,4,FALSE)</f>
        <v>0.93369999999999997</v>
      </c>
      <c r="F14">
        <f t="shared" si="4"/>
        <v>4</v>
      </c>
      <c r="I14">
        <v>29</v>
      </c>
      <c r="J14" s="4" t="s">
        <v>108</v>
      </c>
      <c r="K14" t="s">
        <v>109</v>
      </c>
      <c r="L14" t="s">
        <v>15</v>
      </c>
      <c r="M14" s="22">
        <v>43596</v>
      </c>
      <c r="N14">
        <v>180</v>
      </c>
      <c r="O14" t="s">
        <v>84</v>
      </c>
      <c r="P14" t="s">
        <v>73</v>
      </c>
      <c r="Q14" t="str">
        <f t="shared" si="5"/>
        <v>5'11</v>
      </c>
    </row>
    <row r="15" spans="1:20" x14ac:dyDescent="0.2">
      <c r="A15" s="1" t="str">
        <f t="shared" si="0"/>
        <v>WR</v>
      </c>
      <c r="B15" s="3" t="str">
        <f t="shared" si="1"/>
        <v>Jaron Brown</v>
      </c>
      <c r="C15" s="10">
        <f t="shared" si="2"/>
        <v>74</v>
      </c>
      <c r="D15">
        <f t="shared" si="3"/>
        <v>195</v>
      </c>
      <c r="E15">
        <f>VLOOKUP(B15,[1]Depth!$B$2:$E$112,4,FALSE)</f>
        <v>0.86219999999999997</v>
      </c>
      <c r="F15">
        <f t="shared" si="4"/>
        <v>3</v>
      </c>
      <c r="I15">
        <v>81</v>
      </c>
      <c r="J15" s="4" t="s">
        <v>110</v>
      </c>
      <c r="K15" t="s">
        <v>86</v>
      </c>
      <c r="L15" t="s">
        <v>15</v>
      </c>
      <c r="M15" s="22">
        <v>43618</v>
      </c>
      <c r="N15">
        <v>195</v>
      </c>
      <c r="O15" t="s">
        <v>88</v>
      </c>
      <c r="P15" t="s">
        <v>73</v>
      </c>
      <c r="Q15" t="str">
        <f t="shared" si="5"/>
        <v>6'2</v>
      </c>
    </row>
    <row r="16" spans="1:20" x14ac:dyDescent="0.2">
      <c r="A16" s="1" t="str">
        <f t="shared" si="0"/>
        <v>S</v>
      </c>
      <c r="B16" s="3" t="str">
        <f t="shared" si="1"/>
        <v>Kantrell Brown</v>
      </c>
      <c r="C16" s="10">
        <f t="shared" si="2"/>
        <v>73</v>
      </c>
      <c r="D16">
        <f t="shared" si="3"/>
        <v>190</v>
      </c>
      <c r="E16">
        <f>VLOOKUP(B16,[1]Depth!$B$2:$E$112,4,FALSE)</f>
        <v>0.5</v>
      </c>
      <c r="F16">
        <f t="shared" si="4"/>
        <v>2</v>
      </c>
      <c r="I16">
        <v>37</v>
      </c>
      <c r="J16" t="s">
        <v>111</v>
      </c>
      <c r="K16" t="s">
        <v>71</v>
      </c>
      <c r="L16" t="s">
        <v>83</v>
      </c>
      <c r="M16" s="23">
        <v>36678</v>
      </c>
      <c r="N16">
        <v>190</v>
      </c>
      <c r="O16" t="s">
        <v>112</v>
      </c>
      <c r="P16" t="s">
        <v>73</v>
      </c>
      <c r="Q16" t="str">
        <f t="shared" si="5"/>
        <v>6'1</v>
      </c>
    </row>
    <row r="17" spans="1:17" x14ac:dyDescent="0.2">
      <c r="A17" s="1" t="str">
        <f t="shared" si="0"/>
        <v>DE</v>
      </c>
      <c r="B17" s="3" t="str">
        <f t="shared" si="1"/>
        <v>Kourtnei Brown</v>
      </c>
      <c r="C17" s="10">
        <f t="shared" si="2"/>
        <v>77</v>
      </c>
      <c r="D17">
        <f t="shared" si="3"/>
        <v>240</v>
      </c>
      <c r="E17">
        <f>VLOOKUP(B17,[1]Depth!$B$2:$E$112,4,FALSE)</f>
        <v>0.86880000000000002</v>
      </c>
      <c r="F17">
        <f t="shared" si="4"/>
        <v>3</v>
      </c>
      <c r="I17">
        <v>90</v>
      </c>
      <c r="J17" t="s">
        <v>113</v>
      </c>
      <c r="K17" t="s">
        <v>75</v>
      </c>
      <c r="L17" t="s">
        <v>87</v>
      </c>
      <c r="M17" s="22">
        <v>43621</v>
      </c>
      <c r="N17">
        <v>240</v>
      </c>
      <c r="O17" t="s">
        <v>72</v>
      </c>
      <c r="P17" t="s">
        <v>73</v>
      </c>
      <c r="Q17" t="str">
        <f t="shared" si="5"/>
        <v>6'5</v>
      </c>
    </row>
    <row r="18" spans="1:17" x14ac:dyDescent="0.2">
      <c r="A18" s="1" t="str">
        <f t="shared" si="0"/>
        <v>CB</v>
      </c>
      <c r="B18" s="3" t="str">
        <f t="shared" si="1"/>
        <v>Crezdon Butler</v>
      </c>
      <c r="C18" s="10">
        <f t="shared" si="2"/>
        <v>73</v>
      </c>
      <c r="D18">
        <f t="shared" si="3"/>
        <v>185</v>
      </c>
      <c r="E18">
        <f>VLOOKUP(B18,[1]Depth!$B$2:$E$112,4,FALSE)</f>
        <v>0.88129999999999997</v>
      </c>
      <c r="F18">
        <f t="shared" si="4"/>
        <v>3</v>
      </c>
      <c r="I18">
        <v>18</v>
      </c>
      <c r="J18" s="4" t="s">
        <v>114</v>
      </c>
      <c r="K18" t="s">
        <v>109</v>
      </c>
      <c r="L18" t="s">
        <v>76</v>
      </c>
      <c r="M18" s="23">
        <v>36678</v>
      </c>
      <c r="N18">
        <v>185</v>
      </c>
      <c r="O18" t="s">
        <v>115</v>
      </c>
      <c r="P18" t="s">
        <v>73</v>
      </c>
      <c r="Q18" t="str">
        <f t="shared" si="5"/>
        <v>6'1</v>
      </c>
    </row>
    <row r="19" spans="1:17" x14ac:dyDescent="0.2">
      <c r="A19" s="1" t="str">
        <f t="shared" si="0"/>
        <v>LB</v>
      </c>
      <c r="B19" s="3" t="str">
        <f t="shared" si="1"/>
        <v>Jeremy Campbell</v>
      </c>
      <c r="C19" s="10">
        <f t="shared" si="2"/>
        <v>74</v>
      </c>
      <c r="D19">
        <f t="shared" si="3"/>
        <v>225</v>
      </c>
      <c r="E19">
        <f>VLOOKUP(B19,[1]Depth!$B$2:$E$112,4,FALSE)</f>
        <v>0.83330000000000004</v>
      </c>
      <c r="F19">
        <f t="shared" si="4"/>
        <v>3</v>
      </c>
      <c r="I19">
        <v>48</v>
      </c>
      <c r="J19" s="4" t="s">
        <v>116</v>
      </c>
      <c r="K19" t="s">
        <v>82</v>
      </c>
      <c r="L19" t="s">
        <v>76</v>
      </c>
      <c r="M19" s="22">
        <v>43618</v>
      </c>
      <c r="N19">
        <v>225</v>
      </c>
      <c r="O19" t="s">
        <v>117</v>
      </c>
      <c r="P19" t="s">
        <v>73</v>
      </c>
      <c r="Q19" t="str">
        <f t="shared" si="5"/>
        <v>6'2</v>
      </c>
    </row>
    <row r="20" spans="1:17" x14ac:dyDescent="0.2">
      <c r="A20" s="1" t="str">
        <f t="shared" si="0"/>
        <v>S</v>
      </c>
      <c r="B20" s="3" t="str">
        <f t="shared" si="1"/>
        <v>Sadat Chambers</v>
      </c>
      <c r="C20" s="10">
        <f t="shared" si="2"/>
        <v>71</v>
      </c>
      <c r="D20">
        <f t="shared" si="3"/>
        <v>195</v>
      </c>
      <c r="E20">
        <f>VLOOKUP(B20,[1]Depth!$B$2:$E$112,4,FALSE)</f>
        <v>0.83330000000000004</v>
      </c>
      <c r="F20">
        <f t="shared" si="4"/>
        <v>3</v>
      </c>
      <c r="I20">
        <v>27</v>
      </c>
      <c r="J20" s="4" t="s">
        <v>118</v>
      </c>
      <c r="K20" t="s">
        <v>71</v>
      </c>
      <c r="L20" t="s">
        <v>76</v>
      </c>
      <c r="M20" s="22">
        <v>43596</v>
      </c>
      <c r="N20">
        <v>195</v>
      </c>
      <c r="O20" t="s">
        <v>119</v>
      </c>
      <c r="P20" t="s">
        <v>73</v>
      </c>
      <c r="Q20" t="str">
        <f t="shared" si="5"/>
        <v>5'11</v>
      </c>
    </row>
    <row r="21" spans="1:17" x14ac:dyDescent="0.2">
      <c r="A21" s="1" t="str">
        <f t="shared" si="0"/>
        <v>CB</v>
      </c>
      <c r="B21" s="3" t="str">
        <f t="shared" si="1"/>
        <v>Chris Chancellor</v>
      </c>
      <c r="C21" s="10">
        <f t="shared" si="2"/>
        <v>70</v>
      </c>
      <c r="D21">
        <f t="shared" si="3"/>
        <v>170</v>
      </c>
      <c r="E21">
        <f>VLOOKUP(B21,[1]Depth!$B$2:$E$112,4,FALSE)</f>
        <v>0.9</v>
      </c>
      <c r="F21">
        <f t="shared" si="4"/>
        <v>4</v>
      </c>
      <c r="I21">
        <v>38</v>
      </c>
      <c r="J21" s="4" t="s">
        <v>120</v>
      </c>
      <c r="K21" t="s">
        <v>109</v>
      </c>
      <c r="L21" t="s">
        <v>76</v>
      </c>
      <c r="M21" s="22">
        <v>43595</v>
      </c>
      <c r="N21">
        <v>170</v>
      </c>
      <c r="O21" t="s">
        <v>121</v>
      </c>
      <c r="P21" t="s">
        <v>73</v>
      </c>
      <c r="Q21" t="str">
        <f t="shared" si="5"/>
        <v>5'10</v>
      </c>
    </row>
    <row r="22" spans="1:17" x14ac:dyDescent="0.2">
      <c r="A22" s="1" t="str">
        <f t="shared" si="0"/>
        <v>DT</v>
      </c>
      <c r="B22" s="3" t="str">
        <f t="shared" si="1"/>
        <v>Miguel Chavis</v>
      </c>
      <c r="C22" s="10">
        <f t="shared" si="2"/>
        <v>77</v>
      </c>
      <c r="D22">
        <f t="shared" si="3"/>
        <v>285</v>
      </c>
      <c r="E22">
        <f>VLOOKUP(B22,[1]Depth!$B$2:$E$112,4,FALSE)</f>
        <v>0.87780000000000002</v>
      </c>
      <c r="F22">
        <f t="shared" si="4"/>
        <v>3</v>
      </c>
      <c r="I22">
        <v>89</v>
      </c>
      <c r="J22" s="4" t="s">
        <v>122</v>
      </c>
      <c r="K22" t="s">
        <v>123</v>
      </c>
      <c r="L22" t="s">
        <v>87</v>
      </c>
      <c r="M22" s="22">
        <v>43621</v>
      </c>
      <c r="N22">
        <v>285</v>
      </c>
      <c r="O22" t="s">
        <v>80</v>
      </c>
      <c r="P22" t="s">
        <v>73</v>
      </c>
      <c r="Q22" t="str">
        <f t="shared" si="5"/>
        <v>6'5</v>
      </c>
    </row>
    <row r="23" spans="1:17" x14ac:dyDescent="0.2">
      <c r="A23" s="1" t="str">
        <f t="shared" si="0"/>
        <v>LB</v>
      </c>
      <c r="B23" s="3" t="str">
        <f t="shared" si="1"/>
        <v>Quandon Christian</v>
      </c>
      <c r="C23" s="10">
        <f t="shared" si="2"/>
        <v>76</v>
      </c>
      <c r="D23">
        <f t="shared" si="3"/>
        <v>210</v>
      </c>
      <c r="E23">
        <v>0.86839999999999995</v>
      </c>
      <c r="F23">
        <f t="shared" si="4"/>
        <v>3</v>
      </c>
      <c r="I23">
        <v>49</v>
      </c>
      <c r="J23" t="s">
        <v>124</v>
      </c>
      <c r="K23" t="s">
        <v>82</v>
      </c>
      <c r="L23" t="s">
        <v>15</v>
      </c>
      <c r="M23" s="22">
        <v>43620</v>
      </c>
      <c r="N23">
        <v>210</v>
      </c>
      <c r="O23" t="s">
        <v>125</v>
      </c>
      <c r="P23" t="s">
        <v>73</v>
      </c>
      <c r="Q23" t="str">
        <f t="shared" si="5"/>
        <v>6'4</v>
      </c>
    </row>
    <row r="24" spans="1:17" x14ac:dyDescent="0.2">
      <c r="A24" s="1" t="str">
        <f t="shared" si="0"/>
        <v>WR</v>
      </c>
      <c r="B24" s="3" t="str">
        <f t="shared" si="1"/>
        <v>Brandon Clear</v>
      </c>
      <c r="C24" s="10">
        <f t="shared" si="2"/>
        <v>77</v>
      </c>
      <c r="D24">
        <f t="shared" si="3"/>
        <v>210</v>
      </c>
      <c r="E24">
        <f>VLOOKUP(B24,[1]Depth!$B$2:$E$112,4,FALSE)</f>
        <v>0.84030000000000005</v>
      </c>
      <c r="F24">
        <f t="shared" si="4"/>
        <v>3</v>
      </c>
      <c r="I24">
        <v>85</v>
      </c>
      <c r="J24" s="4" t="s">
        <v>126</v>
      </c>
      <c r="K24" t="s">
        <v>86</v>
      </c>
      <c r="L24" t="s">
        <v>83</v>
      </c>
      <c r="M24" s="22">
        <v>43621</v>
      </c>
      <c r="N24">
        <v>210</v>
      </c>
      <c r="O24" t="s">
        <v>127</v>
      </c>
      <c r="P24" t="s">
        <v>73</v>
      </c>
      <c r="Q24" t="str">
        <f t="shared" si="5"/>
        <v>6'5</v>
      </c>
    </row>
    <row r="25" spans="1:17" x14ac:dyDescent="0.2">
      <c r="A25" s="1" t="str">
        <f t="shared" si="0"/>
        <v>DE</v>
      </c>
      <c r="B25" s="3" t="str">
        <f t="shared" si="1"/>
        <v>Byron Clear</v>
      </c>
      <c r="C25" s="10">
        <f t="shared" si="2"/>
        <v>77</v>
      </c>
      <c r="D25">
        <f t="shared" si="3"/>
        <v>235</v>
      </c>
      <c r="E25">
        <f>VLOOKUP(B25,[1]Depth!$B$2:$E$112,4,FALSE)</f>
        <v>0.83540000000000003</v>
      </c>
      <c r="F25">
        <f t="shared" si="4"/>
        <v>3</v>
      </c>
      <c r="I25">
        <v>42</v>
      </c>
      <c r="J25" s="4" t="s">
        <v>128</v>
      </c>
      <c r="K25" t="s">
        <v>75</v>
      </c>
      <c r="L25" t="s">
        <v>83</v>
      </c>
      <c r="M25" s="22">
        <v>43621</v>
      </c>
      <c r="N25">
        <v>235</v>
      </c>
      <c r="O25" t="s">
        <v>127</v>
      </c>
      <c r="P25" t="s">
        <v>73</v>
      </c>
      <c r="Q25" t="str">
        <f t="shared" si="5"/>
        <v>6'5</v>
      </c>
    </row>
    <row r="26" spans="1:17" x14ac:dyDescent="0.2">
      <c r="A26" s="1" t="str">
        <f t="shared" si="0"/>
        <v>C</v>
      </c>
      <c r="B26" s="3" t="str">
        <f t="shared" si="1"/>
        <v>Mason Cloy</v>
      </c>
      <c r="C26" s="10">
        <f t="shared" si="2"/>
        <v>76</v>
      </c>
      <c r="D26">
        <f t="shared" si="3"/>
        <v>310</v>
      </c>
      <c r="E26">
        <f>VLOOKUP(B26,[1]Depth!$B$2:$E$112,4,FALSE)</f>
        <v>0.87329999999999997</v>
      </c>
      <c r="F26">
        <f t="shared" si="4"/>
        <v>3</v>
      </c>
      <c r="I26">
        <v>62</v>
      </c>
      <c r="J26" t="s">
        <v>129</v>
      </c>
      <c r="K26" t="s">
        <v>130</v>
      </c>
      <c r="L26" t="s">
        <v>83</v>
      </c>
      <c r="M26" s="22">
        <v>43620</v>
      </c>
      <c r="N26">
        <v>310</v>
      </c>
      <c r="O26" t="s">
        <v>131</v>
      </c>
      <c r="P26" t="s">
        <v>73</v>
      </c>
      <c r="Q26" t="str">
        <f t="shared" si="5"/>
        <v>6'4</v>
      </c>
    </row>
    <row r="27" spans="1:17" x14ac:dyDescent="0.2">
      <c r="A27" s="1" t="str">
        <f t="shared" si="0"/>
        <v>LB</v>
      </c>
      <c r="B27" s="3" t="str">
        <f t="shared" si="1"/>
        <v>Kavell Conner</v>
      </c>
      <c r="C27" s="10">
        <f t="shared" si="2"/>
        <v>73</v>
      </c>
      <c r="D27">
        <f t="shared" si="3"/>
        <v>235</v>
      </c>
      <c r="E27">
        <f>VLOOKUP(B27,[1]Depth!$B$2:$E$112,4,FALSE)</f>
        <v>0.74439999999999995</v>
      </c>
      <c r="F27">
        <f t="shared" si="4"/>
        <v>2</v>
      </c>
      <c r="I27">
        <v>33</v>
      </c>
      <c r="J27" s="4" t="s">
        <v>132</v>
      </c>
      <c r="K27" t="s">
        <v>82</v>
      </c>
      <c r="L27" t="s">
        <v>76</v>
      </c>
      <c r="M27" s="22">
        <v>43617</v>
      </c>
      <c r="N27">
        <v>235</v>
      </c>
      <c r="O27" t="s">
        <v>107</v>
      </c>
      <c r="P27" t="s">
        <v>73</v>
      </c>
      <c r="Q27" t="str">
        <f t="shared" si="5"/>
        <v>6'1</v>
      </c>
    </row>
    <row r="28" spans="1:17" x14ac:dyDescent="0.2">
      <c r="A28" s="1" t="str">
        <f t="shared" si="0"/>
        <v>LB</v>
      </c>
      <c r="B28" s="3" t="str">
        <f t="shared" si="1"/>
        <v>Scotty Cooper</v>
      </c>
      <c r="C28" s="10">
        <f t="shared" si="2"/>
        <v>73</v>
      </c>
      <c r="D28">
        <f t="shared" si="3"/>
        <v>220</v>
      </c>
      <c r="E28">
        <f>VLOOKUP(B28,[1]Depth!$B$2:$E$112,4,FALSE)</f>
        <v>0.93700000000000006</v>
      </c>
      <c r="F28">
        <f t="shared" si="4"/>
        <v>4</v>
      </c>
      <c r="I28">
        <v>44</v>
      </c>
      <c r="J28" s="4" t="s">
        <v>133</v>
      </c>
      <c r="K28" t="s">
        <v>82</v>
      </c>
      <c r="L28" t="s">
        <v>87</v>
      </c>
      <c r="M28" s="22">
        <v>43617</v>
      </c>
      <c r="N28">
        <v>220</v>
      </c>
      <c r="O28" t="s">
        <v>134</v>
      </c>
      <c r="P28" t="s">
        <v>73</v>
      </c>
      <c r="Q28" t="str">
        <f t="shared" si="5"/>
        <v>6'1</v>
      </c>
    </row>
    <row r="29" spans="1:17" x14ac:dyDescent="0.2">
      <c r="A29" s="1" t="str">
        <f t="shared" si="0"/>
        <v>DT</v>
      </c>
      <c r="B29" s="3" t="str">
        <f t="shared" si="1"/>
        <v>Jamie Cumbie</v>
      </c>
      <c r="C29" s="10">
        <f t="shared" si="2"/>
        <v>79</v>
      </c>
      <c r="D29">
        <f t="shared" si="3"/>
        <v>290</v>
      </c>
      <c r="E29">
        <f>VLOOKUP(B29,[1]Depth!$B$2:$E$112,4,FALSE)</f>
        <v>0.94669999999999999</v>
      </c>
      <c r="F29">
        <f t="shared" si="4"/>
        <v>4</v>
      </c>
      <c r="I29">
        <v>8</v>
      </c>
      <c r="J29" s="4" t="s">
        <v>135</v>
      </c>
      <c r="K29" t="s">
        <v>123</v>
      </c>
      <c r="L29" t="s">
        <v>87</v>
      </c>
      <c r="M29" s="22">
        <v>43623</v>
      </c>
      <c r="N29">
        <v>290</v>
      </c>
      <c r="O29" t="s">
        <v>136</v>
      </c>
      <c r="P29" t="s">
        <v>73</v>
      </c>
      <c r="Q29" t="str">
        <f t="shared" si="5"/>
        <v>6'7</v>
      </c>
    </row>
    <row r="30" spans="1:17" x14ac:dyDescent="0.2">
      <c r="A30" s="1" t="str">
        <f t="shared" si="0"/>
        <v>FB</v>
      </c>
      <c r="B30" s="3" t="str">
        <f t="shared" si="1"/>
        <v>Chad Diehl</v>
      </c>
      <c r="C30" s="10">
        <f t="shared" si="2"/>
        <v>74</v>
      </c>
      <c r="D30">
        <f t="shared" si="3"/>
        <v>255</v>
      </c>
      <c r="E30">
        <f>VLOOKUP(B30,[1]Depth!$B$2:$E$112,4,FALSE)</f>
        <v>0.82599999999999996</v>
      </c>
      <c r="F30">
        <f t="shared" si="4"/>
        <v>3</v>
      </c>
      <c r="I30">
        <v>30</v>
      </c>
      <c r="J30" s="4" t="s">
        <v>137</v>
      </c>
      <c r="K30" t="s">
        <v>138</v>
      </c>
      <c r="L30" t="s">
        <v>83</v>
      </c>
      <c r="M30" s="22">
        <v>43618</v>
      </c>
      <c r="N30">
        <v>255</v>
      </c>
      <c r="O30" t="s">
        <v>139</v>
      </c>
      <c r="P30" t="s">
        <v>73</v>
      </c>
      <c r="Q30" t="str">
        <f t="shared" si="5"/>
        <v>6'2</v>
      </c>
    </row>
    <row r="31" spans="1:17" x14ac:dyDescent="0.2">
      <c r="A31" s="1" t="str">
        <f t="shared" si="0"/>
        <v>WR</v>
      </c>
      <c r="B31" s="3" t="str">
        <f t="shared" si="1"/>
        <v>Xavier Dye</v>
      </c>
      <c r="C31" s="10">
        <f t="shared" si="2"/>
        <v>76</v>
      </c>
      <c r="D31">
        <f t="shared" si="3"/>
        <v>210</v>
      </c>
      <c r="E31">
        <f>VLOOKUP(B31,[1]Depth!$B$2:$E$112,4,FALSE)</f>
        <v>0.5</v>
      </c>
      <c r="F31">
        <f t="shared" si="4"/>
        <v>2</v>
      </c>
      <c r="I31">
        <v>21</v>
      </c>
      <c r="J31" s="4" t="s">
        <v>140</v>
      </c>
      <c r="K31" t="s">
        <v>86</v>
      </c>
      <c r="L31" t="s">
        <v>87</v>
      </c>
      <c r="M31" s="22">
        <v>43620</v>
      </c>
      <c r="N31">
        <v>210</v>
      </c>
      <c r="O31" t="s">
        <v>141</v>
      </c>
      <c r="P31" t="s">
        <v>73</v>
      </c>
      <c r="Q31" t="str">
        <f t="shared" si="5"/>
        <v>6'4</v>
      </c>
    </row>
    <row r="32" spans="1:17" x14ac:dyDescent="0.2">
      <c r="A32" s="1" t="str">
        <f t="shared" si="0"/>
        <v>RB</v>
      </c>
      <c r="B32" s="3" t="str">
        <f t="shared" si="1"/>
        <v>Andre Ellington</v>
      </c>
      <c r="C32" s="10">
        <f t="shared" si="2"/>
        <v>70</v>
      </c>
      <c r="D32">
        <f t="shared" si="3"/>
        <v>180</v>
      </c>
      <c r="E32">
        <f>VLOOKUP(B32,[1]Depth!$B$2:$E$112,4,FALSE)</f>
        <v>0.94710000000000005</v>
      </c>
      <c r="F32">
        <f t="shared" si="4"/>
        <v>4</v>
      </c>
      <c r="I32">
        <v>23</v>
      </c>
      <c r="J32" s="4" t="s">
        <v>142</v>
      </c>
      <c r="K32" t="s">
        <v>92</v>
      </c>
      <c r="L32" t="s">
        <v>15</v>
      </c>
      <c r="M32" s="22">
        <v>43595</v>
      </c>
      <c r="N32">
        <v>180</v>
      </c>
      <c r="O32" t="s">
        <v>143</v>
      </c>
      <c r="P32" t="s">
        <v>73</v>
      </c>
      <c r="Q32" t="str">
        <f t="shared" si="5"/>
        <v>5'10</v>
      </c>
    </row>
    <row r="33" spans="1:17" x14ac:dyDescent="0.2">
      <c r="A33" s="1" t="str">
        <f t="shared" ref="A33:A62" si="6">K33</f>
        <v>WR</v>
      </c>
      <c r="B33" s="3" t="str">
        <f t="shared" ref="B33:B62" si="7">TRIM(MID($J33,FIND(", ",$J33,1)+1,100))&amp;" "&amp;LEFT($J33,FIND(",",$J33,1)-1)</f>
        <v>Brandon Ford</v>
      </c>
      <c r="C33" s="10">
        <f t="shared" ref="C33:C62" si="8">CONVERT(LEFT(Q33,FIND("'",Q33)-1),"ft","in")+SUBSTITUTE(RIGHT(Q33,LEN(Q33)-FIND("'",Q33)),"""","")</f>
        <v>76</v>
      </c>
      <c r="D33">
        <f t="shared" ref="D33:D62" si="9">N33</f>
        <v>210</v>
      </c>
      <c r="E33">
        <f>VLOOKUP(B33,[1]Depth!$B$2:$E$112,4,FALSE)</f>
        <v>0.86939999999999995</v>
      </c>
      <c r="F33">
        <f t="shared" ref="F33:F62" si="10">IF(E33&gt;=0.98,5,IF(E33&gt;=0.9,4,IF(E33&gt;=0.8,3,IF(E33="NA",2,2))))</f>
        <v>3</v>
      </c>
      <c r="I33">
        <v>80</v>
      </c>
      <c r="J33" s="4" t="s">
        <v>144</v>
      </c>
      <c r="K33" t="s">
        <v>86</v>
      </c>
      <c r="L33" t="s">
        <v>15</v>
      </c>
      <c r="M33" s="22">
        <v>43620</v>
      </c>
      <c r="N33">
        <v>210</v>
      </c>
      <c r="O33" t="s">
        <v>145</v>
      </c>
      <c r="P33" t="s">
        <v>73</v>
      </c>
      <c r="Q33" t="str">
        <f t="shared" si="5"/>
        <v>6'4</v>
      </c>
    </row>
    <row r="34" spans="1:17" x14ac:dyDescent="0.2">
      <c r="A34" s="1" t="str">
        <f t="shared" si="6"/>
        <v>WR</v>
      </c>
      <c r="B34" s="3" t="str">
        <f t="shared" si="7"/>
        <v>Jacoby Ford</v>
      </c>
      <c r="C34" s="10">
        <f t="shared" si="8"/>
        <v>70</v>
      </c>
      <c r="D34">
        <f t="shared" si="9"/>
        <v>185</v>
      </c>
      <c r="E34">
        <f>VLOOKUP(B34,[1]Depth!$B$2:$E$112,4,FALSE)</f>
        <v>0.9</v>
      </c>
      <c r="F34">
        <f t="shared" si="10"/>
        <v>4</v>
      </c>
      <c r="I34">
        <v>6</v>
      </c>
      <c r="J34" s="4" t="s">
        <v>146</v>
      </c>
      <c r="K34" t="s">
        <v>86</v>
      </c>
      <c r="L34" t="s">
        <v>76</v>
      </c>
      <c r="M34" s="22">
        <v>43595</v>
      </c>
      <c r="N34">
        <v>185</v>
      </c>
      <c r="O34" t="s">
        <v>147</v>
      </c>
      <c r="P34" t="s">
        <v>73</v>
      </c>
      <c r="Q34" t="str">
        <f t="shared" si="5"/>
        <v>5'10</v>
      </c>
    </row>
    <row r="35" spans="1:17" x14ac:dyDescent="0.2">
      <c r="A35" s="1" t="str">
        <f t="shared" si="6"/>
        <v>C</v>
      </c>
      <c r="B35" s="3" t="str">
        <f t="shared" si="7"/>
        <v>Dalton Freeman</v>
      </c>
      <c r="C35" s="10">
        <f t="shared" si="8"/>
        <v>77</v>
      </c>
      <c r="D35">
        <f t="shared" si="9"/>
        <v>280</v>
      </c>
      <c r="E35">
        <f>VLOOKUP(B35,[1]Depth!$B$2:$E$112,4,FALSE)</f>
        <v>0.89170000000000005</v>
      </c>
      <c r="F35">
        <f t="shared" si="10"/>
        <v>3</v>
      </c>
      <c r="I35">
        <v>55</v>
      </c>
      <c r="J35" t="s">
        <v>148</v>
      </c>
      <c r="K35" t="s">
        <v>130</v>
      </c>
      <c r="L35" t="s">
        <v>15</v>
      </c>
      <c r="M35" s="22">
        <v>43621</v>
      </c>
      <c r="N35">
        <v>280</v>
      </c>
      <c r="O35" t="s">
        <v>149</v>
      </c>
      <c r="P35" t="s">
        <v>73</v>
      </c>
      <c r="Q35" t="str">
        <f t="shared" si="5"/>
        <v>6'5</v>
      </c>
    </row>
    <row r="36" spans="1:17" x14ac:dyDescent="0.2">
      <c r="A36" s="1" t="str">
        <f t="shared" si="6"/>
        <v>DB</v>
      </c>
      <c r="B36" s="3" t="str">
        <f t="shared" si="7"/>
        <v>Marcus Gilchrist</v>
      </c>
      <c r="C36" s="10">
        <f t="shared" si="8"/>
        <v>71</v>
      </c>
      <c r="D36">
        <f t="shared" si="9"/>
        <v>190</v>
      </c>
      <c r="E36">
        <f>VLOOKUP(B36,[1]Depth!$B$2:$E$112,4,FALSE)</f>
        <v>0.95960000000000001</v>
      </c>
      <c r="F36">
        <f t="shared" si="10"/>
        <v>4</v>
      </c>
      <c r="I36">
        <v>12</v>
      </c>
      <c r="J36" s="4" t="s">
        <v>150</v>
      </c>
      <c r="K36" t="s">
        <v>151</v>
      </c>
      <c r="L36" t="s">
        <v>87</v>
      </c>
      <c r="M36" s="22">
        <v>43596</v>
      </c>
      <c r="N36">
        <v>190</v>
      </c>
      <c r="O36" t="s">
        <v>152</v>
      </c>
      <c r="P36" t="s">
        <v>73</v>
      </c>
      <c r="Q36" t="str">
        <f t="shared" si="5"/>
        <v>5'11</v>
      </c>
    </row>
    <row r="37" spans="1:17" x14ac:dyDescent="0.2">
      <c r="A37" s="1" t="str">
        <f t="shared" si="6"/>
        <v>DE</v>
      </c>
      <c r="B37" s="3" t="str">
        <f t="shared" si="7"/>
        <v>Malliciah Goodman</v>
      </c>
      <c r="C37" s="10">
        <f t="shared" si="8"/>
        <v>76</v>
      </c>
      <c r="D37">
        <f t="shared" si="9"/>
        <v>265</v>
      </c>
      <c r="E37">
        <v>0.97</v>
      </c>
      <c r="F37">
        <f t="shared" si="10"/>
        <v>4</v>
      </c>
      <c r="I37">
        <v>97</v>
      </c>
      <c r="J37" s="4" t="s">
        <v>153</v>
      </c>
      <c r="K37" t="s">
        <v>75</v>
      </c>
      <c r="L37" t="s">
        <v>15</v>
      </c>
      <c r="M37" s="22">
        <v>43620</v>
      </c>
      <c r="N37">
        <v>265</v>
      </c>
      <c r="O37" t="s">
        <v>154</v>
      </c>
      <c r="P37" t="s">
        <v>73</v>
      </c>
      <c r="Q37" t="str">
        <f t="shared" si="5"/>
        <v>6'4</v>
      </c>
    </row>
    <row r="38" spans="1:17" x14ac:dyDescent="0.2">
      <c r="A38" s="1" t="str">
        <f t="shared" si="6"/>
        <v>OG</v>
      </c>
      <c r="B38" s="3" t="str">
        <f t="shared" si="7"/>
        <v>Jamarcus Grant</v>
      </c>
      <c r="C38" s="10">
        <f t="shared" si="8"/>
        <v>77</v>
      </c>
      <c r="D38">
        <f t="shared" si="9"/>
        <v>320</v>
      </c>
      <c r="E38">
        <f>VLOOKUP(B38,[1]Depth!$B$2:$E$112,4,FALSE)</f>
        <v>0.85560000000000003</v>
      </c>
      <c r="F38">
        <f t="shared" si="10"/>
        <v>3</v>
      </c>
      <c r="I38">
        <v>70</v>
      </c>
      <c r="J38" t="s">
        <v>155</v>
      </c>
      <c r="K38" t="s">
        <v>90</v>
      </c>
      <c r="L38" t="s">
        <v>76</v>
      </c>
      <c r="M38" s="22">
        <v>43621</v>
      </c>
      <c r="N38">
        <v>320</v>
      </c>
      <c r="O38" t="s">
        <v>156</v>
      </c>
      <c r="P38" t="s">
        <v>73</v>
      </c>
      <c r="Q38" t="str">
        <f t="shared" si="5"/>
        <v>6'5</v>
      </c>
    </row>
    <row r="39" spans="1:17" x14ac:dyDescent="0.2">
      <c r="A39" s="1" t="str">
        <f t="shared" si="6"/>
        <v>OT</v>
      </c>
      <c r="B39" s="3" t="str">
        <f t="shared" si="7"/>
        <v>Chris Hairston</v>
      </c>
      <c r="C39" s="10">
        <f t="shared" si="8"/>
        <v>79</v>
      </c>
      <c r="D39">
        <f t="shared" si="9"/>
        <v>325</v>
      </c>
      <c r="E39">
        <f>VLOOKUP(B39,[1]Depth!$B$2:$E$112,4,FALSE)</f>
        <v>0.83330000000000004</v>
      </c>
      <c r="F39">
        <f t="shared" si="10"/>
        <v>3</v>
      </c>
      <c r="I39">
        <v>61</v>
      </c>
      <c r="J39" t="s">
        <v>157</v>
      </c>
      <c r="K39" t="s">
        <v>158</v>
      </c>
      <c r="L39" t="s">
        <v>87</v>
      </c>
      <c r="M39" s="22">
        <v>43623</v>
      </c>
      <c r="N39">
        <v>325</v>
      </c>
      <c r="O39" t="s">
        <v>159</v>
      </c>
      <c r="P39" t="s">
        <v>73</v>
      </c>
      <c r="Q39" t="str">
        <f t="shared" si="5"/>
        <v>6'7</v>
      </c>
    </row>
    <row r="40" spans="1:17" x14ac:dyDescent="0.2">
      <c r="A40" s="1" t="str">
        <f t="shared" si="6"/>
        <v>S</v>
      </c>
      <c r="B40" s="3" t="str">
        <f t="shared" si="7"/>
        <v>Rashard Hall</v>
      </c>
      <c r="C40" s="10">
        <f t="shared" si="8"/>
        <v>74</v>
      </c>
      <c r="D40">
        <f t="shared" si="9"/>
        <v>195</v>
      </c>
      <c r="E40">
        <f>VLOOKUP(B40,[1]Depth!$B$2:$E$112,4,FALSE)</f>
        <v>0.87009999999999998</v>
      </c>
      <c r="F40">
        <f t="shared" si="10"/>
        <v>3</v>
      </c>
      <c r="I40">
        <v>31</v>
      </c>
      <c r="J40" s="4" t="s">
        <v>160</v>
      </c>
      <c r="K40" t="s">
        <v>71</v>
      </c>
      <c r="L40" t="s">
        <v>15</v>
      </c>
      <c r="M40" s="22">
        <v>43618</v>
      </c>
      <c r="N40">
        <v>195</v>
      </c>
      <c r="O40" t="s">
        <v>161</v>
      </c>
      <c r="P40" t="s">
        <v>73</v>
      </c>
      <c r="Q40" t="str">
        <f t="shared" si="5"/>
        <v>6'2</v>
      </c>
    </row>
    <row r="41" spans="1:17" x14ac:dyDescent="0.2">
      <c r="A41" s="1" t="str">
        <f t="shared" si="6"/>
        <v>RB</v>
      </c>
      <c r="B41" s="3" t="str">
        <f t="shared" si="7"/>
        <v>Jamie Harper</v>
      </c>
      <c r="C41" s="10">
        <f t="shared" si="8"/>
        <v>73</v>
      </c>
      <c r="D41">
        <f t="shared" si="9"/>
        <v>230</v>
      </c>
      <c r="E41">
        <f>VLOOKUP(B41,[1]Depth!$B$2:$E$112,4,FALSE)</f>
        <v>0.97840000000000005</v>
      </c>
      <c r="F41">
        <f t="shared" si="10"/>
        <v>4</v>
      </c>
      <c r="I41">
        <v>8</v>
      </c>
      <c r="J41" s="4" t="s">
        <v>162</v>
      </c>
      <c r="K41" t="s">
        <v>92</v>
      </c>
      <c r="L41" t="s">
        <v>83</v>
      </c>
      <c r="M41" s="23">
        <v>36678</v>
      </c>
      <c r="N41">
        <v>230</v>
      </c>
      <c r="O41" t="s">
        <v>84</v>
      </c>
      <c r="P41" t="s">
        <v>73</v>
      </c>
      <c r="Q41" t="str">
        <f t="shared" si="5"/>
        <v>6'1</v>
      </c>
    </row>
    <row r="42" spans="1:17" x14ac:dyDescent="0.2">
      <c r="A42" s="1" t="str">
        <f t="shared" si="6"/>
        <v>LB</v>
      </c>
      <c r="B42" s="3" t="str">
        <f t="shared" si="7"/>
        <v>Corico Hawkins</v>
      </c>
      <c r="C42" s="10">
        <f t="shared" si="8"/>
        <v>73</v>
      </c>
      <c r="D42">
        <f t="shared" si="9"/>
        <v>230</v>
      </c>
      <c r="E42">
        <v>0.86839999999999995</v>
      </c>
      <c r="F42">
        <f t="shared" si="10"/>
        <v>3</v>
      </c>
      <c r="I42">
        <v>45</v>
      </c>
      <c r="J42" s="4" t="s">
        <v>163</v>
      </c>
      <c r="K42" t="s">
        <v>82</v>
      </c>
      <c r="L42" t="s">
        <v>15</v>
      </c>
      <c r="M42" s="23">
        <v>36678</v>
      </c>
      <c r="N42">
        <v>230</v>
      </c>
      <c r="O42" t="s">
        <v>164</v>
      </c>
      <c r="P42" t="s">
        <v>73</v>
      </c>
      <c r="Q42" t="str">
        <f t="shared" si="5"/>
        <v>6'1</v>
      </c>
    </row>
    <row r="43" spans="1:17" x14ac:dyDescent="0.2">
      <c r="A43" s="1" t="str">
        <f t="shared" si="6"/>
        <v>LB</v>
      </c>
      <c r="B43" s="3" t="str">
        <f t="shared" si="7"/>
        <v>Stanley Hunter</v>
      </c>
      <c r="C43" s="10">
        <f t="shared" si="8"/>
        <v>71</v>
      </c>
      <c r="D43">
        <f t="shared" si="9"/>
        <v>225</v>
      </c>
      <c r="E43">
        <f>VLOOKUP(B43,[1]Depth!$B$2:$E$112,4,FALSE)</f>
        <v>0.87009999999999998</v>
      </c>
      <c r="F43">
        <f t="shared" si="10"/>
        <v>3</v>
      </c>
      <c r="I43">
        <v>17</v>
      </c>
      <c r="J43" t="s">
        <v>165</v>
      </c>
      <c r="K43" t="s">
        <v>82</v>
      </c>
      <c r="L43" t="s">
        <v>83</v>
      </c>
      <c r="M43" s="22">
        <v>43596</v>
      </c>
      <c r="N43">
        <v>225</v>
      </c>
      <c r="O43" t="s">
        <v>166</v>
      </c>
      <c r="P43" t="s">
        <v>73</v>
      </c>
      <c r="Q43" t="str">
        <f t="shared" si="5"/>
        <v>5'11</v>
      </c>
    </row>
    <row r="44" spans="1:17" x14ac:dyDescent="0.2">
      <c r="A44" s="1" t="str">
        <f t="shared" si="6"/>
        <v>PK</v>
      </c>
      <c r="B44" s="3" t="str">
        <f t="shared" si="7"/>
        <v>Richard Jackson</v>
      </c>
      <c r="C44" s="10">
        <f t="shared" si="8"/>
        <v>73</v>
      </c>
      <c r="D44">
        <f t="shared" si="9"/>
        <v>195</v>
      </c>
      <c r="E44">
        <f>VLOOKUP(B44,[1]Depth!$B$2:$E$112,4,FALSE)</f>
        <v>0.84789999999999999</v>
      </c>
      <c r="F44">
        <f t="shared" si="10"/>
        <v>3</v>
      </c>
      <c r="I44">
        <v>19</v>
      </c>
      <c r="J44" s="4" t="s">
        <v>167</v>
      </c>
      <c r="K44" t="s">
        <v>96</v>
      </c>
      <c r="L44" t="s">
        <v>87</v>
      </c>
      <c r="M44" s="23">
        <v>36678</v>
      </c>
      <c r="N44">
        <v>195</v>
      </c>
      <c r="O44" t="s">
        <v>168</v>
      </c>
      <c r="P44" t="s">
        <v>73</v>
      </c>
      <c r="Q44" t="str">
        <f t="shared" si="5"/>
        <v>6'1</v>
      </c>
    </row>
    <row r="45" spans="1:17" x14ac:dyDescent="0.2">
      <c r="A45" s="1" t="str">
        <f t="shared" si="6"/>
        <v>OT</v>
      </c>
      <c r="B45" s="3" t="str">
        <f t="shared" si="7"/>
        <v>J.K. Jay</v>
      </c>
      <c r="C45" s="10">
        <f t="shared" si="8"/>
        <v>78</v>
      </c>
      <c r="D45">
        <f t="shared" si="9"/>
        <v>295</v>
      </c>
      <c r="E45">
        <v>0.93779999999999997</v>
      </c>
      <c r="F45">
        <f t="shared" si="10"/>
        <v>4</v>
      </c>
      <c r="I45">
        <v>77</v>
      </c>
      <c r="J45" t="s">
        <v>169</v>
      </c>
      <c r="K45" t="s">
        <v>158</v>
      </c>
      <c r="L45" t="s">
        <v>15</v>
      </c>
      <c r="M45" s="22">
        <v>43622</v>
      </c>
      <c r="N45">
        <v>295</v>
      </c>
      <c r="O45" t="s">
        <v>170</v>
      </c>
      <c r="P45" t="s">
        <v>73</v>
      </c>
      <c r="Q45" t="str">
        <f t="shared" si="5"/>
        <v>6'6</v>
      </c>
    </row>
    <row r="46" spans="1:17" x14ac:dyDescent="0.2">
      <c r="A46" s="1" t="str">
        <f t="shared" si="6"/>
        <v>DT</v>
      </c>
      <c r="B46" s="3" t="str">
        <f t="shared" si="7"/>
        <v>Jarvis Jenkins</v>
      </c>
      <c r="C46" s="10">
        <f t="shared" si="8"/>
        <v>76</v>
      </c>
      <c r="D46">
        <f t="shared" si="9"/>
        <v>310</v>
      </c>
      <c r="E46">
        <f>VLOOKUP(B46,[1]Depth!$B$2:$E$112,4,FALSE)</f>
        <v>0.88749999999999996</v>
      </c>
      <c r="F46">
        <f t="shared" si="10"/>
        <v>3</v>
      </c>
      <c r="I46">
        <v>99</v>
      </c>
      <c r="J46" s="4" t="s">
        <v>171</v>
      </c>
      <c r="K46" t="s">
        <v>123</v>
      </c>
      <c r="L46" t="s">
        <v>87</v>
      </c>
      <c r="M46" s="22">
        <v>43620</v>
      </c>
      <c r="N46">
        <v>310</v>
      </c>
      <c r="O46" t="s">
        <v>172</v>
      </c>
      <c r="P46" t="s">
        <v>73</v>
      </c>
      <c r="Q46" t="str">
        <f t="shared" si="5"/>
        <v>6'4</v>
      </c>
    </row>
    <row r="47" spans="1:17" x14ac:dyDescent="0.2">
      <c r="A47" s="1" t="str">
        <f t="shared" si="6"/>
        <v>WR</v>
      </c>
      <c r="B47" s="3" t="str">
        <f t="shared" si="7"/>
        <v>Kyle Johnson</v>
      </c>
      <c r="C47" s="10">
        <f t="shared" si="8"/>
        <v>75</v>
      </c>
      <c r="D47">
        <f t="shared" si="9"/>
        <v>205</v>
      </c>
      <c r="E47">
        <f>VLOOKUP(B47,[1]Depth!$B$2:$E$112,4,FALSE)</f>
        <v>0.5</v>
      </c>
      <c r="F47">
        <f t="shared" si="10"/>
        <v>2</v>
      </c>
      <c r="I47">
        <v>88</v>
      </c>
      <c r="J47" s="4" t="s">
        <v>173</v>
      </c>
      <c r="K47" t="s">
        <v>86</v>
      </c>
      <c r="L47" t="s">
        <v>76</v>
      </c>
      <c r="M47" s="22">
        <v>43619</v>
      </c>
      <c r="N47">
        <v>205</v>
      </c>
      <c r="O47" t="s">
        <v>72</v>
      </c>
      <c r="P47" t="s">
        <v>73</v>
      </c>
      <c r="Q47" t="str">
        <f t="shared" si="5"/>
        <v>6'3</v>
      </c>
    </row>
    <row r="48" spans="1:17" x14ac:dyDescent="0.2">
      <c r="A48" s="1" t="str">
        <f t="shared" si="6"/>
        <v>WR</v>
      </c>
      <c r="B48" s="3" t="str">
        <f t="shared" si="7"/>
        <v>Marquan Jones</v>
      </c>
      <c r="C48" s="10">
        <f t="shared" si="8"/>
        <v>73</v>
      </c>
      <c r="D48">
        <f t="shared" si="9"/>
        <v>195</v>
      </c>
      <c r="E48">
        <f>VLOOKUP(B48,[1]Depth!$B$2:$E$112,4,FALSE)</f>
        <v>0.8962</v>
      </c>
      <c r="F48">
        <f t="shared" si="10"/>
        <v>3</v>
      </c>
      <c r="I48">
        <v>26</v>
      </c>
      <c r="J48" s="4" t="s">
        <v>174</v>
      </c>
      <c r="K48" t="s">
        <v>86</v>
      </c>
      <c r="L48" t="s">
        <v>83</v>
      </c>
      <c r="M48" s="23">
        <v>36678</v>
      </c>
      <c r="N48">
        <v>195</v>
      </c>
      <c r="O48" t="s">
        <v>131</v>
      </c>
      <c r="P48" t="s">
        <v>73</v>
      </c>
      <c r="Q48" t="str">
        <f t="shared" si="5"/>
        <v>6'1</v>
      </c>
    </row>
    <row r="49" spans="1:17" x14ac:dyDescent="0.2">
      <c r="A49" s="1" t="str">
        <f t="shared" si="6"/>
        <v>QB</v>
      </c>
      <c r="B49" s="3" t="str">
        <f t="shared" si="7"/>
        <v>Willy Korn</v>
      </c>
      <c r="C49" s="10">
        <f t="shared" si="8"/>
        <v>74</v>
      </c>
      <c r="D49">
        <f t="shared" si="9"/>
        <v>215</v>
      </c>
      <c r="E49">
        <f>VLOOKUP(B49,[1]Depth!$B$2:$E$112,4,FALSE)</f>
        <v>0.9677</v>
      </c>
      <c r="F49">
        <f t="shared" si="10"/>
        <v>4</v>
      </c>
      <c r="I49">
        <v>3</v>
      </c>
      <c r="J49" s="4" t="s">
        <v>175</v>
      </c>
      <c r="K49" t="s">
        <v>104</v>
      </c>
      <c r="L49" t="s">
        <v>83</v>
      </c>
      <c r="M49" s="22">
        <v>43618</v>
      </c>
      <c r="N49">
        <v>215</v>
      </c>
      <c r="O49" t="s">
        <v>139</v>
      </c>
      <c r="P49" t="s">
        <v>73</v>
      </c>
      <c r="Q49" t="str">
        <f t="shared" si="5"/>
        <v>6'2</v>
      </c>
    </row>
    <row r="50" spans="1:17" x14ac:dyDescent="0.2">
      <c r="A50" s="1" t="str">
        <f t="shared" si="6"/>
        <v>OT</v>
      </c>
      <c r="B50" s="3" t="str">
        <f t="shared" si="7"/>
        <v>Cory Lambert</v>
      </c>
      <c r="C50" s="10">
        <f t="shared" si="8"/>
        <v>78</v>
      </c>
      <c r="D50">
        <f t="shared" si="9"/>
        <v>300</v>
      </c>
      <c r="E50">
        <f>VLOOKUP(B50,[1]Depth!$B$2:$E$112,4,FALSE)</f>
        <v>0.9</v>
      </c>
      <c r="F50">
        <f t="shared" si="10"/>
        <v>4</v>
      </c>
      <c r="I50">
        <v>76</v>
      </c>
      <c r="J50" t="s">
        <v>176</v>
      </c>
      <c r="K50" t="s">
        <v>158</v>
      </c>
      <c r="L50" t="s">
        <v>76</v>
      </c>
      <c r="M50" s="22">
        <v>43622</v>
      </c>
      <c r="N50">
        <v>300</v>
      </c>
      <c r="O50" t="s">
        <v>170</v>
      </c>
      <c r="P50" t="s">
        <v>73</v>
      </c>
      <c r="Q50" t="str">
        <f t="shared" si="5"/>
        <v>6'6</v>
      </c>
    </row>
    <row r="51" spans="1:17" x14ac:dyDescent="0.2">
      <c r="A51" s="1" t="str">
        <f t="shared" si="6"/>
        <v>S</v>
      </c>
      <c r="B51" s="3" t="str">
        <f t="shared" si="7"/>
        <v>Jr., Carlton Lewis</v>
      </c>
      <c r="C51" s="10">
        <f t="shared" si="8"/>
        <v>75</v>
      </c>
      <c r="D51">
        <f t="shared" si="9"/>
        <v>205</v>
      </c>
      <c r="E51">
        <f>VLOOKUP(B51,[1]Depth!$B$2:$E$112,4,FALSE)</f>
        <v>0.5</v>
      </c>
      <c r="F51">
        <f t="shared" si="10"/>
        <v>2</v>
      </c>
      <c r="I51">
        <v>32</v>
      </c>
      <c r="J51" s="4" t="s">
        <v>177</v>
      </c>
      <c r="K51" t="s">
        <v>71</v>
      </c>
      <c r="L51" t="s">
        <v>15</v>
      </c>
      <c r="M51" s="22">
        <v>43619</v>
      </c>
      <c r="N51">
        <v>205</v>
      </c>
      <c r="O51" t="s">
        <v>161</v>
      </c>
      <c r="P51" t="s">
        <v>73</v>
      </c>
      <c r="Q51" t="str">
        <f t="shared" si="5"/>
        <v>6'3</v>
      </c>
    </row>
    <row r="52" spans="1:17" x14ac:dyDescent="0.2">
      <c r="A52" s="1" t="str">
        <f t="shared" si="6"/>
        <v>CB</v>
      </c>
      <c r="B52" s="3" t="str">
        <f t="shared" si="7"/>
        <v>Byron Maxwell</v>
      </c>
      <c r="C52" s="10">
        <f t="shared" si="8"/>
        <v>73</v>
      </c>
      <c r="D52">
        <f t="shared" si="9"/>
        <v>200</v>
      </c>
      <c r="E52">
        <f>VLOOKUP(B52,[1]Depth!$B$2:$E$112,4,FALSE)</f>
        <v>0.94350000000000001</v>
      </c>
      <c r="F52">
        <f t="shared" si="10"/>
        <v>4</v>
      </c>
      <c r="I52">
        <v>36</v>
      </c>
      <c r="J52" s="4" t="s">
        <v>178</v>
      </c>
      <c r="K52" t="s">
        <v>109</v>
      </c>
      <c r="L52" t="s">
        <v>87</v>
      </c>
      <c r="M52" s="22">
        <v>43617</v>
      </c>
      <c r="N52">
        <v>200</v>
      </c>
      <c r="O52" t="s">
        <v>94</v>
      </c>
      <c r="P52" t="s">
        <v>73</v>
      </c>
      <c r="Q52" t="str">
        <f t="shared" si="5"/>
        <v>6'1</v>
      </c>
    </row>
    <row r="53" spans="1:17" x14ac:dyDescent="0.2">
      <c r="A53" s="1" t="str">
        <f t="shared" si="6"/>
        <v>LB</v>
      </c>
      <c r="B53" s="3" t="str">
        <f t="shared" si="7"/>
        <v>Brandon Maye</v>
      </c>
      <c r="C53" s="10">
        <f t="shared" si="8"/>
        <v>75</v>
      </c>
      <c r="D53">
        <f t="shared" si="9"/>
        <v>230</v>
      </c>
      <c r="E53">
        <f>VLOOKUP(B53,[1]Depth!$B$2:$E$112,4,FALSE)</f>
        <v>0.5</v>
      </c>
      <c r="F53">
        <f t="shared" si="10"/>
        <v>2</v>
      </c>
      <c r="I53">
        <v>20</v>
      </c>
      <c r="J53" s="4" t="s">
        <v>179</v>
      </c>
      <c r="K53" t="s">
        <v>82</v>
      </c>
      <c r="L53" t="s">
        <v>83</v>
      </c>
      <c r="M53" s="22">
        <v>43619</v>
      </c>
      <c r="N53">
        <v>230</v>
      </c>
      <c r="O53" t="s">
        <v>180</v>
      </c>
      <c r="P53" t="s">
        <v>73</v>
      </c>
      <c r="Q53" t="str">
        <f t="shared" si="5"/>
        <v>6'3</v>
      </c>
    </row>
    <row r="54" spans="1:17" x14ac:dyDescent="0.2">
      <c r="A54" s="1" t="str">
        <f t="shared" si="6"/>
        <v>OG</v>
      </c>
      <c r="B54" s="3" t="str">
        <f t="shared" si="7"/>
        <v>Antoine McClain</v>
      </c>
      <c r="C54" s="10">
        <f t="shared" si="8"/>
        <v>78</v>
      </c>
      <c r="D54">
        <f t="shared" si="9"/>
        <v>320</v>
      </c>
      <c r="E54">
        <f>VLOOKUP(B54,[1]Depth!$B$2:$E$112,4,FALSE)</f>
        <v>0.96220000000000006</v>
      </c>
      <c r="F54">
        <f t="shared" si="10"/>
        <v>4</v>
      </c>
      <c r="I54">
        <v>74</v>
      </c>
      <c r="J54" s="4" t="s">
        <v>181</v>
      </c>
      <c r="K54" t="s">
        <v>90</v>
      </c>
      <c r="L54" t="s">
        <v>83</v>
      </c>
      <c r="M54" s="22">
        <v>43622</v>
      </c>
      <c r="N54">
        <v>320</v>
      </c>
      <c r="O54" t="s">
        <v>182</v>
      </c>
      <c r="P54" t="s">
        <v>73</v>
      </c>
      <c r="Q54" t="str">
        <f t="shared" si="5"/>
        <v>6'6</v>
      </c>
    </row>
    <row r="55" spans="1:17" x14ac:dyDescent="0.2">
      <c r="A55" s="1" t="str">
        <f t="shared" si="6"/>
        <v>S</v>
      </c>
      <c r="B55" s="3" t="str">
        <f t="shared" si="7"/>
        <v>DeAndre McDaniel</v>
      </c>
      <c r="C55" s="10">
        <f t="shared" si="8"/>
        <v>73</v>
      </c>
      <c r="D55">
        <f t="shared" si="9"/>
        <v>210</v>
      </c>
      <c r="E55">
        <f>VLOOKUP(B55,[1]Depth!$B$2:$E$112,4,FALSE)</f>
        <v>0.9647</v>
      </c>
      <c r="F55">
        <f t="shared" si="10"/>
        <v>4</v>
      </c>
      <c r="I55">
        <v>2</v>
      </c>
      <c r="J55" s="4" t="s">
        <v>183</v>
      </c>
      <c r="K55" t="s">
        <v>71</v>
      </c>
      <c r="L55" t="s">
        <v>87</v>
      </c>
      <c r="M55" s="22">
        <v>43617</v>
      </c>
      <c r="N55">
        <v>210</v>
      </c>
      <c r="O55" t="s">
        <v>184</v>
      </c>
      <c r="P55" t="s">
        <v>73</v>
      </c>
      <c r="Q55" t="str">
        <f t="shared" si="5"/>
        <v>6'1</v>
      </c>
    </row>
    <row r="56" spans="1:17" x14ac:dyDescent="0.2">
      <c r="A56" s="1" t="str">
        <f t="shared" si="6"/>
        <v>RB</v>
      </c>
      <c r="B56" s="3" t="str">
        <f t="shared" si="7"/>
        <v>Roderick McDowell</v>
      </c>
      <c r="C56" s="10">
        <f t="shared" si="8"/>
        <v>69</v>
      </c>
      <c r="D56">
        <f t="shared" si="9"/>
        <v>180</v>
      </c>
      <c r="E56">
        <v>0.9153</v>
      </c>
      <c r="F56">
        <f t="shared" si="10"/>
        <v>4</v>
      </c>
      <c r="I56">
        <v>25</v>
      </c>
      <c r="J56" t="s">
        <v>185</v>
      </c>
      <c r="K56" t="s">
        <v>92</v>
      </c>
      <c r="L56" t="s">
        <v>15</v>
      </c>
      <c r="M56" s="22">
        <v>43594</v>
      </c>
      <c r="N56">
        <v>180</v>
      </c>
      <c r="O56" t="s">
        <v>186</v>
      </c>
      <c r="P56" t="s">
        <v>73</v>
      </c>
      <c r="Q56" t="str">
        <f t="shared" si="5"/>
        <v>5'9</v>
      </c>
    </row>
    <row r="57" spans="1:17" x14ac:dyDescent="0.2">
      <c r="A57" s="1" t="str">
        <f t="shared" si="6"/>
        <v>WR</v>
      </c>
      <c r="B57" s="3" t="str">
        <f t="shared" si="7"/>
        <v>Bryce McNeal</v>
      </c>
      <c r="C57" s="10">
        <f t="shared" si="8"/>
        <v>73</v>
      </c>
      <c r="D57">
        <f t="shared" si="9"/>
        <v>170</v>
      </c>
      <c r="E57">
        <v>0.94869999999999999</v>
      </c>
      <c r="F57">
        <f t="shared" si="10"/>
        <v>4</v>
      </c>
      <c r="I57">
        <v>7</v>
      </c>
      <c r="J57" t="s">
        <v>187</v>
      </c>
      <c r="K57" t="s">
        <v>86</v>
      </c>
      <c r="L57" t="s">
        <v>15</v>
      </c>
      <c r="M57" s="22">
        <v>43617</v>
      </c>
      <c r="N57">
        <v>170</v>
      </c>
      <c r="O57" t="s">
        <v>188</v>
      </c>
      <c r="P57" t="s">
        <v>73</v>
      </c>
      <c r="Q57" t="str">
        <f t="shared" si="5"/>
        <v>6'1</v>
      </c>
    </row>
    <row r="58" spans="1:17" x14ac:dyDescent="0.2">
      <c r="A58" s="1" t="str">
        <f t="shared" si="6"/>
        <v>S</v>
      </c>
      <c r="B58" s="3" t="str">
        <f t="shared" si="7"/>
        <v>Jonathan Meeks</v>
      </c>
      <c r="C58" s="10">
        <f t="shared" si="8"/>
        <v>73</v>
      </c>
      <c r="D58">
        <f t="shared" si="9"/>
        <v>205</v>
      </c>
      <c r="E58">
        <v>0.88749999999999996</v>
      </c>
      <c r="F58">
        <f t="shared" si="10"/>
        <v>3</v>
      </c>
      <c r="I58">
        <v>22</v>
      </c>
      <c r="J58" s="4" t="s">
        <v>189</v>
      </c>
      <c r="K58" t="s">
        <v>71</v>
      </c>
      <c r="L58" t="s">
        <v>15</v>
      </c>
      <c r="M58" s="22">
        <v>43617</v>
      </c>
      <c r="N58">
        <v>205</v>
      </c>
      <c r="O58" t="s">
        <v>190</v>
      </c>
      <c r="P58" t="s">
        <v>73</v>
      </c>
      <c r="Q58" t="str">
        <f t="shared" si="5"/>
        <v>6'1</v>
      </c>
    </row>
    <row r="59" spans="1:17" x14ac:dyDescent="0.2">
      <c r="A59" s="1" t="str">
        <f t="shared" si="6"/>
        <v>DT</v>
      </c>
      <c r="B59" s="3" t="str">
        <f t="shared" si="7"/>
        <v>Rennie Moore</v>
      </c>
      <c r="C59" s="10">
        <f t="shared" si="8"/>
        <v>76</v>
      </c>
      <c r="D59">
        <f t="shared" si="9"/>
        <v>265</v>
      </c>
      <c r="E59">
        <f>VLOOKUP(B59,[1]Depth!$B$2:$E$112,4,FALSE)</f>
        <v>0.5</v>
      </c>
      <c r="F59">
        <f t="shared" si="10"/>
        <v>2</v>
      </c>
      <c r="I59">
        <v>94</v>
      </c>
      <c r="J59" s="4" t="s">
        <v>191</v>
      </c>
      <c r="K59" t="s">
        <v>123</v>
      </c>
      <c r="L59" t="s">
        <v>83</v>
      </c>
      <c r="M59" s="22">
        <v>43620</v>
      </c>
      <c r="N59">
        <v>265</v>
      </c>
      <c r="O59" t="s">
        <v>192</v>
      </c>
      <c r="P59" t="s">
        <v>73</v>
      </c>
      <c r="Q59" t="str">
        <f t="shared" si="5"/>
        <v>6'4</v>
      </c>
    </row>
    <row r="60" spans="1:17" x14ac:dyDescent="0.2">
      <c r="A60" s="1" t="str">
        <f t="shared" si="6"/>
        <v>TE</v>
      </c>
      <c r="B60" s="3" t="str">
        <f t="shared" si="7"/>
        <v>Kasey Nobles</v>
      </c>
      <c r="C60" s="10">
        <f t="shared" si="8"/>
        <v>73</v>
      </c>
      <c r="D60">
        <f t="shared" si="9"/>
        <v>240</v>
      </c>
      <c r="E60">
        <f>VLOOKUP(B60,[1]Depth!$B$2:$E$112,4,FALSE)</f>
        <v>0.5</v>
      </c>
      <c r="F60">
        <f t="shared" si="10"/>
        <v>2</v>
      </c>
      <c r="I60">
        <v>92</v>
      </c>
      <c r="J60" s="4" t="s">
        <v>193</v>
      </c>
      <c r="K60" t="s">
        <v>79</v>
      </c>
      <c r="L60" t="s">
        <v>87</v>
      </c>
      <c r="M60" s="22">
        <v>43617</v>
      </c>
      <c r="N60">
        <v>240</v>
      </c>
      <c r="O60" t="s">
        <v>194</v>
      </c>
      <c r="P60" t="s">
        <v>73</v>
      </c>
      <c r="Q60" t="str">
        <f t="shared" si="5"/>
        <v>6'1</v>
      </c>
    </row>
    <row r="61" spans="1:17" x14ac:dyDescent="0.2">
      <c r="A61" s="1" t="str">
        <f t="shared" si="6"/>
        <v>OG</v>
      </c>
      <c r="B61" s="3" t="str">
        <f t="shared" si="7"/>
        <v>Wilson Norris</v>
      </c>
      <c r="C61" s="10">
        <f t="shared" si="8"/>
        <v>76</v>
      </c>
      <c r="D61">
        <f t="shared" si="9"/>
        <v>310</v>
      </c>
      <c r="E61">
        <f>VLOOKUP(B61,[1]Depth!$B$2:$E$112,4,FALSE)</f>
        <v>0.5</v>
      </c>
      <c r="F61">
        <f t="shared" si="10"/>
        <v>2</v>
      </c>
      <c r="I61">
        <v>64</v>
      </c>
      <c r="J61" t="s">
        <v>195</v>
      </c>
      <c r="K61" t="s">
        <v>90</v>
      </c>
      <c r="L61" t="s">
        <v>83</v>
      </c>
      <c r="M61" s="22">
        <v>43620</v>
      </c>
      <c r="N61">
        <v>310</v>
      </c>
      <c r="O61" t="s">
        <v>196</v>
      </c>
      <c r="P61" t="s">
        <v>73</v>
      </c>
      <c r="Q61" t="str">
        <f t="shared" si="5"/>
        <v>6'4</v>
      </c>
    </row>
    <row r="62" spans="1:17" x14ac:dyDescent="0.2">
      <c r="A62" s="1" t="str">
        <f t="shared" si="6"/>
        <v>OG</v>
      </c>
      <c r="B62" s="3" t="str">
        <f t="shared" si="7"/>
        <v>Kenneth Page</v>
      </c>
      <c r="C62" s="10">
        <f t="shared" si="8"/>
        <v>77</v>
      </c>
      <c r="D62">
        <f t="shared" si="9"/>
        <v>285</v>
      </c>
      <c r="E62">
        <f>VLOOKUP(B62,[1]Depth!$B$2:$E$112,4,FALSE)</f>
        <v>0.90339999999999998</v>
      </c>
      <c r="F62">
        <f t="shared" si="10"/>
        <v>4</v>
      </c>
      <c r="I62">
        <v>68</v>
      </c>
      <c r="J62" t="s">
        <v>197</v>
      </c>
      <c r="K62" t="s">
        <v>90</v>
      </c>
      <c r="L62" t="s">
        <v>15</v>
      </c>
      <c r="M62" s="22">
        <v>43621</v>
      </c>
      <c r="N62">
        <v>285</v>
      </c>
      <c r="O62" t="s">
        <v>131</v>
      </c>
      <c r="P62" t="s">
        <v>73</v>
      </c>
      <c r="Q62" t="str">
        <f t="shared" si="5"/>
        <v>6'5</v>
      </c>
    </row>
    <row r="63" spans="1:17" x14ac:dyDescent="0.2">
      <c r="A63" s="1" t="str">
        <f t="shared" ref="A63:A89" si="11">K63</f>
        <v>TE</v>
      </c>
      <c r="B63" s="3" t="str">
        <f t="shared" ref="B63:B89" si="12">TRIM(MID($J63,FIND(", ",$J63,1)+1,100))&amp;" "&amp;LEFT($J63,FIND(",",$J63,1)-1)</f>
        <v>Michael Palmer</v>
      </c>
      <c r="C63" s="10">
        <f t="shared" ref="C63:C89" si="13">CONVERT(LEFT(Q63,FIND("'",Q63)-1),"ft","in")+SUBSTITUTE(RIGHT(Q63,LEN(Q63)-FIND("'",Q63)),"""","")</f>
        <v>77</v>
      </c>
      <c r="D63">
        <f t="shared" ref="D63:D89" si="14">N63</f>
        <v>260</v>
      </c>
      <c r="E63">
        <f>VLOOKUP(B63,[1]Depth!$B$2:$E$112,4,FALSE)</f>
        <v>0.72219999999999995</v>
      </c>
      <c r="F63">
        <f t="shared" ref="F63:F89" si="15">IF(E63&gt;=0.98,5,IF(E63&gt;=0.9,4,IF(E63&gt;=0.8,3,IF(E63="NA",2,2))))</f>
        <v>2</v>
      </c>
      <c r="I63">
        <v>86</v>
      </c>
      <c r="J63" s="4" t="s">
        <v>198</v>
      </c>
      <c r="K63" t="s">
        <v>79</v>
      </c>
      <c r="L63" t="s">
        <v>76</v>
      </c>
      <c r="M63" s="22">
        <v>43621</v>
      </c>
      <c r="N63">
        <v>260</v>
      </c>
      <c r="O63" t="s">
        <v>199</v>
      </c>
      <c r="P63" t="s">
        <v>73</v>
      </c>
      <c r="Q63" t="str">
        <f t="shared" si="5"/>
        <v>6'5</v>
      </c>
    </row>
    <row r="64" spans="1:17" x14ac:dyDescent="0.2">
      <c r="A64" s="1" t="str">
        <f t="shared" si="11"/>
        <v>QB</v>
      </c>
      <c r="B64" s="3" t="str">
        <f t="shared" si="12"/>
        <v>Kyle Parker</v>
      </c>
      <c r="C64" s="10">
        <f t="shared" si="13"/>
        <v>73</v>
      </c>
      <c r="D64">
        <f t="shared" si="14"/>
        <v>200</v>
      </c>
      <c r="E64">
        <f>VLOOKUP(B64,[1]Depth!$B$2:$E$112,4,FALSE)</f>
        <v>0.93049999999999999</v>
      </c>
      <c r="F64">
        <f t="shared" si="15"/>
        <v>4</v>
      </c>
      <c r="I64">
        <v>11</v>
      </c>
      <c r="J64" s="4" t="s">
        <v>200</v>
      </c>
      <c r="K64" t="s">
        <v>104</v>
      </c>
      <c r="L64" t="s">
        <v>15</v>
      </c>
      <c r="M64" s="22">
        <v>43617</v>
      </c>
      <c r="N64">
        <v>200</v>
      </c>
      <c r="O64" t="s">
        <v>84</v>
      </c>
      <c r="P64" t="s">
        <v>73</v>
      </c>
      <c r="Q64" t="str">
        <f t="shared" si="5"/>
        <v>6'1</v>
      </c>
    </row>
    <row r="65" spans="1:17" x14ac:dyDescent="0.2">
      <c r="A65" s="1" t="str">
        <f t="shared" si="11"/>
        <v>OT</v>
      </c>
      <c r="B65" s="3" t="str">
        <f t="shared" si="12"/>
        <v>Phillip Price</v>
      </c>
      <c r="C65" s="10">
        <f t="shared" si="13"/>
        <v>78</v>
      </c>
      <c r="D65">
        <f t="shared" si="14"/>
        <v>265</v>
      </c>
      <c r="E65">
        <f>VLOOKUP(B65,[1]Depth!$B$2:$E$112,4,FALSE)</f>
        <v>0.5</v>
      </c>
      <c r="F65">
        <f t="shared" si="15"/>
        <v>2</v>
      </c>
      <c r="I65">
        <v>79</v>
      </c>
      <c r="J65" t="s">
        <v>201</v>
      </c>
      <c r="K65" t="s">
        <v>158</v>
      </c>
      <c r="L65" t="s">
        <v>83</v>
      </c>
      <c r="M65" s="22">
        <v>43622</v>
      </c>
      <c r="N65">
        <v>265</v>
      </c>
      <c r="O65" t="s">
        <v>202</v>
      </c>
      <c r="P65" t="s">
        <v>73</v>
      </c>
      <c r="Q65" t="str">
        <f t="shared" si="5"/>
        <v>6'6</v>
      </c>
    </row>
    <row r="66" spans="1:17" x14ac:dyDescent="0.2">
      <c r="A66" s="1" t="str">
        <f t="shared" si="11"/>
        <v>C</v>
      </c>
      <c r="B66" s="3" t="str">
        <f t="shared" si="12"/>
        <v>Ben Ramsey</v>
      </c>
      <c r="C66" s="10">
        <f t="shared" si="13"/>
        <v>76</v>
      </c>
      <c r="D66">
        <f t="shared" si="14"/>
        <v>280</v>
      </c>
      <c r="E66">
        <f>VLOOKUP(B66,[1]Depth!$B$2:$E$112,4,FALSE)</f>
        <v>0.5</v>
      </c>
      <c r="F66">
        <f t="shared" si="15"/>
        <v>2</v>
      </c>
      <c r="I66">
        <v>78</v>
      </c>
      <c r="J66" t="s">
        <v>203</v>
      </c>
      <c r="K66" t="s">
        <v>130</v>
      </c>
      <c r="L66" t="s">
        <v>87</v>
      </c>
      <c r="M66" s="22">
        <v>43620</v>
      </c>
      <c r="N66">
        <v>280</v>
      </c>
      <c r="O66" t="s">
        <v>204</v>
      </c>
      <c r="P66" t="s">
        <v>73</v>
      </c>
      <c r="Q66" t="str">
        <f t="shared" ref="Q66:Q89" si="16">MONTH(M66) &amp; "'" &amp; DAY(M66)</f>
        <v>6'4</v>
      </c>
    </row>
    <row r="67" spans="1:17" x14ac:dyDescent="0.2">
      <c r="A67" s="1" t="str">
        <f t="shared" si="11"/>
        <v>DE</v>
      </c>
      <c r="B67" s="3" t="str">
        <f t="shared" si="12"/>
        <v>Chris Richardson</v>
      </c>
      <c r="C67" s="10">
        <f t="shared" si="13"/>
        <v>74</v>
      </c>
      <c r="D67">
        <f t="shared" si="14"/>
        <v>235</v>
      </c>
      <c r="E67">
        <f>VLOOKUP(B67,[1]Depth!$B$2:$E$112,4,FALSE)</f>
        <v>0.5</v>
      </c>
      <c r="F67">
        <f t="shared" si="15"/>
        <v>2</v>
      </c>
      <c r="I67">
        <v>79</v>
      </c>
      <c r="J67" s="4" t="s">
        <v>205</v>
      </c>
      <c r="K67" t="s">
        <v>75</v>
      </c>
      <c r="L67" t="s">
        <v>83</v>
      </c>
      <c r="M67" s="22">
        <v>43618</v>
      </c>
      <c r="N67">
        <v>235</v>
      </c>
      <c r="O67" t="s">
        <v>206</v>
      </c>
      <c r="P67" t="s">
        <v>73</v>
      </c>
      <c r="Q67" t="str">
        <f t="shared" si="16"/>
        <v>6'2</v>
      </c>
    </row>
    <row r="68" spans="1:17" x14ac:dyDescent="0.2">
      <c r="A68" s="1" t="str">
        <f t="shared" si="11"/>
        <v>LB</v>
      </c>
      <c r="B68" s="3" t="str">
        <f t="shared" si="12"/>
        <v>Tarik Rollins</v>
      </c>
      <c r="C68" s="10">
        <f t="shared" si="13"/>
        <v>74</v>
      </c>
      <c r="D68">
        <f t="shared" si="14"/>
        <v>210</v>
      </c>
      <c r="E68">
        <f>VLOOKUP(B68,[1]Depth!$B$2:$E$112,4,FALSE)</f>
        <v>0.5</v>
      </c>
      <c r="F68">
        <f t="shared" si="15"/>
        <v>2</v>
      </c>
      <c r="I68">
        <v>34</v>
      </c>
      <c r="J68" t="s">
        <v>207</v>
      </c>
      <c r="K68" t="s">
        <v>82</v>
      </c>
      <c r="L68" t="s">
        <v>15</v>
      </c>
      <c r="M68" s="22">
        <v>43618</v>
      </c>
      <c r="N68">
        <v>210</v>
      </c>
      <c r="O68" t="s">
        <v>208</v>
      </c>
      <c r="P68" t="s">
        <v>73</v>
      </c>
      <c r="Q68" t="str">
        <f t="shared" si="16"/>
        <v>6'2</v>
      </c>
    </row>
    <row r="69" spans="1:17" x14ac:dyDescent="0.2">
      <c r="A69" s="1" t="str">
        <f t="shared" si="11"/>
        <v>OG</v>
      </c>
      <c r="B69" s="3" t="str">
        <f t="shared" si="12"/>
        <v>Matt Sanders</v>
      </c>
      <c r="C69" s="10">
        <f t="shared" si="13"/>
        <v>78</v>
      </c>
      <c r="D69">
        <f t="shared" si="14"/>
        <v>315</v>
      </c>
      <c r="E69">
        <f>VLOOKUP(B69,[1]Depth!$B$2:$E$112,4,FALSE)</f>
        <v>0.87009999999999998</v>
      </c>
      <c r="F69">
        <f t="shared" si="15"/>
        <v>3</v>
      </c>
      <c r="I69">
        <v>54</v>
      </c>
      <c r="J69" t="s">
        <v>209</v>
      </c>
      <c r="K69" t="s">
        <v>90</v>
      </c>
      <c r="L69" t="s">
        <v>15</v>
      </c>
      <c r="M69" s="22">
        <v>43622</v>
      </c>
      <c r="N69">
        <v>315</v>
      </c>
      <c r="O69" t="s">
        <v>210</v>
      </c>
      <c r="P69" t="s">
        <v>73</v>
      </c>
      <c r="Q69" t="str">
        <f t="shared" si="16"/>
        <v>6'6</v>
      </c>
    </row>
    <row r="70" spans="1:17" x14ac:dyDescent="0.2">
      <c r="A70" s="1" t="str">
        <f t="shared" si="11"/>
        <v>DE</v>
      </c>
      <c r="B70" s="3" t="str">
        <f t="shared" si="12"/>
        <v>Ricky Sapp</v>
      </c>
      <c r="C70" s="10">
        <f t="shared" si="13"/>
        <v>77</v>
      </c>
      <c r="D70">
        <f t="shared" si="14"/>
        <v>240</v>
      </c>
      <c r="E70">
        <f>VLOOKUP(B70,[1]Depth!$B$2:$E$112,4,FALSE)</f>
        <v>0.98660000000000003</v>
      </c>
      <c r="F70">
        <f t="shared" si="15"/>
        <v>5</v>
      </c>
      <c r="I70">
        <v>7</v>
      </c>
      <c r="J70" s="4" t="s">
        <v>211</v>
      </c>
      <c r="K70" t="s">
        <v>75</v>
      </c>
      <c r="L70" t="s">
        <v>76</v>
      </c>
      <c r="M70" s="22">
        <v>43621</v>
      </c>
      <c r="N70">
        <v>240</v>
      </c>
      <c r="O70" t="s">
        <v>99</v>
      </c>
      <c r="P70" t="s">
        <v>73</v>
      </c>
      <c r="Q70" t="str">
        <f t="shared" si="16"/>
        <v>6'5</v>
      </c>
    </row>
    <row r="71" spans="1:17" x14ac:dyDescent="0.2">
      <c r="A71" s="1" t="str">
        <f t="shared" si="11"/>
        <v>CB</v>
      </c>
      <c r="B71" s="3" t="str">
        <f t="shared" si="12"/>
        <v>Coty Sensabaugh</v>
      </c>
      <c r="C71" s="10">
        <f t="shared" si="13"/>
        <v>73</v>
      </c>
      <c r="D71">
        <f t="shared" si="14"/>
        <v>180</v>
      </c>
      <c r="E71">
        <f>VLOOKUP(B71,[1]Depth!$B$2:$E$112,4,FALSE)</f>
        <v>0.74439999999999995</v>
      </c>
      <c r="F71">
        <f t="shared" si="15"/>
        <v>2</v>
      </c>
      <c r="I71">
        <v>15</v>
      </c>
      <c r="J71" s="4" t="s">
        <v>212</v>
      </c>
      <c r="K71" t="s">
        <v>109</v>
      </c>
      <c r="L71" t="s">
        <v>83</v>
      </c>
      <c r="M71" s="23">
        <v>36678</v>
      </c>
      <c r="N71">
        <v>180</v>
      </c>
      <c r="O71" t="s">
        <v>213</v>
      </c>
      <c r="P71" t="s">
        <v>73</v>
      </c>
      <c r="Q71" t="str">
        <f t="shared" si="16"/>
        <v>6'1</v>
      </c>
    </row>
    <row r="72" spans="1:17" x14ac:dyDescent="0.2">
      <c r="A72" s="1" t="str">
        <f t="shared" si="11"/>
        <v>DT</v>
      </c>
      <c r="B72" s="3" t="str">
        <f t="shared" si="12"/>
        <v>Tyler Shatley</v>
      </c>
      <c r="C72" s="10">
        <f t="shared" si="13"/>
        <v>75</v>
      </c>
      <c r="D72">
        <f t="shared" si="14"/>
        <v>280</v>
      </c>
      <c r="E72">
        <v>0.86529999999999996</v>
      </c>
      <c r="F72">
        <f t="shared" si="15"/>
        <v>3</v>
      </c>
      <c r="I72">
        <v>43</v>
      </c>
      <c r="J72" t="s">
        <v>214</v>
      </c>
      <c r="K72" t="s">
        <v>123</v>
      </c>
      <c r="L72" t="s">
        <v>15</v>
      </c>
      <c r="M72" s="22">
        <v>43619</v>
      </c>
      <c r="N72">
        <v>280</v>
      </c>
      <c r="O72" t="s">
        <v>215</v>
      </c>
      <c r="P72" t="s">
        <v>73</v>
      </c>
      <c r="Q72" t="str">
        <f t="shared" si="16"/>
        <v>6'3</v>
      </c>
    </row>
    <row r="73" spans="1:17" x14ac:dyDescent="0.2">
      <c r="A73" s="1" t="str">
        <f t="shared" si="11"/>
        <v>LB</v>
      </c>
      <c r="B73" s="3" t="str">
        <f t="shared" si="12"/>
        <v>Spencer Shuey</v>
      </c>
      <c r="C73" s="10">
        <f t="shared" si="13"/>
        <v>75</v>
      </c>
      <c r="D73">
        <f t="shared" si="14"/>
        <v>240</v>
      </c>
      <c r="E73">
        <v>0.8639</v>
      </c>
      <c r="F73">
        <f t="shared" si="15"/>
        <v>3</v>
      </c>
      <c r="I73">
        <v>47</v>
      </c>
      <c r="J73" t="s">
        <v>216</v>
      </c>
      <c r="K73" t="s">
        <v>82</v>
      </c>
      <c r="L73" t="s">
        <v>15</v>
      </c>
      <c r="M73" s="22">
        <v>43619</v>
      </c>
      <c r="N73">
        <v>240</v>
      </c>
      <c r="O73" t="s">
        <v>72</v>
      </c>
      <c r="P73" t="s">
        <v>73</v>
      </c>
      <c r="Q73" t="str">
        <f t="shared" si="16"/>
        <v>6'3</v>
      </c>
    </row>
    <row r="74" spans="1:17" x14ac:dyDescent="0.2">
      <c r="A74" s="1" t="str">
        <f t="shared" si="11"/>
        <v>OL</v>
      </c>
      <c r="B74" s="3" t="str">
        <f t="shared" si="12"/>
        <v>Caleb Simmons</v>
      </c>
      <c r="C74" s="10">
        <f t="shared" si="13"/>
        <v>73</v>
      </c>
      <c r="D74">
        <f t="shared" si="14"/>
        <v>255</v>
      </c>
      <c r="E74">
        <f>VLOOKUP(B74,[1]Depth!$B$2:$E$112,4,FALSE)</f>
        <v>0.5</v>
      </c>
      <c r="F74">
        <f t="shared" si="15"/>
        <v>2</v>
      </c>
      <c r="I74">
        <v>58</v>
      </c>
      <c r="J74" t="s">
        <v>217</v>
      </c>
      <c r="K74" t="s">
        <v>218</v>
      </c>
      <c r="L74" t="s">
        <v>83</v>
      </c>
      <c r="M74" s="23">
        <v>36678</v>
      </c>
      <c r="N74">
        <v>255</v>
      </c>
      <c r="O74" t="s">
        <v>134</v>
      </c>
      <c r="P74" t="s">
        <v>73</v>
      </c>
      <c r="Q74" t="str">
        <f t="shared" si="16"/>
        <v>6'1</v>
      </c>
    </row>
    <row r="75" spans="1:17" x14ac:dyDescent="0.2">
      <c r="A75" s="1" t="str">
        <f t="shared" si="11"/>
        <v>LS</v>
      </c>
      <c r="B75" s="3" t="str">
        <f t="shared" si="12"/>
        <v>Matt Skinner</v>
      </c>
      <c r="C75" s="10">
        <f t="shared" si="13"/>
        <v>79</v>
      </c>
      <c r="D75">
        <f t="shared" si="14"/>
        <v>225</v>
      </c>
      <c r="E75">
        <f>VLOOKUP(B75,[1]Depth!$B$2:$E$112,4,FALSE)</f>
        <v>0.82879999999999998</v>
      </c>
      <c r="F75">
        <f t="shared" si="15"/>
        <v>3</v>
      </c>
      <c r="I75">
        <v>71</v>
      </c>
      <c r="J75" s="4" t="s">
        <v>219</v>
      </c>
      <c r="K75" t="s">
        <v>220</v>
      </c>
      <c r="L75" t="s">
        <v>15</v>
      </c>
      <c r="M75" s="22">
        <v>43623</v>
      </c>
      <c r="N75">
        <v>225</v>
      </c>
      <c r="O75" t="s">
        <v>84</v>
      </c>
      <c r="P75" t="s">
        <v>73</v>
      </c>
      <c r="Q75" t="str">
        <f t="shared" si="16"/>
        <v>6'7</v>
      </c>
    </row>
    <row r="76" spans="1:17" x14ac:dyDescent="0.2">
      <c r="A76" s="1" t="str">
        <f t="shared" si="11"/>
        <v>DE</v>
      </c>
      <c r="B76" s="3" t="str">
        <f t="shared" si="12"/>
        <v>Darrell Smith</v>
      </c>
      <c r="C76" s="10">
        <f t="shared" si="13"/>
        <v>75</v>
      </c>
      <c r="D76">
        <f t="shared" si="14"/>
        <v>230</v>
      </c>
      <c r="E76">
        <v>0.81459999999999999</v>
      </c>
      <c r="F76">
        <f t="shared" si="15"/>
        <v>3</v>
      </c>
      <c r="I76">
        <v>84</v>
      </c>
      <c r="J76" t="s">
        <v>221</v>
      </c>
      <c r="K76" t="s">
        <v>75</v>
      </c>
      <c r="L76" t="s">
        <v>15</v>
      </c>
      <c r="M76" s="22">
        <v>43619</v>
      </c>
      <c r="N76">
        <v>230</v>
      </c>
      <c r="O76" t="s">
        <v>222</v>
      </c>
      <c r="P76" t="s">
        <v>73</v>
      </c>
      <c r="Q76" t="str">
        <f t="shared" si="16"/>
        <v>6'3</v>
      </c>
    </row>
    <row r="77" spans="1:17" x14ac:dyDescent="0.2">
      <c r="A77" s="1" t="str">
        <f t="shared" si="11"/>
        <v>OG</v>
      </c>
      <c r="B77" s="3" t="str">
        <f t="shared" si="12"/>
        <v>David Smith</v>
      </c>
      <c r="C77" s="10">
        <f t="shared" si="13"/>
        <v>77</v>
      </c>
      <c r="D77">
        <f t="shared" si="14"/>
        <v>290</v>
      </c>
      <c r="E77">
        <f>VLOOKUP(B77,[1]Depth!$B$2:$E$112,4,FALSE)</f>
        <v>0.84340000000000004</v>
      </c>
      <c r="F77">
        <f t="shared" si="15"/>
        <v>3</v>
      </c>
      <c r="I77">
        <v>73</v>
      </c>
      <c r="J77" t="s">
        <v>223</v>
      </c>
      <c r="K77" t="s">
        <v>90</v>
      </c>
      <c r="L77" t="s">
        <v>83</v>
      </c>
      <c r="M77" s="22">
        <v>43621</v>
      </c>
      <c r="N77">
        <v>290</v>
      </c>
      <c r="O77" t="s">
        <v>170</v>
      </c>
      <c r="P77" t="s">
        <v>73</v>
      </c>
      <c r="Q77" t="str">
        <f t="shared" si="16"/>
        <v>6'5</v>
      </c>
    </row>
    <row r="78" spans="1:17" x14ac:dyDescent="0.2">
      <c r="A78" s="1" t="str">
        <f t="shared" si="11"/>
        <v>RB</v>
      </c>
      <c r="B78" s="3" t="str">
        <f t="shared" si="12"/>
        <v>C.J. Spiller</v>
      </c>
      <c r="C78" s="10">
        <f t="shared" si="13"/>
        <v>71</v>
      </c>
      <c r="D78">
        <f t="shared" si="14"/>
        <v>195</v>
      </c>
      <c r="E78">
        <f>VLOOKUP(B78,[1]Depth!$B$2:$E$112,4,FALSE)</f>
        <v>0.9919</v>
      </c>
      <c r="F78">
        <f t="shared" si="15"/>
        <v>5</v>
      </c>
      <c r="I78">
        <v>28</v>
      </c>
      <c r="J78" s="4" t="s">
        <v>224</v>
      </c>
      <c r="K78" t="s">
        <v>92</v>
      </c>
      <c r="L78" t="s">
        <v>76</v>
      </c>
      <c r="M78" s="22">
        <v>43596</v>
      </c>
      <c r="N78">
        <v>195</v>
      </c>
      <c r="O78" t="s">
        <v>194</v>
      </c>
      <c r="P78" t="s">
        <v>73</v>
      </c>
      <c r="Q78" t="str">
        <f t="shared" si="16"/>
        <v>5'11</v>
      </c>
    </row>
    <row r="79" spans="1:17" x14ac:dyDescent="0.2">
      <c r="A79" s="1" t="str">
        <f t="shared" si="11"/>
        <v>FB</v>
      </c>
      <c r="B79" s="3" t="str">
        <f t="shared" si="12"/>
        <v>Rendrick Taylor</v>
      </c>
      <c r="C79" s="10">
        <f t="shared" si="13"/>
        <v>74</v>
      </c>
      <c r="D79">
        <f t="shared" si="14"/>
        <v>265</v>
      </c>
      <c r="E79">
        <f>VLOOKUP(B79,[1]Depth!$B$2:$E$112,4,FALSE)</f>
        <v>0.93149999999999999</v>
      </c>
      <c r="F79">
        <f t="shared" si="15"/>
        <v>4</v>
      </c>
      <c r="I79">
        <v>5</v>
      </c>
      <c r="J79" s="4" t="s">
        <v>225</v>
      </c>
      <c r="K79" t="s">
        <v>138</v>
      </c>
      <c r="L79" t="s">
        <v>76</v>
      </c>
      <c r="M79" s="22">
        <v>43618</v>
      </c>
      <c r="N79">
        <v>265</v>
      </c>
      <c r="O79" t="s">
        <v>226</v>
      </c>
      <c r="P79" t="s">
        <v>73</v>
      </c>
      <c r="Q79" t="str">
        <f t="shared" si="16"/>
        <v>6'2</v>
      </c>
    </row>
    <row r="80" spans="1:17" x14ac:dyDescent="0.2">
      <c r="A80" s="1" t="str">
        <f t="shared" si="11"/>
        <v>OT</v>
      </c>
      <c r="B80" s="3" t="str">
        <f t="shared" si="12"/>
        <v>Brandon Thomas</v>
      </c>
      <c r="C80" s="10">
        <f t="shared" si="13"/>
        <v>76</v>
      </c>
      <c r="D80">
        <f t="shared" si="14"/>
        <v>295</v>
      </c>
      <c r="E80">
        <v>0.90300000000000002</v>
      </c>
      <c r="F80">
        <f t="shared" si="15"/>
        <v>4</v>
      </c>
      <c r="I80">
        <v>63</v>
      </c>
      <c r="J80" t="s">
        <v>227</v>
      </c>
      <c r="K80" t="s">
        <v>158</v>
      </c>
      <c r="L80" t="s">
        <v>15</v>
      </c>
      <c r="M80" s="22">
        <v>43620</v>
      </c>
      <c r="N80">
        <v>295</v>
      </c>
      <c r="O80" t="s">
        <v>166</v>
      </c>
      <c r="P80" t="s">
        <v>73</v>
      </c>
      <c r="Q80" t="str">
        <f t="shared" si="16"/>
        <v>6'4</v>
      </c>
    </row>
    <row r="81" spans="1:17" x14ac:dyDescent="0.2">
      <c r="A81" s="1" t="str">
        <f t="shared" si="11"/>
        <v>DT</v>
      </c>
      <c r="B81" s="3" t="str">
        <f t="shared" si="12"/>
        <v>Brandon Thompson</v>
      </c>
      <c r="C81" s="10">
        <f t="shared" si="13"/>
        <v>75</v>
      </c>
      <c r="D81">
        <f t="shared" si="14"/>
        <v>305</v>
      </c>
      <c r="E81">
        <f>VLOOKUP(B81,[1]Depth!$B$2:$E$112,4,FALSE)</f>
        <v>0.97130000000000005</v>
      </c>
      <c r="F81">
        <f t="shared" si="15"/>
        <v>4</v>
      </c>
      <c r="I81">
        <v>98</v>
      </c>
      <c r="J81" s="4" t="s">
        <v>228</v>
      </c>
      <c r="K81" t="s">
        <v>123</v>
      </c>
      <c r="L81" t="s">
        <v>83</v>
      </c>
      <c r="M81" s="22">
        <v>43619</v>
      </c>
      <c r="N81">
        <v>305</v>
      </c>
      <c r="O81" t="s">
        <v>229</v>
      </c>
      <c r="P81" t="s">
        <v>73</v>
      </c>
      <c r="Q81" t="str">
        <f t="shared" si="16"/>
        <v>6'3</v>
      </c>
    </row>
    <row r="82" spans="1:17" x14ac:dyDescent="0.2">
      <c r="A82" s="1" t="str">
        <f t="shared" si="11"/>
        <v>TE</v>
      </c>
      <c r="B82" s="3" t="str">
        <f t="shared" si="12"/>
        <v>Drew Traylor</v>
      </c>
      <c r="C82" s="10">
        <f t="shared" si="13"/>
        <v>76</v>
      </c>
      <c r="D82">
        <f t="shared" si="14"/>
        <v>245</v>
      </c>
      <c r="E82">
        <f>VLOOKUP(B82,[1]Depth!$B$2:$E$112,4,FALSE)</f>
        <v>0.5</v>
      </c>
      <c r="F82">
        <f t="shared" si="15"/>
        <v>2</v>
      </c>
      <c r="I82">
        <v>95</v>
      </c>
      <c r="J82" t="s">
        <v>230</v>
      </c>
      <c r="K82" t="s">
        <v>79</v>
      </c>
      <c r="L82" t="s">
        <v>83</v>
      </c>
      <c r="M82" s="22">
        <v>43620</v>
      </c>
      <c r="N82">
        <v>245</v>
      </c>
      <c r="O82" t="s">
        <v>231</v>
      </c>
      <c r="P82" t="s">
        <v>73</v>
      </c>
      <c r="Q82" t="str">
        <f t="shared" si="16"/>
        <v>6'4</v>
      </c>
    </row>
    <row r="83" spans="1:17" x14ac:dyDescent="0.2">
      <c r="A83" s="1" t="str">
        <f t="shared" si="11"/>
        <v>QB</v>
      </c>
      <c r="B83" s="3" t="str">
        <f t="shared" si="12"/>
        <v>Michael Wade</v>
      </c>
      <c r="C83" s="10">
        <f t="shared" si="13"/>
        <v>74</v>
      </c>
      <c r="D83">
        <f t="shared" si="14"/>
        <v>210</v>
      </c>
      <c r="E83">
        <f>VLOOKUP(B83,[1]Depth!$B$2:$E$112,4,FALSE)</f>
        <v>0.84789999999999999</v>
      </c>
      <c r="F83">
        <f t="shared" si="15"/>
        <v>3</v>
      </c>
      <c r="I83">
        <v>16</v>
      </c>
      <c r="J83" s="4" t="s">
        <v>232</v>
      </c>
      <c r="K83" t="s">
        <v>104</v>
      </c>
      <c r="L83" t="s">
        <v>87</v>
      </c>
      <c r="M83" s="22">
        <v>43618</v>
      </c>
      <c r="N83">
        <v>210</v>
      </c>
      <c r="O83" t="s">
        <v>168</v>
      </c>
      <c r="P83" t="s">
        <v>73</v>
      </c>
      <c r="Q83" t="str">
        <f t="shared" si="16"/>
        <v>6'2</v>
      </c>
    </row>
    <row r="84" spans="1:17" x14ac:dyDescent="0.2">
      <c r="A84" s="1" t="str">
        <f t="shared" si="11"/>
        <v>OT</v>
      </c>
      <c r="B84" s="3" t="str">
        <f t="shared" si="12"/>
        <v>Landon Walker</v>
      </c>
      <c r="C84" s="10">
        <f t="shared" si="13"/>
        <v>78</v>
      </c>
      <c r="D84">
        <f t="shared" si="14"/>
        <v>300</v>
      </c>
      <c r="E84">
        <f>VLOOKUP(B84,[1]Depth!$B$2:$E$112,4,FALSE)</f>
        <v>0.89239999999999997</v>
      </c>
      <c r="F84">
        <f t="shared" si="15"/>
        <v>3</v>
      </c>
      <c r="I84">
        <v>72</v>
      </c>
      <c r="J84" t="s">
        <v>233</v>
      </c>
      <c r="K84" t="s">
        <v>158</v>
      </c>
      <c r="L84" t="s">
        <v>83</v>
      </c>
      <c r="M84" s="22">
        <v>43622</v>
      </c>
      <c r="N84">
        <v>300</v>
      </c>
      <c r="O84" t="s">
        <v>234</v>
      </c>
      <c r="P84" t="s">
        <v>73</v>
      </c>
      <c r="Q84" t="str">
        <f t="shared" si="16"/>
        <v>6'6</v>
      </c>
    </row>
    <row r="85" spans="1:17" x14ac:dyDescent="0.2">
      <c r="A85" s="1" t="str">
        <f t="shared" si="11"/>
        <v>RB</v>
      </c>
      <c r="B85" s="3" t="str">
        <f t="shared" si="12"/>
        <v>Ronald Watson</v>
      </c>
      <c r="C85" s="10">
        <f t="shared" si="13"/>
        <v>69</v>
      </c>
      <c r="D85">
        <f t="shared" si="14"/>
        <v>195</v>
      </c>
      <c r="E85">
        <f>VLOOKUP(B85,[1]Depth!$B$2:$E$112,4,FALSE)</f>
        <v>0.5</v>
      </c>
      <c r="F85">
        <f t="shared" si="15"/>
        <v>2</v>
      </c>
      <c r="I85">
        <v>35</v>
      </c>
      <c r="J85" s="4" t="s">
        <v>235</v>
      </c>
      <c r="K85" t="s">
        <v>92</v>
      </c>
      <c r="L85" t="s">
        <v>76</v>
      </c>
      <c r="M85" s="22">
        <v>43594</v>
      </c>
      <c r="N85">
        <v>195</v>
      </c>
      <c r="O85" t="s">
        <v>236</v>
      </c>
      <c r="P85" t="s">
        <v>73</v>
      </c>
      <c r="Q85" t="str">
        <f t="shared" si="16"/>
        <v>5'9</v>
      </c>
    </row>
    <row r="86" spans="1:17" x14ac:dyDescent="0.2">
      <c r="A86" s="1" t="str">
        <f t="shared" si="11"/>
        <v>WR</v>
      </c>
      <c r="B86" s="3" t="str">
        <f t="shared" si="12"/>
        <v>Conner Webb</v>
      </c>
      <c r="C86" s="10">
        <f t="shared" si="13"/>
        <v>75</v>
      </c>
      <c r="D86">
        <f t="shared" si="14"/>
        <v>190</v>
      </c>
      <c r="E86">
        <v>0.5</v>
      </c>
      <c r="F86">
        <f t="shared" si="15"/>
        <v>2</v>
      </c>
      <c r="I86">
        <v>88</v>
      </c>
      <c r="J86" t="s">
        <v>237</v>
      </c>
      <c r="K86" t="s">
        <v>86</v>
      </c>
      <c r="L86" t="s">
        <v>83</v>
      </c>
      <c r="M86" s="22">
        <v>43619</v>
      </c>
      <c r="N86">
        <v>190</v>
      </c>
      <c r="O86" t="s">
        <v>238</v>
      </c>
      <c r="P86" t="s">
        <v>73</v>
      </c>
      <c r="Q86" t="str">
        <f t="shared" si="16"/>
        <v>6'3</v>
      </c>
    </row>
    <row r="87" spans="1:17" x14ac:dyDescent="0.2">
      <c r="A87" s="1" t="str">
        <f t="shared" si="11"/>
        <v>LB</v>
      </c>
      <c r="B87" s="3" t="str">
        <f t="shared" si="12"/>
        <v>Jonathan Willard</v>
      </c>
      <c r="C87" s="10">
        <f t="shared" si="13"/>
        <v>74</v>
      </c>
      <c r="D87">
        <f t="shared" si="14"/>
        <v>215</v>
      </c>
      <c r="E87">
        <f>VLOOKUP(B87,[1]Depth!$B$2:$E$112,4,FALSE)</f>
        <v>0.5</v>
      </c>
      <c r="F87">
        <f t="shared" si="15"/>
        <v>2</v>
      </c>
      <c r="I87">
        <v>46</v>
      </c>
      <c r="J87" s="4" t="s">
        <v>239</v>
      </c>
      <c r="K87" t="s">
        <v>82</v>
      </c>
      <c r="L87" t="s">
        <v>15</v>
      </c>
      <c r="M87" s="22">
        <v>43618</v>
      </c>
      <c r="N87">
        <v>215</v>
      </c>
      <c r="O87" t="s">
        <v>240</v>
      </c>
      <c r="P87" t="s">
        <v>73</v>
      </c>
      <c r="Q87" t="str">
        <f t="shared" si="16"/>
        <v>6'2</v>
      </c>
    </row>
    <row r="88" spans="1:17" x14ac:dyDescent="0.2">
      <c r="A88" s="1" t="str">
        <f t="shared" si="11"/>
        <v>DT</v>
      </c>
      <c r="B88" s="3" t="str">
        <f t="shared" si="12"/>
        <v>John Wright</v>
      </c>
      <c r="C88" s="10">
        <f t="shared" si="13"/>
        <v>74</v>
      </c>
      <c r="D88">
        <f t="shared" si="14"/>
        <v>250</v>
      </c>
      <c r="E88">
        <f>VLOOKUP(B88,[1]Depth!$B$2:$E$112,4,FALSE)</f>
        <v>0.5</v>
      </c>
      <c r="F88">
        <f t="shared" si="15"/>
        <v>2</v>
      </c>
      <c r="I88">
        <v>50</v>
      </c>
      <c r="J88" t="s">
        <v>241</v>
      </c>
      <c r="K88" t="s">
        <v>123</v>
      </c>
      <c r="L88" t="s">
        <v>87</v>
      </c>
      <c r="M88" s="22">
        <v>43618</v>
      </c>
      <c r="N88">
        <v>250</v>
      </c>
      <c r="O88" t="s">
        <v>242</v>
      </c>
      <c r="P88" t="s">
        <v>73</v>
      </c>
      <c r="Q88" t="str">
        <f t="shared" si="16"/>
        <v>6'2</v>
      </c>
    </row>
    <row r="89" spans="1:17" x14ac:dyDescent="0.2">
      <c r="A89" s="1" t="str">
        <f t="shared" si="11"/>
        <v>P</v>
      </c>
      <c r="B89" s="20" t="str">
        <f t="shared" si="12"/>
        <v>Dawson Zimmerman</v>
      </c>
      <c r="C89" s="10">
        <f t="shared" si="13"/>
        <v>74</v>
      </c>
      <c r="D89">
        <f t="shared" si="14"/>
        <v>200</v>
      </c>
      <c r="E89">
        <f>VLOOKUP(B89,[1]Depth!$B$2:$E$112,4,FALSE)</f>
        <v>0.82079999999999997</v>
      </c>
      <c r="F89">
        <f t="shared" si="15"/>
        <v>3</v>
      </c>
      <c r="I89">
        <v>96</v>
      </c>
      <c r="J89" s="4" t="s">
        <v>243</v>
      </c>
      <c r="K89" t="s">
        <v>244</v>
      </c>
      <c r="L89" t="s">
        <v>83</v>
      </c>
      <c r="M89" s="22">
        <v>43618</v>
      </c>
      <c r="N89">
        <v>200</v>
      </c>
      <c r="O89" t="s">
        <v>245</v>
      </c>
      <c r="P89" t="s">
        <v>73</v>
      </c>
      <c r="Q89" t="str">
        <f t="shared" si="16"/>
        <v>6'2</v>
      </c>
    </row>
    <row r="90" spans="1:17" x14ac:dyDescent="0.2">
      <c r="A90" s="1"/>
      <c r="B90" s="3"/>
      <c r="I90" s="5"/>
      <c r="J90" s="5"/>
      <c r="K90" s="5"/>
      <c r="L90" s="5"/>
      <c r="M90" s="6"/>
      <c r="N90" s="5"/>
      <c r="O90" s="5"/>
      <c r="P90" s="5"/>
    </row>
    <row r="91" spans="1:17" x14ac:dyDescent="0.2">
      <c r="A91" s="1"/>
      <c r="B91" s="3"/>
      <c r="I91" s="5"/>
      <c r="J91" s="4"/>
      <c r="K91" s="5"/>
      <c r="L91" s="5"/>
      <c r="M91" s="6"/>
      <c r="N91" s="5"/>
      <c r="O91" s="5"/>
      <c r="P91" s="5"/>
    </row>
    <row r="92" spans="1:17" x14ac:dyDescent="0.2">
      <c r="A92" s="1"/>
      <c r="B92" s="3"/>
      <c r="I92" s="5"/>
      <c r="J92" s="4"/>
      <c r="K92" s="5"/>
      <c r="L92" s="5"/>
      <c r="M92" s="6"/>
      <c r="N92" s="5"/>
      <c r="O92" s="5"/>
      <c r="P92" s="5"/>
    </row>
    <row r="93" spans="1:17" x14ac:dyDescent="0.2">
      <c r="A93" s="1"/>
      <c r="B93" s="3"/>
      <c r="I93" s="5"/>
      <c r="J93" s="4"/>
      <c r="K93" s="5"/>
      <c r="L93" s="5"/>
      <c r="M93" s="7"/>
      <c r="N93" s="5"/>
      <c r="O93" s="5"/>
      <c r="P93" s="5"/>
    </row>
    <row r="94" spans="1:17" x14ac:dyDescent="0.2">
      <c r="A94" s="1"/>
      <c r="B94" s="3"/>
      <c r="I94" s="5"/>
      <c r="J94" s="5"/>
      <c r="K94" s="5"/>
      <c r="L94" s="5"/>
      <c r="M94" s="6"/>
      <c r="N94" s="5"/>
      <c r="O94" s="5"/>
      <c r="P94" s="5"/>
    </row>
    <row r="95" spans="1:17" x14ac:dyDescent="0.2">
      <c r="A95" s="1"/>
      <c r="B95" s="3"/>
      <c r="I95" s="5"/>
      <c r="J95" s="5"/>
      <c r="K95" s="5"/>
      <c r="L95" s="5"/>
      <c r="M95" s="6"/>
      <c r="N95" s="5"/>
      <c r="O95" s="5"/>
      <c r="P95" s="5"/>
    </row>
    <row r="96" spans="1:17" x14ac:dyDescent="0.2">
      <c r="A96" s="1"/>
      <c r="B96" s="3"/>
      <c r="I96" s="5"/>
      <c r="J96" s="5"/>
      <c r="K96" s="5"/>
      <c r="L96" s="5"/>
      <c r="M96" s="6"/>
      <c r="N96" s="5"/>
      <c r="O96" s="5"/>
      <c r="P96" s="5"/>
    </row>
    <row r="97" spans="1:16" x14ac:dyDescent="0.2">
      <c r="A97" s="1"/>
      <c r="B97" s="3"/>
      <c r="I97" s="5"/>
      <c r="J97" s="5"/>
      <c r="K97" s="5"/>
      <c r="L97" s="5"/>
      <c r="M97" s="7"/>
      <c r="N97" s="5"/>
      <c r="O97" s="5"/>
      <c r="P97" s="5"/>
    </row>
    <row r="98" spans="1:16" x14ac:dyDescent="0.2">
      <c r="A98" s="1"/>
      <c r="B98" s="3"/>
      <c r="I98" s="5"/>
      <c r="J98" s="4"/>
      <c r="K98" s="5"/>
      <c r="L98" s="5"/>
      <c r="M98" s="6"/>
      <c r="N98" s="5"/>
      <c r="O98" s="5"/>
      <c r="P98" s="5"/>
    </row>
    <row r="99" spans="1:16" x14ac:dyDescent="0.2">
      <c r="A99" s="1"/>
      <c r="B99" s="3"/>
      <c r="I99" s="5"/>
      <c r="J99" s="5"/>
      <c r="K99" s="5"/>
      <c r="L99" s="5"/>
      <c r="M99" s="6"/>
      <c r="N99" s="5"/>
      <c r="O99" s="5"/>
      <c r="P99" s="5"/>
    </row>
    <row r="100" spans="1:16" x14ac:dyDescent="0.2">
      <c r="A100" s="1"/>
      <c r="B100" s="3"/>
      <c r="I100" s="5"/>
      <c r="J100" s="5"/>
      <c r="K100" s="5"/>
      <c r="L100" s="5"/>
      <c r="M100" s="6"/>
      <c r="N100" s="5"/>
      <c r="O100" s="5"/>
      <c r="P100" s="5"/>
    </row>
    <row r="101" spans="1:16" x14ac:dyDescent="0.2">
      <c r="A101" s="1"/>
      <c r="B101" s="3"/>
      <c r="I101" s="5"/>
      <c r="J101" s="4"/>
      <c r="K101" s="5"/>
      <c r="L101" s="5"/>
      <c r="M101" s="6"/>
      <c r="N101" s="5"/>
      <c r="O101" s="5"/>
      <c r="P101" s="5"/>
    </row>
    <row r="102" spans="1:16" x14ac:dyDescent="0.2">
      <c r="A102" s="1"/>
      <c r="B102" s="3"/>
      <c r="I102" s="5"/>
      <c r="J102" s="5"/>
      <c r="K102" s="5"/>
      <c r="L102" s="5"/>
      <c r="M102" s="6"/>
      <c r="N102" s="5"/>
      <c r="O102" s="5"/>
      <c r="P102" s="5"/>
    </row>
    <row r="103" spans="1:16" x14ac:dyDescent="0.2">
      <c r="A103" s="1"/>
      <c r="B103" s="3"/>
      <c r="I103" s="5"/>
      <c r="J103" s="5"/>
      <c r="K103" s="5"/>
      <c r="L103" s="5"/>
      <c r="M103" s="6"/>
      <c r="N103" s="5"/>
      <c r="O103" s="5"/>
      <c r="P103" s="5"/>
    </row>
    <row r="104" spans="1:16" x14ac:dyDescent="0.2">
      <c r="A104" s="1"/>
      <c r="B104" s="3"/>
      <c r="I104" s="5"/>
      <c r="J104" s="5"/>
      <c r="K104" s="5"/>
      <c r="L104" s="5"/>
      <c r="M104" s="6"/>
      <c r="N104" s="5"/>
      <c r="O104" s="5"/>
      <c r="P104" s="5"/>
    </row>
    <row r="105" spans="1:16" x14ac:dyDescent="0.2">
      <c r="A105" s="1"/>
      <c r="B105" s="3"/>
      <c r="I105" s="5"/>
      <c r="J105" s="4"/>
      <c r="K105" s="5"/>
      <c r="L105" s="5"/>
      <c r="M105" s="6"/>
      <c r="N105" s="5"/>
      <c r="O105" s="5"/>
      <c r="P105" s="5"/>
    </row>
    <row r="106" spans="1:16" x14ac:dyDescent="0.2">
      <c r="A106" s="1"/>
      <c r="B106" s="3"/>
      <c r="I106" s="5"/>
      <c r="J106" s="4"/>
      <c r="K106" s="5"/>
      <c r="L106" s="5"/>
      <c r="M106" s="6"/>
      <c r="N106" s="5"/>
      <c r="O106" s="5"/>
      <c r="P106" s="5"/>
    </row>
    <row r="107" spans="1:16" x14ac:dyDescent="0.2">
      <c r="A107" s="1"/>
      <c r="B107" s="3"/>
      <c r="I107" s="5"/>
      <c r="J107" s="5"/>
      <c r="K107" s="5"/>
      <c r="L107" s="5"/>
      <c r="M107" s="6"/>
      <c r="N107" s="5"/>
      <c r="O107" s="5"/>
      <c r="P107" s="5"/>
    </row>
    <row r="108" spans="1:16" x14ac:dyDescent="0.2">
      <c r="A108" s="1"/>
      <c r="B108" s="3"/>
      <c r="I108" s="5"/>
      <c r="J108" s="5"/>
      <c r="K108" s="5"/>
      <c r="L108" s="5"/>
      <c r="M108" s="6"/>
      <c r="N108" s="5"/>
      <c r="O108" s="5"/>
      <c r="P108" s="5"/>
    </row>
    <row r="109" spans="1:16" x14ac:dyDescent="0.2">
      <c r="A109" s="1"/>
      <c r="B109" s="3"/>
      <c r="I109" s="5"/>
      <c r="J109" s="4"/>
      <c r="K109" s="5"/>
      <c r="L109" s="5"/>
      <c r="M109" s="6"/>
      <c r="N109" s="5"/>
      <c r="O109" s="5"/>
      <c r="P109" s="5"/>
    </row>
    <row r="123" spans="1:10" ht="31" customHeight="1" x14ac:dyDescent="1">
      <c r="A123" s="19"/>
    </row>
    <row r="124" spans="1:10" x14ac:dyDescent="0.2">
      <c r="A124" t="s">
        <v>58</v>
      </c>
      <c r="B124" t="s">
        <v>59</v>
      </c>
      <c r="C124" s="10" t="s">
        <v>60</v>
      </c>
      <c r="D124" s="10" t="s">
        <v>61</v>
      </c>
      <c r="E124" s="10" t="s">
        <v>62</v>
      </c>
      <c r="F124" s="10" t="s">
        <v>63</v>
      </c>
      <c r="G124" s="10" t="s">
        <v>66</v>
      </c>
      <c r="H124" s="10" t="s">
        <v>67</v>
      </c>
      <c r="I124" s="10" t="s">
        <v>68</v>
      </c>
      <c r="J124" s="10" t="s">
        <v>69</v>
      </c>
    </row>
    <row r="125" spans="1:10" x14ac:dyDescent="0.2">
      <c r="A125">
        <v>1</v>
      </c>
      <c r="B125" t="s">
        <v>315</v>
      </c>
      <c r="C125" s="10">
        <v>37</v>
      </c>
      <c r="D125">
        <v>14</v>
      </c>
      <c r="E125" t="str">
        <f>IF(C125&gt;D125,"T","F")</f>
        <v>T</v>
      </c>
      <c r="F125" t="s">
        <v>64</v>
      </c>
      <c r="G125">
        <v>361</v>
      </c>
      <c r="H125">
        <v>299</v>
      </c>
      <c r="I125" t="s">
        <v>316</v>
      </c>
      <c r="J125" t="s">
        <v>316</v>
      </c>
    </row>
    <row r="126" spans="1:10" x14ac:dyDescent="0.2">
      <c r="A126">
        <v>2</v>
      </c>
      <c r="B126" t="s">
        <v>317</v>
      </c>
      <c r="C126" s="10">
        <v>27</v>
      </c>
      <c r="D126">
        <v>30</v>
      </c>
      <c r="E126" t="str">
        <f t="shared" ref="E126:E138" si="17">IF(C126&gt;D126,"T","F")</f>
        <v>F</v>
      </c>
      <c r="F126" t="s">
        <v>318</v>
      </c>
      <c r="G126">
        <v>386</v>
      </c>
      <c r="H126">
        <v>418</v>
      </c>
      <c r="I126" t="s">
        <v>316</v>
      </c>
      <c r="J126">
        <v>15</v>
      </c>
    </row>
    <row r="127" spans="1:10" x14ac:dyDescent="0.2">
      <c r="A127">
        <v>3</v>
      </c>
      <c r="B127" t="s">
        <v>319</v>
      </c>
      <c r="C127" s="10">
        <v>25</v>
      </c>
      <c r="D127">
        <v>7</v>
      </c>
      <c r="E127" t="str">
        <f t="shared" si="17"/>
        <v>T</v>
      </c>
      <c r="F127" t="s">
        <v>64</v>
      </c>
      <c r="G127">
        <v>253</v>
      </c>
      <c r="H127">
        <v>54</v>
      </c>
      <c r="I127" t="s">
        <v>316</v>
      </c>
      <c r="J127" t="s">
        <v>316</v>
      </c>
    </row>
    <row r="128" spans="1:10" x14ac:dyDescent="0.2">
      <c r="A128">
        <v>4</v>
      </c>
      <c r="B128" t="s">
        <v>320</v>
      </c>
      <c r="C128" s="10">
        <v>10</v>
      </c>
      <c r="D128">
        <v>14</v>
      </c>
      <c r="E128" t="str">
        <f t="shared" si="17"/>
        <v>F</v>
      </c>
      <c r="F128" t="s">
        <v>64</v>
      </c>
      <c r="G128">
        <v>309</v>
      </c>
      <c r="H128">
        <v>388</v>
      </c>
      <c r="I128" t="s">
        <v>316</v>
      </c>
      <c r="J128">
        <v>15</v>
      </c>
    </row>
    <row r="129" spans="1:10" x14ac:dyDescent="0.2">
      <c r="A129">
        <v>5</v>
      </c>
      <c r="B129" t="s">
        <v>321</v>
      </c>
      <c r="C129" s="10">
        <v>21</v>
      </c>
      <c r="D129">
        <v>24</v>
      </c>
      <c r="E129" t="str">
        <f t="shared" si="17"/>
        <v>F</v>
      </c>
      <c r="F129" t="s">
        <v>318</v>
      </c>
      <c r="G129">
        <v>274</v>
      </c>
      <c r="H129">
        <v>284</v>
      </c>
      <c r="I129" t="s">
        <v>316</v>
      </c>
      <c r="J129" t="s">
        <v>316</v>
      </c>
    </row>
    <row r="130" spans="1:10" x14ac:dyDescent="0.2">
      <c r="A130">
        <v>6</v>
      </c>
      <c r="B130" t="s">
        <v>322</v>
      </c>
      <c r="C130" s="10">
        <v>38</v>
      </c>
      <c r="D130">
        <v>3</v>
      </c>
      <c r="E130" t="str">
        <f t="shared" si="17"/>
        <v>T</v>
      </c>
      <c r="F130" t="s">
        <v>64</v>
      </c>
      <c r="G130">
        <v>382</v>
      </c>
      <c r="H130">
        <v>178</v>
      </c>
      <c r="I130" t="s">
        <v>316</v>
      </c>
      <c r="J130" t="s">
        <v>316</v>
      </c>
    </row>
    <row r="131" spans="1:10" x14ac:dyDescent="0.2">
      <c r="A131">
        <v>7</v>
      </c>
      <c r="B131" t="s">
        <v>323</v>
      </c>
      <c r="C131" s="10">
        <v>40</v>
      </c>
      <c r="D131">
        <v>37</v>
      </c>
      <c r="E131" t="str">
        <f t="shared" si="17"/>
        <v>T</v>
      </c>
      <c r="F131" t="s">
        <v>318</v>
      </c>
      <c r="G131">
        <v>410</v>
      </c>
      <c r="H131">
        <v>433</v>
      </c>
      <c r="I131" t="s">
        <v>316</v>
      </c>
      <c r="J131">
        <v>8</v>
      </c>
    </row>
    <row r="132" spans="1:10" x14ac:dyDescent="0.2">
      <c r="A132">
        <v>8</v>
      </c>
      <c r="B132" t="s">
        <v>324</v>
      </c>
      <c r="C132" s="10">
        <v>49</v>
      </c>
      <c r="D132">
        <v>3</v>
      </c>
      <c r="E132" t="str">
        <f t="shared" si="17"/>
        <v>T</v>
      </c>
      <c r="F132" t="s">
        <v>64</v>
      </c>
      <c r="G132">
        <v>400</v>
      </c>
      <c r="H132">
        <v>170</v>
      </c>
      <c r="I132" t="s">
        <v>316</v>
      </c>
      <c r="J132" t="s">
        <v>316</v>
      </c>
    </row>
    <row r="133" spans="1:10" x14ac:dyDescent="0.2">
      <c r="A133">
        <v>9</v>
      </c>
      <c r="B133" t="s">
        <v>325</v>
      </c>
      <c r="C133" s="10">
        <v>40</v>
      </c>
      <c r="D133">
        <v>24</v>
      </c>
      <c r="E133" t="str">
        <f t="shared" si="17"/>
        <v>T</v>
      </c>
      <c r="F133" t="s">
        <v>64</v>
      </c>
      <c r="G133">
        <v>483</v>
      </c>
      <c r="H133">
        <v>392</v>
      </c>
      <c r="I133" t="s">
        <v>316</v>
      </c>
      <c r="J133" t="s">
        <v>316</v>
      </c>
    </row>
    <row r="134" spans="1:10" x14ac:dyDescent="0.2">
      <c r="A134">
        <v>10</v>
      </c>
      <c r="B134" t="s">
        <v>326</v>
      </c>
      <c r="C134" s="10">
        <v>43</v>
      </c>
      <c r="D134">
        <v>23</v>
      </c>
      <c r="E134" t="str">
        <f t="shared" si="17"/>
        <v>T</v>
      </c>
      <c r="F134" t="s">
        <v>318</v>
      </c>
      <c r="G134">
        <v>454</v>
      </c>
      <c r="H134">
        <v>377</v>
      </c>
      <c r="I134">
        <v>24</v>
      </c>
      <c r="J134" t="s">
        <v>316</v>
      </c>
    </row>
    <row r="135" spans="1:10" x14ac:dyDescent="0.2">
      <c r="A135">
        <v>11</v>
      </c>
      <c r="B135" t="s">
        <v>327</v>
      </c>
      <c r="C135" s="10">
        <v>34</v>
      </c>
      <c r="D135">
        <v>21</v>
      </c>
      <c r="E135" t="str">
        <f t="shared" si="17"/>
        <v>T</v>
      </c>
      <c r="F135" t="s">
        <v>64</v>
      </c>
      <c r="G135">
        <v>366</v>
      </c>
      <c r="H135">
        <v>273</v>
      </c>
      <c r="I135">
        <v>18</v>
      </c>
      <c r="J135" t="s">
        <v>316</v>
      </c>
    </row>
    <row r="136" spans="1:10" x14ac:dyDescent="0.2">
      <c r="A136">
        <v>12</v>
      </c>
      <c r="B136" t="s">
        <v>328</v>
      </c>
      <c r="C136" s="10">
        <v>17</v>
      </c>
      <c r="D136">
        <v>34</v>
      </c>
      <c r="E136" t="str">
        <f t="shared" si="17"/>
        <v>F</v>
      </c>
      <c r="F136" t="s">
        <v>318</v>
      </c>
      <c r="G136">
        <v>260</v>
      </c>
      <c r="H136">
        <v>388</v>
      </c>
      <c r="I136">
        <v>15</v>
      </c>
      <c r="J136" t="s">
        <v>316</v>
      </c>
    </row>
    <row r="137" spans="1:10" x14ac:dyDescent="0.2">
      <c r="A137">
        <v>13</v>
      </c>
      <c r="B137" t="s">
        <v>317</v>
      </c>
      <c r="C137" s="10">
        <v>34</v>
      </c>
      <c r="D137">
        <v>39</v>
      </c>
      <c r="E137" t="str">
        <f t="shared" si="17"/>
        <v>F</v>
      </c>
      <c r="F137" t="s">
        <v>65</v>
      </c>
      <c r="G137">
        <v>414</v>
      </c>
      <c r="H137">
        <v>469</v>
      </c>
      <c r="I137">
        <v>25</v>
      </c>
      <c r="J137">
        <v>12</v>
      </c>
    </row>
    <row r="138" spans="1:10" x14ac:dyDescent="0.2">
      <c r="A138">
        <v>14</v>
      </c>
      <c r="B138" t="s">
        <v>329</v>
      </c>
      <c r="C138" s="10">
        <v>21</v>
      </c>
      <c r="D138">
        <v>13</v>
      </c>
      <c r="E138" t="str">
        <f t="shared" si="17"/>
        <v>T</v>
      </c>
      <c r="F138" t="s">
        <v>65</v>
      </c>
      <c r="G138">
        <v>321</v>
      </c>
      <c r="H138">
        <v>277</v>
      </c>
      <c r="I138" t="s">
        <v>316</v>
      </c>
      <c r="J138" t="s">
        <v>316</v>
      </c>
    </row>
  </sheetData>
  <autoFilter ref="A1:B109" xr:uid="{ADECBB2A-8D07-1249-B609-433619F79225}"/>
  <sortState ref="A2:F109">
    <sortCondition ref="B1:B88" customList="January,February,March,April,May,June,July,August,September,October,November,December"/>
  </sortState>
  <hyperlinks>
    <hyperlink ref="J2" r:id="rId1" display="http://www.cfbstats.com/2009/player/147/1015970/index.html" xr:uid="{CEF29C9D-8DEE-FC4C-9757-716BFCD320FA}"/>
    <hyperlink ref="J3" r:id="rId2" display="http://www.cfbstats.com/2009/player/147/1000751/index.html" xr:uid="{FAE8D36E-6B53-FB40-8B87-B8C4F8E506D0}"/>
    <hyperlink ref="J4" r:id="rId3" display="http://www.cfbstats.com/2009/player/147/1015969/index.html" xr:uid="{105EC74A-C673-944B-B3D1-FD62B4A03629}"/>
    <hyperlink ref="J5" r:id="rId4" display="http://www.cfbstats.com/2009/player/147/1015953/index.html" xr:uid="{D88108F4-5EC2-A649-85C7-DF2FA0999E91}"/>
    <hyperlink ref="J6" r:id="rId5" display="http://www.cfbstats.com/2009/player/147/1000753/index.html" xr:uid="{D48B34F1-E240-A74A-BEC2-13B9FE25B0B9}"/>
    <hyperlink ref="J8" r:id="rId6" display="http://www.cfbstats.com/2009/player/147/80053/index.html" xr:uid="{4E21F158-98EC-A049-9E44-D4F9746950B6}"/>
    <hyperlink ref="J9" r:id="rId7" display="http://www.cfbstats.com/2009/player/147/1015951/index.html" xr:uid="{BA927CA7-AC1B-A148-A35C-95A95833331C}"/>
    <hyperlink ref="J10" r:id="rId8" display="http://www.cfbstats.com/2009/player/147/1015972/index.html" xr:uid="{973FFD4C-49D8-8E48-BFB2-F9B853783C2C}"/>
    <hyperlink ref="J13" r:id="rId9" display="http://www.cfbstats.com/2009/player/147/1008648/index.html" xr:uid="{C5A3D1EE-271A-974E-8493-D08663C26243}"/>
    <hyperlink ref="J14" r:id="rId10" display="http://www.cfbstats.com/2009/player/147/1015950/index.html" xr:uid="{B959BAE2-C6D3-E64E-B783-283A3823DB62}"/>
    <hyperlink ref="J15" r:id="rId11" display="http://www.cfbstats.com/2009/player/147/1015966/index.html" xr:uid="{F68CA07A-63B2-034D-A9C0-B7497F035BF0}"/>
    <hyperlink ref="J18" r:id="rId12" display="http://www.cfbstats.com/2009/player/147/1000746/index.html" xr:uid="{C45E6F00-2683-2940-9DD7-582A67BF0C36}"/>
    <hyperlink ref="J19" r:id="rId13" display="http://www.cfbstats.com/2009/player/147/1000759/index.html" xr:uid="{4F58C46D-7016-DE48-B36C-231BDA26155E}"/>
    <hyperlink ref="J20" r:id="rId14" display="http://www.cfbstats.com/2009/player/147/80036/index.html" xr:uid="{EEF285A1-F30C-794B-B18C-602ED6006C95}"/>
    <hyperlink ref="J21" r:id="rId15" display="http://www.cfbstats.com/2009/player/147/80039/index.html" xr:uid="{1BB354C6-58FC-AA4B-A8D0-D3DEBC62CD1E}"/>
    <hyperlink ref="J22" r:id="rId16" display="http://www.cfbstats.com/2009/player/147/1008663/index.html" xr:uid="{5BFCB9E0-1680-A749-ABD1-EC3B5CD8B2B3}"/>
    <hyperlink ref="J24" r:id="rId17" display="http://www.cfbstats.com/2009/player/147/1008661/index.html" xr:uid="{7AAA627E-BF92-034D-B16B-8E48C5745BDB}"/>
    <hyperlink ref="J25" r:id="rId18" display="http://www.cfbstats.com/2009/player/147/1008649/index.html" xr:uid="{04E5A3C1-591E-DA4E-A21C-21BAD6A3A9F9}"/>
    <hyperlink ref="J27" r:id="rId19" display="http://www.cfbstats.com/2009/player/147/80038/index.html" xr:uid="{F3458BF6-EF17-5540-93A8-4772B86A5FCD}"/>
    <hyperlink ref="J28" r:id="rId20" display="http://www.cfbstats.com/2009/player/147/1008650/index.html" xr:uid="{805A71F9-0D18-594F-B9D1-295AC0B4179E}"/>
    <hyperlink ref="J29" r:id="rId21" display="http://www.cfbstats.com/2009/player/147/1000768/index.html" xr:uid="{FC0B5A14-9373-BB4D-8D3E-7FDF8961C389}"/>
    <hyperlink ref="J30" r:id="rId22" display="http://www.cfbstats.com/2009/player/147/1008644/index.html" xr:uid="{4C6BF0EB-2EF2-664B-BF7B-0031B7AA955E}"/>
    <hyperlink ref="J31" r:id="rId23" display="http://www.cfbstats.com/2009/player/147/1008642/index.html" xr:uid="{F7A07E0C-94DE-A741-B0BF-B987C371E197}"/>
    <hyperlink ref="J32" r:id="rId24" display="http://www.cfbstats.com/2009/player/147/1015945/index.html" xr:uid="{76D9E2D2-31DE-144B-8403-118F0FB8AEF0}"/>
    <hyperlink ref="J33" r:id="rId25" display="http://www.cfbstats.com/2009/player/147/1015967/index.html" xr:uid="{A7C6B7F8-6BF9-CB4E-A2D0-E965A0AC7AF4}"/>
    <hyperlink ref="J34" r:id="rId26" display="http://www.cfbstats.com/2009/player/147/1000764/index.html" xr:uid="{08116FC1-E548-CD46-8325-CCD24E0FE599}"/>
    <hyperlink ref="J36" r:id="rId27" display="http://www.cfbstats.com/2009/player/147/1008637/index.html" xr:uid="{FFE4D3A8-AB36-3F43-829C-63F4C2EA947C}"/>
    <hyperlink ref="J37" r:id="rId28" display="http://www.cfbstats.com/2009/player/147/1023616/index.html" xr:uid="{178F7C5E-EEEB-6145-A88F-790859B8CFDB}"/>
    <hyperlink ref="J40" r:id="rId29" display="http://www.cfbstats.com/2009/player/147/1015947/index.html" xr:uid="{E4F6D635-31F3-3A43-9E18-36293A3E3995}"/>
    <hyperlink ref="J41" r:id="rId30" display="http://www.cfbstats.com/2009/player/147/1015965/index.html" xr:uid="{35326F90-4C01-7345-9B4D-666DFDC8133E}"/>
    <hyperlink ref="J42" r:id="rId31" display="http://www.cfbstats.com/2009/player/147/1023607/index.html" xr:uid="{028FB257-3051-1E48-8990-4E71DAE54D28}"/>
    <hyperlink ref="J44" r:id="rId32" display="http://www.cfbstats.com/2009/player/147/1000747/index.html" xr:uid="{67B2E63C-6E2F-8942-82AB-E2ED887DDFDD}"/>
    <hyperlink ref="J46" r:id="rId33" display="http://www.cfbstats.com/2009/player/147/1008670/index.html" xr:uid="{FA05F955-B767-694C-982F-AE31C9F88179}"/>
    <hyperlink ref="J47" r:id="rId34" display="http://www.cfbstats.com/2009/player/147/80294/index.html" xr:uid="{155D376D-E21B-614F-81A1-E5FC02683FA5}"/>
    <hyperlink ref="J48" r:id="rId35" display="http://www.cfbstats.com/2009/player/147/1015946/index.html" xr:uid="{8CD9853D-1B15-6745-85E3-2C63A8578156}"/>
    <hyperlink ref="J49" r:id="rId36" display="http://www.cfbstats.com/2009/player/147/1008643/index.html" xr:uid="{C6BA645E-29CF-F946-91AA-0CBEBFFA6513}"/>
    <hyperlink ref="J51" r:id="rId37" display="http://www.cfbstats.com/2009/player/147/1015948/index.html" xr:uid="{E35F83C1-CCD9-EA49-875A-BF3C66D71244}"/>
    <hyperlink ref="J52" r:id="rId38" display="http://www.cfbstats.com/2009/player/147/1000754/index.html" xr:uid="{44806723-5C0C-3047-B401-03DD79BF12C4}"/>
    <hyperlink ref="J53" r:id="rId39" display="http://www.cfbstats.com/2009/player/147/1008646/index.html" xr:uid="{478B33C3-B25C-EB45-8A49-7D0AD49641B8}"/>
    <hyperlink ref="J54" r:id="rId40" display="http://www.cfbstats.com/2009/player/147/1015963/index.html" xr:uid="{6FC0FD72-0BA5-F447-A147-DDFECF02D455}"/>
    <hyperlink ref="J55" r:id="rId41" display="http://www.cfbstats.com/2009/player/147/1008641/index.html" xr:uid="{B9316BAB-4989-7345-98DB-B559867133B5}"/>
    <hyperlink ref="J58" r:id="rId42" display="http://www.cfbstats.com/2009/player/147/1023604/index.html" xr:uid="{6FA10ADB-EB5A-E941-8A3E-ABAFA5F8931A}"/>
    <hyperlink ref="J59" r:id="rId43" display="http://www.cfbstats.com/2009/player/147/1008668/index.html" xr:uid="{75F6DFD2-FB35-6448-83B1-E1C619922E97}"/>
    <hyperlink ref="J60" r:id="rId44" display="http://www.cfbstats.com/2009/player/147/1008667/index.html" xr:uid="{3907BCD8-21E1-524C-A024-5BCA324A40F8}"/>
    <hyperlink ref="J63" r:id="rId45" display="http://www.cfbstats.com/2009/player/147/1000771/index.html" xr:uid="{8F512366-C596-9C44-97BE-7BB54BF1E833}"/>
    <hyperlink ref="J64" r:id="rId46" display="http://www.cfbstats.com/2009/player/147/1015943/index.html" xr:uid="{212B6BA4-CD85-634F-9B32-29C9B448AAE7}"/>
    <hyperlink ref="J67" r:id="rId47" display="http://www.cfbstats.com/2009/player/147/1015968/index.html" xr:uid="{2CA5B7BC-0039-9147-9634-9E843EBCEAA4}"/>
    <hyperlink ref="J70" r:id="rId48" display="http://www.cfbstats.com/2009/player/147/1000767/index.html" xr:uid="{C15F74D7-E227-0049-B968-D2E6783E6896}"/>
    <hyperlink ref="J71" r:id="rId49" display="http://www.cfbstats.com/2009/player/147/1008639/index.html" xr:uid="{8CA4FB70-F727-8F40-A72B-454D5B4CBBF1}"/>
    <hyperlink ref="J75" r:id="rId50" display="http://www.cfbstats.com/2009/player/147/1015964/index.html" xr:uid="{92E18E34-6FD1-D84A-AE28-2D60BC990385}"/>
    <hyperlink ref="J78" r:id="rId51" display="http://www.cfbstats.com/2009/player/147/1000752/index.html" xr:uid="{91041E2B-B6B4-E743-BE0C-0BB3B84C1EB3}"/>
    <hyperlink ref="J79" r:id="rId52" display="http://www.cfbstats.com/2009/player/147/80032/index.html" xr:uid="{0FD915D5-4B49-844C-B0F2-25764344C961}"/>
    <hyperlink ref="J81" r:id="rId53" display="http://www.cfbstats.com/2009/player/147/1015974/index.html" xr:uid="{0DE4B7B8-AB72-EA42-BF42-F17D1230633F}"/>
    <hyperlink ref="J83" r:id="rId54" display="http://www.cfbstats.com/2009/player/147/1000745/index.html" xr:uid="{195C75C7-84BF-2B47-A201-3A4CF19ACE96}"/>
    <hyperlink ref="J85" r:id="rId55" display="http://www.cfbstats.com/2009/player/147/1008647/index.html" xr:uid="{79A433D9-A6A1-2A49-9354-C15B6C4B31C2}"/>
    <hyperlink ref="J87" r:id="rId56" display="http://www.cfbstats.com/2009/player/147/1015955/index.html" xr:uid="{69810DE6-3E74-D742-A07E-5E0F1202D420}"/>
    <hyperlink ref="J89" r:id="rId57" display="http://www.cfbstats.com/2009/player/147/1015973/index.html" xr:uid="{D42817F1-2DAA-6746-B985-0967B7779434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14DC-5A0F-4999-9546-DAE29E6F91A9}">
  <dimension ref="A1:BR132"/>
  <sheetViews>
    <sheetView topLeftCell="A6" workbookViewId="0">
      <selection activeCell="A10" sqref="A10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6"/>
      <c r="P2" s="96"/>
      <c r="Q2" s="96" t="s">
        <v>9</v>
      </c>
      <c r="R2" s="96"/>
      <c r="S2" s="96"/>
      <c r="T2" s="96"/>
      <c r="U2" s="96"/>
      <c r="V2" s="96"/>
      <c r="W2" s="96"/>
      <c r="X2" s="96"/>
      <c r="Y2" s="96"/>
      <c r="AA2" s="96"/>
      <c r="AB2" s="96"/>
      <c r="AC2" s="96" t="s">
        <v>25</v>
      </c>
      <c r="AD2" s="96"/>
      <c r="AE2" s="96"/>
      <c r="AF2" s="96"/>
      <c r="AG2" s="96" t="s">
        <v>26</v>
      </c>
      <c r="AH2" s="96"/>
      <c r="AI2" s="96"/>
      <c r="AJ2" s="96"/>
      <c r="AK2" s="96" t="s">
        <v>334</v>
      </c>
      <c r="AL2" s="96"/>
      <c r="AM2" s="96"/>
      <c r="AN2" s="96"/>
      <c r="AP2" s="96"/>
      <c r="AQ2" s="96"/>
      <c r="AR2" s="96" t="s">
        <v>339</v>
      </c>
      <c r="AS2" s="96"/>
      <c r="AT2" s="96"/>
      <c r="AU2" s="96"/>
      <c r="AV2" s="96"/>
      <c r="AW2" s="96" t="s">
        <v>340</v>
      </c>
      <c r="AX2" s="96"/>
      <c r="AY2" s="96"/>
      <c r="AZ2" s="96"/>
      <c r="BA2" s="96"/>
      <c r="BB2" s="96" t="s">
        <v>341</v>
      </c>
      <c r="BC2" s="96"/>
      <c r="BD2" s="96"/>
      <c r="BE2" s="96"/>
      <c r="BG2" s="96"/>
      <c r="BH2" s="96"/>
      <c r="BI2" s="96" t="s">
        <v>39</v>
      </c>
      <c r="BJ2" s="96"/>
      <c r="BK2" s="96"/>
      <c r="BL2" s="96"/>
      <c r="BM2" s="96"/>
      <c r="BN2" s="96"/>
      <c r="BO2" s="96"/>
      <c r="BP2" s="96" t="s">
        <v>346</v>
      </c>
      <c r="BQ2" s="96"/>
      <c r="BR2" s="96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7" t="s">
        <v>2</v>
      </c>
      <c r="P3" s="27" t="s">
        <v>330</v>
      </c>
      <c r="Q3" s="27" t="s">
        <v>3</v>
      </c>
      <c r="R3" s="27" t="s">
        <v>4</v>
      </c>
      <c r="S3" s="27" t="s">
        <v>5</v>
      </c>
      <c r="T3" s="27" t="s">
        <v>6</v>
      </c>
      <c r="U3" s="27" t="s">
        <v>7</v>
      </c>
      <c r="V3" s="27" t="s">
        <v>331</v>
      </c>
      <c r="W3" s="27" t="s">
        <v>0</v>
      </c>
      <c r="X3" s="27" t="s">
        <v>8</v>
      </c>
      <c r="Y3" s="27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45" x14ac:dyDescent="0.2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27" t="s">
        <v>248</v>
      </c>
      <c r="P4" s="11" t="s">
        <v>333</v>
      </c>
      <c r="Q4" s="11">
        <v>18</v>
      </c>
      <c r="R4" s="11">
        <v>30</v>
      </c>
      <c r="S4" s="11">
        <v>60</v>
      </c>
      <c r="T4" s="11">
        <v>242</v>
      </c>
      <c r="U4" s="11">
        <v>8.1</v>
      </c>
      <c r="V4" s="11">
        <v>9.1999999999999993</v>
      </c>
      <c r="W4" s="11">
        <v>4</v>
      </c>
      <c r="X4" s="11">
        <v>1</v>
      </c>
      <c r="Y4" s="11">
        <v>165.1</v>
      </c>
      <c r="AA4" s="27" t="s">
        <v>253</v>
      </c>
      <c r="AB4" s="11" t="s">
        <v>333</v>
      </c>
      <c r="AC4" s="11">
        <v>22</v>
      </c>
      <c r="AD4" s="11">
        <v>165</v>
      </c>
      <c r="AE4" s="11">
        <v>7.5</v>
      </c>
      <c r="AF4" s="11">
        <v>1</v>
      </c>
      <c r="AG4" s="11">
        <v>3</v>
      </c>
      <c r="AH4" s="11">
        <v>67</v>
      </c>
      <c r="AI4" s="11">
        <v>22.3</v>
      </c>
      <c r="AJ4" s="11">
        <v>1</v>
      </c>
      <c r="AK4" s="11">
        <v>25</v>
      </c>
      <c r="AL4" s="11">
        <v>232</v>
      </c>
      <c r="AM4" s="11">
        <v>9.3000000000000007</v>
      </c>
      <c r="AN4" s="11">
        <v>2</v>
      </c>
      <c r="AP4" s="27" t="s">
        <v>266</v>
      </c>
      <c r="AQ4" s="11" t="s">
        <v>333</v>
      </c>
      <c r="AR4" s="11">
        <v>5</v>
      </c>
      <c r="AS4" s="11">
        <v>4</v>
      </c>
      <c r="AT4" s="11">
        <v>9</v>
      </c>
      <c r="AU4" s="11">
        <v>1</v>
      </c>
      <c r="AV4" s="11">
        <v>0.5</v>
      </c>
      <c r="AW4" s="11"/>
      <c r="AX4" s="11"/>
      <c r="AY4" s="11"/>
      <c r="AZ4" s="11"/>
      <c r="BA4" s="11"/>
      <c r="BB4" s="11"/>
      <c r="BC4" s="11"/>
      <c r="BD4" s="11"/>
      <c r="BE4" s="11"/>
      <c r="BG4" s="27" t="s">
        <v>307</v>
      </c>
      <c r="BH4" s="11" t="s">
        <v>333</v>
      </c>
      <c r="BI4" s="11">
        <v>2</v>
      </c>
      <c r="BJ4" s="11">
        <v>4</v>
      </c>
      <c r="BK4" s="11">
        <v>50</v>
      </c>
      <c r="BL4" s="11">
        <v>0</v>
      </c>
      <c r="BM4" s="11">
        <v>2</v>
      </c>
      <c r="BN4" s="11">
        <v>0</v>
      </c>
      <c r="BO4" s="11">
        <v>2</v>
      </c>
      <c r="BP4" s="11"/>
      <c r="BQ4" s="11"/>
      <c r="BR4" s="11"/>
    </row>
    <row r="5" spans="1:70" ht="30" x14ac:dyDescent="0.2">
      <c r="A5" s="1" t="s">
        <v>104</v>
      </c>
      <c r="B5" s="26" t="s">
        <v>248</v>
      </c>
      <c r="C5" s="1">
        <f>VLOOKUP(B5,$O$4:$Y$11,3,FALSE)</f>
        <v>18</v>
      </c>
      <c r="D5" s="1">
        <f>VLOOKUP(B5,$O$4:$Y$11,4,FALSE)</f>
        <v>30</v>
      </c>
      <c r="E5" s="1">
        <f>VLOOKUP(B5,$O$4:$Y$11,5,FALSE)</f>
        <v>60</v>
      </c>
      <c r="F5" s="1">
        <f>VLOOKUP(B5,$O$4:$Y$11,6,FALSE)</f>
        <v>242</v>
      </c>
      <c r="G5" s="1">
        <f>VLOOKUP(B5,$O$4:$Y$11,7,FALSE)</f>
        <v>8.1</v>
      </c>
      <c r="H5" s="1">
        <f>VLOOKUP(B5,$O$4:$Y$11,9,FALSE)</f>
        <v>4</v>
      </c>
      <c r="I5" s="1">
        <f>VLOOKUP(B5,$O$4:$Y$11,10,FALSE)</f>
        <v>1</v>
      </c>
      <c r="J5" s="1">
        <f>VLOOKUP(B5,$O$4:$Y$11,11,FALSE)</f>
        <v>165.1</v>
      </c>
      <c r="K5" s="1">
        <f t="shared" si="0"/>
        <v>4</v>
      </c>
      <c r="L5" s="1">
        <f t="shared" si="1"/>
        <v>22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27" t="s">
        <v>250</v>
      </c>
      <c r="AB5" s="11" t="s">
        <v>333</v>
      </c>
      <c r="AC5" s="11">
        <v>6</v>
      </c>
      <c r="AD5" s="11">
        <v>54</v>
      </c>
      <c r="AE5" s="11">
        <v>9</v>
      </c>
      <c r="AF5" s="11">
        <v>1</v>
      </c>
      <c r="AG5" s="11">
        <v>1</v>
      </c>
      <c r="AH5" s="11">
        <v>6</v>
      </c>
      <c r="AI5" s="11">
        <v>6</v>
      </c>
      <c r="AJ5" s="11">
        <v>0</v>
      </c>
      <c r="AK5" s="11">
        <v>7</v>
      </c>
      <c r="AL5" s="11">
        <v>60</v>
      </c>
      <c r="AM5" s="11">
        <v>8.6</v>
      </c>
      <c r="AN5" s="11">
        <v>1</v>
      </c>
      <c r="AP5" s="27" t="s">
        <v>274</v>
      </c>
      <c r="AQ5" s="11" t="s">
        <v>333</v>
      </c>
      <c r="AR5" s="11">
        <v>7</v>
      </c>
      <c r="AS5" s="11">
        <v>2</v>
      </c>
      <c r="AT5" s="11">
        <v>9</v>
      </c>
      <c r="AU5" s="11">
        <v>0</v>
      </c>
      <c r="AV5" s="11">
        <v>0</v>
      </c>
      <c r="AW5" s="11"/>
      <c r="AX5" s="11"/>
      <c r="AY5" s="11"/>
      <c r="AZ5" s="11"/>
      <c r="BA5" s="11">
        <v>1</v>
      </c>
      <c r="BB5" s="11"/>
      <c r="BC5" s="11"/>
      <c r="BD5" s="11"/>
      <c r="BE5" s="11"/>
      <c r="BG5" s="27" t="s">
        <v>306</v>
      </c>
      <c r="BH5" s="11" t="s">
        <v>333</v>
      </c>
      <c r="BI5" s="11">
        <v>0</v>
      </c>
      <c r="BJ5" s="11">
        <v>1</v>
      </c>
      <c r="BK5" s="11">
        <v>0</v>
      </c>
      <c r="BL5" s="11">
        <v>0</v>
      </c>
      <c r="BM5" s="11">
        <v>0</v>
      </c>
      <c r="BN5" s="11"/>
      <c r="BO5" s="11">
        <v>0</v>
      </c>
      <c r="BP5" s="11"/>
      <c r="BQ5" s="11"/>
      <c r="BR5" s="11"/>
    </row>
    <row r="6" spans="1:70" ht="45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7" t="s">
        <v>248</v>
      </c>
      <c r="AB6" s="11" t="s">
        <v>333</v>
      </c>
      <c r="AC6" s="11">
        <v>4</v>
      </c>
      <c r="AD6" s="11">
        <v>22</v>
      </c>
      <c r="AE6" s="11">
        <v>5.5</v>
      </c>
      <c r="AF6" s="11">
        <v>0</v>
      </c>
      <c r="AG6" s="11"/>
      <c r="AH6" s="11"/>
      <c r="AI6" s="11"/>
      <c r="AJ6" s="11"/>
      <c r="AK6" s="11">
        <v>4</v>
      </c>
      <c r="AL6" s="11">
        <v>22</v>
      </c>
      <c r="AM6" s="11">
        <v>5.5</v>
      </c>
      <c r="AN6" s="11">
        <v>0</v>
      </c>
      <c r="AP6" s="27" t="s">
        <v>281</v>
      </c>
      <c r="AQ6" s="11" t="s">
        <v>333</v>
      </c>
      <c r="AR6" s="11">
        <v>5</v>
      </c>
      <c r="AS6" s="11">
        <v>3</v>
      </c>
      <c r="AT6" s="11">
        <v>8</v>
      </c>
      <c r="AU6" s="11">
        <v>0</v>
      </c>
      <c r="AV6" s="11">
        <v>0</v>
      </c>
      <c r="AW6" s="11"/>
      <c r="AX6" s="11">
        <v>29</v>
      </c>
      <c r="AY6" s="11"/>
      <c r="AZ6" s="11"/>
      <c r="BA6" s="11"/>
      <c r="BB6" s="11"/>
      <c r="BC6" s="11"/>
      <c r="BD6" s="11"/>
      <c r="BE6" s="11">
        <v>1</v>
      </c>
      <c r="BG6" s="27" t="s">
        <v>308</v>
      </c>
      <c r="BH6" s="11" t="s">
        <v>333</v>
      </c>
      <c r="BI6" s="11"/>
      <c r="BJ6" s="11"/>
      <c r="BK6" s="11"/>
      <c r="BL6" s="11"/>
      <c r="BM6" s="11"/>
      <c r="BN6" s="11"/>
      <c r="BO6" s="11"/>
      <c r="BP6" s="11">
        <v>3</v>
      </c>
      <c r="BQ6" s="11">
        <v>127</v>
      </c>
      <c r="BR6" s="11">
        <v>42.3</v>
      </c>
    </row>
    <row r="7" spans="1:70" ht="30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260</v>
      </c>
      <c r="AB7" s="11" t="s">
        <v>333</v>
      </c>
      <c r="AC7" s="11">
        <v>1</v>
      </c>
      <c r="AD7" s="11">
        <v>8</v>
      </c>
      <c r="AE7" s="11">
        <v>8</v>
      </c>
      <c r="AF7" s="11">
        <v>0</v>
      </c>
      <c r="AG7" s="11">
        <v>5</v>
      </c>
      <c r="AH7" s="11">
        <v>53</v>
      </c>
      <c r="AI7" s="11">
        <v>10.6</v>
      </c>
      <c r="AJ7" s="11">
        <v>0</v>
      </c>
      <c r="AK7" s="11">
        <v>6</v>
      </c>
      <c r="AL7" s="11">
        <v>61</v>
      </c>
      <c r="AM7" s="11">
        <v>10.199999999999999</v>
      </c>
      <c r="AN7" s="11">
        <v>0</v>
      </c>
      <c r="AP7" s="27" t="s">
        <v>284</v>
      </c>
      <c r="AQ7" s="11" t="s">
        <v>333</v>
      </c>
      <c r="AR7" s="11">
        <v>3</v>
      </c>
      <c r="AS7" s="11">
        <v>4</v>
      </c>
      <c r="AT7" s="11">
        <v>7</v>
      </c>
      <c r="AU7" s="11">
        <v>0.5</v>
      </c>
      <c r="AV7" s="11">
        <v>0</v>
      </c>
      <c r="AW7" s="11"/>
      <c r="AX7" s="11"/>
      <c r="AY7" s="11"/>
      <c r="AZ7" s="11"/>
      <c r="BA7" s="11"/>
      <c r="BB7" s="11"/>
      <c r="BC7" s="11"/>
      <c r="BD7" s="11"/>
      <c r="BE7" s="11">
        <v>1</v>
      </c>
    </row>
    <row r="8" spans="1:70" ht="30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251</v>
      </c>
      <c r="AB8" s="11" t="s">
        <v>333</v>
      </c>
      <c r="AC8" s="11">
        <v>1</v>
      </c>
      <c r="AD8" s="11">
        <v>2</v>
      </c>
      <c r="AE8" s="11">
        <v>2</v>
      </c>
      <c r="AF8" s="11">
        <v>0</v>
      </c>
      <c r="AG8" s="11"/>
      <c r="AH8" s="11"/>
      <c r="AI8" s="11"/>
      <c r="AJ8" s="11"/>
      <c r="AK8" s="11">
        <v>1</v>
      </c>
      <c r="AL8" s="11">
        <v>2</v>
      </c>
      <c r="AM8" s="11">
        <v>2</v>
      </c>
      <c r="AN8" s="11">
        <v>0</v>
      </c>
      <c r="AP8" s="27" t="s">
        <v>292</v>
      </c>
      <c r="AQ8" s="11" t="s">
        <v>333</v>
      </c>
      <c r="AR8" s="11">
        <v>2</v>
      </c>
      <c r="AS8" s="11">
        <v>4</v>
      </c>
      <c r="AT8" s="11">
        <v>6</v>
      </c>
      <c r="AU8" s="11">
        <v>1</v>
      </c>
      <c r="AV8" s="11">
        <v>1</v>
      </c>
      <c r="AW8" s="11"/>
      <c r="AX8" s="11"/>
      <c r="AY8" s="11"/>
      <c r="AZ8" s="11"/>
      <c r="BA8" s="11"/>
      <c r="BB8" s="11"/>
      <c r="BC8" s="11"/>
      <c r="BD8" s="11"/>
      <c r="BE8" s="11"/>
    </row>
    <row r="9" spans="1:70" ht="30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258</v>
      </c>
      <c r="AB9" s="11" t="s">
        <v>333</v>
      </c>
      <c r="AC9" s="11"/>
      <c r="AD9" s="11"/>
      <c r="AE9" s="11"/>
      <c r="AF9" s="11"/>
      <c r="AG9" s="11">
        <v>3</v>
      </c>
      <c r="AH9" s="11">
        <v>68</v>
      </c>
      <c r="AI9" s="11">
        <v>22.7</v>
      </c>
      <c r="AJ9" s="11">
        <v>1</v>
      </c>
      <c r="AK9" s="11">
        <v>3</v>
      </c>
      <c r="AL9" s="11">
        <v>68</v>
      </c>
      <c r="AM9" s="11">
        <v>22.7</v>
      </c>
      <c r="AN9" s="11">
        <v>1</v>
      </c>
      <c r="AP9" s="27" t="s">
        <v>291</v>
      </c>
      <c r="AQ9" s="11" t="s">
        <v>333</v>
      </c>
      <c r="AR9" s="11">
        <v>4</v>
      </c>
      <c r="AS9" s="11">
        <v>1</v>
      </c>
      <c r="AT9" s="11">
        <v>5</v>
      </c>
      <c r="AU9" s="11">
        <v>0</v>
      </c>
      <c r="AV9" s="11">
        <v>0</v>
      </c>
      <c r="AW9" s="11">
        <v>1</v>
      </c>
      <c r="AX9" s="11">
        <v>4</v>
      </c>
      <c r="AY9" s="11">
        <v>4</v>
      </c>
      <c r="AZ9" s="11">
        <v>0</v>
      </c>
      <c r="BA9" s="11">
        <v>2</v>
      </c>
      <c r="BB9" s="11"/>
      <c r="BC9" s="11"/>
      <c r="BD9" s="11"/>
      <c r="BE9" s="11"/>
    </row>
    <row r="10" spans="1:70" ht="31" x14ac:dyDescent="0.35">
      <c r="A10" s="18"/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313</v>
      </c>
      <c r="AB10" s="11" t="s">
        <v>333</v>
      </c>
      <c r="AC10" s="11"/>
      <c r="AD10" s="11"/>
      <c r="AE10" s="11"/>
      <c r="AF10" s="11"/>
      <c r="AG10" s="11">
        <v>2</v>
      </c>
      <c r="AH10" s="11">
        <v>7</v>
      </c>
      <c r="AI10" s="11">
        <v>3.5</v>
      </c>
      <c r="AJ10" s="11">
        <v>0</v>
      </c>
      <c r="AK10" s="11">
        <v>2</v>
      </c>
      <c r="AL10" s="11">
        <v>7</v>
      </c>
      <c r="AM10" s="11">
        <v>3.5</v>
      </c>
      <c r="AN10" s="11">
        <v>0</v>
      </c>
      <c r="AP10" s="27" t="s">
        <v>345</v>
      </c>
      <c r="AQ10" s="11" t="s">
        <v>333</v>
      </c>
      <c r="AR10" s="11">
        <v>2</v>
      </c>
      <c r="AS10" s="11">
        <v>3</v>
      </c>
      <c r="AT10" s="11">
        <v>5</v>
      </c>
      <c r="AU10" s="11">
        <v>0</v>
      </c>
      <c r="AV10" s="11">
        <v>0</v>
      </c>
      <c r="AW10" s="11">
        <v>1</v>
      </c>
      <c r="AX10" s="11">
        <v>27</v>
      </c>
      <c r="AY10" s="11">
        <v>27</v>
      </c>
      <c r="AZ10" s="11">
        <v>0</v>
      </c>
      <c r="BA10" s="11">
        <v>1</v>
      </c>
      <c r="BB10" s="11"/>
      <c r="BC10" s="11"/>
      <c r="BD10" s="11"/>
      <c r="BE10" s="11"/>
    </row>
    <row r="11" spans="1:70" ht="31" x14ac:dyDescent="0.35">
      <c r="A11" s="18" t="s">
        <v>25</v>
      </c>
      <c r="B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310</v>
      </c>
      <c r="AB11" s="11" t="s">
        <v>333</v>
      </c>
      <c r="AC11" s="11"/>
      <c r="AD11" s="11"/>
      <c r="AE11" s="11"/>
      <c r="AF11" s="11"/>
      <c r="AG11" s="11">
        <v>1</v>
      </c>
      <c r="AH11" s="11">
        <v>17</v>
      </c>
      <c r="AI11" s="11">
        <v>17</v>
      </c>
      <c r="AJ11" s="11">
        <v>1</v>
      </c>
      <c r="AK11" s="11">
        <v>1</v>
      </c>
      <c r="AL11" s="11">
        <v>17</v>
      </c>
      <c r="AM11" s="11">
        <v>17</v>
      </c>
      <c r="AN11" s="11">
        <v>1</v>
      </c>
      <c r="AP11" s="27" t="s">
        <v>289</v>
      </c>
      <c r="AQ11" s="11" t="s">
        <v>333</v>
      </c>
      <c r="AR11" s="11">
        <v>1</v>
      </c>
      <c r="AS11" s="11">
        <v>4</v>
      </c>
      <c r="AT11" s="11">
        <v>5</v>
      </c>
      <c r="AU11" s="11">
        <v>1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 ht="30" x14ac:dyDescent="0.2">
      <c r="A12" s="11" t="s">
        <v>1</v>
      </c>
      <c r="B12" s="26" t="s">
        <v>2</v>
      </c>
      <c r="C12" t="s">
        <v>28</v>
      </c>
      <c r="D12" t="s">
        <v>6</v>
      </c>
      <c r="E12" t="s">
        <v>27</v>
      </c>
      <c r="F12" t="s">
        <v>0</v>
      </c>
      <c r="G12" t="s">
        <v>29</v>
      </c>
      <c r="H12" t="s">
        <v>31</v>
      </c>
      <c r="I12" t="s">
        <v>30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 t="s">
        <v>255</v>
      </c>
      <c r="AB12" s="11" t="s">
        <v>333</v>
      </c>
      <c r="AC12" s="11"/>
      <c r="AD12" s="11"/>
      <c r="AE12" s="11"/>
      <c r="AF12" s="11"/>
      <c r="AG12" s="11">
        <v>1</v>
      </c>
      <c r="AH12" s="11">
        <v>15</v>
      </c>
      <c r="AI12" s="11">
        <v>15</v>
      </c>
      <c r="AJ12" s="11">
        <v>0</v>
      </c>
      <c r="AK12" s="11">
        <v>1</v>
      </c>
      <c r="AL12" s="11">
        <v>15</v>
      </c>
      <c r="AM12" s="11">
        <v>15</v>
      </c>
      <c r="AN12" s="11">
        <v>0</v>
      </c>
      <c r="AP12" s="27" t="s">
        <v>298</v>
      </c>
      <c r="AQ12" s="11" t="s">
        <v>333</v>
      </c>
      <c r="AR12" s="11">
        <v>0</v>
      </c>
      <c r="AS12" s="11">
        <v>5</v>
      </c>
      <c r="AT12" s="11">
        <v>5</v>
      </c>
      <c r="AU12" s="11">
        <v>0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30" x14ac:dyDescent="0.2">
      <c r="A13" s="1" t="s">
        <v>92</v>
      </c>
      <c r="B13" s="26" t="s">
        <v>250</v>
      </c>
      <c r="C13">
        <f>VLOOKUP(B13,$AA$4:$AN$36,3,FALSE)</f>
        <v>6</v>
      </c>
      <c r="D13">
        <f>VLOOKUP(B13,$AA$4:$AN$36,4,FALSE)</f>
        <v>54</v>
      </c>
      <c r="E13">
        <f>VLOOKUP(B13,$AA$4:$AN$36,5,FALSE)</f>
        <v>9</v>
      </c>
      <c r="F13">
        <f>VLOOKUP(B13,$AA$4:$AN$36,6,FALSE)</f>
        <v>1</v>
      </c>
      <c r="G13">
        <f>VLOOKUP(B13,$AA$4:$AN$36,7,FALSE)</f>
        <v>1</v>
      </c>
      <c r="H13">
        <f>VLOOKUP(B13,$AA$4:$AN$36,8,FALSE)</f>
        <v>6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7" t="s">
        <v>338</v>
      </c>
      <c r="AB13" s="11" t="s">
        <v>333</v>
      </c>
      <c r="AC13" s="11"/>
      <c r="AD13" s="11"/>
      <c r="AE13" s="11"/>
      <c r="AF13" s="11"/>
      <c r="AG13" s="11">
        <v>1</v>
      </c>
      <c r="AH13" s="11">
        <v>7</v>
      </c>
      <c r="AI13" s="11">
        <v>7</v>
      </c>
      <c r="AJ13" s="11">
        <v>0</v>
      </c>
      <c r="AK13" s="11">
        <v>1</v>
      </c>
      <c r="AL13" s="11">
        <v>7</v>
      </c>
      <c r="AM13" s="11">
        <v>7</v>
      </c>
      <c r="AN13" s="11">
        <v>0</v>
      </c>
      <c r="AP13" s="27" t="s">
        <v>270</v>
      </c>
      <c r="AQ13" s="11" t="s">
        <v>333</v>
      </c>
      <c r="AR13" s="11">
        <v>2</v>
      </c>
      <c r="AS13" s="11">
        <v>2</v>
      </c>
      <c r="AT13" s="11">
        <v>4</v>
      </c>
      <c r="AU13" s="11">
        <v>1</v>
      </c>
      <c r="AV13" s="11">
        <v>0</v>
      </c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 ht="30" x14ac:dyDescent="0.2">
      <c r="A14" s="1" t="s">
        <v>92</v>
      </c>
      <c r="B14" s="26" t="s">
        <v>251</v>
      </c>
      <c r="C14">
        <f>VLOOKUP(B14,$AA$4:$AN$36,3,FALSE)</f>
        <v>1</v>
      </c>
      <c r="D14">
        <f>VLOOKUP(B14,$AA$4:$AN$36,4,FALSE)</f>
        <v>2</v>
      </c>
      <c r="E14">
        <f>VLOOKUP(B14,$AA$4:$AN$36,5,FALSE)</f>
        <v>2</v>
      </c>
      <c r="F14">
        <f>VLOOKUP(B14,$AA$4:$AN$36,6,FALSE)</f>
        <v>0</v>
      </c>
      <c r="G14">
        <f>VLOOKUP(B14,$AA$4:$AN$36,7,FALSE)</f>
        <v>0</v>
      </c>
      <c r="H14">
        <f>VLOOKUP(B14,$AA$4:$AN$36,8,FALSE)</f>
        <v>0</v>
      </c>
      <c r="I14">
        <f>VLOOKUP(B14,$AA$4:$AN$36,10,FALSE)</f>
        <v>0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7" t="s">
        <v>311</v>
      </c>
      <c r="AB14" s="11" t="s">
        <v>333</v>
      </c>
      <c r="AC14" s="11"/>
      <c r="AD14" s="11"/>
      <c r="AE14" s="11"/>
      <c r="AF14" s="11"/>
      <c r="AG14" s="11">
        <v>1</v>
      </c>
      <c r="AH14" s="11">
        <v>2</v>
      </c>
      <c r="AI14" s="11">
        <v>2</v>
      </c>
      <c r="AJ14" s="11">
        <v>1</v>
      </c>
      <c r="AK14" s="11">
        <v>1</v>
      </c>
      <c r="AL14" s="11">
        <v>2</v>
      </c>
      <c r="AM14" s="11">
        <v>2</v>
      </c>
      <c r="AN14" s="11">
        <v>1</v>
      </c>
      <c r="AP14" s="27" t="s">
        <v>286</v>
      </c>
      <c r="AQ14" s="11" t="s">
        <v>333</v>
      </c>
      <c r="AR14" s="11">
        <v>1</v>
      </c>
      <c r="AS14" s="11">
        <v>2</v>
      </c>
      <c r="AT14" s="11">
        <v>3</v>
      </c>
      <c r="AU14" s="11">
        <v>0</v>
      </c>
      <c r="AV14" s="11">
        <v>0</v>
      </c>
      <c r="AW14" s="11">
        <v>1</v>
      </c>
      <c r="AX14" s="11">
        <v>11</v>
      </c>
      <c r="AY14" s="11">
        <v>11</v>
      </c>
      <c r="AZ14" s="11">
        <v>0</v>
      </c>
      <c r="BA14" s="11">
        <v>1</v>
      </c>
      <c r="BB14" s="11"/>
      <c r="BC14" s="11"/>
      <c r="BD14" s="11"/>
      <c r="BE14" s="11"/>
    </row>
    <row r="15" spans="1:70" ht="30" x14ac:dyDescent="0.2">
      <c r="A15" s="1" t="s">
        <v>92</v>
      </c>
      <c r="B15" s="26" t="s">
        <v>252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7" t="s">
        <v>295</v>
      </c>
      <c r="AQ15" s="11" t="s">
        <v>333</v>
      </c>
      <c r="AR15" s="11">
        <v>0</v>
      </c>
      <c r="AS15" s="11">
        <v>3</v>
      </c>
      <c r="AT15" s="11">
        <v>3</v>
      </c>
      <c r="AU15" s="11">
        <v>0.5</v>
      </c>
      <c r="AV15" s="11">
        <v>0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30" x14ac:dyDescent="0.2">
      <c r="A16" s="1" t="s">
        <v>92</v>
      </c>
      <c r="B16" s="26" t="s">
        <v>253</v>
      </c>
      <c r="C16">
        <f>VLOOKUP(B16,$AA$4:$AN$36,3,FALSE)</f>
        <v>22</v>
      </c>
      <c r="D16">
        <f>VLOOKUP(B16,$AA$4:$AN$36,4,FALSE)</f>
        <v>165</v>
      </c>
      <c r="E16">
        <f>VLOOKUP(B16,$AA$4:$AN$36,5,FALSE)</f>
        <v>7.5</v>
      </c>
      <c r="F16">
        <f>VLOOKUP(B16,$AA$4:$AN$36,6,FALSE)</f>
        <v>1</v>
      </c>
      <c r="G16">
        <f>VLOOKUP(B16,$AA$4:$AN$36,7,FALSE)</f>
        <v>3</v>
      </c>
      <c r="H16">
        <f>VLOOKUP(B16,$AA$4:$AN$36,8,FALSE)</f>
        <v>67</v>
      </c>
      <c r="I16">
        <f>VLOOKUP(B16,$AA$4:$AN$36,10,FALSE)</f>
        <v>1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7" t="s">
        <v>306</v>
      </c>
      <c r="AQ16" s="11" t="s">
        <v>333</v>
      </c>
      <c r="AR16" s="11">
        <v>2</v>
      </c>
      <c r="AS16" s="11">
        <v>0</v>
      </c>
      <c r="AT16" s="11">
        <v>2</v>
      </c>
      <c r="AU16" s="11">
        <v>0</v>
      </c>
      <c r="AV16" s="11">
        <v>0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30" x14ac:dyDescent="0.2">
      <c r="A17" s="1" t="s">
        <v>92</v>
      </c>
      <c r="B17" s="26" t="s">
        <v>254</v>
      </c>
      <c r="C17" t="e">
        <f>VLOOKUP(B17,$AA$4:$AN$36,3,FALSE)</f>
        <v>#N/A</v>
      </c>
      <c r="D17" t="e">
        <f>VLOOKUP(B17,$AA$4:$AN$36,4,FALSE)</f>
        <v>#N/A</v>
      </c>
      <c r="E17" t="e">
        <f>VLOOKUP(B17,$AA$4:$AN$36,5,FALSE)</f>
        <v>#N/A</v>
      </c>
      <c r="F17" t="e">
        <f>VLOOKUP(B17,$AA$4:$AN$36,6,FALSE)</f>
        <v>#N/A</v>
      </c>
      <c r="G17" t="e">
        <f>VLOOKUP(B17,$AA$4:$AN$36,7,FALSE)</f>
        <v>#N/A</v>
      </c>
      <c r="H17" t="e">
        <f>VLOOKUP(B17,$AA$4:$AN$36,8,FALSE)</f>
        <v>#N/A</v>
      </c>
      <c r="I17" t="e">
        <f>VLOOKUP(B17,$AA$4:$AN$36,10,FALSE)</f>
        <v>#N/A</v>
      </c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7" t="s">
        <v>271</v>
      </c>
      <c r="AQ17" s="11" t="s">
        <v>333</v>
      </c>
      <c r="AR17" s="11">
        <v>1</v>
      </c>
      <c r="AS17" s="11">
        <v>1</v>
      </c>
      <c r="AT17" s="11">
        <v>2</v>
      </c>
      <c r="AU17" s="11">
        <v>0</v>
      </c>
      <c r="AV17" s="11">
        <v>0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30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276</v>
      </c>
      <c r="AQ18" s="11" t="s">
        <v>333</v>
      </c>
      <c r="AR18" s="11">
        <v>0</v>
      </c>
      <c r="AS18" s="11">
        <v>2</v>
      </c>
      <c r="AT18" s="11">
        <v>2</v>
      </c>
      <c r="AU18" s="11">
        <v>0</v>
      </c>
      <c r="AV18" s="11">
        <v>0</v>
      </c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45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277</v>
      </c>
      <c r="AQ19" s="11" t="s">
        <v>333</v>
      </c>
      <c r="AR19" s="11">
        <v>2</v>
      </c>
      <c r="AS19" s="11">
        <v>0</v>
      </c>
      <c r="AT19" s="11">
        <v>2</v>
      </c>
      <c r="AU19" s="11">
        <v>0</v>
      </c>
      <c r="AV19" s="11">
        <v>0</v>
      </c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30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278</v>
      </c>
      <c r="AQ20" s="11" t="s">
        <v>333</v>
      </c>
      <c r="AR20" s="11">
        <v>1</v>
      </c>
      <c r="AS20" s="11">
        <v>1</v>
      </c>
      <c r="AT20" s="11">
        <v>2</v>
      </c>
      <c r="AU20" s="11">
        <v>0.5</v>
      </c>
      <c r="AV20" s="11">
        <v>0.5</v>
      </c>
      <c r="AW20" s="11"/>
      <c r="AX20" s="11"/>
      <c r="AY20" s="11"/>
      <c r="AZ20" s="11"/>
      <c r="BA20" s="11">
        <v>1</v>
      </c>
      <c r="BB20" s="11"/>
      <c r="BC20" s="11"/>
      <c r="BD20" s="11"/>
      <c r="BE20" s="11"/>
    </row>
    <row r="21" spans="1:57" ht="45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303</v>
      </c>
      <c r="AQ21" s="11" t="s">
        <v>333</v>
      </c>
      <c r="AR21" s="11">
        <v>0</v>
      </c>
      <c r="AS21" s="11">
        <v>2</v>
      </c>
      <c r="AT21" s="11">
        <v>2</v>
      </c>
      <c r="AU21" s="11">
        <v>0.5</v>
      </c>
      <c r="AV21" s="11">
        <v>0</v>
      </c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45" x14ac:dyDescent="0.3">
      <c r="A22" s="17" t="s">
        <v>26</v>
      </c>
      <c r="B22" s="26"/>
      <c r="AP22" s="27" t="s">
        <v>299</v>
      </c>
      <c r="AQ22" s="11" t="s">
        <v>333</v>
      </c>
      <c r="AR22" s="11">
        <v>0</v>
      </c>
      <c r="AS22" s="11">
        <v>1</v>
      </c>
      <c r="AT22" s="11">
        <v>1</v>
      </c>
      <c r="AU22" s="11">
        <v>0</v>
      </c>
      <c r="AV22" s="11">
        <v>0</v>
      </c>
      <c r="AW22" s="11">
        <v>1</v>
      </c>
      <c r="AX22" s="11">
        <v>11</v>
      </c>
      <c r="AY22" s="11">
        <v>11</v>
      </c>
      <c r="AZ22" s="11">
        <v>0</v>
      </c>
      <c r="BA22" s="11">
        <v>1</v>
      </c>
      <c r="BB22" s="11"/>
      <c r="BC22" s="11"/>
      <c r="BD22" s="11"/>
      <c r="BE22" s="11"/>
    </row>
    <row r="23" spans="1:57" ht="30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255</v>
      </c>
      <c r="AQ23" s="11" t="s">
        <v>333</v>
      </c>
      <c r="AR23" s="11">
        <v>1</v>
      </c>
      <c r="AS23" s="11">
        <v>0</v>
      </c>
      <c r="AT23" s="11">
        <v>1</v>
      </c>
      <c r="AU23" s="11">
        <v>0</v>
      </c>
      <c r="AV23" s="11">
        <v>0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0" x14ac:dyDescent="0.2">
      <c r="A24" s="1" t="s">
        <v>86</v>
      </c>
      <c r="B24" s="26" t="s">
        <v>255</v>
      </c>
      <c r="C24">
        <f t="shared" ref="C24:C38" si="3">VLOOKUP(B24,$AA$4:$AN$36,7,FALSE)</f>
        <v>1</v>
      </c>
      <c r="D24">
        <f t="shared" ref="D24:D38" si="4">VLOOKUP(B24,$AA$4:$AN$36,8,FALSE)</f>
        <v>15</v>
      </c>
      <c r="E24">
        <f t="shared" ref="E24:E38" si="5">VLOOKUP(B24,$AA$4:$AN$36,9,FALSE)</f>
        <v>15</v>
      </c>
      <c r="F24">
        <f t="shared" ref="F24:F38" si="6">VLOOKUP(B24,$AA$4:$AN$36,10,FALSE)</f>
        <v>0</v>
      </c>
      <c r="AP24" s="27" t="s">
        <v>285</v>
      </c>
      <c r="AQ24" s="11" t="s">
        <v>333</v>
      </c>
      <c r="AR24" s="11">
        <v>1</v>
      </c>
      <c r="AS24" s="11">
        <v>0</v>
      </c>
      <c r="AT24" s="11">
        <v>1</v>
      </c>
      <c r="AU24" s="11">
        <v>0</v>
      </c>
      <c r="AV24" s="11">
        <v>0</v>
      </c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30" x14ac:dyDescent="0.2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7" t="s">
        <v>355</v>
      </c>
      <c r="AQ25" s="11" t="s">
        <v>333</v>
      </c>
      <c r="AR25" s="11">
        <v>0</v>
      </c>
      <c r="AS25" s="11">
        <v>1</v>
      </c>
      <c r="AT25" s="11">
        <v>1</v>
      </c>
      <c r="AU25" s="11">
        <v>0</v>
      </c>
      <c r="AV25" s="11">
        <v>0</v>
      </c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0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7" t="s">
        <v>249</v>
      </c>
      <c r="AQ26" s="11" t="s">
        <v>333</v>
      </c>
      <c r="AR26" s="11">
        <v>0</v>
      </c>
      <c r="AS26" s="11">
        <v>1</v>
      </c>
      <c r="AT26" s="11">
        <v>1</v>
      </c>
      <c r="AU26" s="11">
        <v>0</v>
      </c>
      <c r="AV26" s="11">
        <v>0</v>
      </c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x14ac:dyDescent="0.2">
      <c r="A27" s="1" t="s">
        <v>86</v>
      </c>
      <c r="B27" s="26" t="s">
        <v>258</v>
      </c>
      <c r="C27">
        <f t="shared" si="3"/>
        <v>3</v>
      </c>
      <c r="D27">
        <f t="shared" si="4"/>
        <v>68</v>
      </c>
      <c r="E27">
        <f t="shared" si="5"/>
        <v>22.7</v>
      </c>
      <c r="F27">
        <f t="shared" si="6"/>
        <v>1</v>
      </c>
    </row>
    <row r="28" spans="1:57" ht="28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28" x14ac:dyDescent="0.2">
      <c r="A29" s="1" t="s">
        <v>86</v>
      </c>
      <c r="B29" s="26" t="s">
        <v>260</v>
      </c>
      <c r="C29">
        <f t="shared" si="3"/>
        <v>5</v>
      </c>
      <c r="D29">
        <f t="shared" si="4"/>
        <v>53</v>
      </c>
      <c r="E29">
        <f t="shared" si="5"/>
        <v>10.6</v>
      </c>
      <c r="F29">
        <f t="shared" si="6"/>
        <v>0</v>
      </c>
    </row>
    <row r="30" spans="1:57" ht="28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8" x14ac:dyDescent="0.2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28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8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8" x14ac:dyDescent="0.2">
      <c r="A34" s="1" t="s">
        <v>79</v>
      </c>
      <c r="B34" s="26" t="s">
        <v>310</v>
      </c>
      <c r="C34">
        <f t="shared" si="3"/>
        <v>1</v>
      </c>
      <c r="D34">
        <f t="shared" si="4"/>
        <v>17</v>
      </c>
      <c r="E34">
        <f t="shared" si="5"/>
        <v>17</v>
      </c>
      <c r="F34">
        <f t="shared" si="6"/>
        <v>1</v>
      </c>
    </row>
    <row r="35" spans="1:6" ht="28" x14ac:dyDescent="0.2">
      <c r="A35" s="1" t="s">
        <v>79</v>
      </c>
      <c r="B35" s="26" t="s">
        <v>311</v>
      </c>
      <c r="C35">
        <f t="shared" si="3"/>
        <v>1</v>
      </c>
      <c r="D35">
        <f t="shared" si="4"/>
        <v>2</v>
      </c>
      <c r="E35">
        <f t="shared" si="5"/>
        <v>2</v>
      </c>
      <c r="F35">
        <f t="shared" si="6"/>
        <v>1</v>
      </c>
    </row>
    <row r="36" spans="1:6" ht="28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8" x14ac:dyDescent="0.2">
      <c r="A37" s="1" t="s">
        <v>79</v>
      </c>
      <c r="B37" s="26" t="s">
        <v>313</v>
      </c>
      <c r="C37">
        <f t="shared" si="3"/>
        <v>2</v>
      </c>
      <c r="D37">
        <f t="shared" si="4"/>
        <v>7</v>
      </c>
      <c r="E37">
        <f t="shared" si="5"/>
        <v>3.5</v>
      </c>
      <c r="F37">
        <f t="shared" si="6"/>
        <v>0</v>
      </c>
    </row>
    <row r="38" spans="1:6" ht="28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4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8" x14ac:dyDescent="0.2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8" x14ac:dyDescent="0.2">
      <c r="A54" s="1" t="s">
        <v>75</v>
      </c>
      <c r="B54" s="26" t="s">
        <v>266</v>
      </c>
      <c r="C54">
        <f t="shared" ref="C54:C93" si="7">VLOOKUP(B54,$AP$4:$BE$56,3,FALSE)</f>
        <v>5</v>
      </c>
      <c r="D54">
        <f t="shared" ref="D54:D93" si="8">VLOOKUP(B54,$AP$4:$BE$56,4,FALSE)</f>
        <v>4</v>
      </c>
      <c r="E54">
        <f t="shared" ref="E54:E93" si="9">VLOOKUP(B54,$AP$4:$BE$56,5,FALSE)</f>
        <v>9</v>
      </c>
      <c r="F54">
        <f t="shared" ref="F54:F93" si="10">VLOOKUP(B54,$AP$4:$BE$56,6,FALSE)</f>
        <v>1</v>
      </c>
      <c r="G54">
        <f t="shared" ref="G54:G93" si="11">VLOOKUP(B54,$AP$4:$BE$56,7,FALSE)</f>
        <v>0.5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8" x14ac:dyDescent="0.2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8" x14ac:dyDescent="0.2">
      <c r="A56" s="1" t="s">
        <v>75</v>
      </c>
      <c r="B56" s="26" t="s">
        <v>268</v>
      </c>
      <c r="C56" t="e">
        <f t="shared" si="7"/>
        <v>#N/A</v>
      </c>
      <c r="D56" t="e">
        <f t="shared" si="8"/>
        <v>#N/A</v>
      </c>
      <c r="E56" t="e">
        <f t="shared" si="9"/>
        <v>#N/A</v>
      </c>
      <c r="F56" t="e">
        <f t="shared" si="10"/>
        <v>#N/A</v>
      </c>
      <c r="G56" t="e">
        <f t="shared" si="11"/>
        <v>#N/A</v>
      </c>
      <c r="H56" t="e">
        <f t="shared" si="12"/>
        <v>#N/A</v>
      </c>
      <c r="I56" t="e">
        <f t="shared" si="13"/>
        <v>#N/A</v>
      </c>
      <c r="J56" t="e">
        <f t="shared" si="14"/>
        <v>#N/A</v>
      </c>
      <c r="K56" t="e">
        <f t="shared" si="15"/>
        <v>#N/A</v>
      </c>
      <c r="L56" t="e">
        <f t="shared" si="16"/>
        <v>#N/A</v>
      </c>
      <c r="M56" t="e">
        <f t="shared" si="17"/>
        <v>#N/A</v>
      </c>
    </row>
    <row r="57" spans="1:13" ht="28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8" x14ac:dyDescent="0.2">
      <c r="A58" s="1" t="s">
        <v>75</v>
      </c>
      <c r="B58" s="26" t="s">
        <v>270</v>
      </c>
      <c r="C58">
        <f t="shared" si="7"/>
        <v>2</v>
      </c>
      <c r="D58">
        <f t="shared" si="8"/>
        <v>2</v>
      </c>
      <c r="E58">
        <f t="shared" si="9"/>
        <v>4</v>
      </c>
      <c r="F58">
        <f t="shared" si="10"/>
        <v>1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8" x14ac:dyDescent="0.2">
      <c r="A59" s="1" t="s">
        <v>109</v>
      </c>
      <c r="B59" s="26" t="s">
        <v>271</v>
      </c>
      <c r="C59">
        <f t="shared" si="7"/>
        <v>1</v>
      </c>
      <c r="D59">
        <f t="shared" si="8"/>
        <v>1</v>
      </c>
      <c r="E59">
        <f t="shared" si="9"/>
        <v>2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28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8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8" x14ac:dyDescent="0.2">
      <c r="A62" s="1" t="s">
        <v>109</v>
      </c>
      <c r="B62" s="26" t="s">
        <v>274</v>
      </c>
      <c r="C62">
        <f t="shared" si="7"/>
        <v>7</v>
      </c>
      <c r="D62">
        <f t="shared" si="8"/>
        <v>2</v>
      </c>
      <c r="E62">
        <f t="shared" si="9"/>
        <v>9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8" x14ac:dyDescent="0.2">
      <c r="A63" s="1" t="s">
        <v>82</v>
      </c>
      <c r="B63" s="26" t="s">
        <v>275</v>
      </c>
      <c r="C63" t="e">
        <f t="shared" si="7"/>
        <v>#N/A</v>
      </c>
      <c r="D63" t="e">
        <f t="shared" si="8"/>
        <v>#N/A</v>
      </c>
      <c r="E63" t="e">
        <f t="shared" si="9"/>
        <v>#N/A</v>
      </c>
      <c r="F63" t="e">
        <f t="shared" si="10"/>
        <v>#N/A</v>
      </c>
      <c r="G63" t="e">
        <f t="shared" si="11"/>
        <v>#N/A</v>
      </c>
      <c r="H63" t="e">
        <f t="shared" si="12"/>
        <v>#N/A</v>
      </c>
      <c r="I63" t="e">
        <f t="shared" si="13"/>
        <v>#N/A</v>
      </c>
      <c r="J63" t="e">
        <f t="shared" si="14"/>
        <v>#N/A</v>
      </c>
      <c r="K63" t="e">
        <f t="shared" si="15"/>
        <v>#N/A</v>
      </c>
      <c r="L63" t="e">
        <f t="shared" si="16"/>
        <v>#N/A</v>
      </c>
      <c r="M63" t="e">
        <f t="shared" si="17"/>
        <v>#N/A</v>
      </c>
    </row>
    <row r="64" spans="1:13" ht="28" x14ac:dyDescent="0.2">
      <c r="A64" s="1" t="s">
        <v>71</v>
      </c>
      <c r="B64" s="26" t="s">
        <v>276</v>
      </c>
      <c r="C64">
        <f t="shared" si="7"/>
        <v>0</v>
      </c>
      <c r="D64">
        <f t="shared" si="8"/>
        <v>2</v>
      </c>
      <c r="E64">
        <f t="shared" si="9"/>
        <v>2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28" x14ac:dyDescent="0.2">
      <c r="A65" s="1" t="s">
        <v>109</v>
      </c>
      <c r="B65" s="26" t="s">
        <v>277</v>
      </c>
      <c r="C65">
        <f t="shared" si="7"/>
        <v>2</v>
      </c>
      <c r="D65">
        <f t="shared" si="8"/>
        <v>0</v>
      </c>
      <c r="E65">
        <f t="shared" si="9"/>
        <v>2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8" x14ac:dyDescent="0.2">
      <c r="A66" s="1" t="s">
        <v>123</v>
      </c>
      <c r="B66" s="26" t="s">
        <v>278</v>
      </c>
      <c r="C66">
        <f t="shared" si="7"/>
        <v>1</v>
      </c>
      <c r="D66">
        <f t="shared" si="8"/>
        <v>1</v>
      </c>
      <c r="E66">
        <f t="shared" si="9"/>
        <v>2</v>
      </c>
      <c r="F66">
        <f t="shared" si="10"/>
        <v>0.5</v>
      </c>
      <c r="G66">
        <f t="shared" si="11"/>
        <v>0.5</v>
      </c>
      <c r="H66">
        <f t="shared" si="12"/>
        <v>0</v>
      </c>
      <c r="I66">
        <f t="shared" si="13"/>
        <v>1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8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28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8" x14ac:dyDescent="0.2">
      <c r="A69" s="1" t="s">
        <v>82</v>
      </c>
      <c r="B69" s="26" t="s">
        <v>281</v>
      </c>
      <c r="C69">
        <f t="shared" si="7"/>
        <v>5</v>
      </c>
      <c r="D69">
        <f t="shared" si="8"/>
        <v>3</v>
      </c>
      <c r="E69">
        <f t="shared" si="9"/>
        <v>8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1</v>
      </c>
      <c r="M69">
        <f t="shared" si="17"/>
        <v>0</v>
      </c>
    </row>
    <row r="70" spans="1:13" ht="28" x14ac:dyDescent="0.2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8" x14ac:dyDescent="0.2">
      <c r="A71" s="1" t="s">
        <v>123</v>
      </c>
      <c r="B71" s="26" t="s">
        <v>283</v>
      </c>
      <c r="C71" t="e">
        <f t="shared" si="7"/>
        <v>#N/A</v>
      </c>
      <c r="D71" t="e">
        <f t="shared" si="8"/>
        <v>#N/A</v>
      </c>
      <c r="E71" t="e">
        <f t="shared" si="9"/>
        <v>#N/A</v>
      </c>
      <c r="F71" t="e">
        <f t="shared" si="10"/>
        <v>#N/A</v>
      </c>
      <c r="G71" t="e">
        <f t="shared" si="11"/>
        <v>#N/A</v>
      </c>
      <c r="H71" t="e">
        <f t="shared" si="12"/>
        <v>#N/A</v>
      </c>
      <c r="I71" t="e">
        <f t="shared" si="13"/>
        <v>#N/A</v>
      </c>
      <c r="J71" t="e">
        <f t="shared" si="14"/>
        <v>#N/A</v>
      </c>
      <c r="K71" t="e">
        <f t="shared" si="15"/>
        <v>#N/A</v>
      </c>
      <c r="L71" t="e">
        <f t="shared" si="16"/>
        <v>#N/A</v>
      </c>
      <c r="M71" t="e">
        <f t="shared" si="17"/>
        <v>#N/A</v>
      </c>
    </row>
    <row r="72" spans="1:13" ht="28" x14ac:dyDescent="0.2">
      <c r="A72" s="1" t="s">
        <v>151</v>
      </c>
      <c r="B72" s="26" t="s">
        <v>284</v>
      </c>
      <c r="C72">
        <f t="shared" si="7"/>
        <v>3</v>
      </c>
      <c r="D72">
        <f t="shared" si="8"/>
        <v>4</v>
      </c>
      <c r="E72">
        <f t="shared" si="9"/>
        <v>7</v>
      </c>
      <c r="F72">
        <f t="shared" si="10"/>
        <v>0.5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1</v>
      </c>
      <c r="M72">
        <f t="shared" si="17"/>
        <v>0</v>
      </c>
    </row>
    <row r="73" spans="1:13" ht="28" x14ac:dyDescent="0.2">
      <c r="A73" s="1" t="s">
        <v>75</v>
      </c>
      <c r="B73" s="26" t="s">
        <v>285</v>
      </c>
      <c r="C73">
        <f t="shared" si="7"/>
        <v>1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8" x14ac:dyDescent="0.2">
      <c r="A74" s="1" t="s">
        <v>71</v>
      </c>
      <c r="B74" s="26" t="s">
        <v>286</v>
      </c>
      <c r="C74">
        <f t="shared" si="7"/>
        <v>1</v>
      </c>
      <c r="D74">
        <f t="shared" si="8"/>
        <v>2</v>
      </c>
      <c r="E74">
        <f t="shared" si="9"/>
        <v>3</v>
      </c>
      <c r="F74">
        <f t="shared" si="10"/>
        <v>0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8" x14ac:dyDescent="0.2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8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8" x14ac:dyDescent="0.2">
      <c r="A77" s="1" t="s">
        <v>123</v>
      </c>
      <c r="B77" s="26" t="s">
        <v>289</v>
      </c>
      <c r="C77">
        <f t="shared" si="7"/>
        <v>1</v>
      </c>
      <c r="D77">
        <f t="shared" si="8"/>
        <v>4</v>
      </c>
      <c r="E77">
        <f t="shared" si="9"/>
        <v>5</v>
      </c>
      <c r="F77">
        <f t="shared" si="10"/>
        <v>1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8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8" x14ac:dyDescent="0.2">
      <c r="A79" s="1" t="s">
        <v>109</v>
      </c>
      <c r="B79" s="26" t="s">
        <v>291</v>
      </c>
      <c r="C79">
        <f t="shared" si="7"/>
        <v>4</v>
      </c>
      <c r="D79">
        <f t="shared" si="8"/>
        <v>1</v>
      </c>
      <c r="E79">
        <f t="shared" si="9"/>
        <v>5</v>
      </c>
      <c r="F79">
        <f t="shared" si="10"/>
        <v>0</v>
      </c>
      <c r="G79">
        <f t="shared" si="11"/>
        <v>0</v>
      </c>
      <c r="H79">
        <f t="shared" si="12"/>
        <v>1</v>
      </c>
      <c r="I79">
        <f t="shared" si="13"/>
        <v>2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8" x14ac:dyDescent="0.2">
      <c r="A80" s="1" t="s">
        <v>82</v>
      </c>
      <c r="B80" s="26" t="s">
        <v>292</v>
      </c>
      <c r="C80">
        <f t="shared" si="7"/>
        <v>2</v>
      </c>
      <c r="D80">
        <f t="shared" si="8"/>
        <v>4</v>
      </c>
      <c r="E80">
        <f t="shared" si="9"/>
        <v>6</v>
      </c>
      <c r="F80">
        <f t="shared" si="10"/>
        <v>1</v>
      </c>
      <c r="G80">
        <f t="shared" si="11"/>
        <v>1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8" x14ac:dyDescent="0.2">
      <c r="A81" s="1" t="s">
        <v>71</v>
      </c>
      <c r="B81" s="26" t="s">
        <v>293</v>
      </c>
      <c r="C81">
        <f t="shared" si="7"/>
        <v>2</v>
      </c>
      <c r="D81">
        <f t="shared" si="8"/>
        <v>3</v>
      </c>
      <c r="E81">
        <f t="shared" si="9"/>
        <v>5</v>
      </c>
      <c r="F81">
        <f t="shared" si="10"/>
        <v>0</v>
      </c>
      <c r="G81">
        <f t="shared" si="11"/>
        <v>0</v>
      </c>
      <c r="H81">
        <f t="shared" si="12"/>
        <v>1</v>
      </c>
      <c r="I81">
        <f t="shared" si="13"/>
        <v>1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8" x14ac:dyDescent="0.2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8" x14ac:dyDescent="0.2">
      <c r="A83" s="1" t="s">
        <v>123</v>
      </c>
      <c r="B83" s="26" t="s">
        <v>295</v>
      </c>
      <c r="C83">
        <f t="shared" si="7"/>
        <v>0</v>
      </c>
      <c r="D83">
        <f t="shared" si="8"/>
        <v>3</v>
      </c>
      <c r="E83">
        <f t="shared" si="9"/>
        <v>3</v>
      </c>
      <c r="F83">
        <f t="shared" si="10"/>
        <v>0.5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8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28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0</v>
      </c>
      <c r="D86">
        <f t="shared" si="8"/>
        <v>5</v>
      </c>
      <c r="E86">
        <f t="shared" si="9"/>
        <v>5</v>
      </c>
      <c r="F86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2" x14ac:dyDescent="0.2">
      <c r="A87" s="1" t="s">
        <v>109</v>
      </c>
      <c r="B87" s="26" t="s">
        <v>299</v>
      </c>
      <c r="C87">
        <f t="shared" si="7"/>
        <v>0</v>
      </c>
      <c r="D87">
        <f t="shared" si="8"/>
        <v>1</v>
      </c>
      <c r="E87">
        <f t="shared" si="9"/>
        <v>1</v>
      </c>
      <c r="F87">
        <f t="shared" si="10"/>
        <v>0</v>
      </c>
      <c r="G87">
        <f t="shared" si="11"/>
        <v>0</v>
      </c>
      <c r="H87">
        <f t="shared" si="12"/>
        <v>1</v>
      </c>
      <c r="I87">
        <f t="shared" si="13"/>
        <v>1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8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8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8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8" x14ac:dyDescent="0.2">
      <c r="A91" s="1" t="s">
        <v>123</v>
      </c>
      <c r="B91" s="26" t="s">
        <v>303</v>
      </c>
      <c r="C91">
        <f t="shared" si="7"/>
        <v>0</v>
      </c>
      <c r="D91">
        <f t="shared" si="8"/>
        <v>2</v>
      </c>
      <c r="E91">
        <f t="shared" si="9"/>
        <v>2</v>
      </c>
      <c r="F91">
        <f t="shared" si="10"/>
        <v>0.5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8" x14ac:dyDescent="0.2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8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4" x14ac:dyDescent="0.3">
      <c r="A111" s="16" t="s">
        <v>39</v>
      </c>
      <c r="B111" s="26"/>
    </row>
    <row r="112" spans="1:10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8" x14ac:dyDescent="0.2">
      <c r="A113" s="1" t="s">
        <v>96</v>
      </c>
      <c r="B113" s="26" t="s">
        <v>306</v>
      </c>
      <c r="C113">
        <f>VLOOKUP(B113,$BG$4:$BR$15,3,FALSE)</f>
        <v>0</v>
      </c>
      <c r="D113">
        <f>VLOOKUP(B113,$BG$4:$BR$6,4,FALSE)</f>
        <v>1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ht="28" x14ac:dyDescent="0.2">
      <c r="A114" s="1" t="s">
        <v>96</v>
      </c>
      <c r="B114" s="26" t="s">
        <v>307</v>
      </c>
      <c r="C114">
        <f>VLOOKUP(B114,$BG$4:$BR$15,3,FALSE)</f>
        <v>2</v>
      </c>
      <c r="D114">
        <f t="shared" ref="D114:D115" si="18">VLOOKUP(B114,$BG$4:$BR$6,4,FALSE)</f>
        <v>4</v>
      </c>
      <c r="E114">
        <f t="shared" ref="E114:E115" si="19">VLOOKUP(B114,$BG$4:$BR$6,6,FALSE)</f>
        <v>0</v>
      </c>
      <c r="F114">
        <f t="shared" ref="F114:F115" si="20">VLOOKUP(B114,$BG$4:$BR$6,7,FALSE)</f>
        <v>2</v>
      </c>
      <c r="G114">
        <f t="shared" ref="G114:G115" si="21">VLOOKUP(B114,$BG$4:$BR$6,9,FALSE)</f>
        <v>2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2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127</v>
      </c>
      <c r="J115">
        <f t="shared" si="24"/>
        <v>42.3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0E1B-1ED8-4CDD-83F7-AC3FF0B009BE}">
  <dimension ref="A1:BR132"/>
  <sheetViews>
    <sheetView topLeftCell="A6" workbookViewId="0">
      <selection activeCell="A10" sqref="A10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7"/>
      <c r="P2" s="97"/>
      <c r="Q2" s="97" t="s">
        <v>9</v>
      </c>
      <c r="R2" s="97"/>
      <c r="S2" s="97"/>
      <c r="T2" s="97"/>
      <c r="U2" s="97"/>
      <c r="V2" s="97"/>
      <c r="W2" s="97"/>
      <c r="X2" s="97"/>
      <c r="Y2" s="97"/>
      <c r="AA2" s="97"/>
      <c r="AB2" s="97"/>
      <c r="AC2" s="97" t="s">
        <v>25</v>
      </c>
      <c r="AD2" s="97"/>
      <c r="AE2" s="97"/>
      <c r="AF2" s="97"/>
      <c r="AG2" s="97" t="s">
        <v>26</v>
      </c>
      <c r="AH2" s="97"/>
      <c r="AI2" s="97"/>
      <c r="AJ2" s="97"/>
      <c r="AK2" s="97" t="s">
        <v>334</v>
      </c>
      <c r="AL2" s="97"/>
      <c r="AM2" s="97"/>
      <c r="AN2" s="97"/>
      <c r="AP2" s="97"/>
      <c r="AQ2" s="97"/>
      <c r="AR2" s="97" t="s">
        <v>339</v>
      </c>
      <c r="AS2" s="97"/>
      <c r="AT2" s="97"/>
      <c r="AU2" s="97"/>
      <c r="AV2" s="97"/>
      <c r="AW2" s="97" t="s">
        <v>340</v>
      </c>
      <c r="AX2" s="97"/>
      <c r="AY2" s="97"/>
      <c r="AZ2" s="97"/>
      <c r="BA2" s="97"/>
      <c r="BB2" s="97" t="s">
        <v>341</v>
      </c>
      <c r="BC2" s="97"/>
      <c r="BD2" s="97"/>
      <c r="BE2" s="97"/>
      <c r="BG2" s="97"/>
      <c r="BH2" s="97"/>
      <c r="BI2" s="97" t="s">
        <v>39</v>
      </c>
      <c r="BJ2" s="97"/>
      <c r="BK2" s="97"/>
      <c r="BL2" s="97"/>
      <c r="BM2" s="97"/>
      <c r="BN2" s="97"/>
      <c r="BO2" s="97"/>
      <c r="BP2" s="97" t="s">
        <v>346</v>
      </c>
      <c r="BQ2" s="97"/>
      <c r="BR2" s="97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64" t="s">
        <v>2</v>
      </c>
      <c r="P3" s="64" t="s">
        <v>330</v>
      </c>
      <c r="Q3" s="64" t="s">
        <v>3</v>
      </c>
      <c r="R3" s="64" t="s">
        <v>4</v>
      </c>
      <c r="S3" s="64" t="s">
        <v>5</v>
      </c>
      <c r="T3" s="64" t="s">
        <v>6</v>
      </c>
      <c r="U3" s="64" t="s">
        <v>7</v>
      </c>
      <c r="V3" s="64" t="s">
        <v>331</v>
      </c>
      <c r="W3" s="64" t="s">
        <v>0</v>
      </c>
      <c r="X3" s="64" t="s">
        <v>8</v>
      </c>
      <c r="Y3" s="64" t="s">
        <v>332</v>
      </c>
      <c r="AA3" s="66" t="s">
        <v>2</v>
      </c>
      <c r="AB3" s="66" t="s">
        <v>330</v>
      </c>
      <c r="AC3" s="66" t="s">
        <v>4</v>
      </c>
      <c r="AD3" s="66" t="s">
        <v>6</v>
      </c>
      <c r="AE3" s="66" t="s">
        <v>27</v>
      </c>
      <c r="AF3" s="66" t="s">
        <v>0</v>
      </c>
      <c r="AG3" s="66" t="s">
        <v>335</v>
      </c>
      <c r="AH3" s="66" t="s">
        <v>6</v>
      </c>
      <c r="AI3" s="66" t="s">
        <v>27</v>
      </c>
      <c r="AJ3" s="66" t="s">
        <v>0</v>
      </c>
      <c r="AK3" s="66" t="s">
        <v>336</v>
      </c>
      <c r="AL3" s="66" t="s">
        <v>6</v>
      </c>
      <c r="AM3" s="66" t="s">
        <v>27</v>
      </c>
      <c r="AN3" s="66" t="s">
        <v>0</v>
      </c>
      <c r="AP3" s="68" t="s">
        <v>2</v>
      </c>
      <c r="AQ3" s="68" t="s">
        <v>330</v>
      </c>
      <c r="AR3" s="68" t="s">
        <v>35</v>
      </c>
      <c r="AS3" s="68" t="s">
        <v>36</v>
      </c>
      <c r="AT3" s="68" t="s">
        <v>37</v>
      </c>
      <c r="AU3" s="68" t="s">
        <v>342</v>
      </c>
      <c r="AV3" s="68" t="s">
        <v>343</v>
      </c>
      <c r="AW3" s="68" t="s">
        <v>8</v>
      </c>
      <c r="AX3" s="68" t="s">
        <v>6</v>
      </c>
      <c r="AY3" s="68" t="s">
        <v>27</v>
      </c>
      <c r="AZ3" s="68" t="s">
        <v>0</v>
      </c>
      <c r="BA3" s="68" t="s">
        <v>344</v>
      </c>
      <c r="BB3" s="68" t="s">
        <v>15</v>
      </c>
      <c r="BC3" s="68" t="s">
        <v>6</v>
      </c>
      <c r="BD3" s="68" t="s">
        <v>0</v>
      </c>
      <c r="BE3" s="68" t="s">
        <v>38</v>
      </c>
      <c r="BG3" s="70" t="s">
        <v>2</v>
      </c>
      <c r="BH3" s="70" t="s">
        <v>330</v>
      </c>
      <c r="BI3" s="70" t="s">
        <v>40</v>
      </c>
      <c r="BJ3" s="70" t="s">
        <v>41</v>
      </c>
      <c r="BK3" s="70" t="s">
        <v>347</v>
      </c>
      <c r="BL3" s="70" t="s">
        <v>42</v>
      </c>
      <c r="BM3" s="70" t="s">
        <v>43</v>
      </c>
      <c r="BN3" s="70" t="s">
        <v>348</v>
      </c>
      <c r="BO3" s="70" t="s">
        <v>349</v>
      </c>
      <c r="BP3" s="70" t="s">
        <v>44</v>
      </c>
      <c r="BQ3" s="70" t="s">
        <v>6</v>
      </c>
      <c r="BR3" s="70" t="s">
        <v>27</v>
      </c>
    </row>
    <row r="4" spans="1:70" ht="30" x14ac:dyDescent="0.2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>
        <f t="shared" ref="K4:K6" si="0">VLOOKUP(B4,$AA$4:$AN$36,3,FALSE)</f>
        <v>3</v>
      </c>
      <c r="L4" s="1">
        <f t="shared" ref="L4:L6" si="1">VLOOKUP(B4,$AA$4:$AN$36,4,FALSE)</f>
        <v>2</v>
      </c>
      <c r="M4" s="1">
        <f t="shared" ref="M4:M6" si="2">VLOOKUP(B4,$AA$4:$AN$36,6,FALSE)</f>
        <v>0</v>
      </c>
      <c r="O4" s="64" t="s">
        <v>248</v>
      </c>
      <c r="P4" s="65" t="s">
        <v>333</v>
      </c>
      <c r="Q4" s="65">
        <v>12</v>
      </c>
      <c r="R4" s="65">
        <v>18</v>
      </c>
      <c r="S4" s="65">
        <v>66.7</v>
      </c>
      <c r="T4" s="65">
        <v>183</v>
      </c>
      <c r="U4" s="65">
        <v>10.199999999999999</v>
      </c>
      <c r="V4" s="65">
        <v>12.4</v>
      </c>
      <c r="W4" s="65">
        <v>2</v>
      </c>
      <c r="X4" s="65">
        <v>0</v>
      </c>
      <c r="Y4" s="65">
        <v>188.7</v>
      </c>
      <c r="AA4" s="66" t="s">
        <v>253</v>
      </c>
      <c r="AB4" s="67" t="s">
        <v>333</v>
      </c>
      <c r="AC4" s="67">
        <v>18</v>
      </c>
      <c r="AD4" s="67">
        <v>97</v>
      </c>
      <c r="AE4" s="67">
        <v>5.4</v>
      </c>
      <c r="AF4" s="67">
        <v>1</v>
      </c>
      <c r="AG4" s="67">
        <v>3</v>
      </c>
      <c r="AH4" s="67">
        <v>48</v>
      </c>
      <c r="AI4" s="67">
        <v>16</v>
      </c>
      <c r="AJ4" s="67">
        <v>1</v>
      </c>
      <c r="AK4" s="67">
        <v>21</v>
      </c>
      <c r="AL4" s="67">
        <v>145</v>
      </c>
      <c r="AM4" s="67">
        <v>6.9</v>
      </c>
      <c r="AN4" s="67">
        <v>2</v>
      </c>
      <c r="AP4" s="68" t="s">
        <v>292</v>
      </c>
      <c r="AQ4" s="69" t="s">
        <v>333</v>
      </c>
      <c r="AR4" s="69">
        <v>4</v>
      </c>
      <c r="AS4" s="69">
        <v>6</v>
      </c>
      <c r="AT4" s="69">
        <v>10</v>
      </c>
      <c r="AU4" s="69">
        <v>1.5</v>
      </c>
      <c r="AV4" s="69">
        <v>1</v>
      </c>
      <c r="AW4" s="69"/>
      <c r="AX4" s="69"/>
      <c r="AY4" s="69"/>
      <c r="AZ4" s="69"/>
      <c r="BA4" s="69"/>
      <c r="BB4" s="69"/>
      <c r="BC4" s="69"/>
      <c r="BD4" s="69"/>
      <c r="BE4" s="69"/>
      <c r="BG4" s="70" t="s">
        <v>306</v>
      </c>
      <c r="BH4" s="71" t="s">
        <v>333</v>
      </c>
      <c r="BI4" s="71">
        <v>3</v>
      </c>
      <c r="BJ4" s="71">
        <v>5</v>
      </c>
      <c r="BK4" s="71">
        <v>60</v>
      </c>
      <c r="BL4" s="71">
        <v>1</v>
      </c>
      <c r="BM4" s="71">
        <v>1</v>
      </c>
      <c r="BN4" s="71">
        <v>100</v>
      </c>
      <c r="BO4" s="71">
        <v>6</v>
      </c>
      <c r="BP4" s="71"/>
      <c r="BQ4" s="71"/>
      <c r="BR4" s="71"/>
    </row>
    <row r="5" spans="1:70" ht="30" x14ac:dyDescent="0.2">
      <c r="A5" s="1" t="s">
        <v>104</v>
      </c>
      <c r="B5" s="26" t="s">
        <v>248</v>
      </c>
      <c r="C5" s="1">
        <f>VLOOKUP(B5,$O$4:$Y$11,3,FALSE)</f>
        <v>12</v>
      </c>
      <c r="D5" s="1">
        <f>VLOOKUP(B5,$O$4:$Y$11,4,FALSE)</f>
        <v>18</v>
      </c>
      <c r="E5" s="1">
        <f>VLOOKUP(B5,$O$4:$Y$11,5,FALSE)</f>
        <v>66.7</v>
      </c>
      <c r="F5" s="1">
        <f>VLOOKUP(B5,$O$4:$Y$11,6,FALSE)</f>
        <v>183</v>
      </c>
      <c r="G5" s="1">
        <f>VLOOKUP(B5,$O$4:$Y$11,7,FALSE)</f>
        <v>10.199999999999999</v>
      </c>
      <c r="H5" s="1">
        <f>VLOOKUP(B5,$O$4:$Y$11,9,FALSE)</f>
        <v>2</v>
      </c>
      <c r="I5" s="1">
        <f>VLOOKUP(B5,$O$4:$Y$11,10,FALSE)</f>
        <v>0</v>
      </c>
      <c r="J5" s="1">
        <f>VLOOKUP(B5,$O$4:$Y$11,11,FALSE)</f>
        <v>188.7</v>
      </c>
      <c r="K5" s="1">
        <f t="shared" si="0"/>
        <v>3</v>
      </c>
      <c r="L5" s="1">
        <f t="shared" si="1"/>
        <v>21</v>
      </c>
      <c r="M5" s="1">
        <f t="shared" si="2"/>
        <v>0</v>
      </c>
      <c r="O5" s="64" t="s">
        <v>253</v>
      </c>
      <c r="P5" s="65" t="s">
        <v>333</v>
      </c>
      <c r="Q5" s="65">
        <v>1</v>
      </c>
      <c r="R5" s="65">
        <v>1</v>
      </c>
      <c r="S5" s="65">
        <v>100</v>
      </c>
      <c r="T5" s="65">
        <v>17</v>
      </c>
      <c r="U5" s="65">
        <v>17</v>
      </c>
      <c r="V5" s="65">
        <v>37</v>
      </c>
      <c r="W5" s="65">
        <v>1</v>
      </c>
      <c r="X5" s="65">
        <v>0</v>
      </c>
      <c r="Y5" s="65">
        <v>572.79999999999995</v>
      </c>
      <c r="AA5" s="66" t="s">
        <v>250</v>
      </c>
      <c r="AB5" s="67" t="s">
        <v>333</v>
      </c>
      <c r="AC5" s="67">
        <v>7</v>
      </c>
      <c r="AD5" s="67">
        <v>31</v>
      </c>
      <c r="AE5" s="67">
        <v>4.4000000000000004</v>
      </c>
      <c r="AF5" s="67">
        <v>0</v>
      </c>
      <c r="AG5" s="67"/>
      <c r="AH5" s="67"/>
      <c r="AI5" s="67"/>
      <c r="AJ5" s="67"/>
      <c r="AK5" s="67">
        <v>7</v>
      </c>
      <c r="AL5" s="67">
        <v>31</v>
      </c>
      <c r="AM5" s="67">
        <v>4.4000000000000004</v>
      </c>
      <c r="AN5" s="67">
        <v>0</v>
      </c>
      <c r="AP5" s="68" t="s">
        <v>281</v>
      </c>
      <c r="AQ5" s="69" t="s">
        <v>333</v>
      </c>
      <c r="AR5" s="69">
        <v>7</v>
      </c>
      <c r="AS5" s="69">
        <v>1</v>
      </c>
      <c r="AT5" s="69">
        <v>8</v>
      </c>
      <c r="AU5" s="69">
        <v>1</v>
      </c>
      <c r="AV5" s="69">
        <v>0</v>
      </c>
      <c r="AW5" s="69"/>
      <c r="AX5" s="69"/>
      <c r="AY5" s="69"/>
      <c r="AZ5" s="69"/>
      <c r="BA5" s="69"/>
      <c r="BB5" s="69"/>
      <c r="BC5" s="69"/>
      <c r="BD5" s="69"/>
      <c r="BE5" s="69"/>
      <c r="BG5" s="70" t="s">
        <v>307</v>
      </c>
      <c r="BH5" s="71" t="s">
        <v>333</v>
      </c>
      <c r="BI5" s="71">
        <v>1</v>
      </c>
      <c r="BJ5" s="71">
        <v>1</v>
      </c>
      <c r="BK5" s="71">
        <v>100</v>
      </c>
      <c r="BL5" s="71">
        <v>0</v>
      </c>
      <c r="BM5" s="71">
        <v>0</v>
      </c>
      <c r="BN5" s="71"/>
      <c r="BO5" s="71">
        <v>1</v>
      </c>
      <c r="BP5" s="71"/>
      <c r="BQ5" s="71"/>
      <c r="BR5" s="71"/>
    </row>
    <row r="6" spans="1:70" ht="45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66" t="s">
        <v>251</v>
      </c>
      <c r="AB6" s="67" t="s">
        <v>333</v>
      </c>
      <c r="AC6" s="67">
        <v>4</v>
      </c>
      <c r="AD6" s="67">
        <v>86</v>
      </c>
      <c r="AE6" s="67">
        <v>21.5</v>
      </c>
      <c r="AF6" s="67">
        <v>1</v>
      </c>
      <c r="AG6" s="67">
        <v>1</v>
      </c>
      <c r="AH6" s="67">
        <v>4</v>
      </c>
      <c r="AI6" s="67">
        <v>4</v>
      </c>
      <c r="AJ6" s="67">
        <v>0</v>
      </c>
      <c r="AK6" s="67">
        <v>5</v>
      </c>
      <c r="AL6" s="67">
        <v>90</v>
      </c>
      <c r="AM6" s="67">
        <v>18</v>
      </c>
      <c r="AN6" s="67">
        <v>1</v>
      </c>
      <c r="AP6" s="68" t="s">
        <v>284</v>
      </c>
      <c r="AQ6" s="69" t="s">
        <v>333</v>
      </c>
      <c r="AR6" s="69">
        <v>3</v>
      </c>
      <c r="AS6" s="69">
        <v>3</v>
      </c>
      <c r="AT6" s="69">
        <v>6</v>
      </c>
      <c r="AU6" s="69">
        <v>0</v>
      </c>
      <c r="AV6" s="69">
        <v>0</v>
      </c>
      <c r="AW6" s="69"/>
      <c r="AX6" s="69"/>
      <c r="AY6" s="69"/>
      <c r="AZ6" s="69"/>
      <c r="BA6" s="69">
        <v>1</v>
      </c>
      <c r="BB6" s="69"/>
      <c r="BC6" s="69"/>
      <c r="BD6" s="69"/>
      <c r="BE6" s="69"/>
      <c r="BG6" s="70" t="s">
        <v>308</v>
      </c>
      <c r="BH6" s="71" t="s">
        <v>333</v>
      </c>
      <c r="BI6" s="71"/>
      <c r="BJ6" s="71"/>
      <c r="BK6" s="71"/>
      <c r="BL6" s="71"/>
      <c r="BM6" s="71"/>
      <c r="BN6" s="71"/>
      <c r="BO6" s="71"/>
      <c r="BP6" s="71">
        <v>3</v>
      </c>
      <c r="BQ6" s="71">
        <v>112</v>
      </c>
      <c r="BR6" s="71">
        <v>37.299999999999997</v>
      </c>
    </row>
    <row r="7" spans="1:70" ht="45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66" t="s">
        <v>248</v>
      </c>
      <c r="AB7" s="67" t="s">
        <v>333</v>
      </c>
      <c r="AC7" s="67">
        <v>3</v>
      </c>
      <c r="AD7" s="67">
        <v>21</v>
      </c>
      <c r="AE7" s="67">
        <v>7</v>
      </c>
      <c r="AF7" s="67">
        <v>0</v>
      </c>
      <c r="AG7" s="67"/>
      <c r="AH7" s="67"/>
      <c r="AI7" s="67"/>
      <c r="AJ7" s="67"/>
      <c r="AK7" s="67">
        <v>3</v>
      </c>
      <c r="AL7" s="67">
        <v>21</v>
      </c>
      <c r="AM7" s="67">
        <v>7</v>
      </c>
      <c r="AN7" s="67">
        <v>0</v>
      </c>
      <c r="AP7" s="68" t="s">
        <v>266</v>
      </c>
      <c r="AQ7" s="69" t="s">
        <v>333</v>
      </c>
      <c r="AR7" s="69">
        <v>2</v>
      </c>
      <c r="AS7" s="69">
        <v>2</v>
      </c>
      <c r="AT7" s="69">
        <v>4</v>
      </c>
      <c r="AU7" s="69">
        <v>0.5</v>
      </c>
      <c r="AV7" s="69">
        <v>0</v>
      </c>
      <c r="AW7" s="69"/>
      <c r="AX7" s="69"/>
      <c r="AY7" s="69"/>
      <c r="AZ7" s="69"/>
      <c r="BA7" s="69">
        <v>1</v>
      </c>
      <c r="BB7" s="69"/>
      <c r="BC7" s="69"/>
      <c r="BD7" s="69"/>
      <c r="BE7" s="69"/>
    </row>
    <row r="8" spans="1:70" ht="30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66" t="s">
        <v>247</v>
      </c>
      <c r="AB8" s="67" t="s">
        <v>333</v>
      </c>
      <c r="AC8" s="67">
        <v>3</v>
      </c>
      <c r="AD8" s="67">
        <v>2</v>
      </c>
      <c r="AE8" s="67">
        <v>0.7</v>
      </c>
      <c r="AF8" s="67">
        <v>0</v>
      </c>
      <c r="AG8" s="67"/>
      <c r="AH8" s="67"/>
      <c r="AI8" s="67"/>
      <c r="AJ8" s="67"/>
      <c r="AK8" s="67">
        <v>3</v>
      </c>
      <c r="AL8" s="67">
        <v>2</v>
      </c>
      <c r="AM8" s="67">
        <v>0.7</v>
      </c>
      <c r="AN8" s="67">
        <v>0</v>
      </c>
      <c r="AP8" s="68" t="s">
        <v>286</v>
      </c>
      <c r="AQ8" s="69" t="s">
        <v>333</v>
      </c>
      <c r="AR8" s="69">
        <v>2</v>
      </c>
      <c r="AS8" s="69">
        <v>2</v>
      </c>
      <c r="AT8" s="69">
        <v>4</v>
      </c>
      <c r="AU8" s="69">
        <v>0.5</v>
      </c>
      <c r="AV8" s="69">
        <v>0</v>
      </c>
      <c r="AW8" s="69"/>
      <c r="AX8" s="69"/>
      <c r="AY8" s="69"/>
      <c r="AZ8" s="69"/>
      <c r="BA8" s="69">
        <v>2</v>
      </c>
      <c r="BB8" s="69"/>
      <c r="BC8" s="69"/>
      <c r="BD8" s="69"/>
      <c r="BE8" s="69"/>
    </row>
    <row r="9" spans="1:70" ht="30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66" t="s">
        <v>260</v>
      </c>
      <c r="AB9" s="67" t="s">
        <v>333</v>
      </c>
      <c r="AC9" s="67">
        <v>1</v>
      </c>
      <c r="AD9" s="67">
        <v>17</v>
      </c>
      <c r="AE9" s="67">
        <v>17</v>
      </c>
      <c r="AF9" s="67">
        <v>1</v>
      </c>
      <c r="AG9" s="67">
        <v>2</v>
      </c>
      <c r="AH9" s="67">
        <v>55</v>
      </c>
      <c r="AI9" s="67">
        <v>27.5</v>
      </c>
      <c r="AJ9" s="67">
        <v>0</v>
      </c>
      <c r="AK9" s="67">
        <v>3</v>
      </c>
      <c r="AL9" s="67">
        <v>72</v>
      </c>
      <c r="AM9" s="67">
        <v>24</v>
      </c>
      <c r="AN9" s="67">
        <v>1</v>
      </c>
      <c r="AP9" s="68" t="s">
        <v>345</v>
      </c>
      <c r="AQ9" s="69" t="s">
        <v>333</v>
      </c>
      <c r="AR9" s="69">
        <v>3</v>
      </c>
      <c r="AS9" s="69">
        <v>1</v>
      </c>
      <c r="AT9" s="69">
        <v>4</v>
      </c>
      <c r="AU9" s="69">
        <v>0</v>
      </c>
      <c r="AV9" s="69">
        <v>0</v>
      </c>
      <c r="AW9" s="69"/>
      <c r="AX9" s="69"/>
      <c r="AY9" s="69"/>
      <c r="AZ9" s="69"/>
      <c r="BA9" s="69"/>
      <c r="BB9" s="69"/>
      <c r="BC9" s="69"/>
      <c r="BD9" s="69"/>
      <c r="BE9" s="69"/>
    </row>
    <row r="10" spans="1:70" ht="31" x14ac:dyDescent="0.35">
      <c r="A10" s="18"/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66" t="s">
        <v>313</v>
      </c>
      <c r="AB10" s="67" t="s">
        <v>333</v>
      </c>
      <c r="AC10" s="67"/>
      <c r="AD10" s="67"/>
      <c r="AE10" s="67"/>
      <c r="AF10" s="67"/>
      <c r="AG10" s="67">
        <v>4</v>
      </c>
      <c r="AH10" s="67">
        <v>50</v>
      </c>
      <c r="AI10" s="67">
        <v>12.5</v>
      </c>
      <c r="AJ10" s="67">
        <v>1</v>
      </c>
      <c r="AK10" s="67">
        <v>4</v>
      </c>
      <c r="AL10" s="67">
        <v>50</v>
      </c>
      <c r="AM10" s="67">
        <v>12.5</v>
      </c>
      <c r="AN10" s="67">
        <v>1</v>
      </c>
      <c r="AP10" s="68" t="s">
        <v>298</v>
      </c>
      <c r="AQ10" s="69" t="s">
        <v>333</v>
      </c>
      <c r="AR10" s="69">
        <v>1</v>
      </c>
      <c r="AS10" s="69">
        <v>3</v>
      </c>
      <c r="AT10" s="69">
        <v>4</v>
      </c>
      <c r="AU10" s="69">
        <v>0.5</v>
      </c>
      <c r="AV10" s="69">
        <v>0</v>
      </c>
      <c r="AW10" s="69"/>
      <c r="AX10" s="69"/>
      <c r="AY10" s="69"/>
      <c r="AZ10" s="69"/>
      <c r="BA10" s="69"/>
      <c r="BB10" s="69"/>
      <c r="BC10" s="69"/>
      <c r="BD10" s="69"/>
      <c r="BE10" s="69"/>
    </row>
    <row r="11" spans="1:70" ht="45" x14ac:dyDescent="0.35">
      <c r="A11" s="18" t="s">
        <v>25</v>
      </c>
      <c r="B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66" t="s">
        <v>258</v>
      </c>
      <c r="AB11" s="67" t="s">
        <v>333</v>
      </c>
      <c r="AC11" s="67"/>
      <c r="AD11" s="67"/>
      <c r="AE11" s="67"/>
      <c r="AF11" s="67"/>
      <c r="AG11" s="67">
        <v>2</v>
      </c>
      <c r="AH11" s="67">
        <v>34</v>
      </c>
      <c r="AI11" s="67">
        <v>17</v>
      </c>
      <c r="AJ11" s="67">
        <v>1</v>
      </c>
      <c r="AK11" s="67">
        <v>2</v>
      </c>
      <c r="AL11" s="67">
        <v>34</v>
      </c>
      <c r="AM11" s="67">
        <v>17</v>
      </c>
      <c r="AN11" s="67">
        <v>1</v>
      </c>
      <c r="AP11" s="68" t="s">
        <v>277</v>
      </c>
      <c r="AQ11" s="69" t="s">
        <v>333</v>
      </c>
      <c r="AR11" s="69">
        <v>3</v>
      </c>
      <c r="AS11" s="69">
        <v>0</v>
      </c>
      <c r="AT11" s="69">
        <v>3</v>
      </c>
      <c r="AU11" s="69">
        <v>0</v>
      </c>
      <c r="AV11" s="69">
        <v>0</v>
      </c>
      <c r="AW11" s="69"/>
      <c r="AX11" s="69"/>
      <c r="AY11" s="69"/>
      <c r="AZ11" s="69"/>
      <c r="BA11" s="69"/>
      <c r="BB11" s="69"/>
      <c r="BC11" s="69"/>
      <c r="BD11" s="69"/>
      <c r="BE11" s="69"/>
    </row>
    <row r="12" spans="1:70" ht="30" x14ac:dyDescent="0.2">
      <c r="A12" s="11" t="s">
        <v>1</v>
      </c>
      <c r="B12" s="26" t="s">
        <v>2</v>
      </c>
      <c r="C12" t="s">
        <v>28</v>
      </c>
      <c r="D12" t="s">
        <v>6</v>
      </c>
      <c r="E12" t="s">
        <v>27</v>
      </c>
      <c r="F12" t="s">
        <v>0</v>
      </c>
      <c r="G12" t="s">
        <v>29</v>
      </c>
      <c r="H12" t="s">
        <v>31</v>
      </c>
      <c r="I12" t="s">
        <v>30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66" t="s">
        <v>255</v>
      </c>
      <c r="AB12" s="67" t="s">
        <v>333</v>
      </c>
      <c r="AC12" s="67"/>
      <c r="AD12" s="67"/>
      <c r="AE12" s="67"/>
      <c r="AF12" s="67"/>
      <c r="AG12" s="67">
        <v>1</v>
      </c>
      <c r="AH12" s="67">
        <v>9</v>
      </c>
      <c r="AI12" s="67">
        <v>9</v>
      </c>
      <c r="AJ12" s="67">
        <v>0</v>
      </c>
      <c r="AK12" s="67">
        <v>1</v>
      </c>
      <c r="AL12" s="67">
        <v>9</v>
      </c>
      <c r="AM12" s="67">
        <v>9</v>
      </c>
      <c r="AN12" s="67">
        <v>0</v>
      </c>
      <c r="AP12" s="68" t="s">
        <v>282</v>
      </c>
      <c r="AQ12" s="69" t="s">
        <v>333</v>
      </c>
      <c r="AR12" s="69">
        <v>2</v>
      </c>
      <c r="AS12" s="69">
        <v>1</v>
      </c>
      <c r="AT12" s="69">
        <v>3</v>
      </c>
      <c r="AU12" s="69">
        <v>0</v>
      </c>
      <c r="AV12" s="69">
        <v>0</v>
      </c>
      <c r="AW12" s="69"/>
      <c r="AX12" s="69"/>
      <c r="AY12" s="69"/>
      <c r="AZ12" s="69"/>
      <c r="BA12" s="69"/>
      <c r="BB12" s="69"/>
      <c r="BC12" s="69"/>
      <c r="BD12" s="69"/>
      <c r="BE12" s="69"/>
    </row>
    <row r="13" spans="1:70" ht="30" x14ac:dyDescent="0.2">
      <c r="A13" s="1" t="s">
        <v>92</v>
      </c>
      <c r="B13" s="26" t="s">
        <v>250</v>
      </c>
      <c r="C13">
        <f>VLOOKUP(B13,$AA$4:$AN$36,3,FALSE)</f>
        <v>7</v>
      </c>
      <c r="D13">
        <f>VLOOKUP(B13,$AA$4:$AN$36,4,FALSE)</f>
        <v>31</v>
      </c>
      <c r="E13">
        <f>VLOOKUP(B13,$AA$4:$AN$36,5,FALSE)</f>
        <v>4.4000000000000004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68" t="s">
        <v>285</v>
      </c>
      <c r="AQ13" s="69" t="s">
        <v>333</v>
      </c>
      <c r="AR13" s="69">
        <v>2</v>
      </c>
      <c r="AS13" s="69">
        <v>1</v>
      </c>
      <c r="AT13" s="69">
        <v>3</v>
      </c>
      <c r="AU13" s="69">
        <v>1</v>
      </c>
      <c r="AV13" s="69">
        <v>0</v>
      </c>
      <c r="AW13" s="69"/>
      <c r="AX13" s="69"/>
      <c r="AY13" s="69"/>
      <c r="AZ13" s="69"/>
      <c r="BA13" s="69"/>
      <c r="BB13" s="69"/>
      <c r="BC13" s="69"/>
      <c r="BD13" s="69"/>
      <c r="BE13" s="69"/>
    </row>
    <row r="14" spans="1:70" ht="30" x14ac:dyDescent="0.2">
      <c r="A14" s="1" t="s">
        <v>92</v>
      </c>
      <c r="B14" s="26" t="s">
        <v>251</v>
      </c>
      <c r="C14">
        <f>VLOOKUP(B14,$AA$4:$AN$36,3,FALSE)</f>
        <v>4</v>
      </c>
      <c r="D14">
        <f>VLOOKUP(B14,$AA$4:$AN$36,4,FALSE)</f>
        <v>86</v>
      </c>
      <c r="E14">
        <f>VLOOKUP(B14,$AA$4:$AN$36,5,FALSE)</f>
        <v>21.5</v>
      </c>
      <c r="F14">
        <f>VLOOKUP(B14,$AA$4:$AN$36,6,FALSE)</f>
        <v>1</v>
      </c>
      <c r="G14">
        <f>VLOOKUP(B14,$AA$4:$AN$36,7,FALSE)</f>
        <v>1</v>
      </c>
      <c r="H14">
        <f>VLOOKUP(B14,$AA$4:$AN$36,8,FALSE)</f>
        <v>4</v>
      </c>
      <c r="I14">
        <f>VLOOKUP(B14,$AA$4:$AN$36,10,FALSE)</f>
        <v>0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68" t="s">
        <v>249</v>
      </c>
      <c r="AQ14" s="69" t="s">
        <v>333</v>
      </c>
      <c r="AR14" s="69">
        <v>3</v>
      </c>
      <c r="AS14" s="69">
        <v>0</v>
      </c>
      <c r="AT14" s="69">
        <v>3</v>
      </c>
      <c r="AU14" s="69">
        <v>0</v>
      </c>
      <c r="AV14" s="69">
        <v>0</v>
      </c>
      <c r="AW14" s="69"/>
      <c r="AX14" s="69"/>
      <c r="AY14" s="69"/>
      <c r="AZ14" s="69"/>
      <c r="BA14" s="69"/>
      <c r="BB14" s="69"/>
      <c r="BC14" s="69"/>
      <c r="BD14" s="69"/>
      <c r="BE14" s="69"/>
    </row>
    <row r="15" spans="1:70" ht="30" x14ac:dyDescent="0.2">
      <c r="A15" s="1" t="s">
        <v>92</v>
      </c>
      <c r="B15" s="26" t="s">
        <v>252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68" t="s">
        <v>267</v>
      </c>
      <c r="AQ15" s="69" t="s">
        <v>333</v>
      </c>
      <c r="AR15" s="69">
        <v>1</v>
      </c>
      <c r="AS15" s="69">
        <v>1</v>
      </c>
      <c r="AT15" s="69">
        <v>2</v>
      </c>
      <c r="AU15" s="69">
        <v>0</v>
      </c>
      <c r="AV15" s="69">
        <v>0</v>
      </c>
      <c r="AW15" s="69"/>
      <c r="AX15" s="69"/>
      <c r="AY15" s="69"/>
      <c r="AZ15" s="69"/>
      <c r="BA15" s="69"/>
      <c r="BB15" s="69"/>
      <c r="BC15" s="69"/>
      <c r="BD15" s="69"/>
      <c r="BE15" s="69"/>
    </row>
    <row r="16" spans="1:70" ht="30" x14ac:dyDescent="0.2">
      <c r="A16" s="1" t="s">
        <v>92</v>
      </c>
      <c r="B16" s="26" t="s">
        <v>253</v>
      </c>
      <c r="C16">
        <f>VLOOKUP(B16,$AA$4:$AN$36,3,FALSE)</f>
        <v>18</v>
      </c>
      <c r="D16">
        <f>VLOOKUP(B16,$AA$4:$AN$36,4,FALSE)</f>
        <v>97</v>
      </c>
      <c r="E16">
        <f>VLOOKUP(B16,$AA$4:$AN$36,5,FALSE)</f>
        <v>5.4</v>
      </c>
      <c r="F16">
        <f>VLOOKUP(B16,$AA$4:$AN$36,6,FALSE)</f>
        <v>1</v>
      </c>
      <c r="G16">
        <f>VLOOKUP(B16,$AA$4:$AN$36,7,FALSE)</f>
        <v>3</v>
      </c>
      <c r="H16">
        <f>VLOOKUP(B16,$AA$4:$AN$36,8,FALSE)</f>
        <v>48</v>
      </c>
      <c r="I16">
        <f>VLOOKUP(B16,$AA$4:$AN$36,10,FALSE)</f>
        <v>1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68" t="s">
        <v>275</v>
      </c>
      <c r="AQ16" s="69" t="s">
        <v>333</v>
      </c>
      <c r="AR16" s="69">
        <v>1</v>
      </c>
      <c r="AS16" s="69">
        <v>1</v>
      </c>
      <c r="AT16" s="69">
        <v>2</v>
      </c>
      <c r="AU16" s="69">
        <v>0</v>
      </c>
      <c r="AV16" s="69">
        <v>0</v>
      </c>
      <c r="AW16" s="69"/>
      <c r="AX16" s="69"/>
      <c r="AY16" s="69"/>
      <c r="AZ16" s="69"/>
      <c r="BA16" s="69"/>
      <c r="BB16" s="69"/>
      <c r="BC16" s="69"/>
      <c r="BD16" s="69"/>
      <c r="BE16" s="69"/>
    </row>
    <row r="17" spans="1:57" ht="30" x14ac:dyDescent="0.2">
      <c r="A17" s="1" t="s">
        <v>92</v>
      </c>
      <c r="B17" s="26" t="s">
        <v>254</v>
      </c>
      <c r="C17" t="e">
        <f>VLOOKUP(B17,$AA$4:$AN$36,3,FALSE)</f>
        <v>#N/A</v>
      </c>
      <c r="D17" t="e">
        <f>VLOOKUP(B17,$AA$4:$AN$36,4,FALSE)</f>
        <v>#N/A</v>
      </c>
      <c r="E17" t="e">
        <f>VLOOKUP(B17,$AA$4:$AN$36,5,FALSE)</f>
        <v>#N/A</v>
      </c>
      <c r="F17" t="e">
        <f>VLOOKUP(B17,$AA$4:$AN$36,6,FALSE)</f>
        <v>#N/A</v>
      </c>
      <c r="G17" t="e">
        <f>VLOOKUP(B17,$AA$4:$AN$36,7,FALSE)</f>
        <v>#N/A</v>
      </c>
      <c r="H17" t="e">
        <f>VLOOKUP(B17,$AA$4:$AN$36,8,FALSE)</f>
        <v>#N/A</v>
      </c>
      <c r="I17" t="e">
        <f>VLOOKUP(B17,$AA$4:$AN$36,10,FALSE)</f>
        <v>#N/A</v>
      </c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68" t="s">
        <v>283</v>
      </c>
      <c r="AQ17" s="69" t="s">
        <v>333</v>
      </c>
      <c r="AR17" s="69">
        <v>2</v>
      </c>
      <c r="AS17" s="69">
        <v>0</v>
      </c>
      <c r="AT17" s="69">
        <v>2</v>
      </c>
      <c r="AU17" s="69">
        <v>0</v>
      </c>
      <c r="AV17" s="69">
        <v>0</v>
      </c>
      <c r="AW17" s="69"/>
      <c r="AX17" s="69"/>
      <c r="AY17" s="69"/>
      <c r="AZ17" s="69"/>
      <c r="BA17" s="69"/>
      <c r="BB17" s="69"/>
      <c r="BC17" s="69"/>
      <c r="BD17" s="69"/>
      <c r="BE17" s="69"/>
    </row>
    <row r="18" spans="1:57" ht="30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68" t="s">
        <v>287</v>
      </c>
      <c r="AQ18" s="69" t="s">
        <v>333</v>
      </c>
      <c r="AR18" s="69">
        <v>1</v>
      </c>
      <c r="AS18" s="69">
        <v>1</v>
      </c>
      <c r="AT18" s="69">
        <v>2</v>
      </c>
      <c r="AU18" s="69">
        <v>0</v>
      </c>
      <c r="AV18" s="69">
        <v>0</v>
      </c>
      <c r="AW18" s="69"/>
      <c r="AX18" s="69"/>
      <c r="AY18" s="69"/>
      <c r="AZ18" s="69"/>
      <c r="BA18" s="69"/>
      <c r="BB18" s="69"/>
      <c r="BC18" s="69"/>
      <c r="BD18" s="69"/>
      <c r="BE18" s="69"/>
    </row>
    <row r="19" spans="1:57" ht="30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68" t="s">
        <v>294</v>
      </c>
      <c r="AQ19" s="69" t="s">
        <v>333</v>
      </c>
      <c r="AR19" s="69">
        <v>1</v>
      </c>
      <c r="AS19" s="69">
        <v>1</v>
      </c>
      <c r="AT19" s="69">
        <v>2</v>
      </c>
      <c r="AU19" s="69">
        <v>0</v>
      </c>
      <c r="AV19" s="69">
        <v>0</v>
      </c>
      <c r="AW19" s="69"/>
      <c r="AX19" s="69"/>
      <c r="AY19" s="69"/>
      <c r="AZ19" s="69"/>
      <c r="BA19" s="69"/>
      <c r="BB19" s="69"/>
      <c r="BC19" s="69"/>
      <c r="BD19" s="69"/>
      <c r="BE19" s="69"/>
    </row>
    <row r="20" spans="1:57" ht="45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68" t="s">
        <v>299</v>
      </c>
      <c r="AQ20" s="69" t="s">
        <v>333</v>
      </c>
      <c r="AR20" s="69">
        <v>2</v>
      </c>
      <c r="AS20" s="69">
        <v>0</v>
      </c>
      <c r="AT20" s="69">
        <v>2</v>
      </c>
      <c r="AU20" s="69">
        <v>0</v>
      </c>
      <c r="AV20" s="69">
        <v>0</v>
      </c>
      <c r="AW20" s="69"/>
      <c r="AX20" s="69"/>
      <c r="AY20" s="69"/>
      <c r="AZ20" s="69"/>
      <c r="BA20" s="69"/>
      <c r="BB20" s="69"/>
      <c r="BC20" s="69"/>
      <c r="BD20" s="69"/>
      <c r="BE20" s="69"/>
    </row>
    <row r="21" spans="1:57" ht="30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68" t="s">
        <v>255</v>
      </c>
      <c r="AQ21" s="69" t="s">
        <v>333</v>
      </c>
      <c r="AR21" s="69">
        <v>1</v>
      </c>
      <c r="AS21" s="69">
        <v>0</v>
      </c>
      <c r="AT21" s="69">
        <v>1</v>
      </c>
      <c r="AU21" s="69">
        <v>0</v>
      </c>
      <c r="AV21" s="69">
        <v>0</v>
      </c>
      <c r="AW21" s="69"/>
      <c r="AX21" s="69"/>
      <c r="AY21" s="69"/>
      <c r="AZ21" s="69"/>
      <c r="BA21" s="69"/>
      <c r="BB21" s="69"/>
      <c r="BC21" s="69"/>
      <c r="BD21" s="69"/>
      <c r="BE21" s="69"/>
    </row>
    <row r="22" spans="1:57" ht="30" x14ac:dyDescent="0.3">
      <c r="A22" s="17" t="s">
        <v>26</v>
      </c>
      <c r="B22" s="26"/>
      <c r="AP22" s="68" t="s">
        <v>270</v>
      </c>
      <c r="AQ22" s="69" t="s">
        <v>333</v>
      </c>
      <c r="AR22" s="69">
        <v>0</v>
      </c>
      <c r="AS22" s="69">
        <v>1</v>
      </c>
      <c r="AT22" s="69">
        <v>1</v>
      </c>
      <c r="AU22" s="69">
        <v>0.5</v>
      </c>
      <c r="AV22" s="69">
        <v>0</v>
      </c>
      <c r="AW22" s="69"/>
      <c r="AX22" s="69"/>
      <c r="AY22" s="69"/>
      <c r="AZ22" s="69"/>
      <c r="BA22" s="69"/>
      <c r="BB22" s="69"/>
      <c r="BC22" s="69"/>
      <c r="BD22" s="69"/>
      <c r="BE22" s="69"/>
    </row>
    <row r="23" spans="1:57" ht="30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68" t="s">
        <v>274</v>
      </c>
      <c r="AQ23" s="69" t="s">
        <v>333</v>
      </c>
      <c r="AR23" s="69">
        <v>0</v>
      </c>
      <c r="AS23" s="69">
        <v>1</v>
      </c>
      <c r="AT23" s="69">
        <v>1</v>
      </c>
      <c r="AU23" s="69">
        <v>0</v>
      </c>
      <c r="AV23" s="69">
        <v>0</v>
      </c>
      <c r="AW23" s="69"/>
      <c r="AX23" s="69"/>
      <c r="AY23" s="69"/>
      <c r="AZ23" s="69"/>
      <c r="BA23" s="69"/>
      <c r="BB23" s="69"/>
      <c r="BC23" s="69"/>
      <c r="BD23" s="69"/>
      <c r="BE23" s="69"/>
    </row>
    <row r="24" spans="1:57" ht="30" x14ac:dyDescent="0.2">
      <c r="A24" s="1" t="s">
        <v>86</v>
      </c>
      <c r="B24" s="26" t="s">
        <v>255</v>
      </c>
      <c r="C24">
        <f t="shared" ref="C24:C38" si="3">VLOOKUP(B24,$AA$4:$AN$36,7,FALSE)</f>
        <v>1</v>
      </c>
      <c r="D24">
        <f t="shared" ref="D24:D38" si="4">VLOOKUP(B24,$AA$4:$AN$36,8,FALSE)</f>
        <v>9</v>
      </c>
      <c r="E24">
        <f t="shared" ref="E24:E38" si="5">VLOOKUP(B24,$AA$4:$AN$36,9,FALSE)</f>
        <v>9</v>
      </c>
      <c r="F24">
        <f t="shared" ref="F24:F38" si="6">VLOOKUP(B24,$AA$4:$AN$36,10,FALSE)</f>
        <v>0</v>
      </c>
      <c r="AP24" s="68" t="s">
        <v>278</v>
      </c>
      <c r="AQ24" s="69" t="s">
        <v>333</v>
      </c>
      <c r="AR24" s="69">
        <v>1</v>
      </c>
      <c r="AS24" s="69">
        <v>0</v>
      </c>
      <c r="AT24" s="69">
        <v>1</v>
      </c>
      <c r="AU24" s="69">
        <v>1</v>
      </c>
      <c r="AV24" s="69">
        <v>1</v>
      </c>
      <c r="AW24" s="69"/>
      <c r="AX24" s="69"/>
      <c r="AY24" s="69"/>
      <c r="AZ24" s="69"/>
      <c r="BA24" s="69"/>
      <c r="BB24" s="69"/>
      <c r="BC24" s="69"/>
      <c r="BD24" s="69"/>
      <c r="BE24" s="69"/>
    </row>
    <row r="25" spans="1:57" ht="30" x14ac:dyDescent="0.2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68" t="s">
        <v>289</v>
      </c>
      <c r="AQ25" s="69" t="s">
        <v>333</v>
      </c>
      <c r="AR25" s="69">
        <v>0</v>
      </c>
      <c r="AS25" s="69">
        <v>1</v>
      </c>
      <c r="AT25" s="69">
        <v>1</v>
      </c>
      <c r="AU25" s="69">
        <v>0.5</v>
      </c>
      <c r="AV25" s="69">
        <v>0</v>
      </c>
      <c r="AW25" s="69"/>
      <c r="AX25" s="69"/>
      <c r="AY25" s="69"/>
      <c r="AZ25" s="69"/>
      <c r="BA25" s="69"/>
      <c r="BB25" s="69"/>
      <c r="BC25" s="69"/>
      <c r="BD25" s="69"/>
      <c r="BE25" s="69"/>
    </row>
    <row r="26" spans="1:57" ht="45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68" t="s">
        <v>303</v>
      </c>
      <c r="AQ26" s="69" t="s">
        <v>333</v>
      </c>
      <c r="AR26" s="69">
        <v>0</v>
      </c>
      <c r="AS26" s="69">
        <v>1</v>
      </c>
      <c r="AT26" s="69">
        <v>1</v>
      </c>
      <c r="AU26" s="69">
        <v>0</v>
      </c>
      <c r="AV26" s="69">
        <v>0</v>
      </c>
      <c r="AW26" s="69"/>
      <c r="AX26" s="69"/>
      <c r="AY26" s="69"/>
      <c r="AZ26" s="69"/>
      <c r="BA26" s="69">
        <v>1</v>
      </c>
      <c r="BB26" s="69"/>
      <c r="BC26" s="69"/>
      <c r="BD26" s="69"/>
      <c r="BE26" s="69"/>
    </row>
    <row r="27" spans="1:57" ht="30" x14ac:dyDescent="0.2">
      <c r="A27" s="1" t="s">
        <v>86</v>
      </c>
      <c r="B27" s="26" t="s">
        <v>258</v>
      </c>
      <c r="C27">
        <f t="shared" si="3"/>
        <v>2</v>
      </c>
      <c r="D27">
        <f t="shared" si="4"/>
        <v>34</v>
      </c>
      <c r="E27">
        <f t="shared" si="5"/>
        <v>17</v>
      </c>
      <c r="F27">
        <f t="shared" si="6"/>
        <v>1</v>
      </c>
      <c r="AP27" s="68" t="s">
        <v>291</v>
      </c>
      <c r="AQ27" s="69" t="s">
        <v>333</v>
      </c>
      <c r="AR27" s="69"/>
      <c r="AS27" s="69"/>
      <c r="AT27" s="69"/>
      <c r="AU27" s="69">
        <v>0</v>
      </c>
      <c r="AV27" s="69">
        <v>0</v>
      </c>
      <c r="AW27" s="69">
        <v>1</v>
      </c>
      <c r="AX27" s="69">
        <v>0</v>
      </c>
      <c r="AY27" s="69">
        <v>0</v>
      </c>
      <c r="AZ27" s="69">
        <v>0</v>
      </c>
      <c r="BA27" s="69">
        <v>2</v>
      </c>
      <c r="BB27" s="69"/>
      <c r="BC27" s="69"/>
      <c r="BD27" s="69"/>
      <c r="BE27" s="69"/>
    </row>
    <row r="28" spans="1:57" ht="28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28" x14ac:dyDescent="0.2">
      <c r="A29" s="1" t="s">
        <v>86</v>
      </c>
      <c r="B29" s="26" t="s">
        <v>260</v>
      </c>
      <c r="C29">
        <f t="shared" si="3"/>
        <v>2</v>
      </c>
      <c r="D29">
        <f t="shared" si="4"/>
        <v>55</v>
      </c>
      <c r="E29">
        <f t="shared" si="5"/>
        <v>27.5</v>
      </c>
      <c r="F29">
        <f t="shared" si="6"/>
        <v>0</v>
      </c>
    </row>
    <row r="30" spans="1:57" ht="28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8" x14ac:dyDescent="0.2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28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8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8" x14ac:dyDescent="0.2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8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8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8" x14ac:dyDescent="0.2">
      <c r="A37" s="1" t="s">
        <v>79</v>
      </c>
      <c r="B37" s="26" t="s">
        <v>313</v>
      </c>
      <c r="C37">
        <f t="shared" si="3"/>
        <v>4</v>
      </c>
      <c r="D37">
        <f t="shared" si="4"/>
        <v>50</v>
      </c>
      <c r="E37">
        <f t="shared" si="5"/>
        <v>12.5</v>
      </c>
      <c r="F37">
        <f t="shared" si="6"/>
        <v>1</v>
      </c>
    </row>
    <row r="38" spans="1:6" ht="28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4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8" x14ac:dyDescent="0.2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8" x14ac:dyDescent="0.2">
      <c r="A54" s="1" t="s">
        <v>75</v>
      </c>
      <c r="B54" s="26" t="s">
        <v>266</v>
      </c>
      <c r="C54">
        <f t="shared" ref="C54:C93" si="7">VLOOKUP(B54,$AP$4:$BE$56,3,FALSE)</f>
        <v>2</v>
      </c>
      <c r="D54">
        <f t="shared" ref="D54:D93" si="8">VLOOKUP(B54,$AP$4:$BE$56,4,FALSE)</f>
        <v>2</v>
      </c>
      <c r="E54">
        <f t="shared" ref="E54:E93" si="9">VLOOKUP(B54,$AP$4:$BE$56,5,FALSE)</f>
        <v>4</v>
      </c>
      <c r="F54">
        <f t="shared" ref="F54:F93" si="10">VLOOKUP(B54,$AP$4:$BE$56,6,FALSE)</f>
        <v>0.5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1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8" x14ac:dyDescent="0.2">
      <c r="A55" s="1" t="s">
        <v>82</v>
      </c>
      <c r="B55" s="26" t="s">
        <v>267</v>
      </c>
      <c r="C55">
        <f t="shared" si="7"/>
        <v>1</v>
      </c>
      <c r="D55">
        <f t="shared" si="8"/>
        <v>1</v>
      </c>
      <c r="E55">
        <f t="shared" si="9"/>
        <v>2</v>
      </c>
      <c r="F55">
        <f t="shared" si="10"/>
        <v>0</v>
      </c>
      <c r="G55">
        <f t="shared" si="11"/>
        <v>0</v>
      </c>
      <c r="H55">
        <f t="shared" si="12"/>
        <v>0</v>
      </c>
      <c r="I55">
        <f t="shared" si="13"/>
        <v>0</v>
      </c>
      <c r="J55">
        <f t="shared" si="14"/>
        <v>0</v>
      </c>
      <c r="K55">
        <f t="shared" si="15"/>
        <v>0</v>
      </c>
      <c r="L55">
        <f t="shared" si="16"/>
        <v>0</v>
      </c>
      <c r="M55">
        <f t="shared" si="17"/>
        <v>0</v>
      </c>
    </row>
    <row r="56" spans="1:13" ht="28" x14ac:dyDescent="0.2">
      <c r="A56" s="1" t="s">
        <v>75</v>
      </c>
      <c r="B56" s="26" t="s">
        <v>268</v>
      </c>
      <c r="C56" t="e">
        <f t="shared" si="7"/>
        <v>#N/A</v>
      </c>
      <c r="D56" t="e">
        <f t="shared" si="8"/>
        <v>#N/A</v>
      </c>
      <c r="E56" t="e">
        <f t="shared" si="9"/>
        <v>#N/A</v>
      </c>
      <c r="F56" t="e">
        <f t="shared" si="10"/>
        <v>#N/A</v>
      </c>
      <c r="G56" t="e">
        <f t="shared" si="11"/>
        <v>#N/A</v>
      </c>
      <c r="H56" t="e">
        <f t="shared" si="12"/>
        <v>#N/A</v>
      </c>
      <c r="I56" t="e">
        <f t="shared" si="13"/>
        <v>#N/A</v>
      </c>
      <c r="J56" t="e">
        <f t="shared" si="14"/>
        <v>#N/A</v>
      </c>
      <c r="K56" t="e">
        <f t="shared" si="15"/>
        <v>#N/A</v>
      </c>
      <c r="L56" t="e">
        <f t="shared" si="16"/>
        <v>#N/A</v>
      </c>
      <c r="M56" t="e">
        <f t="shared" si="17"/>
        <v>#N/A</v>
      </c>
    </row>
    <row r="57" spans="1:13" ht="28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8" x14ac:dyDescent="0.2">
      <c r="A58" s="1" t="s">
        <v>75</v>
      </c>
      <c r="B58" s="26" t="s">
        <v>270</v>
      </c>
      <c r="C58">
        <f t="shared" si="7"/>
        <v>0</v>
      </c>
      <c r="D58">
        <f t="shared" si="8"/>
        <v>1</v>
      </c>
      <c r="E58">
        <f t="shared" si="9"/>
        <v>1</v>
      </c>
      <c r="F58">
        <f t="shared" si="10"/>
        <v>0.5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8" x14ac:dyDescent="0.2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8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8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8" x14ac:dyDescent="0.2">
      <c r="A62" s="1" t="s">
        <v>109</v>
      </c>
      <c r="B62" s="26" t="s">
        <v>274</v>
      </c>
      <c r="C62">
        <f t="shared" si="7"/>
        <v>0</v>
      </c>
      <c r="D62">
        <f t="shared" si="8"/>
        <v>1</v>
      </c>
      <c r="E62">
        <f t="shared" si="9"/>
        <v>1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8" x14ac:dyDescent="0.2">
      <c r="A63" s="1" t="s">
        <v>82</v>
      </c>
      <c r="B63" s="26" t="s">
        <v>275</v>
      </c>
      <c r="C63">
        <f t="shared" si="7"/>
        <v>1</v>
      </c>
      <c r="D63">
        <f t="shared" si="8"/>
        <v>1</v>
      </c>
      <c r="E63">
        <f t="shared" si="9"/>
        <v>2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8" x14ac:dyDescent="0.2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8" x14ac:dyDescent="0.2">
      <c r="A65" s="1" t="s">
        <v>109</v>
      </c>
      <c r="B65" s="26" t="s">
        <v>277</v>
      </c>
      <c r="C65">
        <f t="shared" si="7"/>
        <v>3</v>
      </c>
      <c r="D65">
        <f t="shared" si="8"/>
        <v>0</v>
      </c>
      <c r="E65">
        <f t="shared" si="9"/>
        <v>3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8" x14ac:dyDescent="0.2">
      <c r="A66" s="1" t="s">
        <v>123</v>
      </c>
      <c r="B66" s="26" t="s">
        <v>278</v>
      </c>
      <c r="C66">
        <f t="shared" si="7"/>
        <v>1</v>
      </c>
      <c r="D66">
        <f t="shared" si="8"/>
        <v>0</v>
      </c>
      <c r="E66">
        <f t="shared" si="9"/>
        <v>1</v>
      </c>
      <c r="F66">
        <f t="shared" si="10"/>
        <v>1</v>
      </c>
      <c r="G66">
        <f t="shared" si="11"/>
        <v>1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8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28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8" x14ac:dyDescent="0.2">
      <c r="A69" s="1" t="s">
        <v>82</v>
      </c>
      <c r="B69" s="26" t="s">
        <v>281</v>
      </c>
      <c r="C69">
        <f t="shared" si="7"/>
        <v>7</v>
      </c>
      <c r="D69">
        <f t="shared" si="8"/>
        <v>1</v>
      </c>
      <c r="E69">
        <f t="shared" si="9"/>
        <v>8</v>
      </c>
      <c r="F69">
        <f t="shared" si="10"/>
        <v>1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8" x14ac:dyDescent="0.2">
      <c r="A70" s="1" t="s">
        <v>82</v>
      </c>
      <c r="B70" s="26" t="s">
        <v>282</v>
      </c>
      <c r="C70">
        <f t="shared" si="7"/>
        <v>2</v>
      </c>
      <c r="D70">
        <f t="shared" si="8"/>
        <v>1</v>
      </c>
      <c r="E70">
        <f t="shared" si="9"/>
        <v>3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</row>
    <row r="71" spans="1:13" ht="28" x14ac:dyDescent="0.2">
      <c r="A71" s="1" t="s">
        <v>123</v>
      </c>
      <c r="B71" s="26" t="s">
        <v>283</v>
      </c>
      <c r="C71">
        <f t="shared" si="7"/>
        <v>2</v>
      </c>
      <c r="D71">
        <f t="shared" si="8"/>
        <v>0</v>
      </c>
      <c r="E71">
        <f t="shared" si="9"/>
        <v>2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8" x14ac:dyDescent="0.2">
      <c r="A72" s="1" t="s">
        <v>151</v>
      </c>
      <c r="B72" s="26" t="s">
        <v>284</v>
      </c>
      <c r="C72">
        <f t="shared" si="7"/>
        <v>3</v>
      </c>
      <c r="D72">
        <f t="shared" si="8"/>
        <v>3</v>
      </c>
      <c r="E72">
        <f t="shared" si="9"/>
        <v>6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1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8" x14ac:dyDescent="0.2">
      <c r="A73" s="1" t="s">
        <v>75</v>
      </c>
      <c r="B73" s="26" t="s">
        <v>285</v>
      </c>
      <c r="C73">
        <f t="shared" si="7"/>
        <v>2</v>
      </c>
      <c r="D73">
        <f t="shared" si="8"/>
        <v>1</v>
      </c>
      <c r="E73">
        <f t="shared" si="9"/>
        <v>3</v>
      </c>
      <c r="F73">
        <f t="shared" si="10"/>
        <v>1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8" x14ac:dyDescent="0.2">
      <c r="A74" s="1" t="s">
        <v>71</v>
      </c>
      <c r="B74" s="26" t="s">
        <v>286</v>
      </c>
      <c r="C74">
        <f t="shared" si="7"/>
        <v>2</v>
      </c>
      <c r="D74">
        <f t="shared" si="8"/>
        <v>2</v>
      </c>
      <c r="E74">
        <f t="shared" si="9"/>
        <v>4</v>
      </c>
      <c r="F74">
        <f t="shared" si="10"/>
        <v>0.5</v>
      </c>
      <c r="G74">
        <f t="shared" si="11"/>
        <v>0</v>
      </c>
      <c r="H74">
        <f t="shared" si="12"/>
        <v>0</v>
      </c>
      <c r="I74">
        <f t="shared" si="13"/>
        <v>2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8" x14ac:dyDescent="0.2">
      <c r="A75" s="1" t="s">
        <v>82</v>
      </c>
      <c r="B75" s="26" t="s">
        <v>287</v>
      </c>
      <c r="C75">
        <f t="shared" si="7"/>
        <v>1</v>
      </c>
      <c r="D75">
        <f t="shared" si="8"/>
        <v>1</v>
      </c>
      <c r="E75">
        <f t="shared" si="9"/>
        <v>2</v>
      </c>
      <c r="F75">
        <f t="shared" si="10"/>
        <v>0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</row>
    <row r="76" spans="1:13" ht="28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8" x14ac:dyDescent="0.2">
      <c r="A77" s="1" t="s">
        <v>123</v>
      </c>
      <c r="B77" s="26" t="s">
        <v>289</v>
      </c>
      <c r="C77">
        <f t="shared" si="7"/>
        <v>0</v>
      </c>
      <c r="D77">
        <f t="shared" si="8"/>
        <v>1</v>
      </c>
      <c r="E77">
        <f t="shared" si="9"/>
        <v>1</v>
      </c>
      <c r="F77">
        <f t="shared" si="10"/>
        <v>0.5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8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8" x14ac:dyDescent="0.2">
      <c r="A79" s="1" t="s">
        <v>109</v>
      </c>
      <c r="B79" s="26" t="s">
        <v>291</v>
      </c>
      <c r="C79">
        <f t="shared" si="7"/>
        <v>0</v>
      </c>
      <c r="D79">
        <f t="shared" si="8"/>
        <v>0</v>
      </c>
      <c r="E79">
        <f t="shared" si="9"/>
        <v>0</v>
      </c>
      <c r="F79">
        <f t="shared" si="10"/>
        <v>0</v>
      </c>
      <c r="G79">
        <f t="shared" si="11"/>
        <v>0</v>
      </c>
      <c r="H79">
        <f t="shared" si="12"/>
        <v>1</v>
      </c>
      <c r="I79">
        <f t="shared" si="13"/>
        <v>2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8" x14ac:dyDescent="0.2">
      <c r="A80" s="1" t="s">
        <v>82</v>
      </c>
      <c r="B80" s="26" t="s">
        <v>292</v>
      </c>
      <c r="C80">
        <f t="shared" si="7"/>
        <v>4</v>
      </c>
      <c r="D80">
        <f t="shared" si="8"/>
        <v>6</v>
      </c>
      <c r="E80">
        <f t="shared" si="9"/>
        <v>10</v>
      </c>
      <c r="F80">
        <f t="shared" si="10"/>
        <v>1.5</v>
      </c>
      <c r="G80">
        <f t="shared" si="11"/>
        <v>1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8" x14ac:dyDescent="0.2">
      <c r="A81" s="1" t="s">
        <v>71</v>
      </c>
      <c r="B81" s="26" t="s">
        <v>293</v>
      </c>
      <c r="C81">
        <f t="shared" si="7"/>
        <v>3</v>
      </c>
      <c r="D81">
        <f t="shared" si="8"/>
        <v>1</v>
      </c>
      <c r="E81">
        <f t="shared" si="9"/>
        <v>4</v>
      </c>
      <c r="F81">
        <f t="shared" si="10"/>
        <v>0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8" x14ac:dyDescent="0.2">
      <c r="A82" s="1" t="s">
        <v>71</v>
      </c>
      <c r="B82" s="26" t="s">
        <v>294</v>
      </c>
      <c r="C82">
        <f t="shared" si="7"/>
        <v>1</v>
      </c>
      <c r="D82">
        <f t="shared" si="8"/>
        <v>1</v>
      </c>
      <c r="E82">
        <f t="shared" si="9"/>
        <v>2</v>
      </c>
      <c r="F82">
        <f t="shared" si="10"/>
        <v>0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0</v>
      </c>
    </row>
    <row r="83" spans="1:13" ht="28" x14ac:dyDescent="0.2">
      <c r="A83" s="1" t="s">
        <v>123</v>
      </c>
      <c r="B83" s="26" t="s">
        <v>295</v>
      </c>
      <c r="C83" t="e">
        <f t="shared" si="7"/>
        <v>#N/A</v>
      </c>
      <c r="D83" t="e">
        <f t="shared" si="8"/>
        <v>#N/A</v>
      </c>
      <c r="E83" t="e">
        <f t="shared" si="9"/>
        <v>#N/A</v>
      </c>
      <c r="F83" t="e">
        <f t="shared" si="10"/>
        <v>#N/A</v>
      </c>
      <c r="G83" t="e">
        <f t="shared" si="11"/>
        <v>#N/A</v>
      </c>
      <c r="H83" t="e">
        <f t="shared" si="12"/>
        <v>#N/A</v>
      </c>
      <c r="I83" t="e">
        <f t="shared" si="13"/>
        <v>#N/A</v>
      </c>
      <c r="J83" t="e">
        <f t="shared" si="14"/>
        <v>#N/A</v>
      </c>
      <c r="K83" t="e">
        <f t="shared" si="15"/>
        <v>#N/A</v>
      </c>
      <c r="L83" t="e">
        <f t="shared" si="16"/>
        <v>#N/A</v>
      </c>
      <c r="M83" t="e">
        <f t="shared" si="17"/>
        <v>#N/A</v>
      </c>
    </row>
    <row r="84" spans="1:13" ht="28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28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1</v>
      </c>
      <c r="D86">
        <f t="shared" si="8"/>
        <v>3</v>
      </c>
      <c r="E86">
        <f t="shared" si="9"/>
        <v>4</v>
      </c>
      <c r="F86">
        <f t="shared" si="10"/>
        <v>0.5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2" x14ac:dyDescent="0.2">
      <c r="A87" s="1" t="s">
        <v>109</v>
      </c>
      <c r="B87" s="26" t="s">
        <v>299</v>
      </c>
      <c r="C87">
        <f t="shared" si="7"/>
        <v>2</v>
      </c>
      <c r="D87">
        <f t="shared" si="8"/>
        <v>0</v>
      </c>
      <c r="E87">
        <f t="shared" si="9"/>
        <v>2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8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8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8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8" x14ac:dyDescent="0.2">
      <c r="A91" s="1" t="s">
        <v>123</v>
      </c>
      <c r="B91" s="26" t="s">
        <v>303</v>
      </c>
      <c r="C91">
        <f t="shared" si="7"/>
        <v>0</v>
      </c>
      <c r="D91">
        <f t="shared" si="8"/>
        <v>1</v>
      </c>
      <c r="E91">
        <f t="shared" si="9"/>
        <v>1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1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8" x14ac:dyDescent="0.2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8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4" x14ac:dyDescent="0.3">
      <c r="A111" s="16" t="s">
        <v>39</v>
      </c>
      <c r="B111" s="26"/>
    </row>
    <row r="112" spans="1:10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8" x14ac:dyDescent="0.2">
      <c r="A113" s="1" t="s">
        <v>96</v>
      </c>
      <c r="B113" s="26" t="s">
        <v>306</v>
      </c>
      <c r="C113">
        <f>VLOOKUP(B113,$BG$4:$BR$15,3,FALSE)</f>
        <v>3</v>
      </c>
      <c r="D113">
        <f>VLOOKUP(B113,$BG$4:$BR$6,4,FALSE)</f>
        <v>5</v>
      </c>
      <c r="E113">
        <f>VLOOKUP(B113,$BG$4:$BR$6,6,FALSE)</f>
        <v>1</v>
      </c>
      <c r="F113">
        <f>VLOOKUP(B113,$BG$4:$BR$6,7,FALSE)</f>
        <v>1</v>
      </c>
      <c r="G113">
        <f>VLOOKUP(B113,$BG$4:$BR$6,9,FALSE)</f>
        <v>6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ht="28" x14ac:dyDescent="0.2">
      <c r="A114" s="1" t="s">
        <v>96</v>
      </c>
      <c r="B114" s="26" t="s">
        <v>307</v>
      </c>
      <c r="C114">
        <f>VLOOKUP(B114,$BG$4:$BR$15,3,FALSE)</f>
        <v>1</v>
      </c>
      <c r="D114">
        <f t="shared" ref="D114:D115" si="18">VLOOKUP(B114,$BG$4:$BR$6,4,FALSE)</f>
        <v>1</v>
      </c>
      <c r="E114">
        <f t="shared" ref="E114:E115" si="19">VLOOKUP(B114,$BG$4:$BR$6,6,FALSE)</f>
        <v>0</v>
      </c>
      <c r="F114">
        <f t="shared" ref="F114:F115" si="20">VLOOKUP(B114,$BG$4:$BR$6,7,FALSE)</f>
        <v>0</v>
      </c>
      <c r="G114">
        <f t="shared" ref="G114:G115" si="21">VLOOKUP(B114,$BG$4:$BR$6,9,FALSE)</f>
        <v>1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2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112</v>
      </c>
      <c r="J115">
        <f t="shared" si="24"/>
        <v>37.299999999999997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0AED6-C843-4B34-8CF0-37BFFC51274C}">
  <dimension ref="A1:BR132"/>
  <sheetViews>
    <sheetView topLeftCell="A7" workbookViewId="0">
      <selection activeCell="A10" sqref="A10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6"/>
      <c r="P2" s="96"/>
      <c r="Q2" s="96" t="s">
        <v>9</v>
      </c>
      <c r="R2" s="96"/>
      <c r="S2" s="96"/>
      <c r="T2" s="96"/>
      <c r="U2" s="96"/>
      <c r="V2" s="96"/>
      <c r="W2" s="96"/>
      <c r="X2" s="96"/>
      <c r="Y2" s="96"/>
      <c r="AA2" s="96"/>
      <c r="AB2" s="96"/>
      <c r="AC2" s="96" t="s">
        <v>25</v>
      </c>
      <c r="AD2" s="96"/>
      <c r="AE2" s="96"/>
      <c r="AF2" s="96"/>
      <c r="AG2" s="96" t="s">
        <v>26</v>
      </c>
      <c r="AH2" s="96"/>
      <c r="AI2" s="96"/>
      <c r="AJ2" s="96"/>
      <c r="AK2" s="96" t="s">
        <v>334</v>
      </c>
      <c r="AL2" s="96"/>
      <c r="AM2" s="96"/>
      <c r="AN2" s="96"/>
      <c r="AP2" s="96"/>
      <c r="AQ2" s="96"/>
      <c r="AR2" s="96" t="s">
        <v>339</v>
      </c>
      <c r="AS2" s="96"/>
      <c r="AT2" s="96"/>
      <c r="AU2" s="96"/>
      <c r="AV2" s="96"/>
      <c r="AW2" s="96" t="s">
        <v>340</v>
      </c>
      <c r="AX2" s="96"/>
      <c r="AY2" s="96"/>
      <c r="AZ2" s="96"/>
      <c r="BA2" s="96"/>
      <c r="BB2" s="96" t="s">
        <v>341</v>
      </c>
      <c r="BC2" s="96"/>
      <c r="BD2" s="96"/>
      <c r="BE2" s="96"/>
      <c r="BG2" s="96"/>
      <c r="BH2" s="96"/>
      <c r="BI2" s="96" t="s">
        <v>39</v>
      </c>
      <c r="BJ2" s="96"/>
      <c r="BK2" s="96"/>
      <c r="BL2" s="96"/>
      <c r="BM2" s="96"/>
      <c r="BN2" s="96"/>
      <c r="BO2" s="96"/>
      <c r="BP2" s="96" t="s">
        <v>346</v>
      </c>
      <c r="BQ2" s="96"/>
      <c r="BR2" s="96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7" t="s">
        <v>2</v>
      </c>
      <c r="P3" s="27" t="s">
        <v>330</v>
      </c>
      <c r="Q3" s="27" t="s">
        <v>3</v>
      </c>
      <c r="R3" s="27" t="s">
        <v>4</v>
      </c>
      <c r="S3" s="27" t="s">
        <v>5</v>
      </c>
      <c r="T3" s="27" t="s">
        <v>6</v>
      </c>
      <c r="U3" s="27" t="s">
        <v>7</v>
      </c>
      <c r="V3" s="27" t="s">
        <v>331</v>
      </c>
      <c r="W3" s="27" t="s">
        <v>0</v>
      </c>
      <c r="X3" s="27" t="s">
        <v>8</v>
      </c>
      <c r="Y3" s="27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30" x14ac:dyDescent="0.2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27" t="s">
        <v>248</v>
      </c>
      <c r="P4" s="11" t="s">
        <v>333</v>
      </c>
      <c r="Q4" s="11">
        <v>19</v>
      </c>
      <c r="R4" s="11">
        <v>26</v>
      </c>
      <c r="S4" s="11">
        <v>73.099999999999994</v>
      </c>
      <c r="T4" s="11">
        <v>234</v>
      </c>
      <c r="U4" s="11">
        <v>9</v>
      </c>
      <c r="V4" s="11">
        <v>10.5</v>
      </c>
      <c r="W4" s="11">
        <v>2</v>
      </c>
      <c r="X4" s="11">
        <v>0</v>
      </c>
      <c r="Y4" s="11">
        <v>174.1</v>
      </c>
      <c r="AA4" s="27" t="s">
        <v>253</v>
      </c>
      <c r="AB4" s="11" t="s">
        <v>333</v>
      </c>
      <c r="AC4" s="11">
        <v>19</v>
      </c>
      <c r="AD4" s="11">
        <v>58</v>
      </c>
      <c r="AE4" s="11">
        <v>3.1</v>
      </c>
      <c r="AF4" s="11">
        <v>1</v>
      </c>
      <c r="AG4" s="11">
        <v>5</v>
      </c>
      <c r="AH4" s="11">
        <v>39</v>
      </c>
      <c r="AI4" s="11">
        <v>7.8</v>
      </c>
      <c r="AJ4" s="11">
        <v>0</v>
      </c>
      <c r="AK4" s="11">
        <v>24</v>
      </c>
      <c r="AL4" s="11">
        <v>97</v>
      </c>
      <c r="AM4" s="11">
        <v>4</v>
      </c>
      <c r="AN4" s="11">
        <v>1</v>
      </c>
      <c r="AP4" s="27" t="s">
        <v>281</v>
      </c>
      <c r="AQ4" s="11" t="s">
        <v>333</v>
      </c>
      <c r="AR4" s="11">
        <v>6</v>
      </c>
      <c r="AS4" s="11">
        <v>9</v>
      </c>
      <c r="AT4" s="11">
        <v>15</v>
      </c>
      <c r="AU4" s="11">
        <v>1</v>
      </c>
      <c r="AV4" s="11">
        <v>0</v>
      </c>
      <c r="AW4" s="11"/>
      <c r="AX4" s="11"/>
      <c r="AY4" s="11"/>
      <c r="AZ4" s="11"/>
      <c r="BA4" s="11"/>
      <c r="BB4" s="11"/>
      <c r="BC4" s="11"/>
      <c r="BD4" s="11"/>
      <c r="BE4" s="11"/>
      <c r="BG4" s="27" t="s">
        <v>307</v>
      </c>
      <c r="BH4" s="11" t="s">
        <v>333</v>
      </c>
      <c r="BI4" s="11">
        <v>4</v>
      </c>
      <c r="BJ4" s="11">
        <v>4</v>
      </c>
      <c r="BK4" s="11">
        <v>100</v>
      </c>
      <c r="BL4" s="11">
        <v>2</v>
      </c>
      <c r="BM4" s="11">
        <v>3</v>
      </c>
      <c r="BN4" s="11">
        <v>66.7</v>
      </c>
      <c r="BO4" s="11">
        <v>10</v>
      </c>
      <c r="BP4" s="11"/>
      <c r="BQ4" s="11"/>
      <c r="BR4" s="11"/>
    </row>
    <row r="5" spans="1:70" ht="45" x14ac:dyDescent="0.2">
      <c r="A5" s="1" t="s">
        <v>104</v>
      </c>
      <c r="B5" s="26" t="s">
        <v>248</v>
      </c>
      <c r="C5" s="1">
        <f>VLOOKUP(B5,$O$4:$Y$11,3,FALSE)</f>
        <v>19</v>
      </c>
      <c r="D5" s="1">
        <f>VLOOKUP(B5,$O$4:$Y$11,4,FALSE)</f>
        <v>26</v>
      </c>
      <c r="E5" s="1">
        <f>VLOOKUP(B5,$O$4:$Y$11,5,FALSE)</f>
        <v>73.099999999999994</v>
      </c>
      <c r="F5" s="1">
        <f>VLOOKUP(B5,$O$4:$Y$11,6,FALSE)</f>
        <v>234</v>
      </c>
      <c r="G5" s="1">
        <f>VLOOKUP(B5,$O$4:$Y$11,7,FALSE)</f>
        <v>9</v>
      </c>
      <c r="H5" s="1">
        <f>VLOOKUP(B5,$O$4:$Y$11,9,FALSE)</f>
        <v>2</v>
      </c>
      <c r="I5" s="1">
        <f>VLOOKUP(B5,$O$4:$Y$11,10,FALSE)</f>
        <v>0</v>
      </c>
      <c r="J5" s="1">
        <f>VLOOKUP(B5,$O$4:$Y$11,11,FALSE)</f>
        <v>174.1</v>
      </c>
      <c r="K5" s="1">
        <f t="shared" si="0"/>
        <v>5</v>
      </c>
      <c r="L5" s="1">
        <f t="shared" si="1"/>
        <v>20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27" t="s">
        <v>250</v>
      </c>
      <c r="AB5" s="11" t="s">
        <v>333</v>
      </c>
      <c r="AC5" s="11">
        <v>5</v>
      </c>
      <c r="AD5" s="11">
        <v>29</v>
      </c>
      <c r="AE5" s="11">
        <v>5.8</v>
      </c>
      <c r="AF5" s="11">
        <v>1</v>
      </c>
      <c r="AG5" s="11"/>
      <c r="AH5" s="11"/>
      <c r="AI5" s="11"/>
      <c r="AJ5" s="11"/>
      <c r="AK5" s="11">
        <v>5</v>
      </c>
      <c r="AL5" s="11">
        <v>29</v>
      </c>
      <c r="AM5" s="11">
        <v>5.8</v>
      </c>
      <c r="AN5" s="11">
        <v>1</v>
      </c>
      <c r="AP5" s="27" t="s">
        <v>292</v>
      </c>
      <c r="AQ5" s="11" t="s">
        <v>333</v>
      </c>
      <c r="AR5" s="11">
        <v>6</v>
      </c>
      <c r="AS5" s="11">
        <v>6</v>
      </c>
      <c r="AT5" s="11">
        <v>12</v>
      </c>
      <c r="AU5" s="11">
        <v>1</v>
      </c>
      <c r="AV5" s="11">
        <v>0</v>
      </c>
      <c r="AW5" s="11"/>
      <c r="AX5" s="11"/>
      <c r="AY5" s="11"/>
      <c r="AZ5" s="11"/>
      <c r="BA5" s="11"/>
      <c r="BB5" s="11"/>
      <c r="BC5" s="11"/>
      <c r="BD5" s="11"/>
      <c r="BE5" s="11">
        <v>2</v>
      </c>
      <c r="BG5" s="27" t="s">
        <v>308</v>
      </c>
      <c r="BH5" s="11" t="s">
        <v>333</v>
      </c>
      <c r="BI5" s="11"/>
      <c r="BJ5" s="11"/>
      <c r="BK5" s="11"/>
      <c r="BL5" s="11"/>
      <c r="BM5" s="11"/>
      <c r="BN5" s="11"/>
      <c r="BO5" s="11"/>
      <c r="BP5" s="11">
        <v>3</v>
      </c>
      <c r="BQ5" s="11">
        <v>115</v>
      </c>
      <c r="BR5" s="11">
        <v>38.299999999999997</v>
      </c>
    </row>
    <row r="6" spans="1:70" ht="30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7" t="s">
        <v>248</v>
      </c>
      <c r="AB6" s="11" t="s">
        <v>333</v>
      </c>
      <c r="AC6" s="11">
        <v>5</v>
      </c>
      <c r="AD6" s="11">
        <v>20</v>
      </c>
      <c r="AE6" s="11">
        <v>4</v>
      </c>
      <c r="AF6" s="11">
        <v>0</v>
      </c>
      <c r="AG6" s="11"/>
      <c r="AH6" s="11"/>
      <c r="AI6" s="11"/>
      <c r="AJ6" s="11"/>
      <c r="AK6" s="11">
        <v>5</v>
      </c>
      <c r="AL6" s="11">
        <v>20</v>
      </c>
      <c r="AM6" s="11">
        <v>4</v>
      </c>
      <c r="AN6" s="11">
        <v>0</v>
      </c>
      <c r="AP6" s="27" t="s">
        <v>284</v>
      </c>
      <c r="AQ6" s="11" t="s">
        <v>333</v>
      </c>
      <c r="AR6" s="11">
        <v>7</v>
      </c>
      <c r="AS6" s="11">
        <v>4</v>
      </c>
      <c r="AT6" s="11">
        <v>11</v>
      </c>
      <c r="AU6" s="11">
        <v>0</v>
      </c>
      <c r="AV6" s="11">
        <v>0</v>
      </c>
      <c r="AW6" s="11"/>
      <c r="AX6" s="11"/>
      <c r="AY6" s="11"/>
      <c r="AZ6" s="11"/>
      <c r="BA6" s="11">
        <v>1</v>
      </c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251</v>
      </c>
      <c r="AB7" s="11" t="s">
        <v>333</v>
      </c>
      <c r="AC7" s="11">
        <v>4</v>
      </c>
      <c r="AD7" s="11">
        <v>19</v>
      </c>
      <c r="AE7" s="11">
        <v>4.8</v>
      </c>
      <c r="AF7" s="11">
        <v>0</v>
      </c>
      <c r="AG7" s="11"/>
      <c r="AH7" s="11"/>
      <c r="AI7" s="11"/>
      <c r="AJ7" s="11"/>
      <c r="AK7" s="11">
        <v>4</v>
      </c>
      <c r="AL7" s="11">
        <v>19</v>
      </c>
      <c r="AM7" s="11">
        <v>4.8</v>
      </c>
      <c r="AN7" s="11">
        <v>0</v>
      </c>
      <c r="AP7" s="27" t="s">
        <v>345</v>
      </c>
      <c r="AQ7" s="11" t="s">
        <v>333</v>
      </c>
      <c r="AR7" s="11">
        <v>4</v>
      </c>
      <c r="AS7" s="11">
        <v>1</v>
      </c>
      <c r="AT7" s="11">
        <v>5</v>
      </c>
      <c r="AU7" s="11">
        <v>0</v>
      </c>
      <c r="AV7" s="11">
        <v>0</v>
      </c>
      <c r="AW7" s="11"/>
      <c r="AX7" s="11"/>
      <c r="AY7" s="11"/>
      <c r="AZ7" s="11"/>
      <c r="BA7" s="11"/>
      <c r="BB7" s="11"/>
      <c r="BC7" s="11"/>
      <c r="BD7" s="11"/>
      <c r="BE7" s="11"/>
    </row>
    <row r="8" spans="1:70" ht="30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260</v>
      </c>
      <c r="AB8" s="11" t="s">
        <v>333</v>
      </c>
      <c r="AC8" s="11">
        <v>1</v>
      </c>
      <c r="AD8" s="11">
        <v>16</v>
      </c>
      <c r="AE8" s="11">
        <v>16</v>
      </c>
      <c r="AF8" s="11">
        <v>0</v>
      </c>
      <c r="AG8" s="11">
        <v>6</v>
      </c>
      <c r="AH8" s="11">
        <v>106</v>
      </c>
      <c r="AI8" s="11">
        <v>17.7</v>
      </c>
      <c r="AJ8" s="11">
        <v>1</v>
      </c>
      <c r="AK8" s="11">
        <v>7</v>
      </c>
      <c r="AL8" s="11">
        <v>122</v>
      </c>
      <c r="AM8" s="11">
        <v>17.399999999999999</v>
      </c>
      <c r="AN8" s="11">
        <v>1</v>
      </c>
      <c r="AP8" s="27" t="s">
        <v>286</v>
      </c>
      <c r="AQ8" s="11" t="s">
        <v>333</v>
      </c>
      <c r="AR8" s="11">
        <v>1</v>
      </c>
      <c r="AS8" s="11">
        <v>3</v>
      </c>
      <c r="AT8" s="11">
        <v>4</v>
      </c>
      <c r="AU8" s="11">
        <v>0</v>
      </c>
      <c r="AV8" s="11">
        <v>0</v>
      </c>
      <c r="AW8" s="11"/>
      <c r="AX8" s="11"/>
      <c r="AY8" s="11"/>
      <c r="AZ8" s="11"/>
      <c r="BA8" s="11"/>
      <c r="BB8" s="11"/>
      <c r="BC8" s="11"/>
      <c r="BD8" s="11"/>
      <c r="BE8" s="11"/>
    </row>
    <row r="9" spans="1:70" ht="45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338</v>
      </c>
      <c r="AB9" s="11" t="s">
        <v>333</v>
      </c>
      <c r="AC9" s="11">
        <v>1</v>
      </c>
      <c r="AD9" s="11">
        <v>-1</v>
      </c>
      <c r="AE9" s="11">
        <v>-1</v>
      </c>
      <c r="AF9" s="11">
        <v>0</v>
      </c>
      <c r="AG9" s="11"/>
      <c r="AH9" s="11"/>
      <c r="AI9" s="11"/>
      <c r="AJ9" s="11"/>
      <c r="AK9" s="11">
        <v>1</v>
      </c>
      <c r="AL9" s="11">
        <v>-1</v>
      </c>
      <c r="AM9" s="11">
        <v>-1</v>
      </c>
      <c r="AN9" s="11">
        <v>0</v>
      </c>
      <c r="AP9" s="27" t="s">
        <v>277</v>
      </c>
      <c r="AQ9" s="11" t="s">
        <v>333</v>
      </c>
      <c r="AR9" s="11">
        <v>2</v>
      </c>
      <c r="AS9" s="11">
        <v>1</v>
      </c>
      <c r="AT9" s="11">
        <v>3</v>
      </c>
      <c r="AU9" s="11">
        <v>0</v>
      </c>
      <c r="AV9" s="11">
        <v>0</v>
      </c>
      <c r="AW9" s="11"/>
      <c r="AX9" s="11"/>
      <c r="AY9" s="11"/>
      <c r="AZ9" s="11"/>
      <c r="BA9" s="11">
        <v>1</v>
      </c>
      <c r="BB9" s="11">
        <v>1</v>
      </c>
      <c r="BC9" s="11">
        <v>3</v>
      </c>
      <c r="BD9" s="11">
        <v>0</v>
      </c>
      <c r="BE9" s="11">
        <v>0</v>
      </c>
    </row>
    <row r="10" spans="1:70" ht="45" x14ac:dyDescent="0.35">
      <c r="A10" s="18"/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313</v>
      </c>
      <c r="AB10" s="11" t="s">
        <v>333</v>
      </c>
      <c r="AC10" s="11"/>
      <c r="AD10" s="11"/>
      <c r="AE10" s="11"/>
      <c r="AF10" s="11"/>
      <c r="AG10" s="11">
        <v>3</v>
      </c>
      <c r="AH10" s="11">
        <v>30</v>
      </c>
      <c r="AI10" s="11">
        <v>10</v>
      </c>
      <c r="AJ10" s="11">
        <v>0</v>
      </c>
      <c r="AK10" s="11">
        <v>3</v>
      </c>
      <c r="AL10" s="11">
        <v>30</v>
      </c>
      <c r="AM10" s="11">
        <v>10</v>
      </c>
      <c r="AN10" s="11">
        <v>0</v>
      </c>
      <c r="AP10" s="27" t="s">
        <v>266</v>
      </c>
      <c r="AQ10" s="11" t="s">
        <v>333</v>
      </c>
      <c r="AR10" s="11">
        <v>2</v>
      </c>
      <c r="AS10" s="11">
        <v>1</v>
      </c>
      <c r="AT10" s="11">
        <v>3</v>
      </c>
      <c r="AU10" s="11">
        <v>1</v>
      </c>
      <c r="AV10" s="11">
        <v>1</v>
      </c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70" ht="31" x14ac:dyDescent="0.35">
      <c r="A11" s="18" t="s">
        <v>25</v>
      </c>
      <c r="B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337</v>
      </c>
      <c r="AB11" s="11" t="s">
        <v>333</v>
      </c>
      <c r="AC11" s="11"/>
      <c r="AD11" s="11"/>
      <c r="AE11" s="11"/>
      <c r="AF11" s="11"/>
      <c r="AG11" s="11">
        <v>2</v>
      </c>
      <c r="AH11" s="11">
        <v>19</v>
      </c>
      <c r="AI11" s="11">
        <v>9.5</v>
      </c>
      <c r="AJ11" s="11">
        <v>0</v>
      </c>
      <c r="AK11" s="11">
        <v>2</v>
      </c>
      <c r="AL11" s="11">
        <v>19</v>
      </c>
      <c r="AM11" s="11">
        <v>9.5</v>
      </c>
      <c r="AN11" s="11">
        <v>0</v>
      </c>
      <c r="AP11" s="27" t="s">
        <v>278</v>
      </c>
      <c r="AQ11" s="11" t="s">
        <v>333</v>
      </c>
      <c r="AR11" s="11">
        <v>0</v>
      </c>
      <c r="AS11" s="11">
        <v>3</v>
      </c>
      <c r="AT11" s="11">
        <v>3</v>
      </c>
      <c r="AU11" s="11">
        <v>0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 ht="30" x14ac:dyDescent="0.2">
      <c r="A12" s="11" t="s">
        <v>1</v>
      </c>
      <c r="B12" s="26" t="s">
        <v>2</v>
      </c>
      <c r="C12" t="s">
        <v>28</v>
      </c>
      <c r="D12" t="s">
        <v>6</v>
      </c>
      <c r="E12" t="s">
        <v>27</v>
      </c>
      <c r="F12" t="s">
        <v>0</v>
      </c>
      <c r="G12" t="s">
        <v>29</v>
      </c>
      <c r="H12" t="s">
        <v>31</v>
      </c>
      <c r="I12" t="s">
        <v>30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 t="s">
        <v>310</v>
      </c>
      <c r="AB12" s="11" t="s">
        <v>333</v>
      </c>
      <c r="AC12" s="11"/>
      <c r="AD12" s="11"/>
      <c r="AE12" s="11"/>
      <c r="AF12" s="11"/>
      <c r="AG12" s="11">
        <v>1</v>
      </c>
      <c r="AH12" s="11">
        <v>16</v>
      </c>
      <c r="AI12" s="11">
        <v>16</v>
      </c>
      <c r="AJ12" s="11">
        <v>1</v>
      </c>
      <c r="AK12" s="11">
        <v>1</v>
      </c>
      <c r="AL12" s="11">
        <v>16</v>
      </c>
      <c r="AM12" s="11">
        <v>16</v>
      </c>
      <c r="AN12" s="11">
        <v>1</v>
      </c>
      <c r="AP12" s="27" t="s">
        <v>255</v>
      </c>
      <c r="AQ12" s="11" t="s">
        <v>333</v>
      </c>
      <c r="AR12" s="11">
        <v>2</v>
      </c>
      <c r="AS12" s="11">
        <v>0</v>
      </c>
      <c r="AT12" s="11">
        <v>2</v>
      </c>
      <c r="AU12" s="11">
        <v>0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>
        <v>1</v>
      </c>
    </row>
    <row r="13" spans="1:70" ht="30" x14ac:dyDescent="0.2">
      <c r="A13" s="1" t="s">
        <v>92</v>
      </c>
      <c r="B13" s="26" t="s">
        <v>250</v>
      </c>
      <c r="C13">
        <f>VLOOKUP(B13,$AA$4:$AN$36,3,FALSE)</f>
        <v>5</v>
      </c>
      <c r="D13">
        <f>VLOOKUP(B13,$AA$4:$AN$36,4,FALSE)</f>
        <v>29</v>
      </c>
      <c r="E13">
        <f>VLOOKUP(B13,$AA$4:$AN$36,5,FALSE)</f>
        <v>5.8</v>
      </c>
      <c r="F13">
        <f>VLOOKUP(B13,$AA$4:$AN$36,6,FALSE)</f>
        <v>1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7" t="s">
        <v>258</v>
      </c>
      <c r="AB13" s="11" t="s">
        <v>333</v>
      </c>
      <c r="AC13" s="11"/>
      <c r="AD13" s="11"/>
      <c r="AE13" s="11"/>
      <c r="AF13" s="11"/>
      <c r="AG13" s="11">
        <v>1</v>
      </c>
      <c r="AH13" s="11">
        <v>13</v>
      </c>
      <c r="AI13" s="11">
        <v>13</v>
      </c>
      <c r="AJ13" s="11">
        <v>0</v>
      </c>
      <c r="AK13" s="11">
        <v>1</v>
      </c>
      <c r="AL13" s="11">
        <v>13</v>
      </c>
      <c r="AM13" s="11">
        <v>13</v>
      </c>
      <c r="AN13" s="11">
        <v>0</v>
      </c>
      <c r="AP13" s="27" t="s">
        <v>271</v>
      </c>
      <c r="AQ13" s="11" t="s">
        <v>333</v>
      </c>
      <c r="AR13" s="11">
        <v>2</v>
      </c>
      <c r="AS13" s="11">
        <v>0</v>
      </c>
      <c r="AT13" s="11">
        <v>2</v>
      </c>
      <c r="AU13" s="11">
        <v>0</v>
      </c>
      <c r="AV13" s="11">
        <v>0</v>
      </c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 ht="30" x14ac:dyDescent="0.2">
      <c r="A14" s="1" t="s">
        <v>92</v>
      </c>
      <c r="B14" s="26" t="s">
        <v>251</v>
      </c>
      <c r="C14">
        <f>VLOOKUP(B14,$AA$4:$AN$36,3,FALSE)</f>
        <v>4</v>
      </c>
      <c r="D14">
        <f>VLOOKUP(B14,$AA$4:$AN$36,4,FALSE)</f>
        <v>19</v>
      </c>
      <c r="E14">
        <f>VLOOKUP(B14,$AA$4:$AN$36,5,FALSE)</f>
        <v>4.8</v>
      </c>
      <c r="F14">
        <f>VLOOKUP(B14,$AA$4:$AN$36,6,FALSE)</f>
        <v>0</v>
      </c>
      <c r="G14">
        <f>VLOOKUP(B14,$AA$4:$AN$36,7,FALSE)</f>
        <v>0</v>
      </c>
      <c r="H14">
        <f>VLOOKUP(B14,$AA$4:$AN$36,8,FALSE)</f>
        <v>0</v>
      </c>
      <c r="I14">
        <f>VLOOKUP(B14,$AA$4:$AN$36,10,FALSE)</f>
        <v>0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7" t="s">
        <v>262</v>
      </c>
      <c r="AB14" s="11" t="s">
        <v>333</v>
      </c>
      <c r="AC14" s="11"/>
      <c r="AD14" s="11"/>
      <c r="AE14" s="11"/>
      <c r="AF14" s="11"/>
      <c r="AG14" s="11">
        <v>1</v>
      </c>
      <c r="AH14" s="11">
        <v>11</v>
      </c>
      <c r="AI14" s="11">
        <v>11</v>
      </c>
      <c r="AJ14" s="11">
        <v>0</v>
      </c>
      <c r="AK14" s="11">
        <v>1</v>
      </c>
      <c r="AL14" s="11">
        <v>11</v>
      </c>
      <c r="AM14" s="11">
        <v>11</v>
      </c>
      <c r="AN14" s="11">
        <v>0</v>
      </c>
      <c r="AP14" s="27" t="s">
        <v>274</v>
      </c>
      <c r="AQ14" s="11" t="s">
        <v>333</v>
      </c>
      <c r="AR14" s="11">
        <v>1</v>
      </c>
      <c r="AS14" s="11">
        <v>1</v>
      </c>
      <c r="AT14" s="11">
        <v>2</v>
      </c>
      <c r="AU14" s="11">
        <v>0</v>
      </c>
      <c r="AV14" s="11">
        <v>0</v>
      </c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 ht="30" x14ac:dyDescent="0.2">
      <c r="A15" s="1" t="s">
        <v>92</v>
      </c>
      <c r="B15" s="26" t="s">
        <v>252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7" t="s">
        <v>283</v>
      </c>
      <c r="AQ15" s="11" t="s">
        <v>333</v>
      </c>
      <c r="AR15" s="11">
        <v>2</v>
      </c>
      <c r="AS15" s="11">
        <v>0</v>
      </c>
      <c r="AT15" s="11">
        <v>2</v>
      </c>
      <c r="AU15" s="11">
        <v>1</v>
      </c>
      <c r="AV15" s="11">
        <v>1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30" x14ac:dyDescent="0.2">
      <c r="A16" s="1" t="s">
        <v>92</v>
      </c>
      <c r="B16" s="26" t="s">
        <v>253</v>
      </c>
      <c r="C16">
        <f>VLOOKUP(B16,$AA$4:$AN$36,3,FALSE)</f>
        <v>19</v>
      </c>
      <c r="D16">
        <f>VLOOKUP(B16,$AA$4:$AN$36,4,FALSE)</f>
        <v>58</v>
      </c>
      <c r="E16">
        <f>VLOOKUP(B16,$AA$4:$AN$36,5,FALSE)</f>
        <v>3.1</v>
      </c>
      <c r="F16">
        <f>VLOOKUP(B16,$AA$4:$AN$36,6,FALSE)</f>
        <v>1</v>
      </c>
      <c r="G16">
        <f>VLOOKUP(B16,$AA$4:$AN$36,7,FALSE)</f>
        <v>5</v>
      </c>
      <c r="H16">
        <f>VLOOKUP(B16,$AA$4:$AN$36,8,FALSE)</f>
        <v>39</v>
      </c>
      <c r="I16">
        <f>VLOOKUP(B16,$AA$4:$AN$36,10,FALSE)</f>
        <v>0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7" t="s">
        <v>295</v>
      </c>
      <c r="AQ16" s="11" t="s">
        <v>333</v>
      </c>
      <c r="AR16" s="11">
        <v>2</v>
      </c>
      <c r="AS16" s="11">
        <v>0</v>
      </c>
      <c r="AT16" s="11">
        <v>2</v>
      </c>
      <c r="AU16" s="11">
        <v>2</v>
      </c>
      <c r="AV16" s="11">
        <v>2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30" x14ac:dyDescent="0.2">
      <c r="A17" s="1" t="s">
        <v>92</v>
      </c>
      <c r="B17" s="26" t="s">
        <v>254</v>
      </c>
      <c r="C17" t="e">
        <f>VLOOKUP(B17,$AA$4:$AN$36,3,FALSE)</f>
        <v>#N/A</v>
      </c>
      <c r="D17" t="e">
        <f>VLOOKUP(B17,$AA$4:$AN$36,4,FALSE)</f>
        <v>#N/A</v>
      </c>
      <c r="E17" t="e">
        <f>VLOOKUP(B17,$AA$4:$AN$36,5,FALSE)</f>
        <v>#N/A</v>
      </c>
      <c r="F17" t="e">
        <f>VLOOKUP(B17,$AA$4:$AN$36,6,FALSE)</f>
        <v>#N/A</v>
      </c>
      <c r="G17" t="e">
        <f>VLOOKUP(B17,$AA$4:$AN$36,7,FALSE)</f>
        <v>#N/A</v>
      </c>
      <c r="H17" t="e">
        <f>VLOOKUP(B17,$AA$4:$AN$36,8,FALSE)</f>
        <v>#N/A</v>
      </c>
      <c r="I17" t="e">
        <f>VLOOKUP(B17,$AA$4:$AN$36,10,FALSE)</f>
        <v>#N/A</v>
      </c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7" t="s">
        <v>298</v>
      </c>
      <c r="AQ17" s="11" t="s">
        <v>333</v>
      </c>
      <c r="AR17" s="11">
        <v>2</v>
      </c>
      <c r="AS17" s="11">
        <v>0</v>
      </c>
      <c r="AT17" s="11">
        <v>2</v>
      </c>
      <c r="AU17" s="11">
        <v>2</v>
      </c>
      <c r="AV17" s="11">
        <v>1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30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268</v>
      </c>
      <c r="AQ18" s="11" t="s">
        <v>333</v>
      </c>
      <c r="AR18" s="11">
        <v>1</v>
      </c>
      <c r="AS18" s="11">
        <v>0</v>
      </c>
      <c r="AT18" s="11">
        <v>1</v>
      </c>
      <c r="AU18" s="11">
        <v>1</v>
      </c>
      <c r="AV18" s="11">
        <v>0</v>
      </c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30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270</v>
      </c>
      <c r="AQ19" s="11" t="s">
        <v>333</v>
      </c>
      <c r="AR19" s="11">
        <v>1</v>
      </c>
      <c r="AS19" s="11">
        <v>0</v>
      </c>
      <c r="AT19" s="11">
        <v>1</v>
      </c>
      <c r="AU19" s="11">
        <v>1</v>
      </c>
      <c r="AV19" s="11">
        <v>1</v>
      </c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30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275</v>
      </c>
      <c r="AQ20" s="11" t="s">
        <v>333</v>
      </c>
      <c r="AR20" s="11">
        <v>1</v>
      </c>
      <c r="AS20" s="11">
        <v>0</v>
      </c>
      <c r="AT20" s="11">
        <v>1</v>
      </c>
      <c r="AU20" s="11">
        <v>1</v>
      </c>
      <c r="AV20" s="11">
        <v>1</v>
      </c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 ht="30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285</v>
      </c>
      <c r="AQ21" s="11" t="s">
        <v>333</v>
      </c>
      <c r="AR21" s="11">
        <v>1</v>
      </c>
      <c r="AS21" s="11">
        <v>0</v>
      </c>
      <c r="AT21" s="11">
        <v>1</v>
      </c>
      <c r="AU21" s="11">
        <v>0</v>
      </c>
      <c r="AV21" s="11">
        <v>0</v>
      </c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30" x14ac:dyDescent="0.3">
      <c r="A22" s="17" t="s">
        <v>26</v>
      </c>
      <c r="B22" s="26"/>
      <c r="AP22" s="27" t="s">
        <v>291</v>
      </c>
      <c r="AQ22" s="11" t="s">
        <v>333</v>
      </c>
      <c r="AR22" s="11">
        <v>1</v>
      </c>
      <c r="AS22" s="11">
        <v>0</v>
      </c>
      <c r="AT22" s="11">
        <v>1</v>
      </c>
      <c r="AU22" s="11">
        <v>0</v>
      </c>
      <c r="AV22" s="11">
        <v>0</v>
      </c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45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303</v>
      </c>
      <c r="AQ23" s="11" t="s">
        <v>333</v>
      </c>
      <c r="AR23" s="11">
        <v>0</v>
      </c>
      <c r="AS23" s="11">
        <v>1</v>
      </c>
      <c r="AT23" s="11">
        <v>1</v>
      </c>
      <c r="AU23" s="11">
        <v>0</v>
      </c>
      <c r="AV23" s="11">
        <v>0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28" x14ac:dyDescent="0.2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26"/>
      <c r="AQ24" s="1"/>
      <c r="AR24" s="1"/>
      <c r="AS24" s="1"/>
      <c r="AT24" s="1"/>
      <c r="AU24" s="1"/>
      <c r="AV24" s="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28" x14ac:dyDescent="0.2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6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28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x14ac:dyDescent="0.2">
      <c r="A27" s="1" t="s">
        <v>86</v>
      </c>
      <c r="B27" s="26" t="s">
        <v>258</v>
      </c>
      <c r="C27">
        <f t="shared" si="3"/>
        <v>1</v>
      </c>
      <c r="D27">
        <f t="shared" si="4"/>
        <v>13</v>
      </c>
      <c r="E27">
        <f t="shared" si="5"/>
        <v>13</v>
      </c>
      <c r="F27">
        <f t="shared" si="6"/>
        <v>0</v>
      </c>
    </row>
    <row r="28" spans="1:57" ht="28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28" x14ac:dyDescent="0.2">
      <c r="A29" s="1" t="s">
        <v>86</v>
      </c>
      <c r="B29" s="26" t="s">
        <v>260</v>
      </c>
      <c r="C29">
        <f t="shared" si="3"/>
        <v>6</v>
      </c>
      <c r="D29">
        <f t="shared" si="4"/>
        <v>106</v>
      </c>
      <c r="E29">
        <f t="shared" si="5"/>
        <v>17.7</v>
      </c>
      <c r="F29">
        <f t="shared" si="6"/>
        <v>1</v>
      </c>
    </row>
    <row r="30" spans="1:57" ht="28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8" x14ac:dyDescent="0.2">
      <c r="A31" s="1" t="s">
        <v>86</v>
      </c>
      <c r="B31" s="26" t="s">
        <v>262</v>
      </c>
      <c r="C31">
        <f t="shared" si="3"/>
        <v>1</v>
      </c>
      <c r="D31">
        <f t="shared" si="4"/>
        <v>11</v>
      </c>
      <c r="E31">
        <f t="shared" si="5"/>
        <v>11</v>
      </c>
      <c r="F31">
        <f t="shared" si="6"/>
        <v>0</v>
      </c>
    </row>
    <row r="32" spans="1:57" ht="28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8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8" x14ac:dyDescent="0.2">
      <c r="A34" s="1" t="s">
        <v>79</v>
      </c>
      <c r="B34" s="26" t="s">
        <v>310</v>
      </c>
      <c r="C34">
        <f t="shared" si="3"/>
        <v>1</v>
      </c>
      <c r="D34">
        <f t="shared" si="4"/>
        <v>16</v>
      </c>
      <c r="E34">
        <f t="shared" si="5"/>
        <v>16</v>
      </c>
      <c r="F34">
        <f t="shared" si="6"/>
        <v>1</v>
      </c>
    </row>
    <row r="35" spans="1:6" ht="28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8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8" x14ac:dyDescent="0.2">
      <c r="A37" s="1" t="s">
        <v>79</v>
      </c>
      <c r="B37" s="26" t="s">
        <v>313</v>
      </c>
      <c r="C37">
        <f t="shared" si="3"/>
        <v>3</v>
      </c>
      <c r="D37">
        <f t="shared" si="4"/>
        <v>30</v>
      </c>
      <c r="E37">
        <f t="shared" si="5"/>
        <v>10</v>
      </c>
      <c r="F37">
        <f t="shared" si="6"/>
        <v>0</v>
      </c>
    </row>
    <row r="38" spans="1:6" ht="28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4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8" x14ac:dyDescent="0.2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8" x14ac:dyDescent="0.2">
      <c r="A54" s="1" t="s">
        <v>75</v>
      </c>
      <c r="B54" s="26" t="s">
        <v>266</v>
      </c>
      <c r="C54">
        <f t="shared" ref="C54:C93" si="7">VLOOKUP(B54,$AP$4:$BE$56,3,FALSE)</f>
        <v>2</v>
      </c>
      <c r="D54">
        <f t="shared" ref="D54:D93" si="8">VLOOKUP(B54,$AP$4:$BE$56,4,FALSE)</f>
        <v>1</v>
      </c>
      <c r="E54">
        <f t="shared" ref="E54:E93" si="9">VLOOKUP(B54,$AP$4:$BE$56,5,FALSE)</f>
        <v>3</v>
      </c>
      <c r="F54">
        <f t="shared" ref="F54:F93" si="10">VLOOKUP(B54,$AP$4:$BE$56,6,FALSE)</f>
        <v>1</v>
      </c>
      <c r="G54">
        <f t="shared" ref="G54:G93" si="11">VLOOKUP(B54,$AP$4:$BE$56,7,FALSE)</f>
        <v>1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8" x14ac:dyDescent="0.2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8" x14ac:dyDescent="0.2">
      <c r="A56" s="1" t="s">
        <v>75</v>
      </c>
      <c r="B56" s="26" t="s">
        <v>268</v>
      </c>
      <c r="C56">
        <f t="shared" si="7"/>
        <v>1</v>
      </c>
      <c r="D56">
        <f t="shared" si="8"/>
        <v>0</v>
      </c>
      <c r="E56">
        <f t="shared" si="9"/>
        <v>1</v>
      </c>
      <c r="F56">
        <f t="shared" si="10"/>
        <v>1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28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8" x14ac:dyDescent="0.2">
      <c r="A58" s="1" t="s">
        <v>75</v>
      </c>
      <c r="B58" s="26" t="s">
        <v>270</v>
      </c>
      <c r="C58">
        <f t="shared" si="7"/>
        <v>1</v>
      </c>
      <c r="D58">
        <f t="shared" si="8"/>
        <v>0</v>
      </c>
      <c r="E58">
        <f t="shared" si="9"/>
        <v>1</v>
      </c>
      <c r="F58">
        <f t="shared" si="10"/>
        <v>1</v>
      </c>
      <c r="G58">
        <f t="shared" si="11"/>
        <v>1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8" x14ac:dyDescent="0.2">
      <c r="A59" s="1" t="s">
        <v>109</v>
      </c>
      <c r="B59" s="26" t="s">
        <v>271</v>
      </c>
      <c r="C59">
        <f t="shared" si="7"/>
        <v>2</v>
      </c>
      <c r="D59">
        <f t="shared" si="8"/>
        <v>0</v>
      </c>
      <c r="E59">
        <f t="shared" si="9"/>
        <v>2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28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8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8" x14ac:dyDescent="0.2">
      <c r="A62" s="1" t="s">
        <v>109</v>
      </c>
      <c r="B62" s="26" t="s">
        <v>274</v>
      </c>
      <c r="C62">
        <f t="shared" si="7"/>
        <v>1</v>
      </c>
      <c r="D62">
        <f t="shared" si="8"/>
        <v>1</v>
      </c>
      <c r="E62">
        <f t="shared" si="9"/>
        <v>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8" x14ac:dyDescent="0.2">
      <c r="A63" s="1" t="s">
        <v>82</v>
      </c>
      <c r="B63" s="26" t="s">
        <v>275</v>
      </c>
      <c r="C63">
        <f t="shared" si="7"/>
        <v>1</v>
      </c>
      <c r="D63">
        <f t="shared" si="8"/>
        <v>0</v>
      </c>
      <c r="E63">
        <f t="shared" si="9"/>
        <v>1</v>
      </c>
      <c r="F63">
        <f t="shared" si="10"/>
        <v>1</v>
      </c>
      <c r="G63">
        <f t="shared" si="11"/>
        <v>1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8" x14ac:dyDescent="0.2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8" x14ac:dyDescent="0.2">
      <c r="A65" s="1" t="s">
        <v>109</v>
      </c>
      <c r="B65" s="26" t="s">
        <v>277</v>
      </c>
      <c r="C65">
        <f t="shared" si="7"/>
        <v>2</v>
      </c>
      <c r="D65">
        <f t="shared" si="8"/>
        <v>1</v>
      </c>
      <c r="E65">
        <f t="shared" si="9"/>
        <v>3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1</v>
      </c>
      <c r="J65">
        <f t="shared" si="14"/>
        <v>0</v>
      </c>
      <c r="K65">
        <f t="shared" si="15"/>
        <v>1</v>
      </c>
      <c r="L65">
        <f t="shared" si="16"/>
        <v>0</v>
      </c>
      <c r="M65">
        <f t="shared" si="17"/>
        <v>0</v>
      </c>
    </row>
    <row r="66" spans="1:13" ht="28" x14ac:dyDescent="0.2">
      <c r="A66" s="1" t="s">
        <v>123</v>
      </c>
      <c r="B66" s="26" t="s">
        <v>278</v>
      </c>
      <c r="C66">
        <f t="shared" si="7"/>
        <v>0</v>
      </c>
      <c r="D66">
        <f t="shared" si="8"/>
        <v>3</v>
      </c>
      <c r="E66">
        <f t="shared" si="9"/>
        <v>3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8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28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8" x14ac:dyDescent="0.2">
      <c r="A69" s="1" t="s">
        <v>82</v>
      </c>
      <c r="B69" s="26" t="s">
        <v>281</v>
      </c>
      <c r="C69">
        <f t="shared" si="7"/>
        <v>6</v>
      </c>
      <c r="D69">
        <f t="shared" si="8"/>
        <v>9</v>
      </c>
      <c r="E69">
        <f t="shared" si="9"/>
        <v>15</v>
      </c>
      <c r="F69">
        <f t="shared" si="10"/>
        <v>1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8" x14ac:dyDescent="0.2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8" x14ac:dyDescent="0.2">
      <c r="A71" s="1" t="s">
        <v>123</v>
      </c>
      <c r="B71" s="26" t="s">
        <v>283</v>
      </c>
      <c r="C71">
        <f t="shared" si="7"/>
        <v>2</v>
      </c>
      <c r="D71">
        <f t="shared" si="8"/>
        <v>0</v>
      </c>
      <c r="E71">
        <f t="shared" si="9"/>
        <v>2</v>
      </c>
      <c r="F71">
        <f t="shared" si="10"/>
        <v>1</v>
      </c>
      <c r="G71">
        <f t="shared" si="11"/>
        <v>1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8" x14ac:dyDescent="0.2">
      <c r="A72" s="1" t="s">
        <v>151</v>
      </c>
      <c r="B72" s="26" t="s">
        <v>284</v>
      </c>
      <c r="C72">
        <f t="shared" si="7"/>
        <v>7</v>
      </c>
      <c r="D72">
        <f t="shared" si="8"/>
        <v>4</v>
      </c>
      <c r="E72">
        <f t="shared" si="9"/>
        <v>11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1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8" x14ac:dyDescent="0.2">
      <c r="A73" s="1" t="s">
        <v>75</v>
      </c>
      <c r="B73" s="26" t="s">
        <v>285</v>
      </c>
      <c r="C73">
        <f t="shared" si="7"/>
        <v>1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8" x14ac:dyDescent="0.2">
      <c r="A74" s="1" t="s">
        <v>71</v>
      </c>
      <c r="B74" s="26" t="s">
        <v>286</v>
      </c>
      <c r="C74">
        <f t="shared" si="7"/>
        <v>1</v>
      </c>
      <c r="D74">
        <f t="shared" si="8"/>
        <v>3</v>
      </c>
      <c r="E74">
        <f t="shared" si="9"/>
        <v>4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8" x14ac:dyDescent="0.2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8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8" x14ac:dyDescent="0.2">
      <c r="A77" s="1" t="s">
        <v>123</v>
      </c>
      <c r="B77" s="26" t="s">
        <v>289</v>
      </c>
      <c r="C77" t="e">
        <f t="shared" si="7"/>
        <v>#N/A</v>
      </c>
      <c r="D77" t="e">
        <f t="shared" si="8"/>
        <v>#N/A</v>
      </c>
      <c r="E77" t="e">
        <f t="shared" si="9"/>
        <v>#N/A</v>
      </c>
      <c r="F77" t="e">
        <f t="shared" si="10"/>
        <v>#N/A</v>
      </c>
      <c r="G77" t="e">
        <f t="shared" si="11"/>
        <v>#N/A</v>
      </c>
      <c r="H77" t="e">
        <f t="shared" si="12"/>
        <v>#N/A</v>
      </c>
      <c r="I77" t="e">
        <f t="shared" si="13"/>
        <v>#N/A</v>
      </c>
      <c r="J77" t="e">
        <f t="shared" si="14"/>
        <v>#N/A</v>
      </c>
      <c r="K77" t="e">
        <f t="shared" si="15"/>
        <v>#N/A</v>
      </c>
      <c r="L77" t="e">
        <f t="shared" si="16"/>
        <v>#N/A</v>
      </c>
      <c r="M77" t="e">
        <f t="shared" si="17"/>
        <v>#N/A</v>
      </c>
    </row>
    <row r="78" spans="1:13" ht="28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8" x14ac:dyDescent="0.2">
      <c r="A79" s="1" t="s">
        <v>109</v>
      </c>
      <c r="B79" s="26" t="s">
        <v>291</v>
      </c>
      <c r="C79">
        <f t="shared" si="7"/>
        <v>1</v>
      </c>
      <c r="D79">
        <f t="shared" si="8"/>
        <v>0</v>
      </c>
      <c r="E79">
        <f t="shared" si="9"/>
        <v>1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8" x14ac:dyDescent="0.2">
      <c r="A80" s="1" t="s">
        <v>82</v>
      </c>
      <c r="B80" s="26" t="s">
        <v>292</v>
      </c>
      <c r="C80">
        <f t="shared" si="7"/>
        <v>6</v>
      </c>
      <c r="D80">
        <f t="shared" si="8"/>
        <v>6</v>
      </c>
      <c r="E80">
        <f t="shared" si="9"/>
        <v>12</v>
      </c>
      <c r="F80">
        <f t="shared" si="10"/>
        <v>1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2</v>
      </c>
      <c r="M80">
        <f t="shared" si="17"/>
        <v>0</v>
      </c>
    </row>
    <row r="81" spans="1:13" ht="28" x14ac:dyDescent="0.2">
      <c r="A81" s="1" t="s">
        <v>71</v>
      </c>
      <c r="B81" s="26" t="s">
        <v>293</v>
      </c>
      <c r="C81">
        <f t="shared" si="7"/>
        <v>4</v>
      </c>
      <c r="D81">
        <f t="shared" si="8"/>
        <v>1</v>
      </c>
      <c r="E81">
        <f t="shared" si="9"/>
        <v>5</v>
      </c>
      <c r="F81">
        <f t="shared" si="10"/>
        <v>0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8" x14ac:dyDescent="0.2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8" x14ac:dyDescent="0.2">
      <c r="A83" s="1" t="s">
        <v>123</v>
      </c>
      <c r="B83" s="26" t="s">
        <v>295</v>
      </c>
      <c r="C83">
        <f t="shared" si="7"/>
        <v>2</v>
      </c>
      <c r="D83">
        <f t="shared" si="8"/>
        <v>0</v>
      </c>
      <c r="E83">
        <f t="shared" si="9"/>
        <v>2</v>
      </c>
      <c r="F83">
        <f t="shared" si="10"/>
        <v>2</v>
      </c>
      <c r="G83">
        <f t="shared" si="11"/>
        <v>2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8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28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2</v>
      </c>
      <c r="D86">
        <f t="shared" si="8"/>
        <v>0</v>
      </c>
      <c r="E86">
        <f t="shared" si="9"/>
        <v>2</v>
      </c>
      <c r="F86">
        <f t="shared" si="10"/>
        <v>2</v>
      </c>
      <c r="G86">
        <f t="shared" si="11"/>
        <v>1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2" x14ac:dyDescent="0.2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28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8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8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8" x14ac:dyDescent="0.2">
      <c r="A91" s="1" t="s">
        <v>123</v>
      </c>
      <c r="B91" s="26" t="s">
        <v>303</v>
      </c>
      <c r="C91">
        <f t="shared" si="7"/>
        <v>0</v>
      </c>
      <c r="D91">
        <f t="shared" si="8"/>
        <v>1</v>
      </c>
      <c r="E91">
        <f t="shared" si="9"/>
        <v>1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8" x14ac:dyDescent="0.2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8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4" x14ac:dyDescent="0.3">
      <c r="A111" s="16" t="s">
        <v>39</v>
      </c>
      <c r="B111" s="26"/>
    </row>
    <row r="112" spans="1:10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8" x14ac:dyDescent="0.2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96</v>
      </c>
      <c r="B114" s="26" t="s">
        <v>307</v>
      </c>
      <c r="C114">
        <f>VLOOKUP(B114,$BG$4:$BR$15,3,FALSE)</f>
        <v>4</v>
      </c>
      <c r="D114">
        <f t="shared" ref="D114:D115" si="18">VLOOKUP(B114,$BG$4:$BR$6,4,FALSE)</f>
        <v>4</v>
      </c>
      <c r="E114">
        <f t="shared" ref="E114:E115" si="19">VLOOKUP(B114,$BG$4:$BR$6,6,FALSE)</f>
        <v>2</v>
      </c>
      <c r="F114">
        <f t="shared" ref="F114:F115" si="20">VLOOKUP(B114,$BG$4:$BR$6,7,FALSE)</f>
        <v>3</v>
      </c>
      <c r="G114">
        <f t="shared" ref="G114:G115" si="21">VLOOKUP(B114,$BG$4:$BR$6,9,FALSE)</f>
        <v>10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2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115</v>
      </c>
      <c r="J115">
        <f t="shared" si="24"/>
        <v>38.299999999999997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732ED-F3D6-4E8C-8C66-E581448E94DC}">
  <dimension ref="A1:BR132"/>
  <sheetViews>
    <sheetView topLeftCell="A5" workbookViewId="0">
      <selection activeCell="A10" sqref="A10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7"/>
      <c r="P2" s="97"/>
      <c r="Q2" s="97" t="s">
        <v>9</v>
      </c>
      <c r="R2" s="97"/>
      <c r="S2" s="97"/>
      <c r="T2" s="97"/>
      <c r="U2" s="97"/>
      <c r="V2" s="97"/>
      <c r="W2" s="97"/>
      <c r="X2" s="97"/>
      <c r="Y2" s="97"/>
      <c r="AA2" s="97"/>
      <c r="AB2" s="97"/>
      <c r="AC2" s="97" t="s">
        <v>25</v>
      </c>
      <c r="AD2" s="97"/>
      <c r="AE2" s="97"/>
      <c r="AF2" s="97"/>
      <c r="AG2" s="97" t="s">
        <v>26</v>
      </c>
      <c r="AH2" s="97"/>
      <c r="AI2" s="97"/>
      <c r="AJ2" s="97"/>
      <c r="AK2" s="97" t="s">
        <v>334</v>
      </c>
      <c r="AL2" s="97"/>
      <c r="AM2" s="97"/>
      <c r="AN2" s="97"/>
      <c r="AP2" s="97"/>
      <c r="AQ2" s="97"/>
      <c r="AR2" s="97" t="s">
        <v>339</v>
      </c>
      <c r="AS2" s="97"/>
      <c r="AT2" s="97"/>
      <c r="AU2" s="97"/>
      <c r="AV2" s="97"/>
      <c r="AW2" s="97" t="s">
        <v>340</v>
      </c>
      <c r="AX2" s="97"/>
      <c r="AY2" s="97"/>
      <c r="AZ2" s="97"/>
      <c r="BA2" s="97"/>
      <c r="BB2" s="97" t="s">
        <v>341</v>
      </c>
      <c r="BC2" s="97"/>
      <c r="BD2" s="97"/>
      <c r="BE2" s="97"/>
      <c r="BG2" s="97"/>
      <c r="BH2" s="97"/>
      <c r="BI2" s="97" t="s">
        <v>39</v>
      </c>
      <c r="BJ2" s="97"/>
      <c r="BK2" s="97"/>
      <c r="BL2" s="97"/>
      <c r="BM2" s="97"/>
      <c r="BN2" s="97"/>
      <c r="BO2" s="97"/>
      <c r="BP2" s="97" t="s">
        <v>346</v>
      </c>
      <c r="BQ2" s="97"/>
      <c r="BR2" s="97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72" t="s">
        <v>2</v>
      </c>
      <c r="P3" s="72" t="s">
        <v>330</v>
      </c>
      <c r="Q3" s="72" t="s">
        <v>3</v>
      </c>
      <c r="R3" s="72" t="s">
        <v>4</v>
      </c>
      <c r="S3" s="72" t="s">
        <v>5</v>
      </c>
      <c r="T3" s="72" t="s">
        <v>6</v>
      </c>
      <c r="U3" s="72" t="s">
        <v>7</v>
      </c>
      <c r="V3" s="72" t="s">
        <v>331</v>
      </c>
      <c r="W3" s="72" t="s">
        <v>0</v>
      </c>
      <c r="X3" s="72" t="s">
        <v>8</v>
      </c>
      <c r="Y3" s="72" t="s">
        <v>332</v>
      </c>
      <c r="AA3" s="74" t="s">
        <v>2</v>
      </c>
      <c r="AB3" s="74" t="s">
        <v>330</v>
      </c>
      <c r="AC3" s="74" t="s">
        <v>4</v>
      </c>
      <c r="AD3" s="74" t="s">
        <v>6</v>
      </c>
      <c r="AE3" s="74" t="s">
        <v>27</v>
      </c>
      <c r="AF3" s="74" t="s">
        <v>0</v>
      </c>
      <c r="AG3" s="74" t="s">
        <v>335</v>
      </c>
      <c r="AH3" s="74" t="s">
        <v>6</v>
      </c>
      <c r="AI3" s="74" t="s">
        <v>27</v>
      </c>
      <c r="AJ3" s="74" t="s">
        <v>0</v>
      </c>
      <c r="AK3" s="74" t="s">
        <v>336</v>
      </c>
      <c r="AL3" s="74" t="s">
        <v>6</v>
      </c>
      <c r="AM3" s="74" t="s">
        <v>27</v>
      </c>
      <c r="AN3" s="74" t="s">
        <v>0</v>
      </c>
      <c r="AP3" s="76" t="s">
        <v>2</v>
      </c>
      <c r="AQ3" s="76" t="s">
        <v>330</v>
      </c>
      <c r="AR3" s="76" t="s">
        <v>35</v>
      </c>
      <c r="AS3" s="76" t="s">
        <v>36</v>
      </c>
      <c r="AT3" s="76" t="s">
        <v>37</v>
      </c>
      <c r="AU3" s="76" t="s">
        <v>342</v>
      </c>
      <c r="AV3" s="76" t="s">
        <v>343</v>
      </c>
      <c r="AW3" s="76" t="s">
        <v>8</v>
      </c>
      <c r="AX3" s="76" t="s">
        <v>6</v>
      </c>
      <c r="AY3" s="76" t="s">
        <v>27</v>
      </c>
      <c r="AZ3" s="76" t="s">
        <v>0</v>
      </c>
      <c r="BA3" s="76" t="s">
        <v>344</v>
      </c>
      <c r="BB3" s="76" t="s">
        <v>15</v>
      </c>
      <c r="BC3" s="76" t="s">
        <v>6</v>
      </c>
      <c r="BD3" s="76" t="s">
        <v>0</v>
      </c>
      <c r="BE3" s="76" t="s">
        <v>38</v>
      </c>
      <c r="BG3" s="78" t="s">
        <v>2</v>
      </c>
      <c r="BH3" s="78" t="s">
        <v>330</v>
      </c>
      <c r="BI3" s="78" t="s">
        <v>40</v>
      </c>
      <c r="BJ3" s="78" t="s">
        <v>41</v>
      </c>
      <c r="BK3" s="78" t="s">
        <v>347</v>
      </c>
      <c r="BL3" s="78" t="s">
        <v>42</v>
      </c>
      <c r="BM3" s="78" t="s">
        <v>43</v>
      </c>
      <c r="BN3" s="78" t="s">
        <v>348</v>
      </c>
      <c r="BO3" s="78" t="s">
        <v>349</v>
      </c>
      <c r="BP3" s="78" t="s">
        <v>44</v>
      </c>
      <c r="BQ3" s="78" t="s">
        <v>6</v>
      </c>
      <c r="BR3" s="78" t="s">
        <v>27</v>
      </c>
    </row>
    <row r="4" spans="1:70" ht="30" x14ac:dyDescent="0.2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72" t="s">
        <v>248</v>
      </c>
      <c r="P4" s="73" t="s">
        <v>333</v>
      </c>
      <c r="Q4" s="73">
        <v>22</v>
      </c>
      <c r="R4" s="73">
        <v>42</v>
      </c>
      <c r="S4" s="73">
        <v>52.4</v>
      </c>
      <c r="T4" s="73">
        <v>212</v>
      </c>
      <c r="U4" s="73">
        <v>5</v>
      </c>
      <c r="V4" s="73">
        <v>4.5</v>
      </c>
      <c r="W4" s="73">
        <v>1</v>
      </c>
      <c r="X4" s="73">
        <v>1</v>
      </c>
      <c r="Y4" s="73">
        <v>97.9</v>
      </c>
      <c r="AA4" s="74" t="s">
        <v>253</v>
      </c>
      <c r="AB4" s="75" t="s">
        <v>333</v>
      </c>
      <c r="AC4" s="75">
        <v>9</v>
      </c>
      <c r="AD4" s="75">
        <v>18</v>
      </c>
      <c r="AE4" s="75">
        <v>2</v>
      </c>
      <c r="AF4" s="75">
        <v>0</v>
      </c>
      <c r="AG4" s="75">
        <v>3</v>
      </c>
      <c r="AH4" s="75">
        <v>19</v>
      </c>
      <c r="AI4" s="75">
        <v>6.3</v>
      </c>
      <c r="AJ4" s="75">
        <v>0</v>
      </c>
      <c r="AK4" s="75">
        <v>12</v>
      </c>
      <c r="AL4" s="75">
        <v>37</v>
      </c>
      <c r="AM4" s="75">
        <v>3.1</v>
      </c>
      <c r="AN4" s="75">
        <v>0</v>
      </c>
      <c r="AP4" s="76" t="s">
        <v>281</v>
      </c>
      <c r="AQ4" s="77" t="s">
        <v>333</v>
      </c>
      <c r="AR4" s="77">
        <v>8</v>
      </c>
      <c r="AS4" s="77">
        <v>3</v>
      </c>
      <c r="AT4" s="77">
        <v>11</v>
      </c>
      <c r="AU4" s="77">
        <v>1.5</v>
      </c>
      <c r="AV4" s="77">
        <v>0</v>
      </c>
      <c r="AW4" s="77"/>
      <c r="AX4" s="77"/>
      <c r="AY4" s="77"/>
      <c r="AZ4" s="77"/>
      <c r="BA4" s="77"/>
      <c r="BB4" s="77"/>
      <c r="BC4" s="77"/>
      <c r="BD4" s="77"/>
      <c r="BE4" s="77"/>
      <c r="BG4" s="78" t="s">
        <v>307</v>
      </c>
      <c r="BH4" s="79" t="s">
        <v>333</v>
      </c>
      <c r="BI4" s="79">
        <v>2</v>
      </c>
      <c r="BJ4" s="79">
        <v>2</v>
      </c>
      <c r="BK4" s="79">
        <v>100</v>
      </c>
      <c r="BL4" s="79">
        <v>1</v>
      </c>
      <c r="BM4" s="79">
        <v>1</v>
      </c>
      <c r="BN4" s="79">
        <v>100</v>
      </c>
      <c r="BO4" s="79">
        <v>5</v>
      </c>
      <c r="BP4" s="79"/>
      <c r="BQ4" s="79"/>
      <c r="BR4" s="79"/>
    </row>
    <row r="5" spans="1:70" ht="45" x14ac:dyDescent="0.2">
      <c r="A5" s="1" t="s">
        <v>104</v>
      </c>
      <c r="B5" s="26" t="s">
        <v>248</v>
      </c>
      <c r="C5" s="1">
        <f>VLOOKUP(B5,$O$4:$Y$11,3,FALSE)</f>
        <v>22</v>
      </c>
      <c r="D5" s="1">
        <f>VLOOKUP(B5,$O$4:$Y$11,4,FALSE)</f>
        <v>42</v>
      </c>
      <c r="E5" s="1">
        <f>VLOOKUP(B5,$O$4:$Y$11,5,FALSE)</f>
        <v>52.4</v>
      </c>
      <c r="F5" s="1">
        <f>VLOOKUP(B5,$O$4:$Y$11,6,FALSE)</f>
        <v>212</v>
      </c>
      <c r="G5" s="1">
        <f>VLOOKUP(B5,$O$4:$Y$11,7,FALSE)</f>
        <v>5</v>
      </c>
      <c r="H5" s="1">
        <f>VLOOKUP(B5,$O$4:$Y$11,9,FALSE)</f>
        <v>1</v>
      </c>
      <c r="I5" s="1">
        <f>VLOOKUP(B5,$O$4:$Y$11,10,FALSE)</f>
        <v>1</v>
      </c>
      <c r="J5" s="1">
        <f>VLOOKUP(B5,$O$4:$Y$11,11,FALSE)</f>
        <v>97.9</v>
      </c>
      <c r="K5" s="1">
        <f t="shared" si="0"/>
        <v>4</v>
      </c>
      <c r="L5" s="1">
        <f t="shared" si="1"/>
        <v>13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74" t="s">
        <v>248</v>
      </c>
      <c r="AB5" s="75" t="s">
        <v>333</v>
      </c>
      <c r="AC5" s="75">
        <v>4</v>
      </c>
      <c r="AD5" s="75">
        <v>13</v>
      </c>
      <c r="AE5" s="75">
        <v>3.3</v>
      </c>
      <c r="AF5" s="75">
        <v>0</v>
      </c>
      <c r="AG5" s="75"/>
      <c r="AH5" s="75"/>
      <c r="AI5" s="75"/>
      <c r="AJ5" s="75"/>
      <c r="AK5" s="75">
        <v>4</v>
      </c>
      <c r="AL5" s="75">
        <v>13</v>
      </c>
      <c r="AM5" s="75">
        <v>3.3</v>
      </c>
      <c r="AN5" s="75">
        <v>0</v>
      </c>
      <c r="AP5" s="76" t="s">
        <v>292</v>
      </c>
      <c r="AQ5" s="77" t="s">
        <v>333</v>
      </c>
      <c r="AR5" s="77">
        <v>7</v>
      </c>
      <c r="AS5" s="77">
        <v>3</v>
      </c>
      <c r="AT5" s="77">
        <v>10</v>
      </c>
      <c r="AU5" s="77">
        <v>0.5</v>
      </c>
      <c r="AV5" s="77">
        <v>0</v>
      </c>
      <c r="AW5" s="77"/>
      <c r="AX5" s="77"/>
      <c r="AY5" s="77"/>
      <c r="AZ5" s="77"/>
      <c r="BA5" s="77"/>
      <c r="BB5" s="77"/>
      <c r="BC5" s="77"/>
      <c r="BD5" s="77"/>
      <c r="BE5" s="77">
        <v>1</v>
      </c>
      <c r="BG5" s="78" t="s">
        <v>308</v>
      </c>
      <c r="BH5" s="79" t="s">
        <v>333</v>
      </c>
      <c r="BI5" s="79"/>
      <c r="BJ5" s="79"/>
      <c r="BK5" s="79"/>
      <c r="BL5" s="79"/>
      <c r="BM5" s="79"/>
      <c r="BN5" s="79"/>
      <c r="BO5" s="79"/>
      <c r="BP5" s="79">
        <v>7</v>
      </c>
      <c r="BQ5" s="79">
        <v>264</v>
      </c>
      <c r="BR5" s="79">
        <v>37.700000000000003</v>
      </c>
    </row>
    <row r="6" spans="1:70" ht="30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74" t="s">
        <v>250</v>
      </c>
      <c r="AB6" s="75" t="s">
        <v>333</v>
      </c>
      <c r="AC6" s="75">
        <v>2</v>
      </c>
      <c r="AD6" s="75">
        <v>13</v>
      </c>
      <c r="AE6" s="75">
        <v>6.5</v>
      </c>
      <c r="AF6" s="75">
        <v>0</v>
      </c>
      <c r="AG6" s="75">
        <v>2</v>
      </c>
      <c r="AH6" s="75">
        <v>7</v>
      </c>
      <c r="AI6" s="75">
        <v>3.5</v>
      </c>
      <c r="AJ6" s="75">
        <v>0</v>
      </c>
      <c r="AK6" s="75">
        <v>4</v>
      </c>
      <c r="AL6" s="75">
        <v>20</v>
      </c>
      <c r="AM6" s="75">
        <v>5</v>
      </c>
      <c r="AN6" s="75">
        <v>0</v>
      </c>
      <c r="AP6" s="76" t="s">
        <v>283</v>
      </c>
      <c r="AQ6" s="77" t="s">
        <v>333</v>
      </c>
      <c r="AR6" s="77">
        <v>4</v>
      </c>
      <c r="AS6" s="77">
        <v>3</v>
      </c>
      <c r="AT6" s="77">
        <v>7</v>
      </c>
      <c r="AU6" s="77">
        <v>1.5</v>
      </c>
      <c r="AV6" s="77">
        <v>0</v>
      </c>
      <c r="AW6" s="77"/>
      <c r="AX6" s="77"/>
      <c r="AY6" s="77"/>
      <c r="AZ6" s="77"/>
      <c r="BA6" s="77"/>
      <c r="BB6" s="77"/>
      <c r="BC6" s="77"/>
      <c r="BD6" s="77"/>
      <c r="BE6" s="77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74" t="s">
        <v>251</v>
      </c>
      <c r="AB7" s="75" t="s">
        <v>333</v>
      </c>
      <c r="AC7" s="75">
        <v>2</v>
      </c>
      <c r="AD7" s="75">
        <v>5</v>
      </c>
      <c r="AE7" s="75">
        <v>2.5</v>
      </c>
      <c r="AF7" s="75">
        <v>0</v>
      </c>
      <c r="AG7" s="75">
        <v>1</v>
      </c>
      <c r="AH7" s="75">
        <v>4</v>
      </c>
      <c r="AI7" s="75">
        <v>4</v>
      </c>
      <c r="AJ7" s="75">
        <v>0</v>
      </c>
      <c r="AK7" s="75">
        <v>3</v>
      </c>
      <c r="AL7" s="75">
        <v>9</v>
      </c>
      <c r="AM7" s="75">
        <v>3</v>
      </c>
      <c r="AN7" s="75">
        <v>0</v>
      </c>
      <c r="AP7" s="76" t="s">
        <v>284</v>
      </c>
      <c r="AQ7" s="77" t="s">
        <v>333</v>
      </c>
      <c r="AR7" s="77">
        <v>6</v>
      </c>
      <c r="AS7" s="77">
        <v>1</v>
      </c>
      <c r="AT7" s="77">
        <v>7</v>
      </c>
      <c r="AU7" s="77">
        <v>0</v>
      </c>
      <c r="AV7" s="77">
        <v>0</v>
      </c>
      <c r="AW7" s="77"/>
      <c r="AX7" s="77"/>
      <c r="AY7" s="77"/>
      <c r="AZ7" s="77"/>
      <c r="BA7" s="77"/>
      <c r="BB7" s="77"/>
      <c r="BC7" s="77"/>
      <c r="BD7" s="77"/>
      <c r="BE7" s="77"/>
    </row>
    <row r="8" spans="1:70" ht="45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74" t="s">
        <v>260</v>
      </c>
      <c r="AB8" s="75" t="s">
        <v>333</v>
      </c>
      <c r="AC8" s="75">
        <v>2</v>
      </c>
      <c r="AD8" s="75">
        <v>-1</v>
      </c>
      <c r="AE8" s="75">
        <v>-0.5</v>
      </c>
      <c r="AF8" s="75">
        <v>0</v>
      </c>
      <c r="AG8" s="75">
        <v>5</v>
      </c>
      <c r="AH8" s="75">
        <v>49</v>
      </c>
      <c r="AI8" s="75">
        <v>9.8000000000000007</v>
      </c>
      <c r="AJ8" s="75">
        <v>0</v>
      </c>
      <c r="AK8" s="75">
        <v>7</v>
      </c>
      <c r="AL8" s="75">
        <v>48</v>
      </c>
      <c r="AM8" s="75">
        <v>6.9</v>
      </c>
      <c r="AN8" s="75">
        <v>0</v>
      </c>
      <c r="AP8" s="76" t="s">
        <v>266</v>
      </c>
      <c r="AQ8" s="77" t="s">
        <v>333</v>
      </c>
      <c r="AR8" s="77">
        <v>4</v>
      </c>
      <c r="AS8" s="77">
        <v>2</v>
      </c>
      <c r="AT8" s="77">
        <v>6</v>
      </c>
      <c r="AU8" s="77">
        <v>0.5</v>
      </c>
      <c r="AV8" s="77">
        <v>0</v>
      </c>
      <c r="AW8" s="77"/>
      <c r="AX8" s="77"/>
      <c r="AY8" s="77"/>
      <c r="AZ8" s="77"/>
      <c r="BA8" s="77"/>
      <c r="BB8" s="77"/>
      <c r="BC8" s="77"/>
      <c r="BD8" s="77"/>
      <c r="BE8" s="77"/>
    </row>
    <row r="9" spans="1:70" ht="30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74" t="s">
        <v>313</v>
      </c>
      <c r="AB9" s="75" t="s">
        <v>333</v>
      </c>
      <c r="AC9" s="75"/>
      <c r="AD9" s="75"/>
      <c r="AE9" s="75"/>
      <c r="AF9" s="75"/>
      <c r="AG9" s="75">
        <v>8</v>
      </c>
      <c r="AH9" s="75">
        <v>106</v>
      </c>
      <c r="AI9" s="75">
        <v>13.3</v>
      </c>
      <c r="AJ9" s="75">
        <v>1</v>
      </c>
      <c r="AK9" s="75">
        <v>8</v>
      </c>
      <c r="AL9" s="75">
        <v>106</v>
      </c>
      <c r="AM9" s="75">
        <v>13.3</v>
      </c>
      <c r="AN9" s="75">
        <v>1</v>
      </c>
      <c r="AP9" s="76" t="s">
        <v>291</v>
      </c>
      <c r="AQ9" s="77" t="s">
        <v>333</v>
      </c>
      <c r="AR9" s="77">
        <v>5</v>
      </c>
      <c r="AS9" s="77">
        <v>0</v>
      </c>
      <c r="AT9" s="77">
        <v>5</v>
      </c>
      <c r="AU9" s="77">
        <v>0</v>
      </c>
      <c r="AV9" s="77">
        <v>0</v>
      </c>
      <c r="AW9" s="77"/>
      <c r="AX9" s="77"/>
      <c r="AY9" s="77"/>
      <c r="AZ9" s="77"/>
      <c r="BA9" s="77"/>
      <c r="BB9" s="77"/>
      <c r="BC9" s="77"/>
      <c r="BD9" s="77"/>
      <c r="BE9" s="77"/>
    </row>
    <row r="10" spans="1:70" ht="31" x14ac:dyDescent="0.35">
      <c r="A10" s="18"/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74" t="s">
        <v>310</v>
      </c>
      <c r="AB10" s="75" t="s">
        <v>333</v>
      </c>
      <c r="AC10" s="75"/>
      <c r="AD10" s="75"/>
      <c r="AE10" s="75"/>
      <c r="AF10" s="75"/>
      <c r="AG10" s="75">
        <v>1</v>
      </c>
      <c r="AH10" s="75">
        <v>12</v>
      </c>
      <c r="AI10" s="75">
        <v>12</v>
      </c>
      <c r="AJ10" s="75">
        <v>0</v>
      </c>
      <c r="AK10" s="75">
        <v>1</v>
      </c>
      <c r="AL10" s="75">
        <v>12</v>
      </c>
      <c r="AM10" s="75">
        <v>12</v>
      </c>
      <c r="AN10" s="75">
        <v>0</v>
      </c>
      <c r="AP10" s="76" t="s">
        <v>268</v>
      </c>
      <c r="AQ10" s="77" t="s">
        <v>333</v>
      </c>
      <c r="AR10" s="77">
        <v>3</v>
      </c>
      <c r="AS10" s="77">
        <v>1</v>
      </c>
      <c r="AT10" s="77">
        <v>4</v>
      </c>
      <c r="AU10" s="77">
        <v>1</v>
      </c>
      <c r="AV10" s="77">
        <v>0</v>
      </c>
      <c r="AW10" s="77"/>
      <c r="AX10" s="77"/>
      <c r="AY10" s="77"/>
      <c r="AZ10" s="77"/>
      <c r="BA10" s="77">
        <v>1</v>
      </c>
      <c r="BB10" s="77"/>
      <c r="BC10" s="77"/>
      <c r="BD10" s="77"/>
      <c r="BE10" s="77"/>
    </row>
    <row r="11" spans="1:70" ht="31" x14ac:dyDescent="0.35">
      <c r="A11" s="18" t="s">
        <v>25</v>
      </c>
      <c r="B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74" t="s">
        <v>262</v>
      </c>
      <c r="AB11" s="75" t="s">
        <v>333</v>
      </c>
      <c r="AC11" s="75"/>
      <c r="AD11" s="75"/>
      <c r="AE11" s="75"/>
      <c r="AF11" s="75"/>
      <c r="AG11" s="75">
        <v>1</v>
      </c>
      <c r="AH11" s="75">
        <v>9</v>
      </c>
      <c r="AI11" s="75">
        <v>9</v>
      </c>
      <c r="AJ11" s="75">
        <v>0</v>
      </c>
      <c r="AK11" s="75">
        <v>1</v>
      </c>
      <c r="AL11" s="75">
        <v>9</v>
      </c>
      <c r="AM11" s="75">
        <v>9</v>
      </c>
      <c r="AN11" s="75">
        <v>0</v>
      </c>
      <c r="AP11" s="76" t="s">
        <v>345</v>
      </c>
      <c r="AQ11" s="77" t="s">
        <v>333</v>
      </c>
      <c r="AR11" s="77">
        <v>3</v>
      </c>
      <c r="AS11" s="77">
        <v>1</v>
      </c>
      <c r="AT11" s="77">
        <v>4</v>
      </c>
      <c r="AU11" s="77">
        <v>1.5</v>
      </c>
      <c r="AV11" s="77">
        <v>1</v>
      </c>
      <c r="AW11" s="77"/>
      <c r="AX11" s="77"/>
      <c r="AY11" s="77"/>
      <c r="AZ11" s="77"/>
      <c r="BA11" s="77"/>
      <c r="BB11" s="77"/>
      <c r="BC11" s="77"/>
      <c r="BD11" s="77"/>
      <c r="BE11" s="77"/>
    </row>
    <row r="12" spans="1:70" ht="30" x14ac:dyDescent="0.2">
      <c r="A12" s="11" t="s">
        <v>1</v>
      </c>
      <c r="B12" s="26" t="s">
        <v>2</v>
      </c>
      <c r="C12" t="s">
        <v>28</v>
      </c>
      <c r="D12" t="s">
        <v>6</v>
      </c>
      <c r="E12" t="s">
        <v>27</v>
      </c>
      <c r="F12" t="s">
        <v>0</v>
      </c>
      <c r="G12" t="s">
        <v>29</v>
      </c>
      <c r="H12" t="s">
        <v>31</v>
      </c>
      <c r="I12" t="s">
        <v>30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74" t="s">
        <v>256</v>
      </c>
      <c r="AB12" s="75" t="s">
        <v>333</v>
      </c>
      <c r="AC12" s="75"/>
      <c r="AD12" s="75"/>
      <c r="AE12" s="75"/>
      <c r="AF12" s="75"/>
      <c r="AG12" s="75">
        <v>1</v>
      </c>
      <c r="AH12" s="75">
        <v>6</v>
      </c>
      <c r="AI12" s="75">
        <v>6</v>
      </c>
      <c r="AJ12" s="75">
        <v>0</v>
      </c>
      <c r="AK12" s="75">
        <v>1</v>
      </c>
      <c r="AL12" s="75">
        <v>6</v>
      </c>
      <c r="AM12" s="75">
        <v>6</v>
      </c>
      <c r="AN12" s="75">
        <v>0</v>
      </c>
      <c r="AP12" s="76" t="s">
        <v>298</v>
      </c>
      <c r="AQ12" s="77" t="s">
        <v>333</v>
      </c>
      <c r="AR12" s="77">
        <v>3</v>
      </c>
      <c r="AS12" s="77">
        <v>1</v>
      </c>
      <c r="AT12" s="77">
        <v>4</v>
      </c>
      <c r="AU12" s="77">
        <v>1.5</v>
      </c>
      <c r="AV12" s="77">
        <v>0</v>
      </c>
      <c r="AW12" s="77"/>
      <c r="AX12" s="77"/>
      <c r="AY12" s="77"/>
      <c r="AZ12" s="77"/>
      <c r="BA12" s="77"/>
      <c r="BB12" s="77"/>
      <c r="BC12" s="77"/>
      <c r="BD12" s="77"/>
      <c r="BE12" s="77"/>
    </row>
    <row r="13" spans="1:70" ht="30" x14ac:dyDescent="0.2">
      <c r="A13" s="1" t="s">
        <v>92</v>
      </c>
      <c r="B13" s="26" t="s">
        <v>250</v>
      </c>
      <c r="C13">
        <f>VLOOKUP(B13,$AA$4:$AN$36,3,FALSE)</f>
        <v>2</v>
      </c>
      <c r="D13">
        <f>VLOOKUP(B13,$AA$4:$AN$36,4,FALSE)</f>
        <v>13</v>
      </c>
      <c r="E13">
        <f>VLOOKUP(B13,$AA$4:$AN$36,5,FALSE)</f>
        <v>6.5</v>
      </c>
      <c r="F13">
        <f>VLOOKUP(B13,$AA$4:$AN$36,6,FALSE)</f>
        <v>0</v>
      </c>
      <c r="G13">
        <f>VLOOKUP(B13,$AA$4:$AN$36,7,FALSE)</f>
        <v>2</v>
      </c>
      <c r="H13">
        <f>VLOOKUP(B13,$AA$4:$AN$36,8,FALSE)</f>
        <v>7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76" t="s">
        <v>286</v>
      </c>
      <c r="AQ13" s="77" t="s">
        <v>333</v>
      </c>
      <c r="AR13" s="77">
        <v>0</v>
      </c>
      <c r="AS13" s="77">
        <v>3</v>
      </c>
      <c r="AT13" s="77">
        <v>3</v>
      </c>
      <c r="AU13" s="77">
        <v>0</v>
      </c>
      <c r="AV13" s="77">
        <v>0</v>
      </c>
      <c r="AW13" s="77">
        <v>1</v>
      </c>
      <c r="AX13" s="77">
        <v>0</v>
      </c>
      <c r="AY13" s="77">
        <v>0</v>
      </c>
      <c r="AZ13" s="77">
        <v>0</v>
      </c>
      <c r="BA13" s="77">
        <v>1</v>
      </c>
      <c r="BB13" s="77"/>
      <c r="BC13" s="77"/>
      <c r="BD13" s="77"/>
      <c r="BE13" s="77"/>
    </row>
    <row r="14" spans="1:70" ht="30" x14ac:dyDescent="0.2">
      <c r="A14" s="1" t="s">
        <v>92</v>
      </c>
      <c r="B14" s="26" t="s">
        <v>251</v>
      </c>
      <c r="C14">
        <f>VLOOKUP(B14,$AA$4:$AN$36,3,FALSE)</f>
        <v>2</v>
      </c>
      <c r="D14">
        <f>VLOOKUP(B14,$AA$4:$AN$36,4,FALSE)</f>
        <v>5</v>
      </c>
      <c r="E14">
        <f>VLOOKUP(B14,$AA$4:$AN$36,5,FALSE)</f>
        <v>2.5</v>
      </c>
      <c r="F14">
        <f>VLOOKUP(B14,$AA$4:$AN$36,6,FALSE)</f>
        <v>0</v>
      </c>
      <c r="G14">
        <f>VLOOKUP(B14,$AA$4:$AN$36,7,FALSE)</f>
        <v>1</v>
      </c>
      <c r="H14">
        <f>VLOOKUP(B14,$AA$4:$AN$36,8,FALSE)</f>
        <v>4</v>
      </c>
      <c r="I14">
        <f>VLOOKUP(B14,$AA$4:$AN$36,10,FALSE)</f>
        <v>0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76" t="s">
        <v>270</v>
      </c>
      <c r="AQ14" s="77" t="s">
        <v>333</v>
      </c>
      <c r="AR14" s="77">
        <v>2</v>
      </c>
      <c r="AS14" s="77">
        <v>1</v>
      </c>
      <c r="AT14" s="77">
        <v>3</v>
      </c>
      <c r="AU14" s="77">
        <v>0</v>
      </c>
      <c r="AV14" s="77">
        <v>0</v>
      </c>
      <c r="AW14" s="77"/>
      <c r="AX14" s="77"/>
      <c r="AY14" s="77"/>
      <c r="AZ14" s="77"/>
      <c r="BA14" s="77"/>
      <c r="BB14" s="77"/>
      <c r="BC14" s="77"/>
      <c r="BD14" s="77"/>
      <c r="BE14" s="77"/>
    </row>
    <row r="15" spans="1:70" ht="30" x14ac:dyDescent="0.2">
      <c r="A15" s="1" t="s">
        <v>92</v>
      </c>
      <c r="B15" s="26" t="s">
        <v>252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76" t="s">
        <v>274</v>
      </c>
      <c r="AQ15" s="77" t="s">
        <v>333</v>
      </c>
      <c r="AR15" s="77">
        <v>2</v>
      </c>
      <c r="AS15" s="77">
        <v>1</v>
      </c>
      <c r="AT15" s="77">
        <v>3</v>
      </c>
      <c r="AU15" s="77">
        <v>0</v>
      </c>
      <c r="AV15" s="77">
        <v>0</v>
      </c>
      <c r="AW15" s="77"/>
      <c r="AX15" s="77"/>
      <c r="AY15" s="77"/>
      <c r="AZ15" s="77"/>
      <c r="BA15" s="77">
        <v>1</v>
      </c>
      <c r="BB15" s="77"/>
      <c r="BC15" s="77"/>
      <c r="BD15" s="77"/>
      <c r="BE15" s="77"/>
    </row>
    <row r="16" spans="1:70" ht="45" x14ac:dyDescent="0.2">
      <c r="A16" s="1" t="s">
        <v>92</v>
      </c>
      <c r="B16" s="26" t="s">
        <v>253</v>
      </c>
      <c r="C16">
        <f>VLOOKUP(B16,$AA$4:$AN$36,3,FALSE)</f>
        <v>9</v>
      </c>
      <c r="D16">
        <f>VLOOKUP(B16,$AA$4:$AN$36,4,FALSE)</f>
        <v>18</v>
      </c>
      <c r="E16">
        <f>VLOOKUP(B16,$AA$4:$AN$36,5,FALSE)</f>
        <v>2</v>
      </c>
      <c r="F16">
        <f>VLOOKUP(B16,$AA$4:$AN$36,6,FALSE)</f>
        <v>0</v>
      </c>
      <c r="G16">
        <f>VLOOKUP(B16,$AA$4:$AN$36,7,FALSE)</f>
        <v>3</v>
      </c>
      <c r="H16">
        <f>VLOOKUP(B16,$AA$4:$AN$36,8,FALSE)</f>
        <v>19</v>
      </c>
      <c r="I16">
        <f>VLOOKUP(B16,$AA$4:$AN$36,10,FALSE)</f>
        <v>0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76" t="s">
        <v>277</v>
      </c>
      <c r="AQ16" s="77" t="s">
        <v>333</v>
      </c>
      <c r="AR16" s="77">
        <v>2</v>
      </c>
      <c r="AS16" s="77">
        <v>1</v>
      </c>
      <c r="AT16" s="77">
        <v>3</v>
      </c>
      <c r="AU16" s="77">
        <v>0</v>
      </c>
      <c r="AV16" s="77">
        <v>0</v>
      </c>
      <c r="AW16" s="77"/>
      <c r="AX16" s="77"/>
      <c r="AY16" s="77"/>
      <c r="AZ16" s="77"/>
      <c r="BA16" s="77">
        <v>3</v>
      </c>
      <c r="BB16" s="77"/>
      <c r="BC16" s="77"/>
      <c r="BD16" s="77"/>
      <c r="BE16" s="77"/>
    </row>
    <row r="17" spans="1:57" ht="30" x14ac:dyDescent="0.2">
      <c r="A17" s="1" t="s">
        <v>92</v>
      </c>
      <c r="B17" s="26" t="s">
        <v>254</v>
      </c>
      <c r="C17" t="e">
        <f>VLOOKUP(B17,$AA$4:$AN$36,3,FALSE)</f>
        <v>#N/A</v>
      </c>
      <c r="D17" t="e">
        <f>VLOOKUP(B17,$AA$4:$AN$36,4,FALSE)</f>
        <v>#N/A</v>
      </c>
      <c r="E17" t="e">
        <f>VLOOKUP(B17,$AA$4:$AN$36,5,FALSE)</f>
        <v>#N/A</v>
      </c>
      <c r="F17" t="e">
        <f>VLOOKUP(B17,$AA$4:$AN$36,6,FALSE)</f>
        <v>#N/A</v>
      </c>
      <c r="G17" t="e">
        <f>VLOOKUP(B17,$AA$4:$AN$36,7,FALSE)</f>
        <v>#N/A</v>
      </c>
      <c r="H17" t="e">
        <f>VLOOKUP(B17,$AA$4:$AN$36,8,FALSE)</f>
        <v>#N/A</v>
      </c>
      <c r="I17" t="e">
        <f>VLOOKUP(B17,$AA$4:$AN$36,10,FALSE)</f>
        <v>#N/A</v>
      </c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76" t="s">
        <v>289</v>
      </c>
      <c r="AQ17" s="77" t="s">
        <v>333</v>
      </c>
      <c r="AR17" s="77">
        <v>2</v>
      </c>
      <c r="AS17" s="77">
        <v>0</v>
      </c>
      <c r="AT17" s="77">
        <v>2</v>
      </c>
      <c r="AU17" s="77">
        <v>0</v>
      </c>
      <c r="AV17" s="77">
        <v>0</v>
      </c>
      <c r="AW17" s="77"/>
      <c r="AX17" s="77"/>
      <c r="AY17" s="77"/>
      <c r="AZ17" s="77"/>
      <c r="BA17" s="77"/>
      <c r="BB17" s="77"/>
      <c r="BC17" s="77"/>
      <c r="BD17" s="77"/>
      <c r="BE17" s="77"/>
    </row>
    <row r="18" spans="1:57" ht="30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76" t="s">
        <v>276</v>
      </c>
      <c r="AQ18" s="77" t="s">
        <v>333</v>
      </c>
      <c r="AR18" s="77">
        <v>0</v>
      </c>
      <c r="AS18" s="77">
        <v>1</v>
      </c>
      <c r="AT18" s="77">
        <v>1</v>
      </c>
      <c r="AU18" s="77">
        <v>0</v>
      </c>
      <c r="AV18" s="77">
        <v>0</v>
      </c>
      <c r="AW18" s="77"/>
      <c r="AX18" s="77"/>
      <c r="AY18" s="77"/>
      <c r="AZ18" s="77"/>
      <c r="BA18" s="77"/>
      <c r="BB18" s="77"/>
      <c r="BC18" s="77"/>
      <c r="BD18" s="77"/>
      <c r="BE18" s="77"/>
    </row>
    <row r="19" spans="1:57" ht="30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76" t="s">
        <v>278</v>
      </c>
      <c r="AQ19" s="77" t="s">
        <v>333</v>
      </c>
      <c r="AR19" s="77">
        <v>0</v>
      </c>
      <c r="AS19" s="77">
        <v>1</v>
      </c>
      <c r="AT19" s="77">
        <v>1</v>
      </c>
      <c r="AU19" s="77">
        <v>0</v>
      </c>
      <c r="AV19" s="77">
        <v>0</v>
      </c>
      <c r="AW19" s="77"/>
      <c r="AX19" s="77"/>
      <c r="AY19" s="77"/>
      <c r="AZ19" s="77"/>
      <c r="BA19" s="77"/>
      <c r="BB19" s="77"/>
      <c r="BC19" s="77"/>
      <c r="BD19" s="77"/>
      <c r="BE19" s="77"/>
    </row>
    <row r="20" spans="1:57" ht="30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76" t="s">
        <v>338</v>
      </c>
      <c r="AQ20" s="77" t="s">
        <v>333</v>
      </c>
      <c r="AR20" s="77">
        <v>1</v>
      </c>
      <c r="AS20" s="77">
        <v>0</v>
      </c>
      <c r="AT20" s="77">
        <v>1</v>
      </c>
      <c r="AU20" s="77">
        <v>0</v>
      </c>
      <c r="AV20" s="77">
        <v>0</v>
      </c>
      <c r="AW20" s="77"/>
      <c r="AX20" s="77"/>
      <c r="AY20" s="77"/>
      <c r="AZ20" s="77"/>
      <c r="BA20" s="77"/>
      <c r="BB20" s="77"/>
      <c r="BC20" s="77"/>
      <c r="BD20" s="77"/>
      <c r="BE20" s="77"/>
    </row>
    <row r="21" spans="1:57" ht="30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76" t="s">
        <v>260</v>
      </c>
      <c r="AQ21" s="77" t="s">
        <v>333</v>
      </c>
      <c r="AR21" s="77">
        <v>1</v>
      </c>
      <c r="AS21" s="77">
        <v>0</v>
      </c>
      <c r="AT21" s="77">
        <v>1</v>
      </c>
      <c r="AU21" s="77">
        <v>0</v>
      </c>
      <c r="AV21" s="77">
        <v>0</v>
      </c>
      <c r="AW21" s="77"/>
      <c r="AX21" s="77"/>
      <c r="AY21" s="77"/>
      <c r="AZ21" s="77"/>
      <c r="BA21" s="77"/>
      <c r="BB21" s="77"/>
      <c r="BC21" s="77"/>
      <c r="BD21" s="77"/>
      <c r="BE21" s="77"/>
    </row>
    <row r="22" spans="1:57" ht="30" x14ac:dyDescent="0.3">
      <c r="A22" s="17" t="s">
        <v>26</v>
      </c>
      <c r="B22" s="26"/>
      <c r="AP22" s="76" t="s">
        <v>285</v>
      </c>
      <c r="AQ22" s="77" t="s">
        <v>333</v>
      </c>
      <c r="AR22" s="77">
        <v>1</v>
      </c>
      <c r="AS22" s="77">
        <v>0</v>
      </c>
      <c r="AT22" s="77">
        <v>1</v>
      </c>
      <c r="AU22" s="77">
        <v>0</v>
      </c>
      <c r="AV22" s="77">
        <v>0</v>
      </c>
      <c r="AW22" s="77"/>
      <c r="AX22" s="77"/>
      <c r="AY22" s="77"/>
      <c r="AZ22" s="77"/>
      <c r="BA22" s="77"/>
      <c r="BB22" s="77"/>
      <c r="BC22" s="77"/>
      <c r="BD22" s="77"/>
      <c r="BE22" s="77"/>
    </row>
    <row r="23" spans="1:57" ht="30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76" t="s">
        <v>295</v>
      </c>
      <c r="AQ23" s="77" t="s">
        <v>333</v>
      </c>
      <c r="AR23" s="77">
        <v>1</v>
      </c>
      <c r="AS23" s="77">
        <v>0</v>
      </c>
      <c r="AT23" s="77">
        <v>1</v>
      </c>
      <c r="AU23" s="77">
        <v>0</v>
      </c>
      <c r="AV23" s="77">
        <v>0</v>
      </c>
      <c r="AW23" s="77"/>
      <c r="AX23" s="77"/>
      <c r="AY23" s="77"/>
      <c r="AZ23" s="77"/>
      <c r="BA23" s="77"/>
      <c r="BB23" s="77"/>
      <c r="BC23" s="77"/>
      <c r="BD23" s="77"/>
      <c r="BE23" s="77"/>
    </row>
    <row r="24" spans="1:57" ht="45" x14ac:dyDescent="0.2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76" t="s">
        <v>303</v>
      </c>
      <c r="AQ24" s="77" t="s">
        <v>333</v>
      </c>
      <c r="AR24" s="77">
        <v>1</v>
      </c>
      <c r="AS24" s="77">
        <v>0</v>
      </c>
      <c r="AT24" s="77">
        <v>1</v>
      </c>
      <c r="AU24" s="77">
        <v>0</v>
      </c>
      <c r="AV24" s="77">
        <v>0</v>
      </c>
      <c r="AW24" s="77"/>
      <c r="AX24" s="77"/>
      <c r="AY24" s="77"/>
      <c r="AZ24" s="77"/>
      <c r="BA24" s="77"/>
      <c r="BB24" s="77"/>
      <c r="BC24" s="77"/>
      <c r="BD24" s="77"/>
      <c r="BE24" s="77"/>
    </row>
    <row r="25" spans="1:57" ht="30" x14ac:dyDescent="0.2">
      <c r="A25" s="1" t="s">
        <v>86</v>
      </c>
      <c r="B25" s="26" t="s">
        <v>256</v>
      </c>
      <c r="C25">
        <f t="shared" si="3"/>
        <v>1</v>
      </c>
      <c r="D25">
        <f t="shared" si="4"/>
        <v>6</v>
      </c>
      <c r="E25">
        <f t="shared" si="5"/>
        <v>6</v>
      </c>
      <c r="F25">
        <f t="shared" si="6"/>
        <v>0</v>
      </c>
      <c r="AP25" s="76" t="s">
        <v>249</v>
      </c>
      <c r="AQ25" s="77" t="s">
        <v>333</v>
      </c>
      <c r="AR25" s="77">
        <v>1</v>
      </c>
      <c r="AS25" s="77">
        <v>0</v>
      </c>
      <c r="AT25" s="77">
        <v>1</v>
      </c>
      <c r="AU25" s="77">
        <v>0</v>
      </c>
      <c r="AV25" s="77">
        <v>0</v>
      </c>
      <c r="AW25" s="77"/>
      <c r="AX25" s="77"/>
      <c r="AY25" s="77"/>
      <c r="AZ25" s="77"/>
      <c r="BA25" s="77"/>
      <c r="BB25" s="77"/>
      <c r="BC25" s="77"/>
      <c r="BD25" s="77"/>
      <c r="BE25" s="77"/>
    </row>
    <row r="26" spans="1:57" ht="30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76" t="s">
        <v>304</v>
      </c>
      <c r="AQ26" s="77" t="s">
        <v>333</v>
      </c>
      <c r="AR26" s="77">
        <v>0</v>
      </c>
      <c r="AS26" s="77">
        <v>1</v>
      </c>
      <c r="AT26" s="77">
        <v>1</v>
      </c>
      <c r="AU26" s="77">
        <v>0</v>
      </c>
      <c r="AV26" s="77">
        <v>0</v>
      </c>
      <c r="AW26" s="77"/>
      <c r="AX26" s="77"/>
      <c r="AY26" s="77"/>
      <c r="AZ26" s="77"/>
      <c r="BA26" s="77"/>
      <c r="BB26" s="77"/>
      <c r="BC26" s="77"/>
      <c r="BD26" s="77"/>
      <c r="BE26" s="77"/>
    </row>
    <row r="27" spans="1:57" x14ac:dyDescent="0.2">
      <c r="A27" s="1" t="s">
        <v>86</v>
      </c>
      <c r="B27" s="26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</row>
    <row r="28" spans="1:57" ht="28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28" x14ac:dyDescent="0.2">
      <c r="A29" s="1" t="s">
        <v>86</v>
      </c>
      <c r="B29" s="26" t="s">
        <v>260</v>
      </c>
      <c r="C29">
        <f t="shared" si="3"/>
        <v>5</v>
      </c>
      <c r="D29">
        <f t="shared" si="4"/>
        <v>49</v>
      </c>
      <c r="E29">
        <f t="shared" si="5"/>
        <v>9.8000000000000007</v>
      </c>
      <c r="F29">
        <f t="shared" si="6"/>
        <v>0</v>
      </c>
    </row>
    <row r="30" spans="1:57" ht="28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8" x14ac:dyDescent="0.2">
      <c r="A31" s="1" t="s">
        <v>86</v>
      </c>
      <c r="B31" s="26" t="s">
        <v>262</v>
      </c>
      <c r="C31">
        <f t="shared" si="3"/>
        <v>1</v>
      </c>
      <c r="D31">
        <f t="shared" si="4"/>
        <v>9</v>
      </c>
      <c r="E31">
        <f t="shared" si="5"/>
        <v>9</v>
      </c>
      <c r="F31">
        <f t="shared" si="6"/>
        <v>0</v>
      </c>
    </row>
    <row r="32" spans="1:57" ht="28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8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8" x14ac:dyDescent="0.2">
      <c r="A34" s="1" t="s">
        <v>79</v>
      </c>
      <c r="B34" s="26" t="s">
        <v>310</v>
      </c>
      <c r="C34">
        <f t="shared" si="3"/>
        <v>1</v>
      </c>
      <c r="D34">
        <f t="shared" si="4"/>
        <v>12</v>
      </c>
      <c r="E34">
        <f t="shared" si="5"/>
        <v>12</v>
      </c>
      <c r="F34">
        <f t="shared" si="6"/>
        <v>0</v>
      </c>
    </row>
    <row r="35" spans="1:6" ht="28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8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8" x14ac:dyDescent="0.2">
      <c r="A37" s="1" t="s">
        <v>79</v>
      </c>
      <c r="B37" s="26" t="s">
        <v>313</v>
      </c>
      <c r="C37">
        <f t="shared" si="3"/>
        <v>8</v>
      </c>
      <c r="D37">
        <f t="shared" si="4"/>
        <v>106</v>
      </c>
      <c r="E37">
        <f t="shared" si="5"/>
        <v>13.3</v>
      </c>
      <c r="F37">
        <f t="shared" si="6"/>
        <v>1</v>
      </c>
    </row>
    <row r="38" spans="1:6" ht="28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4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8" x14ac:dyDescent="0.2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8" x14ac:dyDescent="0.2">
      <c r="A54" s="1" t="s">
        <v>75</v>
      </c>
      <c r="B54" s="26" t="s">
        <v>266</v>
      </c>
      <c r="C54">
        <f t="shared" ref="C54:C93" si="7">VLOOKUP(B54,$AP$4:$BE$56,3,FALSE)</f>
        <v>4</v>
      </c>
      <c r="D54">
        <f t="shared" ref="D54:D93" si="8">VLOOKUP(B54,$AP$4:$BE$56,4,FALSE)</f>
        <v>2</v>
      </c>
      <c r="E54">
        <f t="shared" ref="E54:E93" si="9">VLOOKUP(B54,$AP$4:$BE$56,5,FALSE)</f>
        <v>6</v>
      </c>
      <c r="F54">
        <f t="shared" ref="F54:F93" si="10">VLOOKUP(B54,$AP$4:$BE$56,6,FALSE)</f>
        <v>0.5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8" x14ac:dyDescent="0.2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8" x14ac:dyDescent="0.2">
      <c r="A56" s="1" t="s">
        <v>75</v>
      </c>
      <c r="B56" s="26" t="s">
        <v>268</v>
      </c>
      <c r="C56">
        <f t="shared" si="7"/>
        <v>3</v>
      </c>
      <c r="D56">
        <f t="shared" si="8"/>
        <v>1</v>
      </c>
      <c r="E56">
        <f t="shared" si="9"/>
        <v>4</v>
      </c>
      <c r="F56">
        <f t="shared" si="10"/>
        <v>1</v>
      </c>
      <c r="G56">
        <f t="shared" si="11"/>
        <v>0</v>
      </c>
      <c r="H56">
        <f t="shared" si="12"/>
        <v>0</v>
      </c>
      <c r="I56">
        <f t="shared" si="13"/>
        <v>1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28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8" x14ac:dyDescent="0.2">
      <c r="A58" s="1" t="s">
        <v>75</v>
      </c>
      <c r="B58" s="26" t="s">
        <v>270</v>
      </c>
      <c r="C58">
        <f t="shared" si="7"/>
        <v>2</v>
      </c>
      <c r="D58">
        <f t="shared" si="8"/>
        <v>1</v>
      </c>
      <c r="E58">
        <f t="shared" si="9"/>
        <v>3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8" x14ac:dyDescent="0.2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8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8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8" x14ac:dyDescent="0.2">
      <c r="A62" s="1" t="s">
        <v>109</v>
      </c>
      <c r="B62" s="26" t="s">
        <v>274</v>
      </c>
      <c r="C62">
        <f t="shared" si="7"/>
        <v>2</v>
      </c>
      <c r="D62">
        <f t="shared" si="8"/>
        <v>1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8" x14ac:dyDescent="0.2">
      <c r="A63" s="1" t="s">
        <v>82</v>
      </c>
      <c r="B63" s="26" t="s">
        <v>275</v>
      </c>
      <c r="C63" t="e">
        <f t="shared" si="7"/>
        <v>#N/A</v>
      </c>
      <c r="D63" t="e">
        <f t="shared" si="8"/>
        <v>#N/A</v>
      </c>
      <c r="E63" t="e">
        <f t="shared" si="9"/>
        <v>#N/A</v>
      </c>
      <c r="F63" t="e">
        <f t="shared" si="10"/>
        <v>#N/A</v>
      </c>
      <c r="G63" t="e">
        <f t="shared" si="11"/>
        <v>#N/A</v>
      </c>
      <c r="H63" t="e">
        <f t="shared" si="12"/>
        <v>#N/A</v>
      </c>
      <c r="I63" t="e">
        <f t="shared" si="13"/>
        <v>#N/A</v>
      </c>
      <c r="J63" t="e">
        <f t="shared" si="14"/>
        <v>#N/A</v>
      </c>
      <c r="K63" t="e">
        <f t="shared" si="15"/>
        <v>#N/A</v>
      </c>
      <c r="L63" t="e">
        <f t="shared" si="16"/>
        <v>#N/A</v>
      </c>
      <c r="M63" t="e">
        <f t="shared" si="17"/>
        <v>#N/A</v>
      </c>
    </row>
    <row r="64" spans="1:13" ht="28" x14ac:dyDescent="0.2">
      <c r="A64" s="1" t="s">
        <v>71</v>
      </c>
      <c r="B64" s="26" t="s">
        <v>276</v>
      </c>
      <c r="C64">
        <f t="shared" si="7"/>
        <v>0</v>
      </c>
      <c r="D64">
        <f t="shared" si="8"/>
        <v>1</v>
      </c>
      <c r="E64">
        <f t="shared" si="9"/>
        <v>1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28" x14ac:dyDescent="0.2">
      <c r="A65" s="1" t="s">
        <v>109</v>
      </c>
      <c r="B65" s="26" t="s">
        <v>277</v>
      </c>
      <c r="C65">
        <f t="shared" si="7"/>
        <v>2</v>
      </c>
      <c r="D65">
        <f t="shared" si="8"/>
        <v>1</v>
      </c>
      <c r="E65">
        <f t="shared" si="9"/>
        <v>3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3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8" x14ac:dyDescent="0.2">
      <c r="A66" s="1" t="s">
        <v>123</v>
      </c>
      <c r="B66" s="26" t="s">
        <v>278</v>
      </c>
      <c r="C66">
        <f t="shared" si="7"/>
        <v>0</v>
      </c>
      <c r="D66">
        <f t="shared" si="8"/>
        <v>1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8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28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8" x14ac:dyDescent="0.2">
      <c r="A69" s="1" t="s">
        <v>82</v>
      </c>
      <c r="B69" s="26" t="s">
        <v>281</v>
      </c>
      <c r="C69">
        <f t="shared" si="7"/>
        <v>8</v>
      </c>
      <c r="D69">
        <f t="shared" si="8"/>
        <v>3</v>
      </c>
      <c r="E69">
        <f t="shared" si="9"/>
        <v>11</v>
      </c>
      <c r="F69">
        <f t="shared" si="10"/>
        <v>1.5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8" x14ac:dyDescent="0.2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8" x14ac:dyDescent="0.2">
      <c r="A71" s="1" t="s">
        <v>123</v>
      </c>
      <c r="B71" s="26" t="s">
        <v>283</v>
      </c>
      <c r="C71">
        <f t="shared" si="7"/>
        <v>4</v>
      </c>
      <c r="D71">
        <f t="shared" si="8"/>
        <v>3</v>
      </c>
      <c r="E71">
        <f t="shared" si="9"/>
        <v>7</v>
      </c>
      <c r="F71">
        <f t="shared" si="10"/>
        <v>1.5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8" x14ac:dyDescent="0.2">
      <c r="A72" s="1" t="s">
        <v>151</v>
      </c>
      <c r="B72" s="26" t="s">
        <v>284</v>
      </c>
      <c r="C72">
        <f t="shared" si="7"/>
        <v>6</v>
      </c>
      <c r="D72">
        <f t="shared" si="8"/>
        <v>1</v>
      </c>
      <c r="E72">
        <f t="shared" si="9"/>
        <v>7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8" x14ac:dyDescent="0.2">
      <c r="A73" s="1" t="s">
        <v>75</v>
      </c>
      <c r="B73" s="26" t="s">
        <v>285</v>
      </c>
      <c r="C73">
        <f t="shared" si="7"/>
        <v>1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8" x14ac:dyDescent="0.2">
      <c r="A74" s="1" t="s">
        <v>71</v>
      </c>
      <c r="B74" s="26" t="s">
        <v>286</v>
      </c>
      <c r="C74">
        <f t="shared" si="7"/>
        <v>0</v>
      </c>
      <c r="D74">
        <f t="shared" si="8"/>
        <v>3</v>
      </c>
      <c r="E74">
        <f t="shared" si="9"/>
        <v>3</v>
      </c>
      <c r="F74">
        <f t="shared" si="10"/>
        <v>0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8" x14ac:dyDescent="0.2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8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8" x14ac:dyDescent="0.2">
      <c r="A77" s="1" t="s">
        <v>123</v>
      </c>
      <c r="B77" s="26" t="s">
        <v>289</v>
      </c>
      <c r="C77">
        <f t="shared" si="7"/>
        <v>2</v>
      </c>
      <c r="D77">
        <f t="shared" si="8"/>
        <v>0</v>
      </c>
      <c r="E77">
        <f t="shared" si="9"/>
        <v>2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8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8" x14ac:dyDescent="0.2">
      <c r="A79" s="1" t="s">
        <v>109</v>
      </c>
      <c r="B79" s="26" t="s">
        <v>291</v>
      </c>
      <c r="C79">
        <f t="shared" si="7"/>
        <v>5</v>
      </c>
      <c r="D79">
        <f t="shared" si="8"/>
        <v>0</v>
      </c>
      <c r="E79">
        <f t="shared" si="9"/>
        <v>5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8" x14ac:dyDescent="0.2">
      <c r="A80" s="1" t="s">
        <v>82</v>
      </c>
      <c r="B80" s="26" t="s">
        <v>292</v>
      </c>
      <c r="C80">
        <f t="shared" si="7"/>
        <v>7</v>
      </c>
      <c r="D80">
        <f t="shared" si="8"/>
        <v>3</v>
      </c>
      <c r="E80">
        <f t="shared" si="9"/>
        <v>10</v>
      </c>
      <c r="F80">
        <f t="shared" si="10"/>
        <v>0.5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1</v>
      </c>
      <c r="M80">
        <f t="shared" si="17"/>
        <v>0</v>
      </c>
    </row>
    <row r="81" spans="1:13" ht="28" x14ac:dyDescent="0.2">
      <c r="A81" s="1" t="s">
        <v>71</v>
      </c>
      <c r="B81" s="26" t="s">
        <v>293</v>
      </c>
      <c r="C81">
        <f t="shared" si="7"/>
        <v>3</v>
      </c>
      <c r="D81">
        <f t="shared" si="8"/>
        <v>1</v>
      </c>
      <c r="E81">
        <f t="shared" si="9"/>
        <v>4</v>
      </c>
      <c r="F81">
        <f t="shared" si="10"/>
        <v>1.5</v>
      </c>
      <c r="G81">
        <f t="shared" si="11"/>
        <v>1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8" x14ac:dyDescent="0.2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8" x14ac:dyDescent="0.2">
      <c r="A83" s="1" t="s">
        <v>123</v>
      </c>
      <c r="B83" s="26" t="s">
        <v>295</v>
      </c>
      <c r="C83">
        <f t="shared" si="7"/>
        <v>1</v>
      </c>
      <c r="D83">
        <f t="shared" si="8"/>
        <v>0</v>
      </c>
      <c r="E83">
        <f t="shared" si="9"/>
        <v>1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8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28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3</v>
      </c>
      <c r="D86">
        <f t="shared" si="8"/>
        <v>1</v>
      </c>
      <c r="E86">
        <f t="shared" si="9"/>
        <v>4</v>
      </c>
      <c r="F86">
        <f t="shared" si="10"/>
        <v>1.5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2" x14ac:dyDescent="0.2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28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8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8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8" x14ac:dyDescent="0.2">
      <c r="A91" s="1" t="s">
        <v>123</v>
      </c>
      <c r="B91" s="26" t="s">
        <v>303</v>
      </c>
      <c r="C91">
        <f t="shared" si="7"/>
        <v>1</v>
      </c>
      <c r="D91">
        <f t="shared" si="8"/>
        <v>0</v>
      </c>
      <c r="E91">
        <f t="shared" si="9"/>
        <v>1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8" x14ac:dyDescent="0.2">
      <c r="A92" s="1" t="s">
        <v>82</v>
      </c>
      <c r="B92" s="26" t="s">
        <v>304</v>
      </c>
      <c r="C92">
        <f t="shared" si="7"/>
        <v>0</v>
      </c>
      <c r="D92">
        <f t="shared" si="8"/>
        <v>1</v>
      </c>
      <c r="E92">
        <f t="shared" si="9"/>
        <v>1</v>
      </c>
      <c r="F92">
        <f t="shared" si="10"/>
        <v>0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</row>
    <row r="93" spans="1:13" ht="28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4" x14ac:dyDescent="0.3">
      <c r="A111" s="16" t="s">
        <v>39</v>
      </c>
      <c r="B111" s="26"/>
    </row>
    <row r="112" spans="1:10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8" x14ac:dyDescent="0.2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96</v>
      </c>
      <c r="B114" s="26" t="s">
        <v>307</v>
      </c>
      <c r="C114">
        <f>VLOOKUP(B114,$BG$4:$BR$15,3,FALSE)</f>
        <v>2</v>
      </c>
      <c r="D114">
        <f t="shared" ref="D114:D115" si="18">VLOOKUP(B114,$BG$4:$BR$6,4,FALSE)</f>
        <v>2</v>
      </c>
      <c r="E114">
        <f t="shared" ref="E114:E115" si="19">VLOOKUP(B114,$BG$4:$BR$6,6,FALSE)</f>
        <v>1</v>
      </c>
      <c r="F114">
        <f t="shared" ref="F114:F115" si="20">VLOOKUP(B114,$BG$4:$BR$6,7,FALSE)</f>
        <v>1</v>
      </c>
      <c r="G114">
        <f t="shared" ref="G114:G115" si="21">VLOOKUP(B114,$BG$4:$BR$6,9,FALSE)</f>
        <v>5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2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7</v>
      </c>
      <c r="I115">
        <f t="shared" si="23"/>
        <v>264</v>
      </c>
      <c r="J115">
        <f t="shared" si="24"/>
        <v>37.700000000000003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ABB8-7612-4FBA-B89E-95DC5EF1EA4A}">
  <dimension ref="A1:BR132"/>
  <sheetViews>
    <sheetView topLeftCell="A9" workbookViewId="0">
      <selection activeCell="A10" sqref="A10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7"/>
      <c r="P2" s="97"/>
      <c r="Q2" s="97" t="s">
        <v>9</v>
      </c>
      <c r="R2" s="97"/>
      <c r="S2" s="97"/>
      <c r="T2" s="97"/>
      <c r="U2" s="97"/>
      <c r="V2" s="97"/>
      <c r="W2" s="97"/>
      <c r="X2" s="97"/>
      <c r="Y2" s="97"/>
      <c r="AA2" s="97"/>
      <c r="AB2" s="97"/>
      <c r="AC2" s="97" t="s">
        <v>25</v>
      </c>
      <c r="AD2" s="97"/>
      <c r="AE2" s="97"/>
      <c r="AF2" s="97"/>
      <c r="AG2" s="97" t="s">
        <v>26</v>
      </c>
      <c r="AH2" s="97"/>
      <c r="AI2" s="97"/>
      <c r="AJ2" s="97"/>
      <c r="AK2" s="97" t="s">
        <v>334</v>
      </c>
      <c r="AL2" s="97"/>
      <c r="AM2" s="97"/>
      <c r="AN2" s="97"/>
      <c r="AP2" s="97"/>
      <c r="AQ2" s="97"/>
      <c r="AR2" s="97" t="s">
        <v>339</v>
      </c>
      <c r="AS2" s="97"/>
      <c r="AT2" s="97"/>
      <c r="AU2" s="97"/>
      <c r="AV2" s="97"/>
      <c r="AW2" s="97" t="s">
        <v>340</v>
      </c>
      <c r="AX2" s="97"/>
      <c r="AY2" s="97"/>
      <c r="AZ2" s="97"/>
      <c r="BA2" s="97"/>
      <c r="BB2" s="97" t="s">
        <v>341</v>
      </c>
      <c r="BC2" s="97"/>
      <c r="BD2" s="97"/>
      <c r="BE2" s="97"/>
      <c r="BG2" s="97"/>
      <c r="BH2" s="97"/>
      <c r="BI2" s="97" t="s">
        <v>39</v>
      </c>
      <c r="BJ2" s="97"/>
      <c r="BK2" s="97"/>
      <c r="BL2" s="97"/>
      <c r="BM2" s="97"/>
      <c r="BN2" s="97"/>
      <c r="BO2" s="97"/>
      <c r="BP2" s="97" t="s">
        <v>346</v>
      </c>
      <c r="BQ2" s="97"/>
      <c r="BR2" s="97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0" t="s">
        <v>2</v>
      </c>
      <c r="P3" s="80" t="s">
        <v>330</v>
      </c>
      <c r="Q3" s="80" t="s">
        <v>3</v>
      </c>
      <c r="R3" s="80" t="s">
        <v>4</v>
      </c>
      <c r="S3" s="80" t="s">
        <v>5</v>
      </c>
      <c r="T3" s="80" t="s">
        <v>6</v>
      </c>
      <c r="U3" s="80" t="s">
        <v>7</v>
      </c>
      <c r="V3" s="80" t="s">
        <v>331</v>
      </c>
      <c r="W3" s="80" t="s">
        <v>0</v>
      </c>
      <c r="X3" s="80" t="s">
        <v>8</v>
      </c>
      <c r="Y3" s="80" t="s">
        <v>332</v>
      </c>
      <c r="AA3" s="82" t="s">
        <v>2</v>
      </c>
      <c r="AB3" s="82" t="s">
        <v>330</v>
      </c>
      <c r="AC3" s="82" t="s">
        <v>4</v>
      </c>
      <c r="AD3" s="82" t="s">
        <v>6</v>
      </c>
      <c r="AE3" s="82" t="s">
        <v>27</v>
      </c>
      <c r="AF3" s="82" t="s">
        <v>0</v>
      </c>
      <c r="AG3" s="82" t="s">
        <v>335</v>
      </c>
      <c r="AH3" s="82" t="s">
        <v>6</v>
      </c>
      <c r="AI3" s="82" t="s">
        <v>27</v>
      </c>
      <c r="AJ3" s="82" t="s">
        <v>0</v>
      </c>
      <c r="AK3" s="82" t="s">
        <v>336</v>
      </c>
      <c r="AL3" s="82" t="s">
        <v>6</v>
      </c>
      <c r="AM3" s="82" t="s">
        <v>27</v>
      </c>
      <c r="AN3" s="82" t="s">
        <v>0</v>
      </c>
      <c r="AP3" s="84" t="s">
        <v>2</v>
      </c>
      <c r="AQ3" s="84" t="s">
        <v>330</v>
      </c>
      <c r="AR3" s="84" t="s">
        <v>35</v>
      </c>
      <c r="AS3" s="84" t="s">
        <v>36</v>
      </c>
      <c r="AT3" s="84" t="s">
        <v>37</v>
      </c>
      <c r="AU3" s="84" t="s">
        <v>342</v>
      </c>
      <c r="AV3" s="84" t="s">
        <v>343</v>
      </c>
      <c r="AW3" s="84" t="s">
        <v>8</v>
      </c>
      <c r="AX3" s="84" t="s">
        <v>6</v>
      </c>
      <c r="AY3" s="84" t="s">
        <v>27</v>
      </c>
      <c r="AZ3" s="84" t="s">
        <v>0</v>
      </c>
      <c r="BA3" s="84" t="s">
        <v>344</v>
      </c>
      <c r="BB3" s="84" t="s">
        <v>15</v>
      </c>
      <c r="BC3" s="84" t="s">
        <v>6</v>
      </c>
      <c r="BD3" s="84" t="s">
        <v>0</v>
      </c>
      <c r="BE3" s="84" t="s">
        <v>38</v>
      </c>
      <c r="BG3" s="86" t="s">
        <v>2</v>
      </c>
      <c r="BH3" s="86" t="s">
        <v>330</v>
      </c>
      <c r="BI3" s="86" t="s">
        <v>40</v>
      </c>
      <c r="BJ3" s="86" t="s">
        <v>41</v>
      </c>
      <c r="BK3" s="86" t="s">
        <v>347</v>
      </c>
      <c r="BL3" s="86" t="s">
        <v>42</v>
      </c>
      <c r="BM3" s="86" t="s">
        <v>43</v>
      </c>
      <c r="BN3" s="86" t="s">
        <v>348</v>
      </c>
      <c r="BO3" s="86" t="s">
        <v>349</v>
      </c>
      <c r="BP3" s="86" t="s">
        <v>44</v>
      </c>
      <c r="BQ3" s="86" t="s">
        <v>6</v>
      </c>
      <c r="BR3" s="86" t="s">
        <v>27</v>
      </c>
    </row>
    <row r="4" spans="1:70" ht="30" x14ac:dyDescent="0.2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80" t="s">
        <v>248</v>
      </c>
      <c r="P4" s="81" t="s">
        <v>333</v>
      </c>
      <c r="Q4" s="81">
        <v>10</v>
      </c>
      <c r="R4" s="81">
        <v>17</v>
      </c>
      <c r="S4" s="81">
        <v>58.8</v>
      </c>
      <c r="T4" s="81">
        <v>91</v>
      </c>
      <c r="U4" s="81">
        <v>5.4</v>
      </c>
      <c r="V4" s="81">
        <v>0.1</v>
      </c>
      <c r="W4" s="81">
        <v>0</v>
      </c>
      <c r="X4" s="81">
        <v>2</v>
      </c>
      <c r="Y4" s="81">
        <v>80.3</v>
      </c>
      <c r="AA4" s="82" t="s">
        <v>253</v>
      </c>
      <c r="AB4" s="83" t="s">
        <v>333</v>
      </c>
      <c r="AC4" s="83">
        <v>20</v>
      </c>
      <c r="AD4" s="83">
        <v>233</v>
      </c>
      <c r="AE4" s="83">
        <v>11.7</v>
      </c>
      <c r="AF4" s="83">
        <v>4</v>
      </c>
      <c r="AG4" s="83">
        <v>1</v>
      </c>
      <c r="AH4" s="83">
        <v>5</v>
      </c>
      <c r="AI4" s="83">
        <v>5</v>
      </c>
      <c r="AJ4" s="83">
        <v>0</v>
      </c>
      <c r="AK4" s="83">
        <v>21</v>
      </c>
      <c r="AL4" s="83">
        <v>238</v>
      </c>
      <c r="AM4" s="83">
        <v>11.3</v>
      </c>
      <c r="AN4" s="83">
        <v>4</v>
      </c>
      <c r="AP4" s="84" t="s">
        <v>268</v>
      </c>
      <c r="AQ4" s="85" t="s">
        <v>333</v>
      </c>
      <c r="AR4" s="85">
        <v>8</v>
      </c>
      <c r="AS4" s="85">
        <v>3</v>
      </c>
      <c r="AT4" s="85">
        <v>11</v>
      </c>
      <c r="AU4" s="85">
        <v>1</v>
      </c>
      <c r="AV4" s="85">
        <v>0</v>
      </c>
      <c r="AW4" s="85"/>
      <c r="AX4" s="85"/>
      <c r="AY4" s="85"/>
      <c r="AZ4" s="85"/>
      <c r="BA4" s="85"/>
      <c r="BB4" s="85"/>
      <c r="BC4" s="85"/>
      <c r="BD4" s="85"/>
      <c r="BE4" s="85"/>
      <c r="BG4" s="86" t="s">
        <v>307</v>
      </c>
      <c r="BH4" s="87" t="s">
        <v>333</v>
      </c>
      <c r="BI4" s="87">
        <v>4</v>
      </c>
      <c r="BJ4" s="87">
        <v>4</v>
      </c>
      <c r="BK4" s="87">
        <v>100</v>
      </c>
      <c r="BL4" s="87">
        <v>0</v>
      </c>
      <c r="BM4" s="87">
        <v>1</v>
      </c>
      <c r="BN4" s="87">
        <v>0</v>
      </c>
      <c r="BO4" s="87">
        <v>4</v>
      </c>
      <c r="BP4" s="87"/>
      <c r="BQ4" s="87"/>
      <c r="BR4" s="87"/>
    </row>
    <row r="5" spans="1:70" ht="30" x14ac:dyDescent="0.2">
      <c r="A5" s="1" t="s">
        <v>104</v>
      </c>
      <c r="B5" s="26" t="s">
        <v>248</v>
      </c>
      <c r="C5" s="1">
        <f>VLOOKUP(B5,$O$4:$Y$11,3,FALSE)</f>
        <v>10</v>
      </c>
      <c r="D5" s="1">
        <f>VLOOKUP(B5,$O$4:$Y$11,4,FALSE)</f>
        <v>17</v>
      </c>
      <c r="E5" s="1">
        <f>VLOOKUP(B5,$O$4:$Y$11,5,FALSE)</f>
        <v>58.8</v>
      </c>
      <c r="F5" s="1">
        <f>VLOOKUP(B5,$O$4:$Y$11,6,FALSE)</f>
        <v>91</v>
      </c>
      <c r="G5" s="1">
        <f>VLOOKUP(B5,$O$4:$Y$11,7,FALSE)</f>
        <v>5.4</v>
      </c>
      <c r="H5" s="1">
        <f>VLOOKUP(B5,$O$4:$Y$11,9,FALSE)</f>
        <v>0</v>
      </c>
      <c r="I5" s="1">
        <f>VLOOKUP(B5,$O$4:$Y$11,10,FALSE)</f>
        <v>2</v>
      </c>
      <c r="J5" s="1">
        <f>VLOOKUP(B5,$O$4:$Y$11,11,FALSE)</f>
        <v>80.3</v>
      </c>
      <c r="K5" s="1">
        <f t="shared" si="0"/>
        <v>4</v>
      </c>
      <c r="L5" s="1">
        <f t="shared" si="1"/>
        <v>13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82" t="s">
        <v>250</v>
      </c>
      <c r="AB5" s="83" t="s">
        <v>333</v>
      </c>
      <c r="AC5" s="83">
        <v>5</v>
      </c>
      <c r="AD5" s="83">
        <v>63</v>
      </c>
      <c r="AE5" s="83">
        <v>12.6</v>
      </c>
      <c r="AF5" s="83">
        <v>1</v>
      </c>
      <c r="AG5" s="83"/>
      <c r="AH5" s="83"/>
      <c r="AI5" s="83"/>
      <c r="AJ5" s="83"/>
      <c r="AK5" s="83">
        <v>5</v>
      </c>
      <c r="AL5" s="83">
        <v>63</v>
      </c>
      <c r="AM5" s="83">
        <v>12.6</v>
      </c>
      <c r="AN5" s="83">
        <v>1</v>
      </c>
      <c r="AP5" s="84" t="s">
        <v>284</v>
      </c>
      <c r="AQ5" s="85" t="s">
        <v>333</v>
      </c>
      <c r="AR5" s="85">
        <v>7</v>
      </c>
      <c r="AS5" s="85">
        <v>3</v>
      </c>
      <c r="AT5" s="85">
        <v>10</v>
      </c>
      <c r="AU5" s="85">
        <v>0</v>
      </c>
      <c r="AV5" s="85">
        <v>0</v>
      </c>
      <c r="AW5" s="85"/>
      <c r="AX5" s="85"/>
      <c r="AY5" s="85"/>
      <c r="AZ5" s="85"/>
      <c r="BA5" s="85"/>
      <c r="BB5" s="85"/>
      <c r="BC5" s="85"/>
      <c r="BD5" s="85"/>
      <c r="BE5" s="85">
        <v>1</v>
      </c>
      <c r="BG5" s="26"/>
      <c r="BH5" s="1"/>
      <c r="BI5" s="11"/>
      <c r="BJ5" s="11"/>
      <c r="BK5" s="11"/>
      <c r="BL5" s="11"/>
      <c r="BM5" s="11"/>
      <c r="BN5" s="11"/>
      <c r="BO5" s="11"/>
      <c r="BP5" s="1"/>
      <c r="BQ5" s="1"/>
      <c r="BR5" s="1"/>
    </row>
    <row r="6" spans="1:70" ht="30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82" t="s">
        <v>248</v>
      </c>
      <c r="AB6" s="83" t="s">
        <v>333</v>
      </c>
      <c r="AC6" s="83">
        <v>4</v>
      </c>
      <c r="AD6" s="83">
        <v>13</v>
      </c>
      <c r="AE6" s="83">
        <v>3.3</v>
      </c>
      <c r="AF6" s="83">
        <v>0</v>
      </c>
      <c r="AG6" s="83"/>
      <c r="AH6" s="83"/>
      <c r="AI6" s="83"/>
      <c r="AJ6" s="83"/>
      <c r="AK6" s="83">
        <v>4</v>
      </c>
      <c r="AL6" s="83">
        <v>13</v>
      </c>
      <c r="AM6" s="83">
        <v>3.3</v>
      </c>
      <c r="AN6" s="83">
        <v>0</v>
      </c>
      <c r="AP6" s="84" t="s">
        <v>292</v>
      </c>
      <c r="AQ6" s="85" t="s">
        <v>333</v>
      </c>
      <c r="AR6" s="85">
        <v>5</v>
      </c>
      <c r="AS6" s="85">
        <v>2</v>
      </c>
      <c r="AT6" s="85">
        <v>7</v>
      </c>
      <c r="AU6" s="85">
        <v>1</v>
      </c>
      <c r="AV6" s="85">
        <v>0</v>
      </c>
      <c r="AW6" s="85"/>
      <c r="AX6" s="85"/>
      <c r="AY6" s="85"/>
      <c r="AZ6" s="85"/>
      <c r="BA6" s="85"/>
      <c r="BB6" s="85"/>
      <c r="BC6" s="85"/>
      <c r="BD6" s="85"/>
      <c r="BE6" s="85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82" t="s">
        <v>251</v>
      </c>
      <c r="AB7" s="83" t="s">
        <v>333</v>
      </c>
      <c r="AC7" s="83">
        <v>3</v>
      </c>
      <c r="AD7" s="83">
        <v>12</v>
      </c>
      <c r="AE7" s="83">
        <v>4</v>
      </c>
      <c r="AF7" s="83">
        <v>0</v>
      </c>
      <c r="AG7" s="83">
        <v>2</v>
      </c>
      <c r="AH7" s="83">
        <v>7</v>
      </c>
      <c r="AI7" s="83">
        <v>3.5</v>
      </c>
      <c r="AJ7" s="83">
        <v>0</v>
      </c>
      <c r="AK7" s="83">
        <v>5</v>
      </c>
      <c r="AL7" s="83">
        <v>19</v>
      </c>
      <c r="AM7" s="83">
        <v>3.8</v>
      </c>
      <c r="AN7" s="83">
        <v>0</v>
      </c>
      <c r="AP7" s="84" t="s">
        <v>345</v>
      </c>
      <c r="AQ7" s="85" t="s">
        <v>333</v>
      </c>
      <c r="AR7" s="85">
        <v>4</v>
      </c>
      <c r="AS7" s="85">
        <v>3</v>
      </c>
      <c r="AT7" s="85">
        <v>7</v>
      </c>
      <c r="AU7" s="85">
        <v>0</v>
      </c>
      <c r="AV7" s="85">
        <v>0</v>
      </c>
      <c r="AW7" s="85"/>
      <c r="AX7" s="85"/>
      <c r="AY7" s="85"/>
      <c r="AZ7" s="85"/>
      <c r="BA7" s="85"/>
      <c r="BB7" s="85"/>
      <c r="BC7" s="85"/>
      <c r="BD7" s="85"/>
      <c r="BE7" s="85"/>
    </row>
    <row r="8" spans="1:70" ht="30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82" t="s">
        <v>260</v>
      </c>
      <c r="AB8" s="83" t="s">
        <v>333</v>
      </c>
      <c r="AC8" s="83">
        <v>1</v>
      </c>
      <c r="AD8" s="83">
        <v>4</v>
      </c>
      <c r="AE8" s="83">
        <v>4</v>
      </c>
      <c r="AF8" s="83">
        <v>0</v>
      </c>
      <c r="AG8" s="83">
        <v>3</v>
      </c>
      <c r="AH8" s="83">
        <v>32</v>
      </c>
      <c r="AI8" s="83">
        <v>10.7</v>
      </c>
      <c r="AJ8" s="83">
        <v>0</v>
      </c>
      <c r="AK8" s="83">
        <v>4</v>
      </c>
      <c r="AL8" s="83">
        <v>36</v>
      </c>
      <c r="AM8" s="83">
        <v>9</v>
      </c>
      <c r="AN8" s="83">
        <v>0</v>
      </c>
      <c r="AP8" s="84" t="s">
        <v>289</v>
      </c>
      <c r="AQ8" s="85" t="s">
        <v>333</v>
      </c>
      <c r="AR8" s="85">
        <v>4</v>
      </c>
      <c r="AS8" s="85">
        <v>2</v>
      </c>
      <c r="AT8" s="85">
        <v>6</v>
      </c>
      <c r="AU8" s="85">
        <v>1</v>
      </c>
      <c r="AV8" s="85">
        <v>0</v>
      </c>
      <c r="AW8" s="85"/>
      <c r="AX8" s="85"/>
      <c r="AY8" s="85"/>
      <c r="AZ8" s="85"/>
      <c r="BA8" s="85"/>
      <c r="BB8" s="85"/>
      <c r="BC8" s="85"/>
      <c r="BD8" s="85"/>
      <c r="BE8" s="85"/>
    </row>
    <row r="9" spans="1:70" ht="30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82" t="s">
        <v>313</v>
      </c>
      <c r="AB9" s="83" t="s">
        <v>333</v>
      </c>
      <c r="AC9" s="83"/>
      <c r="AD9" s="83"/>
      <c r="AE9" s="83"/>
      <c r="AF9" s="83"/>
      <c r="AG9" s="83">
        <v>3</v>
      </c>
      <c r="AH9" s="83">
        <v>29</v>
      </c>
      <c r="AI9" s="83">
        <v>9.6999999999999993</v>
      </c>
      <c r="AJ9" s="83">
        <v>0</v>
      </c>
      <c r="AK9" s="83">
        <v>3</v>
      </c>
      <c r="AL9" s="83">
        <v>29</v>
      </c>
      <c r="AM9" s="83">
        <v>9.6999999999999993</v>
      </c>
      <c r="AN9" s="83">
        <v>0</v>
      </c>
      <c r="AP9" s="84" t="s">
        <v>281</v>
      </c>
      <c r="AQ9" s="85" t="s">
        <v>333</v>
      </c>
      <c r="AR9" s="85">
        <v>2</v>
      </c>
      <c r="AS9" s="85">
        <v>3</v>
      </c>
      <c r="AT9" s="85">
        <v>5</v>
      </c>
      <c r="AU9" s="85">
        <v>0</v>
      </c>
      <c r="AV9" s="85">
        <v>0</v>
      </c>
      <c r="AW9" s="85"/>
      <c r="AX9" s="85"/>
      <c r="AY9" s="85"/>
      <c r="AZ9" s="85"/>
      <c r="BA9" s="85"/>
      <c r="BB9" s="85"/>
      <c r="BC9" s="85"/>
      <c r="BD9" s="85"/>
      <c r="BE9" s="85"/>
    </row>
    <row r="10" spans="1:70" ht="45" x14ac:dyDescent="0.35">
      <c r="A10" s="18"/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82" t="s">
        <v>258</v>
      </c>
      <c r="AB10" s="83" t="s">
        <v>333</v>
      </c>
      <c r="AC10" s="83"/>
      <c r="AD10" s="83"/>
      <c r="AE10" s="83"/>
      <c r="AF10" s="83"/>
      <c r="AG10" s="83">
        <v>1</v>
      </c>
      <c r="AH10" s="83">
        <v>18</v>
      </c>
      <c r="AI10" s="83">
        <v>18</v>
      </c>
      <c r="AJ10" s="83">
        <v>0</v>
      </c>
      <c r="AK10" s="83">
        <v>1</v>
      </c>
      <c r="AL10" s="83">
        <v>18</v>
      </c>
      <c r="AM10" s="83">
        <v>18</v>
      </c>
      <c r="AN10" s="83">
        <v>0</v>
      </c>
      <c r="AP10" s="84" t="s">
        <v>266</v>
      </c>
      <c r="AQ10" s="85" t="s">
        <v>333</v>
      </c>
      <c r="AR10" s="85">
        <v>3</v>
      </c>
      <c r="AS10" s="85">
        <v>1</v>
      </c>
      <c r="AT10" s="85">
        <v>4</v>
      </c>
      <c r="AU10" s="85">
        <v>0</v>
      </c>
      <c r="AV10" s="85">
        <v>0</v>
      </c>
      <c r="AW10" s="85"/>
      <c r="AX10" s="85"/>
      <c r="AY10" s="85"/>
      <c r="AZ10" s="85"/>
      <c r="BA10" s="85"/>
      <c r="BB10" s="85"/>
      <c r="BC10" s="85"/>
      <c r="BD10" s="85"/>
      <c r="BE10" s="85"/>
    </row>
    <row r="11" spans="1:70" ht="31" x14ac:dyDescent="0.35">
      <c r="A11" s="18" t="s">
        <v>25</v>
      </c>
      <c r="B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P11" s="84" t="s">
        <v>298</v>
      </c>
      <c r="AQ11" s="85" t="s">
        <v>333</v>
      </c>
      <c r="AR11" s="85">
        <v>4</v>
      </c>
      <c r="AS11" s="85">
        <v>0</v>
      </c>
      <c r="AT11" s="85">
        <v>4</v>
      </c>
      <c r="AU11" s="85">
        <v>1</v>
      </c>
      <c r="AV11" s="85">
        <v>0</v>
      </c>
      <c r="AW11" s="85"/>
      <c r="AX11" s="85"/>
      <c r="AY11" s="85"/>
      <c r="AZ11" s="85"/>
      <c r="BA11" s="85"/>
      <c r="BB11" s="85"/>
      <c r="BC11" s="85"/>
      <c r="BD11" s="85"/>
      <c r="BE11" s="85"/>
    </row>
    <row r="12" spans="1:70" ht="30" x14ac:dyDescent="0.2">
      <c r="A12" s="11" t="s">
        <v>1</v>
      </c>
      <c r="B12" s="26" t="s">
        <v>2</v>
      </c>
      <c r="C12" t="s">
        <v>28</v>
      </c>
      <c r="D12" t="s">
        <v>6</v>
      </c>
      <c r="E12" t="s">
        <v>27</v>
      </c>
      <c r="F12" t="s">
        <v>0</v>
      </c>
      <c r="G12" t="s">
        <v>29</v>
      </c>
      <c r="H12" t="s">
        <v>31</v>
      </c>
      <c r="I12" t="s">
        <v>30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P12" s="84" t="s">
        <v>270</v>
      </c>
      <c r="AQ12" s="85" t="s">
        <v>333</v>
      </c>
      <c r="AR12" s="85">
        <v>2</v>
      </c>
      <c r="AS12" s="85">
        <v>1</v>
      </c>
      <c r="AT12" s="85">
        <v>3</v>
      </c>
      <c r="AU12" s="85">
        <v>0</v>
      </c>
      <c r="AV12" s="85">
        <v>0</v>
      </c>
      <c r="AW12" s="85"/>
      <c r="AX12" s="85"/>
      <c r="AY12" s="85"/>
      <c r="AZ12" s="85"/>
      <c r="BA12" s="85"/>
      <c r="BB12" s="85"/>
      <c r="BC12" s="85"/>
      <c r="BD12" s="85"/>
      <c r="BE12" s="85"/>
    </row>
    <row r="13" spans="1:70" ht="30" x14ac:dyDescent="0.2">
      <c r="A13" s="1" t="s">
        <v>92</v>
      </c>
      <c r="B13" s="26" t="s">
        <v>250</v>
      </c>
      <c r="C13">
        <f>VLOOKUP(B13,$AA$4:$AN$36,3,FALSE)</f>
        <v>5</v>
      </c>
      <c r="D13">
        <f>VLOOKUP(B13,$AA$4:$AN$36,4,FALSE)</f>
        <v>63</v>
      </c>
      <c r="E13">
        <f>VLOOKUP(B13,$AA$4:$AN$36,5,FALSE)</f>
        <v>12.6</v>
      </c>
      <c r="F13">
        <f>VLOOKUP(B13,$AA$4:$AN$36,6,FALSE)</f>
        <v>1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84" t="s">
        <v>274</v>
      </c>
      <c r="AQ13" s="85" t="s">
        <v>333</v>
      </c>
      <c r="AR13" s="85">
        <v>3</v>
      </c>
      <c r="AS13" s="85">
        <v>0</v>
      </c>
      <c r="AT13" s="85">
        <v>3</v>
      </c>
      <c r="AU13" s="85">
        <v>0</v>
      </c>
      <c r="AV13" s="85">
        <v>0</v>
      </c>
      <c r="AW13" s="85"/>
      <c r="AX13" s="85"/>
      <c r="AY13" s="85"/>
      <c r="AZ13" s="85"/>
      <c r="BA13" s="85"/>
      <c r="BB13" s="85"/>
      <c r="BC13" s="85"/>
      <c r="BD13" s="85"/>
      <c r="BE13" s="85"/>
    </row>
    <row r="14" spans="1:70" ht="30" x14ac:dyDescent="0.2">
      <c r="A14" s="1" t="s">
        <v>92</v>
      </c>
      <c r="B14" s="26" t="s">
        <v>251</v>
      </c>
      <c r="C14">
        <f>VLOOKUP(B14,$AA$4:$AN$36,3,FALSE)</f>
        <v>3</v>
      </c>
      <c r="D14">
        <f>VLOOKUP(B14,$AA$4:$AN$36,4,FALSE)</f>
        <v>12</v>
      </c>
      <c r="E14">
        <f>VLOOKUP(B14,$AA$4:$AN$36,5,FALSE)</f>
        <v>4</v>
      </c>
      <c r="F14">
        <f>VLOOKUP(B14,$AA$4:$AN$36,6,FALSE)</f>
        <v>0</v>
      </c>
      <c r="G14">
        <f>VLOOKUP(B14,$AA$4:$AN$36,7,FALSE)</f>
        <v>2</v>
      </c>
      <c r="H14">
        <f>VLOOKUP(B14,$AA$4:$AN$36,8,FALSE)</f>
        <v>7</v>
      </c>
      <c r="I14">
        <f>VLOOKUP(B14,$AA$4:$AN$36,10,FALSE)</f>
        <v>0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84" t="s">
        <v>283</v>
      </c>
      <c r="AQ14" s="85" t="s">
        <v>333</v>
      </c>
      <c r="AR14" s="85">
        <v>2</v>
      </c>
      <c r="AS14" s="85">
        <v>1</v>
      </c>
      <c r="AT14" s="85">
        <v>3</v>
      </c>
      <c r="AU14" s="85">
        <v>0</v>
      </c>
      <c r="AV14" s="85">
        <v>0</v>
      </c>
      <c r="AW14" s="85"/>
      <c r="AX14" s="85"/>
      <c r="AY14" s="85"/>
      <c r="AZ14" s="85"/>
      <c r="BA14" s="85"/>
      <c r="BB14" s="85"/>
      <c r="BC14" s="85"/>
      <c r="BD14" s="85"/>
      <c r="BE14" s="85"/>
    </row>
    <row r="15" spans="1:70" ht="30" x14ac:dyDescent="0.2">
      <c r="A15" s="1" t="s">
        <v>92</v>
      </c>
      <c r="B15" s="26" t="s">
        <v>252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84" t="s">
        <v>285</v>
      </c>
      <c r="AQ15" s="85" t="s">
        <v>333</v>
      </c>
      <c r="AR15" s="85">
        <v>1</v>
      </c>
      <c r="AS15" s="85">
        <v>2</v>
      </c>
      <c r="AT15" s="85">
        <v>3</v>
      </c>
      <c r="AU15" s="85">
        <v>0</v>
      </c>
      <c r="AV15" s="85">
        <v>0</v>
      </c>
      <c r="AW15" s="85"/>
      <c r="AX15" s="85"/>
      <c r="AY15" s="85"/>
      <c r="AZ15" s="85"/>
      <c r="BA15" s="85"/>
      <c r="BB15" s="85"/>
      <c r="BC15" s="85"/>
      <c r="BD15" s="85"/>
      <c r="BE15" s="85"/>
    </row>
    <row r="16" spans="1:70" ht="30" x14ac:dyDescent="0.2">
      <c r="A16" s="1" t="s">
        <v>92</v>
      </c>
      <c r="B16" s="26" t="s">
        <v>253</v>
      </c>
      <c r="C16">
        <f>VLOOKUP(B16,$AA$4:$AN$36,3,FALSE)</f>
        <v>20</v>
      </c>
      <c r="D16">
        <f>VLOOKUP(B16,$AA$4:$AN$36,4,FALSE)</f>
        <v>233</v>
      </c>
      <c r="E16">
        <f>VLOOKUP(B16,$AA$4:$AN$36,5,FALSE)</f>
        <v>11.7</v>
      </c>
      <c r="F16">
        <f>VLOOKUP(B16,$AA$4:$AN$36,6,FALSE)</f>
        <v>4</v>
      </c>
      <c r="G16">
        <f>VLOOKUP(B16,$AA$4:$AN$36,7,FALSE)</f>
        <v>1</v>
      </c>
      <c r="H16">
        <f>VLOOKUP(B16,$AA$4:$AN$36,8,FALSE)</f>
        <v>5</v>
      </c>
      <c r="I16">
        <f>VLOOKUP(B16,$AA$4:$AN$36,10,FALSE)</f>
        <v>0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84" t="s">
        <v>291</v>
      </c>
      <c r="AQ16" s="85" t="s">
        <v>333</v>
      </c>
      <c r="AR16" s="85">
        <v>1</v>
      </c>
      <c r="AS16" s="85">
        <v>2</v>
      </c>
      <c r="AT16" s="85">
        <v>3</v>
      </c>
      <c r="AU16" s="85">
        <v>0</v>
      </c>
      <c r="AV16" s="85">
        <v>0</v>
      </c>
      <c r="AW16" s="85"/>
      <c r="AX16" s="85"/>
      <c r="AY16" s="85"/>
      <c r="AZ16" s="85"/>
      <c r="BA16" s="85"/>
      <c r="BB16" s="85"/>
      <c r="BC16" s="85"/>
      <c r="BD16" s="85"/>
      <c r="BE16" s="85"/>
    </row>
    <row r="17" spans="1:57" ht="45" x14ac:dyDescent="0.2">
      <c r="A17" s="1" t="s">
        <v>92</v>
      </c>
      <c r="B17" s="26" t="s">
        <v>254</v>
      </c>
      <c r="C17" t="e">
        <f>VLOOKUP(B17,$AA$4:$AN$36,3,FALSE)</f>
        <v>#N/A</v>
      </c>
      <c r="D17" t="e">
        <f>VLOOKUP(B17,$AA$4:$AN$36,4,FALSE)</f>
        <v>#N/A</v>
      </c>
      <c r="E17" t="e">
        <f>VLOOKUP(B17,$AA$4:$AN$36,5,FALSE)</f>
        <v>#N/A</v>
      </c>
      <c r="F17" t="e">
        <f>VLOOKUP(B17,$AA$4:$AN$36,6,FALSE)</f>
        <v>#N/A</v>
      </c>
      <c r="G17" t="e">
        <f>VLOOKUP(B17,$AA$4:$AN$36,7,FALSE)</f>
        <v>#N/A</v>
      </c>
      <c r="H17" t="e">
        <f>VLOOKUP(B17,$AA$4:$AN$36,8,FALSE)</f>
        <v>#N/A</v>
      </c>
      <c r="I17" t="e">
        <f>VLOOKUP(B17,$AA$4:$AN$36,10,FALSE)</f>
        <v>#N/A</v>
      </c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84" t="s">
        <v>303</v>
      </c>
      <c r="AQ17" s="85" t="s">
        <v>333</v>
      </c>
      <c r="AR17" s="85">
        <v>3</v>
      </c>
      <c r="AS17" s="85">
        <v>0</v>
      </c>
      <c r="AT17" s="85">
        <v>3</v>
      </c>
      <c r="AU17" s="85">
        <v>0</v>
      </c>
      <c r="AV17" s="85">
        <v>0</v>
      </c>
      <c r="AW17" s="85"/>
      <c r="AX17" s="85"/>
      <c r="AY17" s="85"/>
      <c r="AZ17" s="85"/>
      <c r="BA17" s="85"/>
      <c r="BB17" s="85"/>
      <c r="BC17" s="85"/>
      <c r="BD17" s="85"/>
      <c r="BE17" s="85"/>
    </row>
    <row r="18" spans="1:57" ht="30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84" t="s">
        <v>275</v>
      </c>
      <c r="AQ18" s="85" t="s">
        <v>333</v>
      </c>
      <c r="AR18" s="85">
        <v>1</v>
      </c>
      <c r="AS18" s="85">
        <v>1</v>
      </c>
      <c r="AT18" s="85">
        <v>2</v>
      </c>
      <c r="AU18" s="85">
        <v>0</v>
      </c>
      <c r="AV18" s="85">
        <v>0</v>
      </c>
      <c r="AW18" s="85"/>
      <c r="AX18" s="85"/>
      <c r="AY18" s="85"/>
      <c r="AZ18" s="85"/>
      <c r="BA18" s="85"/>
      <c r="BB18" s="85"/>
      <c r="BC18" s="85"/>
      <c r="BD18" s="85"/>
      <c r="BE18" s="85"/>
    </row>
    <row r="19" spans="1:57" ht="30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84" t="s">
        <v>304</v>
      </c>
      <c r="AQ19" s="85" t="s">
        <v>333</v>
      </c>
      <c r="AR19" s="85">
        <v>1</v>
      </c>
      <c r="AS19" s="85">
        <v>1</v>
      </c>
      <c r="AT19" s="85">
        <v>2</v>
      </c>
      <c r="AU19" s="85">
        <v>0</v>
      </c>
      <c r="AV19" s="85">
        <v>0</v>
      </c>
      <c r="AW19" s="85"/>
      <c r="AX19" s="85"/>
      <c r="AY19" s="85"/>
      <c r="AZ19" s="85"/>
      <c r="BA19" s="85"/>
      <c r="BB19" s="85"/>
      <c r="BC19" s="85"/>
      <c r="BD19" s="85"/>
      <c r="BE19" s="85"/>
    </row>
    <row r="20" spans="1:57" ht="30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84" t="s">
        <v>255</v>
      </c>
      <c r="AQ20" s="85" t="s">
        <v>333</v>
      </c>
      <c r="AR20" s="85">
        <v>1</v>
      </c>
      <c r="AS20" s="85">
        <v>0</v>
      </c>
      <c r="AT20" s="85">
        <v>1</v>
      </c>
      <c r="AU20" s="85">
        <v>0</v>
      </c>
      <c r="AV20" s="85">
        <v>0</v>
      </c>
      <c r="AW20" s="85"/>
      <c r="AX20" s="85"/>
      <c r="AY20" s="85"/>
      <c r="AZ20" s="85"/>
      <c r="BA20" s="85"/>
      <c r="BB20" s="85"/>
      <c r="BC20" s="85"/>
      <c r="BD20" s="85"/>
      <c r="BE20" s="85"/>
    </row>
    <row r="21" spans="1:57" ht="45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84" t="s">
        <v>277</v>
      </c>
      <c r="AQ21" s="85" t="s">
        <v>333</v>
      </c>
      <c r="AR21" s="85">
        <v>1</v>
      </c>
      <c r="AS21" s="85">
        <v>0</v>
      </c>
      <c r="AT21" s="85">
        <v>1</v>
      </c>
      <c r="AU21" s="85">
        <v>0</v>
      </c>
      <c r="AV21" s="85">
        <v>0</v>
      </c>
      <c r="AW21" s="85"/>
      <c r="AX21" s="85"/>
      <c r="AY21" s="85"/>
      <c r="AZ21" s="85"/>
      <c r="BA21" s="85"/>
      <c r="BB21" s="85"/>
      <c r="BC21" s="85"/>
      <c r="BD21" s="85"/>
      <c r="BE21" s="85"/>
    </row>
    <row r="22" spans="1:57" ht="30" x14ac:dyDescent="0.3">
      <c r="A22" s="17" t="s">
        <v>26</v>
      </c>
      <c r="B22" s="26"/>
      <c r="AP22" s="84" t="s">
        <v>278</v>
      </c>
      <c r="AQ22" s="85" t="s">
        <v>333</v>
      </c>
      <c r="AR22" s="85">
        <v>1</v>
      </c>
      <c r="AS22" s="85">
        <v>0</v>
      </c>
      <c r="AT22" s="85">
        <v>1</v>
      </c>
      <c r="AU22" s="85">
        <v>0</v>
      </c>
      <c r="AV22" s="85">
        <v>0</v>
      </c>
      <c r="AW22" s="85"/>
      <c r="AX22" s="85"/>
      <c r="AY22" s="85"/>
      <c r="AZ22" s="85"/>
      <c r="BA22" s="85"/>
      <c r="BB22" s="85"/>
      <c r="BC22" s="85"/>
      <c r="BD22" s="85"/>
      <c r="BE22" s="85"/>
    </row>
    <row r="23" spans="1:57" ht="30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84" t="s">
        <v>282</v>
      </c>
      <c r="AQ23" s="85" t="s">
        <v>333</v>
      </c>
      <c r="AR23" s="85">
        <v>1</v>
      </c>
      <c r="AS23" s="85">
        <v>0</v>
      </c>
      <c r="AT23" s="85">
        <v>1</v>
      </c>
      <c r="AU23" s="85">
        <v>0</v>
      </c>
      <c r="AV23" s="85">
        <v>0</v>
      </c>
      <c r="AW23" s="85"/>
      <c r="AX23" s="85"/>
      <c r="AY23" s="85"/>
      <c r="AZ23" s="85"/>
      <c r="BA23" s="85"/>
      <c r="BB23" s="85"/>
      <c r="BC23" s="85"/>
      <c r="BD23" s="85"/>
      <c r="BE23" s="85"/>
    </row>
    <row r="24" spans="1:57" ht="30" x14ac:dyDescent="0.2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84" t="s">
        <v>286</v>
      </c>
      <c r="AQ24" s="85" t="s">
        <v>333</v>
      </c>
      <c r="AR24" s="85">
        <v>1</v>
      </c>
      <c r="AS24" s="85">
        <v>0</v>
      </c>
      <c r="AT24" s="85">
        <v>1</v>
      </c>
      <c r="AU24" s="85">
        <v>0</v>
      </c>
      <c r="AV24" s="85">
        <v>0</v>
      </c>
      <c r="AW24" s="85"/>
      <c r="AX24" s="85"/>
      <c r="AY24" s="85"/>
      <c r="AZ24" s="85"/>
      <c r="BA24" s="85"/>
      <c r="BB24" s="85"/>
      <c r="BC24" s="85"/>
      <c r="BD24" s="85"/>
      <c r="BE24" s="85"/>
    </row>
    <row r="25" spans="1:57" ht="30" x14ac:dyDescent="0.2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84" t="s">
        <v>253</v>
      </c>
      <c r="AQ25" s="85" t="s">
        <v>333</v>
      </c>
      <c r="AR25" s="85">
        <v>1</v>
      </c>
      <c r="AS25" s="85">
        <v>0</v>
      </c>
      <c r="AT25" s="85">
        <v>1</v>
      </c>
      <c r="AU25" s="85">
        <v>0</v>
      </c>
      <c r="AV25" s="85">
        <v>0</v>
      </c>
      <c r="AW25" s="85"/>
      <c r="AX25" s="85"/>
      <c r="AY25" s="85"/>
      <c r="AZ25" s="85"/>
      <c r="BA25" s="85"/>
      <c r="BB25" s="85"/>
      <c r="BC25" s="85"/>
      <c r="BD25" s="85"/>
      <c r="BE25" s="85"/>
    </row>
    <row r="26" spans="1:57" ht="28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x14ac:dyDescent="0.2">
      <c r="A27" s="1" t="s">
        <v>86</v>
      </c>
      <c r="B27" s="26" t="s">
        <v>258</v>
      </c>
      <c r="C27">
        <f t="shared" si="3"/>
        <v>1</v>
      </c>
      <c r="D27">
        <f t="shared" si="4"/>
        <v>18</v>
      </c>
      <c r="E27">
        <f t="shared" si="5"/>
        <v>18</v>
      </c>
      <c r="F27">
        <f t="shared" si="6"/>
        <v>0</v>
      </c>
    </row>
    <row r="28" spans="1:57" ht="28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28" x14ac:dyDescent="0.2">
      <c r="A29" s="1" t="s">
        <v>86</v>
      </c>
      <c r="B29" s="26" t="s">
        <v>260</v>
      </c>
      <c r="C29">
        <f t="shared" si="3"/>
        <v>3</v>
      </c>
      <c r="D29">
        <f t="shared" si="4"/>
        <v>32</v>
      </c>
      <c r="E29">
        <f t="shared" si="5"/>
        <v>10.7</v>
      </c>
      <c r="F29">
        <f t="shared" si="6"/>
        <v>0</v>
      </c>
    </row>
    <row r="30" spans="1:57" ht="28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8" x14ac:dyDescent="0.2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28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8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8" x14ac:dyDescent="0.2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8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8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8" x14ac:dyDescent="0.2">
      <c r="A37" s="1" t="s">
        <v>79</v>
      </c>
      <c r="B37" s="26" t="s">
        <v>313</v>
      </c>
      <c r="C37">
        <f t="shared" si="3"/>
        <v>3</v>
      </c>
      <c r="D37">
        <f t="shared" si="4"/>
        <v>29</v>
      </c>
      <c r="E37">
        <f t="shared" si="5"/>
        <v>9.6999999999999993</v>
      </c>
      <c r="F37">
        <f t="shared" si="6"/>
        <v>0</v>
      </c>
    </row>
    <row r="38" spans="1:6" ht="28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4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8" x14ac:dyDescent="0.2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8" x14ac:dyDescent="0.2">
      <c r="A54" s="1" t="s">
        <v>75</v>
      </c>
      <c r="B54" s="26" t="s">
        <v>266</v>
      </c>
      <c r="C54">
        <f t="shared" ref="C54:C93" si="7">VLOOKUP(B54,$AP$4:$BE$56,3,FALSE)</f>
        <v>3</v>
      </c>
      <c r="D54">
        <f t="shared" ref="D54:D93" si="8">VLOOKUP(B54,$AP$4:$BE$56,4,FALSE)</f>
        <v>1</v>
      </c>
      <c r="E54">
        <f t="shared" ref="E54:E93" si="9">VLOOKUP(B54,$AP$4:$BE$56,5,FALSE)</f>
        <v>4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8" x14ac:dyDescent="0.2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8" x14ac:dyDescent="0.2">
      <c r="A56" s="1" t="s">
        <v>75</v>
      </c>
      <c r="B56" s="26" t="s">
        <v>268</v>
      </c>
      <c r="C56">
        <f t="shared" si="7"/>
        <v>8</v>
      </c>
      <c r="D56">
        <f t="shared" si="8"/>
        <v>3</v>
      </c>
      <c r="E56">
        <f t="shared" si="9"/>
        <v>11</v>
      </c>
      <c r="F56">
        <f t="shared" si="10"/>
        <v>1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28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8" x14ac:dyDescent="0.2">
      <c r="A58" s="1" t="s">
        <v>75</v>
      </c>
      <c r="B58" s="26" t="s">
        <v>270</v>
      </c>
      <c r="C58">
        <f t="shared" si="7"/>
        <v>2</v>
      </c>
      <c r="D58">
        <f t="shared" si="8"/>
        <v>1</v>
      </c>
      <c r="E58">
        <f t="shared" si="9"/>
        <v>3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8" x14ac:dyDescent="0.2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8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8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8" x14ac:dyDescent="0.2">
      <c r="A62" s="1" t="s">
        <v>109</v>
      </c>
      <c r="B62" s="26" t="s">
        <v>274</v>
      </c>
      <c r="C62">
        <f t="shared" si="7"/>
        <v>3</v>
      </c>
      <c r="D62">
        <f t="shared" si="8"/>
        <v>0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8" x14ac:dyDescent="0.2">
      <c r="A63" s="1" t="s">
        <v>82</v>
      </c>
      <c r="B63" s="26" t="s">
        <v>275</v>
      </c>
      <c r="C63">
        <f t="shared" si="7"/>
        <v>1</v>
      </c>
      <c r="D63">
        <f t="shared" si="8"/>
        <v>1</v>
      </c>
      <c r="E63">
        <f t="shared" si="9"/>
        <v>2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8" x14ac:dyDescent="0.2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8" x14ac:dyDescent="0.2">
      <c r="A65" s="1" t="s">
        <v>109</v>
      </c>
      <c r="B65" s="26" t="s">
        <v>277</v>
      </c>
      <c r="C65">
        <f t="shared" si="7"/>
        <v>1</v>
      </c>
      <c r="D65">
        <f t="shared" si="8"/>
        <v>0</v>
      </c>
      <c r="E65">
        <f t="shared" si="9"/>
        <v>1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8" x14ac:dyDescent="0.2">
      <c r="A66" s="1" t="s">
        <v>123</v>
      </c>
      <c r="B66" s="26" t="s">
        <v>278</v>
      </c>
      <c r="C66">
        <f t="shared" si="7"/>
        <v>1</v>
      </c>
      <c r="D66">
        <f t="shared" si="8"/>
        <v>0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8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28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8" x14ac:dyDescent="0.2">
      <c r="A69" s="1" t="s">
        <v>82</v>
      </c>
      <c r="B69" s="26" t="s">
        <v>281</v>
      </c>
      <c r="C69">
        <f t="shared" si="7"/>
        <v>2</v>
      </c>
      <c r="D69">
        <f t="shared" si="8"/>
        <v>3</v>
      </c>
      <c r="E69">
        <f t="shared" si="9"/>
        <v>5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8" x14ac:dyDescent="0.2">
      <c r="A70" s="1" t="s">
        <v>82</v>
      </c>
      <c r="B70" s="26" t="s">
        <v>282</v>
      </c>
      <c r="C70">
        <f t="shared" si="7"/>
        <v>1</v>
      </c>
      <c r="D70">
        <f t="shared" si="8"/>
        <v>0</v>
      </c>
      <c r="E70">
        <f t="shared" si="9"/>
        <v>1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</row>
    <row r="71" spans="1:13" ht="28" x14ac:dyDescent="0.2">
      <c r="A71" s="1" t="s">
        <v>123</v>
      </c>
      <c r="B71" s="26" t="s">
        <v>283</v>
      </c>
      <c r="C71">
        <f t="shared" si="7"/>
        <v>2</v>
      </c>
      <c r="D71">
        <f t="shared" si="8"/>
        <v>1</v>
      </c>
      <c r="E71">
        <f t="shared" si="9"/>
        <v>3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8" x14ac:dyDescent="0.2">
      <c r="A72" s="1" t="s">
        <v>151</v>
      </c>
      <c r="B72" s="26" t="s">
        <v>284</v>
      </c>
      <c r="C72">
        <f t="shared" si="7"/>
        <v>7</v>
      </c>
      <c r="D72">
        <f t="shared" si="8"/>
        <v>3</v>
      </c>
      <c r="E72">
        <f t="shared" si="9"/>
        <v>10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1</v>
      </c>
      <c r="M72">
        <f t="shared" si="17"/>
        <v>0</v>
      </c>
    </row>
    <row r="73" spans="1:13" ht="28" x14ac:dyDescent="0.2">
      <c r="A73" s="1" t="s">
        <v>75</v>
      </c>
      <c r="B73" s="26" t="s">
        <v>285</v>
      </c>
      <c r="C73">
        <f t="shared" si="7"/>
        <v>1</v>
      </c>
      <c r="D73">
        <f t="shared" si="8"/>
        <v>2</v>
      </c>
      <c r="E73">
        <f t="shared" si="9"/>
        <v>3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8" x14ac:dyDescent="0.2">
      <c r="A74" s="1" t="s">
        <v>71</v>
      </c>
      <c r="B74" s="26" t="s">
        <v>286</v>
      </c>
      <c r="C74">
        <f t="shared" si="7"/>
        <v>1</v>
      </c>
      <c r="D74">
        <f t="shared" si="8"/>
        <v>0</v>
      </c>
      <c r="E74">
        <f t="shared" si="9"/>
        <v>1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8" x14ac:dyDescent="0.2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8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8" x14ac:dyDescent="0.2">
      <c r="A77" s="1" t="s">
        <v>123</v>
      </c>
      <c r="B77" s="26" t="s">
        <v>289</v>
      </c>
      <c r="C77">
        <f t="shared" si="7"/>
        <v>4</v>
      </c>
      <c r="D77">
        <f t="shared" si="8"/>
        <v>2</v>
      </c>
      <c r="E77">
        <f t="shared" si="9"/>
        <v>6</v>
      </c>
      <c r="F77">
        <f t="shared" si="10"/>
        <v>1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8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8" x14ac:dyDescent="0.2">
      <c r="A79" s="1" t="s">
        <v>109</v>
      </c>
      <c r="B79" s="26" t="s">
        <v>291</v>
      </c>
      <c r="C79">
        <f t="shared" si="7"/>
        <v>1</v>
      </c>
      <c r="D79">
        <f t="shared" si="8"/>
        <v>2</v>
      </c>
      <c r="E79">
        <f t="shared" si="9"/>
        <v>3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8" x14ac:dyDescent="0.2">
      <c r="A80" s="1" t="s">
        <v>82</v>
      </c>
      <c r="B80" s="26" t="s">
        <v>292</v>
      </c>
      <c r="C80">
        <f t="shared" si="7"/>
        <v>5</v>
      </c>
      <c r="D80">
        <f t="shared" si="8"/>
        <v>2</v>
      </c>
      <c r="E80">
        <f t="shared" si="9"/>
        <v>7</v>
      </c>
      <c r="F80">
        <f t="shared" si="10"/>
        <v>1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8" x14ac:dyDescent="0.2">
      <c r="A81" s="1" t="s">
        <v>71</v>
      </c>
      <c r="B81" s="26" t="s">
        <v>293</v>
      </c>
      <c r="C81">
        <f t="shared" si="7"/>
        <v>4</v>
      </c>
      <c r="D81">
        <f t="shared" si="8"/>
        <v>3</v>
      </c>
      <c r="E81">
        <f t="shared" si="9"/>
        <v>7</v>
      </c>
      <c r="F81">
        <f t="shared" si="10"/>
        <v>0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8" x14ac:dyDescent="0.2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8" x14ac:dyDescent="0.2">
      <c r="A83" s="1" t="s">
        <v>123</v>
      </c>
      <c r="B83" s="26" t="s">
        <v>295</v>
      </c>
      <c r="C83" t="e">
        <f t="shared" si="7"/>
        <v>#N/A</v>
      </c>
      <c r="D83" t="e">
        <f t="shared" si="8"/>
        <v>#N/A</v>
      </c>
      <c r="E83" t="e">
        <f t="shared" si="9"/>
        <v>#N/A</v>
      </c>
      <c r="F83" t="e">
        <f t="shared" si="10"/>
        <v>#N/A</v>
      </c>
      <c r="G83" t="e">
        <f t="shared" si="11"/>
        <v>#N/A</v>
      </c>
      <c r="H83" t="e">
        <f t="shared" si="12"/>
        <v>#N/A</v>
      </c>
      <c r="I83" t="e">
        <f t="shared" si="13"/>
        <v>#N/A</v>
      </c>
      <c r="J83" t="e">
        <f t="shared" si="14"/>
        <v>#N/A</v>
      </c>
      <c r="K83" t="e">
        <f t="shared" si="15"/>
        <v>#N/A</v>
      </c>
      <c r="L83" t="e">
        <f t="shared" si="16"/>
        <v>#N/A</v>
      </c>
      <c r="M83" t="e">
        <f t="shared" si="17"/>
        <v>#N/A</v>
      </c>
    </row>
    <row r="84" spans="1:13" ht="28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28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4</v>
      </c>
      <c r="D86">
        <f t="shared" si="8"/>
        <v>0</v>
      </c>
      <c r="E86">
        <f t="shared" si="9"/>
        <v>4</v>
      </c>
      <c r="F86">
        <f t="shared" si="10"/>
        <v>1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2" x14ac:dyDescent="0.2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28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8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8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8" x14ac:dyDescent="0.2">
      <c r="A91" s="1" t="s">
        <v>123</v>
      </c>
      <c r="B91" s="26" t="s">
        <v>303</v>
      </c>
      <c r="C91">
        <f t="shared" si="7"/>
        <v>3</v>
      </c>
      <c r="D91">
        <f t="shared" si="8"/>
        <v>0</v>
      </c>
      <c r="E91">
        <f t="shared" si="9"/>
        <v>3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8" x14ac:dyDescent="0.2">
      <c r="A92" s="1" t="s">
        <v>82</v>
      </c>
      <c r="B92" s="26" t="s">
        <v>304</v>
      </c>
      <c r="C92">
        <f t="shared" si="7"/>
        <v>1</v>
      </c>
      <c r="D92">
        <f t="shared" si="8"/>
        <v>1</v>
      </c>
      <c r="E92">
        <f t="shared" si="9"/>
        <v>2</v>
      </c>
      <c r="F92">
        <f t="shared" si="10"/>
        <v>0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</row>
    <row r="93" spans="1:13" ht="28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4" x14ac:dyDescent="0.3">
      <c r="A111" s="16" t="s">
        <v>39</v>
      </c>
      <c r="B111" s="26"/>
    </row>
    <row r="112" spans="1:10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8" x14ac:dyDescent="0.2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96</v>
      </c>
      <c r="B114" s="26" t="s">
        <v>307</v>
      </c>
      <c r="C114">
        <f>VLOOKUP(B114,$BG$4:$BR$15,3,FALSE)</f>
        <v>4</v>
      </c>
      <c r="D114">
        <f t="shared" ref="D114:D115" si="18">VLOOKUP(B114,$BG$4:$BR$6,4,FALSE)</f>
        <v>4</v>
      </c>
      <c r="E114">
        <f t="shared" ref="E114:E115" si="19">VLOOKUP(B114,$BG$4:$BR$6,6,FALSE)</f>
        <v>0</v>
      </c>
      <c r="F114">
        <f t="shared" ref="F114:F115" si="20">VLOOKUP(B114,$BG$4:$BR$6,7,FALSE)</f>
        <v>1</v>
      </c>
      <c r="G114">
        <f t="shared" ref="G114:G115" si="21">VLOOKUP(B114,$BG$4:$BR$6,9,FALSE)</f>
        <v>4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2" x14ac:dyDescent="0.2">
      <c r="A115" s="1" t="s">
        <v>244</v>
      </c>
      <c r="B115" s="26" t="s">
        <v>308</v>
      </c>
      <c r="C115" t="e">
        <f>VLOOKUP(B115,$BG$4:$BR$15,3,FALSE)</f>
        <v>#N/A</v>
      </c>
      <c r="D115" t="e">
        <f t="shared" si="18"/>
        <v>#N/A</v>
      </c>
      <c r="E115" t="e">
        <f t="shared" si="19"/>
        <v>#N/A</v>
      </c>
      <c r="F115" t="e">
        <f t="shared" si="20"/>
        <v>#N/A</v>
      </c>
      <c r="G115" t="e">
        <f t="shared" si="21"/>
        <v>#N/A</v>
      </c>
      <c r="H115" t="e">
        <f t="shared" si="22"/>
        <v>#N/A</v>
      </c>
      <c r="I115" t="e">
        <f t="shared" si="23"/>
        <v>#N/A</v>
      </c>
      <c r="J115" t="e">
        <f t="shared" si="24"/>
        <v>#N/A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B144-301E-4C24-8D9C-BBD8B3869B3D}">
  <dimension ref="A1:BR132"/>
  <sheetViews>
    <sheetView topLeftCell="A8" workbookViewId="0">
      <selection activeCell="A10" sqref="A10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7"/>
      <c r="P2" s="97"/>
      <c r="Q2" s="97" t="s">
        <v>9</v>
      </c>
      <c r="R2" s="97"/>
      <c r="S2" s="97"/>
      <c r="T2" s="97"/>
      <c r="U2" s="97"/>
      <c r="V2" s="97"/>
      <c r="W2" s="97"/>
      <c r="X2" s="97"/>
      <c r="Y2" s="97"/>
      <c r="AA2" s="97"/>
      <c r="AB2" s="97"/>
      <c r="AC2" s="97" t="s">
        <v>25</v>
      </c>
      <c r="AD2" s="97"/>
      <c r="AE2" s="97"/>
      <c r="AF2" s="97"/>
      <c r="AG2" s="97" t="s">
        <v>26</v>
      </c>
      <c r="AH2" s="97"/>
      <c r="AI2" s="97"/>
      <c r="AJ2" s="97"/>
      <c r="AK2" s="97" t="s">
        <v>334</v>
      </c>
      <c r="AL2" s="97"/>
      <c r="AM2" s="97"/>
      <c r="AN2" s="97"/>
      <c r="AP2" s="97"/>
      <c r="AQ2" s="97"/>
      <c r="AR2" s="97" t="s">
        <v>339</v>
      </c>
      <c r="AS2" s="97"/>
      <c r="AT2" s="97"/>
      <c r="AU2" s="97"/>
      <c r="AV2" s="97"/>
      <c r="AW2" s="97" t="s">
        <v>340</v>
      </c>
      <c r="AX2" s="97"/>
      <c r="AY2" s="97"/>
      <c r="AZ2" s="97"/>
      <c r="BA2" s="97"/>
      <c r="BB2" s="97" t="s">
        <v>341</v>
      </c>
      <c r="BC2" s="97"/>
      <c r="BD2" s="97"/>
      <c r="BE2" s="97"/>
      <c r="BG2" s="97"/>
      <c r="BH2" s="97"/>
      <c r="BI2" s="97" t="s">
        <v>39</v>
      </c>
      <c r="BJ2" s="97"/>
      <c r="BK2" s="97"/>
      <c r="BL2" s="97"/>
      <c r="BM2" s="97"/>
      <c r="BN2" s="97"/>
      <c r="BO2" s="97"/>
      <c r="BP2" s="97" t="s">
        <v>346</v>
      </c>
      <c r="BQ2" s="97"/>
      <c r="BR2" s="97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8" t="s">
        <v>2</v>
      </c>
      <c r="P3" s="88" t="s">
        <v>330</v>
      </c>
      <c r="Q3" s="88" t="s">
        <v>3</v>
      </c>
      <c r="R3" s="88" t="s">
        <v>4</v>
      </c>
      <c r="S3" s="88" t="s">
        <v>5</v>
      </c>
      <c r="T3" s="88" t="s">
        <v>6</v>
      </c>
      <c r="U3" s="88" t="s">
        <v>7</v>
      </c>
      <c r="V3" s="88" t="s">
        <v>331</v>
      </c>
      <c r="W3" s="88" t="s">
        <v>0</v>
      </c>
      <c r="X3" s="88" t="s">
        <v>8</v>
      </c>
      <c r="Y3" s="88" t="s">
        <v>332</v>
      </c>
      <c r="AA3" s="90" t="s">
        <v>2</v>
      </c>
      <c r="AB3" s="90" t="s">
        <v>330</v>
      </c>
      <c r="AC3" s="90" t="s">
        <v>4</v>
      </c>
      <c r="AD3" s="90" t="s">
        <v>6</v>
      </c>
      <c r="AE3" s="90" t="s">
        <v>27</v>
      </c>
      <c r="AF3" s="90" t="s">
        <v>0</v>
      </c>
      <c r="AG3" s="90" t="s">
        <v>335</v>
      </c>
      <c r="AH3" s="90" t="s">
        <v>6</v>
      </c>
      <c r="AI3" s="90" t="s">
        <v>27</v>
      </c>
      <c r="AJ3" s="90" t="s">
        <v>0</v>
      </c>
      <c r="AK3" s="90" t="s">
        <v>336</v>
      </c>
      <c r="AL3" s="90" t="s">
        <v>6</v>
      </c>
      <c r="AM3" s="90" t="s">
        <v>27</v>
      </c>
      <c r="AN3" s="90" t="s">
        <v>0</v>
      </c>
      <c r="AP3" s="92" t="s">
        <v>2</v>
      </c>
      <c r="AQ3" s="92" t="s">
        <v>330</v>
      </c>
      <c r="AR3" s="92" t="s">
        <v>35</v>
      </c>
      <c r="AS3" s="92" t="s">
        <v>36</v>
      </c>
      <c r="AT3" s="92" t="s">
        <v>37</v>
      </c>
      <c r="AU3" s="92" t="s">
        <v>342</v>
      </c>
      <c r="AV3" s="92" t="s">
        <v>343</v>
      </c>
      <c r="AW3" s="92" t="s">
        <v>8</v>
      </c>
      <c r="AX3" s="92" t="s">
        <v>6</v>
      </c>
      <c r="AY3" s="92" t="s">
        <v>27</v>
      </c>
      <c r="AZ3" s="92" t="s">
        <v>0</v>
      </c>
      <c r="BA3" s="92" t="s">
        <v>344</v>
      </c>
      <c r="BB3" s="92" t="s">
        <v>15</v>
      </c>
      <c r="BC3" s="92" t="s">
        <v>6</v>
      </c>
      <c r="BD3" s="92" t="s">
        <v>0</v>
      </c>
      <c r="BE3" s="92" t="s">
        <v>38</v>
      </c>
      <c r="BG3" s="94" t="s">
        <v>2</v>
      </c>
      <c r="BH3" s="94" t="s">
        <v>330</v>
      </c>
      <c r="BI3" s="94" t="s">
        <v>40</v>
      </c>
      <c r="BJ3" s="94" t="s">
        <v>41</v>
      </c>
      <c r="BK3" s="94" t="s">
        <v>347</v>
      </c>
      <c r="BL3" s="94" t="s">
        <v>42</v>
      </c>
      <c r="BM3" s="94" t="s">
        <v>43</v>
      </c>
      <c r="BN3" s="94" t="s">
        <v>348</v>
      </c>
      <c r="BO3" s="94" t="s">
        <v>349</v>
      </c>
      <c r="BP3" s="94" t="s">
        <v>44</v>
      </c>
      <c r="BQ3" s="94" t="s">
        <v>6</v>
      </c>
      <c r="BR3" s="94" t="s">
        <v>27</v>
      </c>
    </row>
    <row r="4" spans="1:70" ht="30" x14ac:dyDescent="0.2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88" t="s">
        <v>248</v>
      </c>
      <c r="P4" s="89" t="s">
        <v>333</v>
      </c>
      <c r="Q4" s="89">
        <v>8</v>
      </c>
      <c r="R4" s="89">
        <v>14</v>
      </c>
      <c r="S4" s="89">
        <v>57.1</v>
      </c>
      <c r="T4" s="89">
        <v>141</v>
      </c>
      <c r="U4" s="89">
        <v>10.1</v>
      </c>
      <c r="V4" s="89">
        <v>11.5</v>
      </c>
      <c r="W4" s="89">
        <v>1</v>
      </c>
      <c r="X4" s="89">
        <v>0</v>
      </c>
      <c r="Y4" s="89">
        <v>165.3</v>
      </c>
      <c r="AA4" s="90" t="s">
        <v>253</v>
      </c>
      <c r="AB4" s="91" t="s">
        <v>333</v>
      </c>
      <c r="AC4" s="91">
        <v>15</v>
      </c>
      <c r="AD4" s="91">
        <v>67</v>
      </c>
      <c r="AE4" s="91">
        <v>4.5</v>
      </c>
      <c r="AF4" s="91">
        <v>1</v>
      </c>
      <c r="AG4" s="91">
        <v>3</v>
      </c>
      <c r="AH4" s="91">
        <v>58</v>
      </c>
      <c r="AI4" s="91">
        <v>19.3</v>
      </c>
      <c r="AJ4" s="91">
        <v>0</v>
      </c>
      <c r="AK4" s="91">
        <v>18</v>
      </c>
      <c r="AL4" s="91">
        <v>125</v>
      </c>
      <c r="AM4" s="91">
        <v>6.9</v>
      </c>
      <c r="AN4" s="91">
        <v>1</v>
      </c>
      <c r="AP4" s="92" t="s">
        <v>345</v>
      </c>
      <c r="AQ4" s="93" t="s">
        <v>333</v>
      </c>
      <c r="AR4" s="93">
        <v>6</v>
      </c>
      <c r="AS4" s="93">
        <v>7</v>
      </c>
      <c r="AT4" s="93">
        <v>13</v>
      </c>
      <c r="AU4" s="93">
        <v>1.5</v>
      </c>
      <c r="AV4" s="93">
        <v>0</v>
      </c>
      <c r="AW4" s="93"/>
      <c r="AX4" s="93"/>
      <c r="AY4" s="93"/>
      <c r="AZ4" s="93"/>
      <c r="BA4" s="93"/>
      <c r="BB4" s="93"/>
      <c r="BC4" s="93"/>
      <c r="BD4" s="93"/>
      <c r="BE4" s="93"/>
      <c r="BG4" s="94" t="s">
        <v>307</v>
      </c>
      <c r="BH4" s="95" t="s">
        <v>333</v>
      </c>
      <c r="BI4" s="95">
        <v>3</v>
      </c>
      <c r="BJ4" s="95">
        <v>3</v>
      </c>
      <c r="BK4" s="95">
        <v>100</v>
      </c>
      <c r="BL4" s="95">
        <v>0</v>
      </c>
      <c r="BM4" s="95">
        <v>1</v>
      </c>
      <c r="BN4" s="95">
        <v>0</v>
      </c>
      <c r="BO4" s="95">
        <v>3</v>
      </c>
      <c r="BP4" s="95"/>
      <c r="BQ4" s="95"/>
      <c r="BR4" s="95"/>
    </row>
    <row r="5" spans="1:70" ht="45" x14ac:dyDescent="0.2">
      <c r="A5" s="1" t="s">
        <v>104</v>
      </c>
      <c r="B5" s="26" t="s">
        <v>248</v>
      </c>
      <c r="C5" s="1">
        <f>VLOOKUP(B5,$O$4:$Y$11,3,FALSE)</f>
        <v>8</v>
      </c>
      <c r="D5" s="1">
        <f>VLOOKUP(B5,$O$4:$Y$11,4,FALSE)</f>
        <v>14</v>
      </c>
      <c r="E5" s="1">
        <f>VLOOKUP(B5,$O$4:$Y$11,5,FALSE)</f>
        <v>57.1</v>
      </c>
      <c r="F5" s="1">
        <f>VLOOKUP(B5,$O$4:$Y$11,6,FALSE)</f>
        <v>141</v>
      </c>
      <c r="G5" s="1">
        <f>VLOOKUP(B5,$O$4:$Y$11,7,FALSE)</f>
        <v>10.1</v>
      </c>
      <c r="H5" s="1">
        <f>VLOOKUP(B5,$O$4:$Y$11,9,FALSE)</f>
        <v>1</v>
      </c>
      <c r="I5" s="1">
        <f>VLOOKUP(B5,$O$4:$Y$11,10,FALSE)</f>
        <v>0</v>
      </c>
      <c r="J5" s="1">
        <f>VLOOKUP(B5,$O$4:$Y$11,11,FALSE)</f>
        <v>165.3</v>
      </c>
      <c r="K5" s="1">
        <f t="shared" si="0"/>
        <v>3</v>
      </c>
      <c r="L5" s="1">
        <f t="shared" si="1"/>
        <v>16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90" t="s">
        <v>251</v>
      </c>
      <c r="AB5" s="91" t="s">
        <v>333</v>
      </c>
      <c r="AC5" s="91">
        <v>8</v>
      </c>
      <c r="AD5" s="91">
        <v>79</v>
      </c>
      <c r="AE5" s="91">
        <v>9.9</v>
      </c>
      <c r="AF5" s="91">
        <v>1</v>
      </c>
      <c r="AG5" s="91"/>
      <c r="AH5" s="91"/>
      <c r="AI5" s="91"/>
      <c r="AJ5" s="91"/>
      <c r="AK5" s="91">
        <v>8</v>
      </c>
      <c r="AL5" s="91">
        <v>79</v>
      </c>
      <c r="AM5" s="91">
        <v>9.9</v>
      </c>
      <c r="AN5" s="91">
        <v>1</v>
      </c>
      <c r="AP5" s="92" t="s">
        <v>281</v>
      </c>
      <c r="AQ5" s="93" t="s">
        <v>333</v>
      </c>
      <c r="AR5" s="93">
        <v>6</v>
      </c>
      <c r="AS5" s="93">
        <v>3</v>
      </c>
      <c r="AT5" s="93">
        <v>9</v>
      </c>
      <c r="AU5" s="93">
        <v>1</v>
      </c>
      <c r="AV5" s="93">
        <v>1</v>
      </c>
      <c r="AW5" s="93"/>
      <c r="AX5" s="93"/>
      <c r="AY5" s="93"/>
      <c r="AZ5" s="93"/>
      <c r="BA5" s="93"/>
      <c r="BB5" s="93"/>
      <c r="BC5" s="93"/>
      <c r="BD5" s="93"/>
      <c r="BE5" s="93">
        <v>1</v>
      </c>
      <c r="BG5" s="94" t="s">
        <v>308</v>
      </c>
      <c r="BH5" s="95" t="s">
        <v>333</v>
      </c>
      <c r="BI5" s="95"/>
      <c r="BJ5" s="95"/>
      <c r="BK5" s="95"/>
      <c r="BL5" s="95"/>
      <c r="BM5" s="95"/>
      <c r="BN5" s="95"/>
      <c r="BO5" s="95"/>
      <c r="BP5" s="95">
        <v>4</v>
      </c>
      <c r="BQ5" s="95">
        <v>146</v>
      </c>
      <c r="BR5" s="95">
        <v>36.5</v>
      </c>
    </row>
    <row r="6" spans="1:70" ht="30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90" t="s">
        <v>250</v>
      </c>
      <c r="AB6" s="91" t="s">
        <v>333</v>
      </c>
      <c r="AC6" s="91">
        <v>4</v>
      </c>
      <c r="AD6" s="91">
        <v>20</v>
      </c>
      <c r="AE6" s="91">
        <v>5</v>
      </c>
      <c r="AF6" s="91">
        <v>0</v>
      </c>
      <c r="AG6" s="91"/>
      <c r="AH6" s="91"/>
      <c r="AI6" s="91"/>
      <c r="AJ6" s="91"/>
      <c r="AK6" s="91">
        <v>4</v>
      </c>
      <c r="AL6" s="91">
        <v>20</v>
      </c>
      <c r="AM6" s="91">
        <v>5</v>
      </c>
      <c r="AN6" s="91">
        <v>0</v>
      </c>
      <c r="AP6" s="92" t="s">
        <v>284</v>
      </c>
      <c r="AQ6" s="93" t="s">
        <v>333</v>
      </c>
      <c r="AR6" s="93">
        <v>3</v>
      </c>
      <c r="AS6" s="93">
        <v>5</v>
      </c>
      <c r="AT6" s="93">
        <v>8</v>
      </c>
      <c r="AU6" s="93">
        <v>1</v>
      </c>
      <c r="AV6" s="93">
        <v>0</v>
      </c>
      <c r="AW6" s="93"/>
      <c r="AX6" s="93"/>
      <c r="AY6" s="93"/>
      <c r="AZ6" s="93"/>
      <c r="BA6" s="93">
        <v>1</v>
      </c>
      <c r="BB6" s="93"/>
      <c r="BC6" s="93"/>
      <c r="BD6" s="93"/>
      <c r="BE6" s="93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90" t="s">
        <v>248</v>
      </c>
      <c r="AB7" s="91" t="s">
        <v>333</v>
      </c>
      <c r="AC7" s="91">
        <v>3</v>
      </c>
      <c r="AD7" s="91">
        <v>16</v>
      </c>
      <c r="AE7" s="91">
        <v>5.3</v>
      </c>
      <c r="AF7" s="91">
        <v>0</v>
      </c>
      <c r="AG7" s="91"/>
      <c r="AH7" s="91"/>
      <c r="AI7" s="91"/>
      <c r="AJ7" s="91"/>
      <c r="AK7" s="91">
        <v>3</v>
      </c>
      <c r="AL7" s="91">
        <v>16</v>
      </c>
      <c r="AM7" s="91">
        <v>5.3</v>
      </c>
      <c r="AN7" s="91">
        <v>0</v>
      </c>
      <c r="AP7" s="92" t="s">
        <v>268</v>
      </c>
      <c r="AQ7" s="93" t="s">
        <v>333</v>
      </c>
      <c r="AR7" s="93">
        <v>3</v>
      </c>
      <c r="AS7" s="93">
        <v>2</v>
      </c>
      <c r="AT7" s="93">
        <v>5</v>
      </c>
      <c r="AU7" s="93">
        <v>0.5</v>
      </c>
      <c r="AV7" s="93">
        <v>0</v>
      </c>
      <c r="AW7" s="93"/>
      <c r="AX7" s="93"/>
      <c r="AY7" s="93"/>
      <c r="AZ7" s="93"/>
      <c r="BA7" s="93"/>
      <c r="BB7" s="93"/>
      <c r="BC7" s="93"/>
      <c r="BD7" s="93"/>
      <c r="BE7" s="93"/>
    </row>
    <row r="8" spans="1:70" ht="30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90" t="s">
        <v>260</v>
      </c>
      <c r="AB8" s="91" t="s">
        <v>333</v>
      </c>
      <c r="AC8" s="91">
        <v>1</v>
      </c>
      <c r="AD8" s="91">
        <v>2</v>
      </c>
      <c r="AE8" s="91">
        <v>2</v>
      </c>
      <c r="AF8" s="91">
        <v>0</v>
      </c>
      <c r="AG8" s="91">
        <v>3</v>
      </c>
      <c r="AH8" s="91">
        <v>44</v>
      </c>
      <c r="AI8" s="91">
        <v>14.7</v>
      </c>
      <c r="AJ8" s="91">
        <v>1</v>
      </c>
      <c r="AK8" s="91">
        <v>4</v>
      </c>
      <c r="AL8" s="91">
        <v>46</v>
      </c>
      <c r="AM8" s="91">
        <v>11.5</v>
      </c>
      <c r="AN8" s="91">
        <v>1</v>
      </c>
      <c r="AP8" s="92" t="s">
        <v>287</v>
      </c>
      <c r="AQ8" s="93" t="s">
        <v>333</v>
      </c>
      <c r="AR8" s="93">
        <v>2</v>
      </c>
      <c r="AS8" s="93">
        <v>3</v>
      </c>
      <c r="AT8" s="93">
        <v>5</v>
      </c>
      <c r="AU8" s="93">
        <v>0</v>
      </c>
      <c r="AV8" s="93">
        <v>0</v>
      </c>
      <c r="AW8" s="93"/>
      <c r="AX8" s="93"/>
      <c r="AY8" s="93"/>
      <c r="AZ8" s="93"/>
      <c r="BA8" s="93"/>
      <c r="BB8" s="93"/>
      <c r="BC8" s="93"/>
      <c r="BD8" s="93"/>
      <c r="BE8" s="93"/>
    </row>
    <row r="9" spans="1:70" ht="45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90" t="s">
        <v>313</v>
      </c>
      <c r="AB9" s="91" t="s">
        <v>333</v>
      </c>
      <c r="AC9" s="91"/>
      <c r="AD9" s="91"/>
      <c r="AE9" s="91"/>
      <c r="AF9" s="91"/>
      <c r="AG9" s="91">
        <v>2</v>
      </c>
      <c r="AH9" s="91">
        <v>39</v>
      </c>
      <c r="AI9" s="91">
        <v>19.5</v>
      </c>
      <c r="AJ9" s="91">
        <v>0</v>
      </c>
      <c r="AK9" s="91">
        <v>2</v>
      </c>
      <c r="AL9" s="91">
        <v>39</v>
      </c>
      <c r="AM9" s="91">
        <v>19.5</v>
      </c>
      <c r="AN9" s="91">
        <v>0</v>
      </c>
      <c r="AP9" s="92" t="s">
        <v>303</v>
      </c>
      <c r="AQ9" s="93" t="s">
        <v>333</v>
      </c>
      <c r="AR9" s="93">
        <v>4</v>
      </c>
      <c r="AS9" s="93">
        <v>1</v>
      </c>
      <c r="AT9" s="93">
        <v>5</v>
      </c>
      <c r="AU9" s="93">
        <v>0</v>
      </c>
      <c r="AV9" s="93">
        <v>0</v>
      </c>
      <c r="AW9" s="93"/>
      <c r="AX9" s="93"/>
      <c r="AY9" s="93"/>
      <c r="AZ9" s="93"/>
      <c r="BA9" s="93"/>
      <c r="BB9" s="93"/>
      <c r="BC9" s="93"/>
      <c r="BD9" s="93"/>
      <c r="BE9" s="93"/>
    </row>
    <row r="10" spans="1:70" ht="31" x14ac:dyDescent="0.35">
      <c r="A10" s="18"/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6"/>
      <c r="AB10" s="1"/>
      <c r="AC10" s="11"/>
      <c r="AD10" s="11"/>
      <c r="AE10" s="11"/>
      <c r="AF10" s="11"/>
      <c r="AG10" s="1"/>
      <c r="AH10" s="1"/>
      <c r="AI10" s="1"/>
      <c r="AJ10" s="1"/>
      <c r="AK10" s="1"/>
      <c r="AL10" s="1"/>
      <c r="AM10" s="1"/>
      <c r="AN10" s="1"/>
      <c r="AP10" s="92" t="s">
        <v>270</v>
      </c>
      <c r="AQ10" s="93" t="s">
        <v>333</v>
      </c>
      <c r="AR10" s="93">
        <v>2</v>
      </c>
      <c r="AS10" s="93">
        <v>2</v>
      </c>
      <c r="AT10" s="93">
        <v>4</v>
      </c>
      <c r="AU10" s="93">
        <v>0</v>
      </c>
      <c r="AV10" s="93">
        <v>0</v>
      </c>
      <c r="AW10" s="93"/>
      <c r="AX10" s="93"/>
      <c r="AY10" s="93"/>
      <c r="AZ10" s="93"/>
      <c r="BA10" s="93"/>
      <c r="BB10" s="93"/>
      <c r="BC10" s="93"/>
      <c r="BD10" s="93"/>
      <c r="BE10" s="93"/>
    </row>
    <row r="11" spans="1:70" ht="31" x14ac:dyDescent="0.35">
      <c r="A11" s="18" t="s">
        <v>25</v>
      </c>
      <c r="B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P11" s="92" t="s">
        <v>286</v>
      </c>
      <c r="AQ11" s="93" t="s">
        <v>333</v>
      </c>
      <c r="AR11" s="93">
        <v>3</v>
      </c>
      <c r="AS11" s="93">
        <v>1</v>
      </c>
      <c r="AT11" s="93">
        <v>4</v>
      </c>
      <c r="AU11" s="93">
        <v>0</v>
      </c>
      <c r="AV11" s="93">
        <v>0</v>
      </c>
      <c r="AW11" s="93"/>
      <c r="AX11" s="93"/>
      <c r="AY11" s="93"/>
      <c r="AZ11" s="93"/>
      <c r="BA11" s="93"/>
      <c r="BB11" s="93"/>
      <c r="BC11" s="93"/>
      <c r="BD11" s="93"/>
      <c r="BE11" s="93"/>
    </row>
    <row r="12" spans="1:70" ht="45" x14ac:dyDescent="0.2">
      <c r="A12" s="11" t="s">
        <v>1</v>
      </c>
      <c r="B12" s="26" t="s">
        <v>2</v>
      </c>
      <c r="C12" t="s">
        <v>28</v>
      </c>
      <c r="D12" t="s">
        <v>6</v>
      </c>
      <c r="E12" t="s">
        <v>27</v>
      </c>
      <c r="F12" t="s">
        <v>0</v>
      </c>
      <c r="G12" t="s">
        <v>29</v>
      </c>
      <c r="H12" t="s">
        <v>31</v>
      </c>
      <c r="I12" t="s">
        <v>30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P12" s="92" t="s">
        <v>266</v>
      </c>
      <c r="AQ12" s="93" t="s">
        <v>333</v>
      </c>
      <c r="AR12" s="93">
        <v>2</v>
      </c>
      <c r="AS12" s="93">
        <v>1</v>
      </c>
      <c r="AT12" s="93">
        <v>3</v>
      </c>
      <c r="AU12" s="93">
        <v>1</v>
      </c>
      <c r="AV12" s="93">
        <v>1</v>
      </c>
      <c r="AW12" s="93"/>
      <c r="AX12" s="93"/>
      <c r="AY12" s="93"/>
      <c r="AZ12" s="93"/>
      <c r="BA12" s="93"/>
      <c r="BB12" s="93"/>
      <c r="BC12" s="93"/>
      <c r="BD12" s="93"/>
      <c r="BE12" s="93"/>
    </row>
    <row r="13" spans="1:70" ht="30" x14ac:dyDescent="0.2">
      <c r="A13" s="1" t="s">
        <v>92</v>
      </c>
      <c r="B13" s="26" t="s">
        <v>250</v>
      </c>
      <c r="C13">
        <f>VLOOKUP(B13,$AA$4:$AN$36,3,FALSE)</f>
        <v>4</v>
      </c>
      <c r="D13">
        <f>VLOOKUP(B13,$AA$4:$AN$36,4,FALSE)</f>
        <v>20</v>
      </c>
      <c r="E13">
        <f>VLOOKUP(B13,$AA$4:$AN$36,5,FALSE)</f>
        <v>5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92" t="s">
        <v>274</v>
      </c>
      <c r="AQ13" s="93" t="s">
        <v>333</v>
      </c>
      <c r="AR13" s="93">
        <v>1</v>
      </c>
      <c r="AS13" s="93">
        <v>2</v>
      </c>
      <c r="AT13" s="93">
        <v>3</v>
      </c>
      <c r="AU13" s="93">
        <v>0</v>
      </c>
      <c r="AV13" s="93">
        <v>0</v>
      </c>
      <c r="AW13" s="93"/>
      <c r="AX13" s="93"/>
      <c r="AY13" s="93"/>
      <c r="AZ13" s="93"/>
      <c r="BA13" s="93"/>
      <c r="BB13" s="93"/>
      <c r="BC13" s="93"/>
      <c r="BD13" s="93"/>
      <c r="BE13" s="93"/>
    </row>
    <row r="14" spans="1:70" ht="30" x14ac:dyDescent="0.2">
      <c r="A14" s="1" t="s">
        <v>92</v>
      </c>
      <c r="B14" s="26" t="s">
        <v>251</v>
      </c>
      <c r="C14">
        <f>VLOOKUP(B14,$AA$4:$AN$36,3,FALSE)</f>
        <v>8</v>
      </c>
      <c r="D14">
        <f>VLOOKUP(B14,$AA$4:$AN$36,4,FALSE)</f>
        <v>79</v>
      </c>
      <c r="E14">
        <f>VLOOKUP(B14,$AA$4:$AN$36,5,FALSE)</f>
        <v>9.9</v>
      </c>
      <c r="F14">
        <f>VLOOKUP(B14,$AA$4:$AN$36,6,FALSE)</f>
        <v>1</v>
      </c>
      <c r="G14">
        <f>VLOOKUP(B14,$AA$4:$AN$36,7,FALSE)</f>
        <v>0</v>
      </c>
      <c r="H14">
        <f>VLOOKUP(B14,$AA$4:$AN$36,8,FALSE)</f>
        <v>0</v>
      </c>
      <c r="I14">
        <f>VLOOKUP(B14,$AA$4:$AN$36,10,FALSE)</f>
        <v>0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92" t="s">
        <v>275</v>
      </c>
      <c r="AQ14" s="93" t="s">
        <v>333</v>
      </c>
      <c r="AR14" s="93">
        <v>1</v>
      </c>
      <c r="AS14" s="93">
        <v>2</v>
      </c>
      <c r="AT14" s="93">
        <v>3</v>
      </c>
      <c r="AU14" s="93">
        <v>0</v>
      </c>
      <c r="AV14" s="93">
        <v>0</v>
      </c>
      <c r="AW14" s="93"/>
      <c r="AX14" s="93"/>
      <c r="AY14" s="93"/>
      <c r="AZ14" s="93"/>
      <c r="BA14" s="93"/>
      <c r="BB14" s="93"/>
      <c r="BC14" s="93"/>
      <c r="BD14" s="93"/>
      <c r="BE14" s="93"/>
    </row>
    <row r="15" spans="1:70" ht="45" x14ac:dyDescent="0.2">
      <c r="A15" s="1" t="s">
        <v>92</v>
      </c>
      <c r="B15" s="26" t="s">
        <v>252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92" t="s">
        <v>277</v>
      </c>
      <c r="AQ15" s="93" t="s">
        <v>333</v>
      </c>
      <c r="AR15" s="93">
        <v>2</v>
      </c>
      <c r="AS15" s="93">
        <v>1</v>
      </c>
      <c r="AT15" s="93">
        <v>3</v>
      </c>
      <c r="AU15" s="93">
        <v>0</v>
      </c>
      <c r="AV15" s="93">
        <v>0</v>
      </c>
      <c r="AW15" s="93"/>
      <c r="AX15" s="93"/>
      <c r="AY15" s="93"/>
      <c r="AZ15" s="93"/>
      <c r="BA15" s="93"/>
      <c r="BB15" s="93"/>
      <c r="BC15" s="93"/>
      <c r="BD15" s="93"/>
      <c r="BE15" s="93"/>
    </row>
    <row r="16" spans="1:70" ht="30" x14ac:dyDescent="0.2">
      <c r="A16" s="1" t="s">
        <v>92</v>
      </c>
      <c r="B16" s="26" t="s">
        <v>253</v>
      </c>
      <c r="C16">
        <f>VLOOKUP(B16,$AA$4:$AN$36,3,FALSE)</f>
        <v>15</v>
      </c>
      <c r="D16">
        <f>VLOOKUP(B16,$AA$4:$AN$36,4,FALSE)</f>
        <v>67</v>
      </c>
      <c r="E16">
        <f>VLOOKUP(B16,$AA$4:$AN$36,5,FALSE)</f>
        <v>4.5</v>
      </c>
      <c r="F16">
        <f>VLOOKUP(B16,$AA$4:$AN$36,6,FALSE)</f>
        <v>1</v>
      </c>
      <c r="G16">
        <f>VLOOKUP(B16,$AA$4:$AN$36,7,FALSE)</f>
        <v>3</v>
      </c>
      <c r="H16">
        <f>VLOOKUP(B16,$AA$4:$AN$36,8,FALSE)</f>
        <v>58</v>
      </c>
      <c r="I16">
        <f>VLOOKUP(B16,$AA$4:$AN$36,10,FALSE)</f>
        <v>0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92" t="s">
        <v>289</v>
      </c>
      <c r="AQ16" s="93" t="s">
        <v>333</v>
      </c>
      <c r="AR16" s="93">
        <v>1</v>
      </c>
      <c r="AS16" s="93">
        <v>2</v>
      </c>
      <c r="AT16" s="93">
        <v>3</v>
      </c>
      <c r="AU16" s="93">
        <v>0</v>
      </c>
      <c r="AV16" s="93">
        <v>0</v>
      </c>
      <c r="AW16" s="93"/>
      <c r="AX16" s="93"/>
      <c r="AY16" s="93"/>
      <c r="AZ16" s="93"/>
      <c r="BA16" s="93"/>
      <c r="BB16" s="93"/>
      <c r="BC16" s="93"/>
      <c r="BD16" s="93"/>
      <c r="BE16" s="93"/>
    </row>
    <row r="17" spans="1:57" ht="30" x14ac:dyDescent="0.2">
      <c r="A17" s="1" t="s">
        <v>92</v>
      </c>
      <c r="B17" s="26" t="s">
        <v>254</v>
      </c>
      <c r="C17" t="e">
        <f>VLOOKUP(B17,$AA$4:$AN$36,3,FALSE)</f>
        <v>#N/A</v>
      </c>
      <c r="D17" t="e">
        <f>VLOOKUP(B17,$AA$4:$AN$36,4,FALSE)</f>
        <v>#N/A</v>
      </c>
      <c r="E17" t="e">
        <f>VLOOKUP(B17,$AA$4:$AN$36,5,FALSE)</f>
        <v>#N/A</v>
      </c>
      <c r="F17" t="e">
        <f>VLOOKUP(B17,$AA$4:$AN$36,6,FALSE)</f>
        <v>#N/A</v>
      </c>
      <c r="G17" t="e">
        <f>VLOOKUP(B17,$AA$4:$AN$36,7,FALSE)</f>
        <v>#N/A</v>
      </c>
      <c r="H17" t="e">
        <f>VLOOKUP(B17,$AA$4:$AN$36,8,FALSE)</f>
        <v>#N/A</v>
      </c>
      <c r="I17" t="e">
        <f>VLOOKUP(B17,$AA$4:$AN$36,10,FALSE)</f>
        <v>#N/A</v>
      </c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92" t="s">
        <v>255</v>
      </c>
      <c r="AQ17" s="93" t="s">
        <v>333</v>
      </c>
      <c r="AR17" s="93">
        <v>2</v>
      </c>
      <c r="AS17" s="93">
        <v>0</v>
      </c>
      <c r="AT17" s="93">
        <v>2</v>
      </c>
      <c r="AU17" s="93">
        <v>0</v>
      </c>
      <c r="AV17" s="93">
        <v>0</v>
      </c>
      <c r="AW17" s="93"/>
      <c r="AX17" s="93"/>
      <c r="AY17" s="93"/>
      <c r="AZ17" s="93"/>
      <c r="BA17" s="93"/>
      <c r="BB17" s="93"/>
      <c r="BC17" s="93"/>
      <c r="BD17" s="93"/>
      <c r="BE17" s="93"/>
    </row>
    <row r="18" spans="1:57" ht="30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92" t="s">
        <v>291</v>
      </c>
      <c r="AQ18" s="93" t="s">
        <v>333</v>
      </c>
      <c r="AR18" s="93">
        <v>1</v>
      </c>
      <c r="AS18" s="93">
        <v>1</v>
      </c>
      <c r="AT18" s="93">
        <v>2</v>
      </c>
      <c r="AU18" s="93">
        <v>0</v>
      </c>
      <c r="AV18" s="93">
        <v>0</v>
      </c>
      <c r="AW18" s="93"/>
      <c r="AX18" s="93"/>
      <c r="AY18" s="93"/>
      <c r="AZ18" s="93"/>
      <c r="BA18" s="93"/>
      <c r="BB18" s="93"/>
      <c r="BC18" s="93"/>
      <c r="BD18" s="93"/>
      <c r="BE18" s="93"/>
    </row>
    <row r="19" spans="1:57" ht="30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92" t="s">
        <v>298</v>
      </c>
      <c r="AQ19" s="93" t="s">
        <v>333</v>
      </c>
      <c r="AR19" s="93">
        <v>2</v>
      </c>
      <c r="AS19" s="93">
        <v>0</v>
      </c>
      <c r="AT19" s="93">
        <v>2</v>
      </c>
      <c r="AU19" s="93">
        <v>0</v>
      </c>
      <c r="AV19" s="93">
        <v>0</v>
      </c>
      <c r="AW19" s="93"/>
      <c r="AX19" s="93"/>
      <c r="AY19" s="93"/>
      <c r="AZ19" s="93"/>
      <c r="BA19" s="93"/>
      <c r="BB19" s="93"/>
      <c r="BC19" s="93"/>
      <c r="BD19" s="93"/>
      <c r="BE19" s="93"/>
    </row>
    <row r="20" spans="1:57" ht="30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92" t="s">
        <v>265</v>
      </c>
      <c r="AQ20" s="93" t="s">
        <v>333</v>
      </c>
      <c r="AR20" s="93">
        <v>1</v>
      </c>
      <c r="AS20" s="93">
        <v>0</v>
      </c>
      <c r="AT20" s="93">
        <v>1</v>
      </c>
      <c r="AU20" s="93">
        <v>0</v>
      </c>
      <c r="AV20" s="93">
        <v>0</v>
      </c>
      <c r="AW20" s="93"/>
      <c r="AX20" s="93"/>
      <c r="AY20" s="93"/>
      <c r="AZ20" s="93"/>
      <c r="BA20" s="93"/>
      <c r="BB20" s="93"/>
      <c r="BC20" s="93"/>
      <c r="BD20" s="93"/>
      <c r="BE20" s="93"/>
    </row>
    <row r="21" spans="1:57" ht="30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92" t="s">
        <v>271</v>
      </c>
      <c r="AQ21" s="93" t="s">
        <v>333</v>
      </c>
      <c r="AR21" s="93">
        <v>0</v>
      </c>
      <c r="AS21" s="93">
        <v>1</v>
      </c>
      <c r="AT21" s="93">
        <v>1</v>
      </c>
      <c r="AU21" s="93">
        <v>0</v>
      </c>
      <c r="AV21" s="93">
        <v>0</v>
      </c>
      <c r="AW21" s="93"/>
      <c r="AX21" s="93"/>
      <c r="AY21" s="93"/>
      <c r="AZ21" s="93"/>
      <c r="BA21" s="93"/>
      <c r="BB21" s="93"/>
      <c r="BC21" s="93"/>
      <c r="BD21" s="93"/>
      <c r="BE21" s="93"/>
    </row>
    <row r="22" spans="1:57" ht="30" x14ac:dyDescent="0.3">
      <c r="A22" s="17" t="s">
        <v>26</v>
      </c>
      <c r="B22" s="26"/>
      <c r="AP22" s="92" t="s">
        <v>278</v>
      </c>
      <c r="AQ22" s="93" t="s">
        <v>333</v>
      </c>
      <c r="AR22" s="93">
        <v>1</v>
      </c>
      <c r="AS22" s="93">
        <v>0</v>
      </c>
      <c r="AT22" s="93">
        <v>1</v>
      </c>
      <c r="AU22" s="93">
        <v>0</v>
      </c>
      <c r="AV22" s="93">
        <v>0</v>
      </c>
      <c r="AW22" s="93"/>
      <c r="AX22" s="93"/>
      <c r="AY22" s="93"/>
      <c r="AZ22" s="93"/>
      <c r="BA22" s="93"/>
      <c r="BB22" s="93"/>
      <c r="BC22" s="93"/>
      <c r="BD22" s="93"/>
      <c r="BE22" s="93"/>
    </row>
    <row r="23" spans="1:57" ht="30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92" t="s">
        <v>285</v>
      </c>
      <c r="AQ23" s="93" t="s">
        <v>333</v>
      </c>
      <c r="AR23" s="93">
        <v>1</v>
      </c>
      <c r="AS23" s="93">
        <v>0</v>
      </c>
      <c r="AT23" s="93">
        <v>1</v>
      </c>
      <c r="AU23" s="93">
        <v>0</v>
      </c>
      <c r="AV23" s="93">
        <v>0</v>
      </c>
      <c r="AW23" s="93"/>
      <c r="AX23" s="93"/>
      <c r="AY23" s="93"/>
      <c r="AZ23" s="93"/>
      <c r="BA23" s="93"/>
      <c r="BB23" s="93"/>
      <c r="BC23" s="93"/>
      <c r="BD23" s="93"/>
      <c r="BE23" s="93"/>
    </row>
    <row r="24" spans="1:57" ht="28" x14ac:dyDescent="0.2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26"/>
      <c r="AQ24" s="1"/>
      <c r="AR24" s="1"/>
      <c r="AS24" s="1"/>
      <c r="AT24" s="1"/>
      <c r="AU24" s="1"/>
      <c r="AV24" s="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28" x14ac:dyDescent="0.2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6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28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x14ac:dyDescent="0.2">
      <c r="A27" s="1" t="s">
        <v>86</v>
      </c>
      <c r="B27" s="26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</row>
    <row r="28" spans="1:57" ht="28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28" x14ac:dyDescent="0.2">
      <c r="A29" s="1" t="s">
        <v>86</v>
      </c>
      <c r="B29" s="26" t="s">
        <v>260</v>
      </c>
      <c r="C29">
        <f t="shared" si="3"/>
        <v>3</v>
      </c>
      <c r="D29">
        <f t="shared" si="4"/>
        <v>44</v>
      </c>
      <c r="E29">
        <f t="shared" si="5"/>
        <v>14.7</v>
      </c>
      <c r="F29">
        <f t="shared" si="6"/>
        <v>1</v>
      </c>
    </row>
    <row r="30" spans="1:57" ht="28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8" x14ac:dyDescent="0.2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28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8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8" x14ac:dyDescent="0.2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8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8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8" x14ac:dyDescent="0.2">
      <c r="A37" s="1" t="s">
        <v>79</v>
      </c>
      <c r="B37" s="26" t="s">
        <v>313</v>
      </c>
      <c r="C37">
        <f t="shared" si="3"/>
        <v>2</v>
      </c>
      <c r="D37">
        <f t="shared" si="4"/>
        <v>39</v>
      </c>
      <c r="E37">
        <f t="shared" si="5"/>
        <v>19.5</v>
      </c>
      <c r="F37">
        <f t="shared" si="6"/>
        <v>0</v>
      </c>
    </row>
    <row r="38" spans="1:6" ht="28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4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8" x14ac:dyDescent="0.2">
      <c r="A53" s="1" t="s">
        <v>71</v>
      </c>
      <c r="B53" s="26" t="s">
        <v>265</v>
      </c>
      <c r="C53">
        <f>VLOOKUP(B53,$AP$4:$BE$56,3,FALSE)</f>
        <v>1</v>
      </c>
      <c r="D53">
        <f>VLOOKUP(B53,$AP$4:$BE$56,4,FALSE)</f>
        <v>0</v>
      </c>
      <c r="E53">
        <f>VLOOKUP(B53,$AP$4:$BE$56,5,FALSE)</f>
        <v>1</v>
      </c>
      <c r="F53">
        <f>VLOOKUP(B53,$AP$4:$BE$56,6,FALSE)</f>
        <v>0</v>
      </c>
      <c r="G53">
        <f>VLOOKUP(B53,$AP$4:$BE$56,7,FALSE)</f>
        <v>0</v>
      </c>
      <c r="H53">
        <f>VLOOKUP(B53,$AP$4:$BE$56,8,FALSE)</f>
        <v>0</v>
      </c>
      <c r="I53">
        <f>VLOOKUP(B53,$AP$4:$BE$56,12,FALSE)</f>
        <v>0</v>
      </c>
      <c r="J53">
        <f>VLOOKUP(B53,$AP$4:$BE$56,11,FALSE)</f>
        <v>0</v>
      </c>
      <c r="K53">
        <f>VLOOKUP(B53,$AP$4:$BE$56,13,FALSE)</f>
        <v>0</v>
      </c>
      <c r="L53">
        <f>VLOOKUP(B53,$AP$4:$BE$56,16,FALSE)</f>
        <v>0</v>
      </c>
      <c r="M53">
        <f>VLOOKUP(B53,$AP$4:$BE$56,15,FALSE)</f>
        <v>0</v>
      </c>
    </row>
    <row r="54" spans="1:13" ht="28" x14ac:dyDescent="0.2">
      <c r="A54" s="1" t="s">
        <v>75</v>
      </c>
      <c r="B54" s="26" t="s">
        <v>266</v>
      </c>
      <c r="C54">
        <f t="shared" ref="C54:C93" si="7">VLOOKUP(B54,$AP$4:$BE$56,3,FALSE)</f>
        <v>2</v>
      </c>
      <c r="D54">
        <f t="shared" ref="D54:D93" si="8">VLOOKUP(B54,$AP$4:$BE$56,4,FALSE)</f>
        <v>1</v>
      </c>
      <c r="E54">
        <f t="shared" ref="E54:E93" si="9">VLOOKUP(B54,$AP$4:$BE$56,5,FALSE)</f>
        <v>3</v>
      </c>
      <c r="F54">
        <f t="shared" ref="F54:F93" si="10">VLOOKUP(B54,$AP$4:$BE$56,6,FALSE)</f>
        <v>1</v>
      </c>
      <c r="G54">
        <f t="shared" ref="G54:G93" si="11">VLOOKUP(B54,$AP$4:$BE$56,7,FALSE)</f>
        <v>1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8" x14ac:dyDescent="0.2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8" x14ac:dyDescent="0.2">
      <c r="A56" s="1" t="s">
        <v>75</v>
      </c>
      <c r="B56" s="26" t="s">
        <v>268</v>
      </c>
      <c r="C56">
        <f t="shared" si="7"/>
        <v>3</v>
      </c>
      <c r="D56">
        <f t="shared" si="8"/>
        <v>2</v>
      </c>
      <c r="E56">
        <f t="shared" si="9"/>
        <v>5</v>
      </c>
      <c r="F56">
        <f t="shared" si="10"/>
        <v>0.5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28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8" x14ac:dyDescent="0.2">
      <c r="A58" s="1" t="s">
        <v>75</v>
      </c>
      <c r="B58" s="26" t="s">
        <v>270</v>
      </c>
      <c r="C58">
        <f t="shared" si="7"/>
        <v>2</v>
      </c>
      <c r="D58">
        <f t="shared" si="8"/>
        <v>2</v>
      </c>
      <c r="E58">
        <f t="shared" si="9"/>
        <v>4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8" x14ac:dyDescent="0.2">
      <c r="A59" s="1" t="s">
        <v>109</v>
      </c>
      <c r="B59" s="26" t="s">
        <v>271</v>
      </c>
      <c r="C59">
        <f t="shared" si="7"/>
        <v>0</v>
      </c>
      <c r="D59">
        <f t="shared" si="8"/>
        <v>1</v>
      </c>
      <c r="E59">
        <f t="shared" si="9"/>
        <v>1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28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8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8" x14ac:dyDescent="0.2">
      <c r="A62" s="1" t="s">
        <v>109</v>
      </c>
      <c r="B62" s="26" t="s">
        <v>274</v>
      </c>
      <c r="C62">
        <f t="shared" si="7"/>
        <v>1</v>
      </c>
      <c r="D62">
        <f t="shared" si="8"/>
        <v>2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8" x14ac:dyDescent="0.2">
      <c r="A63" s="1" t="s">
        <v>82</v>
      </c>
      <c r="B63" s="26" t="s">
        <v>275</v>
      </c>
      <c r="C63">
        <f t="shared" si="7"/>
        <v>1</v>
      </c>
      <c r="D63">
        <f t="shared" si="8"/>
        <v>2</v>
      </c>
      <c r="E63">
        <f t="shared" si="9"/>
        <v>3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8" x14ac:dyDescent="0.2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8" x14ac:dyDescent="0.2">
      <c r="A65" s="1" t="s">
        <v>109</v>
      </c>
      <c r="B65" s="26" t="s">
        <v>277</v>
      </c>
      <c r="C65">
        <f t="shared" si="7"/>
        <v>2</v>
      </c>
      <c r="D65">
        <f t="shared" si="8"/>
        <v>1</v>
      </c>
      <c r="E65">
        <f t="shared" si="9"/>
        <v>3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8" x14ac:dyDescent="0.2">
      <c r="A66" s="1" t="s">
        <v>123</v>
      </c>
      <c r="B66" s="26" t="s">
        <v>278</v>
      </c>
      <c r="C66">
        <f t="shared" si="7"/>
        <v>1</v>
      </c>
      <c r="D66">
        <f t="shared" si="8"/>
        <v>0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8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28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8" x14ac:dyDescent="0.2">
      <c r="A69" s="1" t="s">
        <v>82</v>
      </c>
      <c r="B69" s="26" t="s">
        <v>281</v>
      </c>
      <c r="C69">
        <f t="shared" si="7"/>
        <v>6</v>
      </c>
      <c r="D69">
        <f t="shared" si="8"/>
        <v>3</v>
      </c>
      <c r="E69">
        <f t="shared" si="9"/>
        <v>9</v>
      </c>
      <c r="F69">
        <f t="shared" si="10"/>
        <v>1</v>
      </c>
      <c r="G69">
        <f t="shared" si="11"/>
        <v>1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1</v>
      </c>
      <c r="M69">
        <f t="shared" si="17"/>
        <v>0</v>
      </c>
    </row>
    <row r="70" spans="1:13" ht="28" x14ac:dyDescent="0.2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8" x14ac:dyDescent="0.2">
      <c r="A71" s="1" t="s">
        <v>123</v>
      </c>
      <c r="B71" s="26" t="s">
        <v>283</v>
      </c>
      <c r="C71" t="e">
        <f t="shared" si="7"/>
        <v>#N/A</v>
      </c>
      <c r="D71" t="e">
        <f t="shared" si="8"/>
        <v>#N/A</v>
      </c>
      <c r="E71" t="e">
        <f t="shared" si="9"/>
        <v>#N/A</v>
      </c>
      <c r="F71" t="e">
        <f t="shared" si="10"/>
        <v>#N/A</v>
      </c>
      <c r="G71" t="e">
        <f t="shared" si="11"/>
        <v>#N/A</v>
      </c>
      <c r="H71" t="e">
        <f t="shared" si="12"/>
        <v>#N/A</v>
      </c>
      <c r="I71" t="e">
        <f t="shared" si="13"/>
        <v>#N/A</v>
      </c>
      <c r="J71" t="e">
        <f t="shared" si="14"/>
        <v>#N/A</v>
      </c>
      <c r="K71" t="e">
        <f t="shared" si="15"/>
        <v>#N/A</v>
      </c>
      <c r="L71" t="e">
        <f t="shared" si="16"/>
        <v>#N/A</v>
      </c>
      <c r="M71" t="e">
        <f t="shared" si="17"/>
        <v>#N/A</v>
      </c>
    </row>
    <row r="72" spans="1:13" ht="28" x14ac:dyDescent="0.2">
      <c r="A72" s="1" t="s">
        <v>151</v>
      </c>
      <c r="B72" s="26" t="s">
        <v>284</v>
      </c>
      <c r="C72">
        <f t="shared" si="7"/>
        <v>3</v>
      </c>
      <c r="D72">
        <f t="shared" si="8"/>
        <v>5</v>
      </c>
      <c r="E72">
        <f t="shared" si="9"/>
        <v>8</v>
      </c>
      <c r="F72">
        <f t="shared" si="10"/>
        <v>1</v>
      </c>
      <c r="G72">
        <f t="shared" si="11"/>
        <v>0</v>
      </c>
      <c r="H72">
        <f t="shared" si="12"/>
        <v>0</v>
      </c>
      <c r="I72">
        <f t="shared" si="13"/>
        <v>1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8" x14ac:dyDescent="0.2">
      <c r="A73" s="1" t="s">
        <v>75</v>
      </c>
      <c r="B73" s="26" t="s">
        <v>285</v>
      </c>
      <c r="C73">
        <f t="shared" si="7"/>
        <v>1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8" x14ac:dyDescent="0.2">
      <c r="A74" s="1" t="s">
        <v>71</v>
      </c>
      <c r="B74" s="26" t="s">
        <v>286</v>
      </c>
      <c r="C74">
        <f t="shared" si="7"/>
        <v>3</v>
      </c>
      <c r="D74">
        <f t="shared" si="8"/>
        <v>1</v>
      </c>
      <c r="E74">
        <f t="shared" si="9"/>
        <v>4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8" x14ac:dyDescent="0.2">
      <c r="A75" s="1" t="s">
        <v>82</v>
      </c>
      <c r="B75" s="26" t="s">
        <v>287</v>
      </c>
      <c r="C75">
        <f t="shared" si="7"/>
        <v>2</v>
      </c>
      <c r="D75">
        <f t="shared" si="8"/>
        <v>3</v>
      </c>
      <c r="E75">
        <f t="shared" si="9"/>
        <v>5</v>
      </c>
      <c r="F75">
        <f t="shared" si="10"/>
        <v>0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</row>
    <row r="76" spans="1:13" ht="28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8" x14ac:dyDescent="0.2">
      <c r="A77" s="1" t="s">
        <v>123</v>
      </c>
      <c r="B77" s="26" t="s">
        <v>289</v>
      </c>
      <c r="C77">
        <f t="shared" si="7"/>
        <v>1</v>
      </c>
      <c r="D77">
        <f t="shared" si="8"/>
        <v>2</v>
      </c>
      <c r="E77">
        <f t="shared" si="9"/>
        <v>3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8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8" x14ac:dyDescent="0.2">
      <c r="A79" s="1" t="s">
        <v>109</v>
      </c>
      <c r="B79" s="26" t="s">
        <v>291</v>
      </c>
      <c r="C79">
        <f t="shared" si="7"/>
        <v>1</v>
      </c>
      <c r="D79">
        <f t="shared" si="8"/>
        <v>1</v>
      </c>
      <c r="E79">
        <f t="shared" si="9"/>
        <v>2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8" x14ac:dyDescent="0.2">
      <c r="A80" s="1" t="s">
        <v>82</v>
      </c>
      <c r="B80" s="26" t="s">
        <v>292</v>
      </c>
      <c r="C80" t="e">
        <f t="shared" si="7"/>
        <v>#N/A</v>
      </c>
      <c r="D80" t="e">
        <f t="shared" si="8"/>
        <v>#N/A</v>
      </c>
      <c r="E80" t="e">
        <f t="shared" si="9"/>
        <v>#N/A</v>
      </c>
      <c r="F80" t="e">
        <f t="shared" si="10"/>
        <v>#N/A</v>
      </c>
      <c r="G80" t="e">
        <f t="shared" si="11"/>
        <v>#N/A</v>
      </c>
      <c r="H80" t="e">
        <f t="shared" si="12"/>
        <v>#N/A</v>
      </c>
      <c r="I80" t="e">
        <f t="shared" si="13"/>
        <v>#N/A</v>
      </c>
      <c r="J80" t="e">
        <f t="shared" si="14"/>
        <v>#N/A</v>
      </c>
      <c r="K80" t="e">
        <f t="shared" si="15"/>
        <v>#N/A</v>
      </c>
      <c r="L80" t="e">
        <f t="shared" si="16"/>
        <v>#N/A</v>
      </c>
      <c r="M80" t="e">
        <f t="shared" si="17"/>
        <v>#N/A</v>
      </c>
    </row>
    <row r="81" spans="1:13" ht="28" x14ac:dyDescent="0.2">
      <c r="A81" s="1" t="s">
        <v>71</v>
      </c>
      <c r="B81" s="26" t="s">
        <v>293</v>
      </c>
      <c r="C81">
        <f t="shared" si="7"/>
        <v>6</v>
      </c>
      <c r="D81">
        <f t="shared" si="8"/>
        <v>7</v>
      </c>
      <c r="E81">
        <f t="shared" si="9"/>
        <v>13</v>
      </c>
      <c r="F81">
        <f t="shared" si="10"/>
        <v>1.5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8" x14ac:dyDescent="0.2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8" x14ac:dyDescent="0.2">
      <c r="A83" s="1" t="s">
        <v>123</v>
      </c>
      <c r="B83" s="26" t="s">
        <v>295</v>
      </c>
      <c r="C83" t="e">
        <f t="shared" si="7"/>
        <v>#N/A</v>
      </c>
      <c r="D83" t="e">
        <f t="shared" si="8"/>
        <v>#N/A</v>
      </c>
      <c r="E83" t="e">
        <f t="shared" si="9"/>
        <v>#N/A</v>
      </c>
      <c r="F83" t="e">
        <f t="shared" si="10"/>
        <v>#N/A</v>
      </c>
      <c r="G83" t="e">
        <f t="shared" si="11"/>
        <v>#N/A</v>
      </c>
      <c r="H83" t="e">
        <f t="shared" si="12"/>
        <v>#N/A</v>
      </c>
      <c r="I83" t="e">
        <f t="shared" si="13"/>
        <v>#N/A</v>
      </c>
      <c r="J83" t="e">
        <f t="shared" si="14"/>
        <v>#N/A</v>
      </c>
      <c r="K83" t="e">
        <f t="shared" si="15"/>
        <v>#N/A</v>
      </c>
      <c r="L83" t="e">
        <f t="shared" si="16"/>
        <v>#N/A</v>
      </c>
      <c r="M83" t="e">
        <f t="shared" si="17"/>
        <v>#N/A</v>
      </c>
    </row>
    <row r="84" spans="1:13" ht="28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28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2</v>
      </c>
      <c r="D86">
        <f t="shared" si="8"/>
        <v>0</v>
      </c>
      <c r="E86">
        <f t="shared" si="9"/>
        <v>2</v>
      </c>
      <c r="F86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2" x14ac:dyDescent="0.2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28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8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8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8" x14ac:dyDescent="0.2">
      <c r="A91" s="1" t="s">
        <v>123</v>
      </c>
      <c r="B91" s="26" t="s">
        <v>303</v>
      </c>
      <c r="C91">
        <f t="shared" si="7"/>
        <v>4</v>
      </c>
      <c r="D91">
        <f t="shared" si="8"/>
        <v>1</v>
      </c>
      <c r="E91">
        <f t="shared" si="9"/>
        <v>5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8" x14ac:dyDescent="0.2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8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4" x14ac:dyDescent="0.3">
      <c r="A111" s="16" t="s">
        <v>39</v>
      </c>
      <c r="B111" s="26"/>
    </row>
    <row r="112" spans="1:10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8" x14ac:dyDescent="0.2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96</v>
      </c>
      <c r="B114" s="26" t="s">
        <v>307</v>
      </c>
      <c r="C114">
        <f>VLOOKUP(B114,$BG$4:$BR$15,3,FALSE)</f>
        <v>3</v>
      </c>
      <c r="D114">
        <f t="shared" ref="D114:D115" si="18">VLOOKUP(B114,$BG$4:$BR$6,4,FALSE)</f>
        <v>3</v>
      </c>
      <c r="E114">
        <f t="shared" ref="E114:E115" si="19">VLOOKUP(B114,$BG$4:$BR$6,6,FALSE)</f>
        <v>0</v>
      </c>
      <c r="F114">
        <f t="shared" ref="F114:F115" si="20">VLOOKUP(B114,$BG$4:$BR$6,7,FALSE)</f>
        <v>1</v>
      </c>
      <c r="G114">
        <f t="shared" ref="G114:G115" si="21">VLOOKUP(B114,$BG$4:$BR$6,9,FALSE)</f>
        <v>3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2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4</v>
      </c>
      <c r="I115">
        <f t="shared" si="23"/>
        <v>146</v>
      </c>
      <c r="J115">
        <f t="shared" si="24"/>
        <v>36.5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4D28-598A-41A4-B06F-94D8E202122E}">
  <dimension ref="A1:BR132"/>
  <sheetViews>
    <sheetView workbookViewId="0">
      <selection activeCell="J88" sqref="J88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4" t="s">
        <v>0</v>
      </c>
      <c r="I2" s="24" t="s">
        <v>8</v>
      </c>
      <c r="J2" s="24" t="s">
        <v>45</v>
      </c>
      <c r="K2" s="24" t="s">
        <v>34</v>
      </c>
      <c r="L2" s="24" t="s">
        <v>32</v>
      </c>
      <c r="M2" s="24" t="s">
        <v>33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</row>
    <row r="3" spans="1:70" x14ac:dyDescent="0.2">
      <c r="A3" s="1" t="s">
        <v>104</v>
      </c>
      <c r="B3" s="24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</row>
    <row r="4" spans="1:70" x14ac:dyDescent="0.2">
      <c r="A4" s="1" t="s">
        <v>104</v>
      </c>
      <c r="B4" s="24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26"/>
      <c r="P4" s="1"/>
      <c r="Q4" s="1"/>
      <c r="R4" s="1"/>
      <c r="S4" s="1"/>
      <c r="T4" s="1"/>
      <c r="U4" s="1"/>
      <c r="V4" s="1"/>
      <c r="W4" s="1"/>
      <c r="X4" s="1"/>
      <c r="Y4" s="1"/>
      <c r="AA4" s="2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26"/>
      <c r="AQ4" s="1"/>
      <c r="AR4" s="1"/>
      <c r="AS4" s="1"/>
      <c r="AT4" s="1"/>
      <c r="AU4" s="1"/>
      <c r="AV4" s="1"/>
      <c r="AW4" s="11"/>
      <c r="AX4" s="11"/>
      <c r="AY4" s="11"/>
      <c r="AZ4" s="11"/>
      <c r="BA4" s="11"/>
      <c r="BB4" s="11"/>
      <c r="BC4" s="11"/>
      <c r="BD4" s="11"/>
      <c r="BE4" s="11"/>
      <c r="BG4" s="26"/>
      <c r="BH4" s="1"/>
      <c r="BI4" s="1"/>
      <c r="BJ4" s="1"/>
      <c r="BK4" s="1"/>
      <c r="BL4" s="1"/>
      <c r="BM4" s="1"/>
      <c r="BN4" s="1"/>
      <c r="BO4" s="1"/>
      <c r="BP4" s="11"/>
      <c r="BQ4" s="11"/>
      <c r="BR4" s="11"/>
    </row>
    <row r="5" spans="1:70" ht="28" x14ac:dyDescent="0.2">
      <c r="A5" s="1" t="s">
        <v>104</v>
      </c>
      <c r="B5" s="24" t="s">
        <v>248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2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26"/>
      <c r="AQ5" s="1"/>
      <c r="AR5" s="1"/>
      <c r="AS5" s="1"/>
      <c r="AT5" s="1"/>
      <c r="AU5" s="1"/>
      <c r="AV5" s="1"/>
      <c r="AW5" s="11"/>
      <c r="AX5" s="11"/>
      <c r="AY5" s="11"/>
      <c r="AZ5" s="11"/>
      <c r="BA5" s="11"/>
      <c r="BB5" s="11"/>
      <c r="BC5" s="11"/>
      <c r="BD5" s="11"/>
      <c r="BE5" s="1"/>
      <c r="BG5" s="26"/>
      <c r="BH5" s="1"/>
      <c r="BI5" s="11"/>
      <c r="BJ5" s="11"/>
      <c r="BK5" s="11"/>
      <c r="BL5" s="11"/>
      <c r="BM5" s="11"/>
      <c r="BN5" s="11"/>
      <c r="BO5" s="11"/>
      <c r="BP5" s="1"/>
      <c r="BQ5" s="1"/>
      <c r="BR5" s="1"/>
    </row>
    <row r="6" spans="1:70" ht="28" x14ac:dyDescent="0.2">
      <c r="A6" s="1" t="s">
        <v>104</v>
      </c>
      <c r="B6" s="24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6"/>
      <c r="AB6" s="1"/>
      <c r="AC6" s="1"/>
      <c r="AD6" s="1"/>
      <c r="AE6" s="1"/>
      <c r="AF6" s="1"/>
      <c r="AG6" s="11"/>
      <c r="AH6" s="11"/>
      <c r="AI6" s="11"/>
      <c r="AJ6" s="11"/>
      <c r="AK6" s="1"/>
      <c r="AL6" s="1"/>
      <c r="AM6" s="1"/>
      <c r="AN6" s="1"/>
      <c r="AP6" s="26"/>
      <c r="AQ6" s="1"/>
      <c r="AR6" s="1"/>
      <c r="AS6" s="1"/>
      <c r="AT6" s="1"/>
      <c r="AU6" s="1"/>
      <c r="AV6" s="1"/>
      <c r="AW6" s="11"/>
      <c r="AX6" s="11"/>
      <c r="AY6" s="11"/>
      <c r="AZ6" s="11"/>
      <c r="BA6" s="11"/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x14ac:dyDescent="0.2">
      <c r="A7" s="1"/>
      <c r="B7" s="2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26"/>
      <c r="AQ7" s="1"/>
      <c r="AR7" s="1"/>
      <c r="AS7" s="1"/>
      <c r="AT7" s="1"/>
      <c r="AU7" s="1"/>
      <c r="AV7" s="1"/>
      <c r="AW7" s="11"/>
      <c r="AX7" s="11"/>
      <c r="AY7" s="11"/>
      <c r="AZ7" s="11"/>
      <c r="BA7" s="11"/>
      <c r="BB7" s="11"/>
      <c r="BC7" s="11"/>
      <c r="BD7" s="11"/>
      <c r="BE7" s="11"/>
    </row>
    <row r="8" spans="1:70" x14ac:dyDescent="0.2">
      <c r="A8" s="1"/>
      <c r="B8" s="2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6"/>
      <c r="AB8" s="1"/>
      <c r="AC8" s="1"/>
      <c r="AD8" s="1"/>
      <c r="AE8" s="1"/>
      <c r="AF8" s="1"/>
      <c r="AG8" s="11"/>
      <c r="AH8" s="11"/>
      <c r="AI8" s="11"/>
      <c r="AJ8" s="11"/>
      <c r="AK8" s="1"/>
      <c r="AL8" s="1"/>
      <c r="AM8" s="1"/>
      <c r="AN8" s="1"/>
      <c r="AP8" s="26"/>
      <c r="AQ8" s="1"/>
      <c r="AR8" s="1"/>
      <c r="AS8" s="1"/>
      <c r="AT8" s="1"/>
      <c r="AU8" s="1"/>
      <c r="AV8" s="1"/>
      <c r="AW8" s="11"/>
      <c r="AX8" s="11"/>
      <c r="AY8" s="11"/>
      <c r="AZ8" s="11"/>
      <c r="BA8" s="11"/>
      <c r="BB8" s="11"/>
      <c r="BC8" s="11"/>
      <c r="BD8" s="11"/>
      <c r="BE8" s="11"/>
    </row>
    <row r="9" spans="1:70" x14ac:dyDescent="0.2">
      <c r="A9" s="1"/>
      <c r="B9" s="24"/>
      <c r="P9" s="26"/>
      <c r="Q9" s="1"/>
      <c r="R9" s="1"/>
      <c r="S9" s="1"/>
      <c r="T9" s="1"/>
      <c r="U9" s="1"/>
      <c r="V9" s="1"/>
      <c r="W9" s="1"/>
      <c r="X9" s="1"/>
      <c r="AA9" s="26"/>
      <c r="AB9" s="1"/>
      <c r="AC9" s="11"/>
      <c r="AD9" s="11"/>
      <c r="AE9" s="11"/>
      <c r="AF9" s="11"/>
      <c r="AG9" s="1"/>
      <c r="AH9" s="1"/>
      <c r="AI9" s="1"/>
      <c r="AJ9" s="1"/>
      <c r="AK9" s="1"/>
      <c r="AL9" s="1"/>
      <c r="AM9" s="1"/>
      <c r="AN9" s="1"/>
      <c r="AP9" s="26"/>
      <c r="AQ9" s="1"/>
      <c r="AR9" s="1"/>
      <c r="AS9" s="1"/>
      <c r="AT9" s="1"/>
      <c r="AU9" s="1"/>
      <c r="AV9" s="1"/>
      <c r="AW9" s="11"/>
      <c r="AX9" s="11"/>
      <c r="AY9" s="11"/>
      <c r="AZ9" s="11"/>
      <c r="BA9" s="11"/>
      <c r="BB9" s="11"/>
      <c r="BC9" s="11"/>
      <c r="BD9" s="11"/>
      <c r="BE9" s="11"/>
    </row>
    <row r="10" spans="1:70" ht="31" x14ac:dyDescent="0.35">
      <c r="A10" s="18" t="s">
        <v>25</v>
      </c>
      <c r="B10" s="24"/>
      <c r="O10" s="13"/>
      <c r="P10" s="26"/>
      <c r="Q10" s="1"/>
      <c r="R10" s="1"/>
      <c r="S10" s="1"/>
      <c r="T10" s="1"/>
      <c r="U10" s="1"/>
      <c r="V10" s="1"/>
      <c r="W10" s="1"/>
      <c r="X10" s="1"/>
      <c r="AA10" s="26"/>
      <c r="AB10" s="1"/>
      <c r="AC10" s="11"/>
      <c r="AD10" s="11"/>
      <c r="AE10" s="11"/>
      <c r="AF10" s="11"/>
      <c r="AG10" s="1"/>
      <c r="AH10" s="1"/>
      <c r="AI10" s="1"/>
      <c r="AJ10" s="1"/>
      <c r="AK10" s="1"/>
      <c r="AL10" s="1"/>
      <c r="AM10" s="1"/>
      <c r="AN10" s="1"/>
      <c r="AP10" s="26"/>
      <c r="AQ10" s="1"/>
      <c r="AR10" s="1"/>
      <c r="AS10" s="1"/>
      <c r="AT10" s="1"/>
      <c r="AU10" s="1"/>
      <c r="AV10" s="1"/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70" x14ac:dyDescent="0.2">
      <c r="A11" s="11" t="s">
        <v>1</v>
      </c>
      <c r="B11" s="24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P11" s="26"/>
      <c r="AQ11" s="1"/>
      <c r="AR11" s="1"/>
      <c r="AS11" s="1"/>
      <c r="AT11" s="1"/>
      <c r="AU11" s="1"/>
      <c r="AV11" s="1"/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 ht="28" x14ac:dyDescent="0.2">
      <c r="A12" s="1" t="s">
        <v>92</v>
      </c>
      <c r="B12" s="24" t="s">
        <v>250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P12" s="26"/>
      <c r="AQ12" s="1"/>
      <c r="AR12" s="1"/>
      <c r="AS12" s="1"/>
      <c r="AT12" s="1"/>
      <c r="AU12" s="1"/>
      <c r="AV12" s="1"/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28" x14ac:dyDescent="0.2">
      <c r="A13" s="1" t="s">
        <v>92</v>
      </c>
      <c r="B13" s="24" t="s">
        <v>251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26"/>
      <c r="AQ13" s="1"/>
      <c r="AR13" s="1"/>
      <c r="AS13" s="1"/>
      <c r="AT13" s="1"/>
      <c r="AU13" s="1"/>
      <c r="AV13" s="1"/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 ht="28" x14ac:dyDescent="0.2">
      <c r="A14" s="1" t="s">
        <v>92</v>
      </c>
      <c r="B14" s="24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26"/>
      <c r="AQ14" s="1"/>
      <c r="AR14" s="1"/>
      <c r="AS14" s="1"/>
      <c r="AT14" s="1"/>
      <c r="AU14" s="1"/>
      <c r="AV14" s="1"/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 x14ac:dyDescent="0.2">
      <c r="A15" s="1" t="s">
        <v>92</v>
      </c>
      <c r="B15" s="24" t="s">
        <v>253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6"/>
      <c r="AQ15" s="1"/>
      <c r="AR15" s="1"/>
      <c r="AS15" s="1"/>
      <c r="AT15" s="1"/>
      <c r="AU15" s="1"/>
      <c r="AV15" s="1"/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28" x14ac:dyDescent="0.2">
      <c r="A16" s="1" t="s">
        <v>92</v>
      </c>
      <c r="B16" s="24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6"/>
      <c r="AQ16" s="1"/>
      <c r="AR16" s="1"/>
      <c r="AS16" s="1"/>
      <c r="AT16" s="1"/>
      <c r="AU16" s="1"/>
      <c r="AV16" s="1"/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x14ac:dyDescent="0.2">
      <c r="A17" s="1"/>
      <c r="B17" s="24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6"/>
      <c r="AQ17" s="1"/>
      <c r="AR17" s="1"/>
      <c r="AS17" s="1"/>
      <c r="AT17" s="1"/>
      <c r="AU17" s="1"/>
      <c r="AV17" s="1"/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x14ac:dyDescent="0.2">
      <c r="A18" s="1"/>
      <c r="B18" s="24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6"/>
      <c r="AQ18" s="1"/>
      <c r="AR18" s="1"/>
      <c r="AS18" s="1"/>
      <c r="AT18" s="1"/>
      <c r="AU18" s="1"/>
      <c r="AV18" s="1"/>
      <c r="AW18" s="11"/>
      <c r="AX18" s="11"/>
      <c r="AY18" s="11"/>
      <c r="AZ18" s="11"/>
      <c r="BA18" s="11"/>
      <c r="BB18" s="11"/>
      <c r="BC18" s="11"/>
      <c r="BD18" s="11"/>
      <c r="BE18" s="1"/>
    </row>
    <row r="19" spans="1:57" x14ac:dyDescent="0.2">
      <c r="A19" s="1"/>
      <c r="B19" s="24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6"/>
      <c r="AQ19" s="1"/>
      <c r="AR19" s="1"/>
      <c r="AS19" s="1"/>
      <c r="AT19" s="1"/>
      <c r="AU19" s="1"/>
      <c r="AV19" s="1"/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x14ac:dyDescent="0.2">
      <c r="A20" s="1"/>
      <c r="B20" s="25"/>
      <c r="O20" s="25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5"/>
      <c r="AQ20" s="1"/>
      <c r="AR20" s="1"/>
      <c r="AS20" s="1"/>
      <c r="AT20" s="1"/>
      <c r="AU20" s="1"/>
      <c r="AV20" s="1"/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 x14ac:dyDescent="0.2">
      <c r="A21" s="1"/>
      <c r="B21" s="24"/>
      <c r="O21" s="24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4"/>
      <c r="AQ21" s="1"/>
      <c r="AR21" s="1"/>
      <c r="AS21" s="1"/>
      <c r="AT21" s="1"/>
      <c r="AU21" s="1"/>
      <c r="AV21" s="1"/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26" x14ac:dyDescent="0.3">
      <c r="A22" s="17" t="s">
        <v>26</v>
      </c>
      <c r="B22" s="24"/>
      <c r="AP22" s="24"/>
      <c r="AQ22" s="1"/>
      <c r="AR22" s="1"/>
      <c r="AS22" s="1"/>
      <c r="AT22" s="1"/>
      <c r="AU22" s="1"/>
      <c r="AV22" s="1"/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x14ac:dyDescent="0.2">
      <c r="A23" s="1" t="s">
        <v>1</v>
      </c>
      <c r="B23" s="24" t="s">
        <v>2</v>
      </c>
      <c r="C23" t="s">
        <v>29</v>
      </c>
      <c r="D23" t="s">
        <v>6</v>
      </c>
      <c r="E23" t="s">
        <v>27</v>
      </c>
      <c r="F23" t="s">
        <v>0</v>
      </c>
      <c r="AP23" s="24"/>
      <c r="AQ23" s="1"/>
      <c r="AR23" s="1"/>
      <c r="AS23" s="1"/>
      <c r="AT23" s="1"/>
      <c r="AU23" s="1"/>
      <c r="AV23" s="1"/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28" x14ac:dyDescent="0.2">
      <c r="A24" s="1" t="s">
        <v>86</v>
      </c>
      <c r="B24" s="24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24"/>
      <c r="AQ24" s="1"/>
      <c r="AR24" s="1"/>
      <c r="AS24" s="1"/>
      <c r="AT24" s="1"/>
      <c r="AU24" s="1"/>
      <c r="AV24" s="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28" x14ac:dyDescent="0.2">
      <c r="A25" s="1" t="s">
        <v>86</v>
      </c>
      <c r="B25" s="24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4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28" x14ac:dyDescent="0.2">
      <c r="A26" s="1" t="s">
        <v>86</v>
      </c>
      <c r="B26" s="24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4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x14ac:dyDescent="0.2">
      <c r="A27" s="1" t="s">
        <v>86</v>
      </c>
      <c r="B27" s="24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</row>
    <row r="28" spans="1:57" ht="28" x14ac:dyDescent="0.2">
      <c r="A28" s="1" t="s">
        <v>86</v>
      </c>
      <c r="B28" s="24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28" x14ac:dyDescent="0.2">
      <c r="A29" s="1" t="s">
        <v>86</v>
      </c>
      <c r="B29" s="24" t="s">
        <v>260</v>
      </c>
      <c r="C29" t="e">
        <f t="shared" si="3"/>
        <v>#N/A</v>
      </c>
      <c r="D29" t="e">
        <f t="shared" si="4"/>
        <v>#N/A</v>
      </c>
      <c r="E29" t="e">
        <f t="shared" si="5"/>
        <v>#N/A</v>
      </c>
      <c r="F29" t="e">
        <f t="shared" si="6"/>
        <v>#N/A</v>
      </c>
    </row>
    <row r="30" spans="1:57" ht="28" x14ac:dyDescent="0.2">
      <c r="A30" s="1" t="s">
        <v>86</v>
      </c>
      <c r="B30" s="24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8" x14ac:dyDescent="0.2">
      <c r="A31" s="1" t="s">
        <v>86</v>
      </c>
      <c r="B31" s="24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28" x14ac:dyDescent="0.2">
      <c r="A32" s="1" t="s">
        <v>86</v>
      </c>
      <c r="B32" s="24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8" x14ac:dyDescent="0.2">
      <c r="A33" s="1" t="s">
        <v>86</v>
      </c>
      <c r="B33" s="24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8" x14ac:dyDescent="0.2">
      <c r="A34" s="1" t="s">
        <v>79</v>
      </c>
      <c r="B34" s="24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8" x14ac:dyDescent="0.2">
      <c r="A35" s="1" t="s">
        <v>79</v>
      </c>
      <c r="B35" s="24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8" x14ac:dyDescent="0.2">
      <c r="A36" s="1" t="s">
        <v>79</v>
      </c>
      <c r="B36" s="24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8" x14ac:dyDescent="0.2">
      <c r="A37" s="1" t="s">
        <v>79</v>
      </c>
      <c r="B37" s="24" t="s">
        <v>313</v>
      </c>
      <c r="C37" t="e">
        <f t="shared" si="3"/>
        <v>#N/A</v>
      </c>
      <c r="D37" t="e">
        <f t="shared" si="4"/>
        <v>#N/A</v>
      </c>
      <c r="E37" t="e">
        <f t="shared" si="5"/>
        <v>#N/A</v>
      </c>
      <c r="F37" t="e">
        <f t="shared" si="6"/>
        <v>#N/A</v>
      </c>
    </row>
    <row r="38" spans="1:6" ht="28" x14ac:dyDescent="0.2">
      <c r="A38" s="1" t="s">
        <v>79</v>
      </c>
      <c r="B38" s="24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4"/>
    </row>
    <row r="40" spans="1:6" x14ac:dyDescent="0.2">
      <c r="A40" s="1"/>
      <c r="B40" s="24"/>
    </row>
    <row r="41" spans="1:6" x14ac:dyDescent="0.2">
      <c r="A41" s="1"/>
      <c r="B41" s="24"/>
    </row>
    <row r="42" spans="1:6" x14ac:dyDescent="0.2">
      <c r="A42" s="1"/>
      <c r="B42" s="24"/>
    </row>
    <row r="43" spans="1:6" x14ac:dyDescent="0.2">
      <c r="A43" s="1"/>
      <c r="B43" s="24"/>
    </row>
    <row r="44" spans="1:6" x14ac:dyDescent="0.2">
      <c r="A44" s="1"/>
      <c r="B44" s="24"/>
    </row>
    <row r="45" spans="1:6" x14ac:dyDescent="0.2">
      <c r="A45" s="1"/>
      <c r="B45" s="24"/>
    </row>
    <row r="46" spans="1:6" x14ac:dyDescent="0.2">
      <c r="A46" s="1"/>
      <c r="B46" s="25"/>
    </row>
    <row r="47" spans="1:6" x14ac:dyDescent="0.2">
      <c r="A47" s="1"/>
      <c r="B47" s="25"/>
    </row>
    <row r="48" spans="1:6" x14ac:dyDescent="0.2">
      <c r="A48" s="1"/>
      <c r="B48" s="25"/>
    </row>
    <row r="49" spans="1:13" x14ac:dyDescent="0.2">
      <c r="A49" s="1"/>
      <c r="B49" s="25"/>
    </row>
    <row r="50" spans="1:13" x14ac:dyDescent="0.2">
      <c r="A50" s="1"/>
      <c r="B50" s="24"/>
    </row>
    <row r="51" spans="1:13" ht="24" x14ac:dyDescent="0.3">
      <c r="A51" s="16" t="s">
        <v>46</v>
      </c>
      <c r="B51" s="24"/>
    </row>
    <row r="52" spans="1:13" x14ac:dyDescent="0.2">
      <c r="A52" s="1" t="s">
        <v>1</v>
      </c>
      <c r="B52" s="24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8" x14ac:dyDescent="0.2">
      <c r="A53" s="1" t="s">
        <v>71</v>
      </c>
      <c r="B53" s="24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8" x14ac:dyDescent="0.2">
      <c r="A54" s="1" t="s">
        <v>75</v>
      </c>
      <c r="B54" s="24" t="s">
        <v>266</v>
      </c>
      <c r="C54" t="e">
        <f t="shared" ref="C54:C93" si="7">VLOOKUP(B54,$AP$4:$BE$56,3,FALSE)</f>
        <v>#N/A</v>
      </c>
      <c r="D54" t="e">
        <f t="shared" ref="D54:D93" si="8">VLOOKUP(B54,$AP$4:$BE$56,4,FALSE)</f>
        <v>#N/A</v>
      </c>
      <c r="E54" t="e">
        <f t="shared" ref="E54:E93" si="9">VLOOKUP(B54,$AP$4:$BE$56,5,FALSE)</f>
        <v>#N/A</v>
      </c>
      <c r="F54" t="e">
        <f t="shared" ref="F54:F93" si="10">VLOOKUP(B54,$AP$4:$BE$56,6,FALSE)</f>
        <v>#N/A</v>
      </c>
      <c r="G54" t="e">
        <f t="shared" ref="G54:G93" si="11">VLOOKUP(B54,$AP$4:$BE$56,7,FALSE)</f>
        <v>#N/A</v>
      </c>
      <c r="H54" t="e">
        <f t="shared" ref="H54:H93" si="12">VLOOKUP(B54,$AP$4:$BE$56,8,FALSE)</f>
        <v>#N/A</v>
      </c>
      <c r="I54" t="e">
        <f t="shared" ref="I54:I93" si="13">VLOOKUP(B54,$AP$4:$BE$56,12,FALSE)</f>
        <v>#N/A</v>
      </c>
      <c r="J54" t="e">
        <f t="shared" ref="J54:J93" si="14">VLOOKUP(B54,$AP$4:$BE$56,11,FALSE)</f>
        <v>#N/A</v>
      </c>
      <c r="K54" t="e">
        <f t="shared" ref="K54:K93" si="15">VLOOKUP(B54,$AP$4:$BE$56,13,FALSE)</f>
        <v>#N/A</v>
      </c>
      <c r="L54" t="e">
        <f t="shared" ref="L54:L93" si="16">VLOOKUP(B54,$AP$4:$BE$56,16,FALSE)</f>
        <v>#N/A</v>
      </c>
      <c r="M54" t="e">
        <f t="shared" ref="M54:M93" si="17">VLOOKUP(B54,$AP$4:$BE$56,15,FALSE)</f>
        <v>#N/A</v>
      </c>
    </row>
    <row r="55" spans="1:13" ht="28" x14ac:dyDescent="0.2">
      <c r="A55" s="1" t="s">
        <v>82</v>
      </c>
      <c r="B55" s="24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8" x14ac:dyDescent="0.2">
      <c r="A56" s="1" t="s">
        <v>75</v>
      </c>
      <c r="B56" s="24" t="s">
        <v>268</v>
      </c>
      <c r="C56" t="e">
        <f t="shared" si="7"/>
        <v>#N/A</v>
      </c>
      <c r="D56" t="e">
        <f t="shared" si="8"/>
        <v>#N/A</v>
      </c>
      <c r="E56" t="e">
        <f t="shared" si="9"/>
        <v>#N/A</v>
      </c>
      <c r="F56" t="e">
        <f t="shared" si="10"/>
        <v>#N/A</v>
      </c>
      <c r="G56" t="e">
        <f t="shared" si="11"/>
        <v>#N/A</v>
      </c>
      <c r="H56" t="e">
        <f t="shared" si="12"/>
        <v>#N/A</v>
      </c>
      <c r="I56" t="e">
        <f t="shared" si="13"/>
        <v>#N/A</v>
      </c>
      <c r="J56" t="e">
        <f t="shared" si="14"/>
        <v>#N/A</v>
      </c>
      <c r="K56" t="e">
        <f t="shared" si="15"/>
        <v>#N/A</v>
      </c>
      <c r="L56" t="e">
        <f t="shared" si="16"/>
        <v>#N/A</v>
      </c>
      <c r="M56" t="e">
        <f t="shared" si="17"/>
        <v>#N/A</v>
      </c>
    </row>
    <row r="57" spans="1:13" ht="28" x14ac:dyDescent="0.2">
      <c r="A57" s="1" t="s">
        <v>101</v>
      </c>
      <c r="B57" s="24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8" x14ac:dyDescent="0.2">
      <c r="A58" s="1" t="s">
        <v>75</v>
      </c>
      <c r="B58" s="24" t="s">
        <v>270</v>
      </c>
      <c r="C58" t="e">
        <f t="shared" si="7"/>
        <v>#N/A</v>
      </c>
      <c r="D58" t="e">
        <f t="shared" si="8"/>
        <v>#N/A</v>
      </c>
      <c r="E58" t="e">
        <f t="shared" si="9"/>
        <v>#N/A</v>
      </c>
      <c r="F58" t="e">
        <f t="shared" si="10"/>
        <v>#N/A</v>
      </c>
      <c r="G58" t="e">
        <f t="shared" si="11"/>
        <v>#N/A</v>
      </c>
      <c r="H58" t="e">
        <f t="shared" si="12"/>
        <v>#N/A</v>
      </c>
      <c r="I58" t="e">
        <f t="shared" si="13"/>
        <v>#N/A</v>
      </c>
      <c r="J58" t="e">
        <f t="shared" si="14"/>
        <v>#N/A</v>
      </c>
      <c r="K58" t="e">
        <f t="shared" si="15"/>
        <v>#N/A</v>
      </c>
      <c r="L58" t="e">
        <f t="shared" si="16"/>
        <v>#N/A</v>
      </c>
      <c r="M58" t="e">
        <f t="shared" si="17"/>
        <v>#N/A</v>
      </c>
    </row>
    <row r="59" spans="1:13" ht="28" x14ac:dyDescent="0.2">
      <c r="A59" s="1" t="s">
        <v>109</v>
      </c>
      <c r="B59" s="24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8" x14ac:dyDescent="0.2">
      <c r="A60" s="1" t="s">
        <v>71</v>
      </c>
      <c r="B60" s="24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8" x14ac:dyDescent="0.2">
      <c r="A61" s="1" t="s">
        <v>75</v>
      </c>
      <c r="B61" s="24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8" x14ac:dyDescent="0.2">
      <c r="A62" s="1" t="s">
        <v>109</v>
      </c>
      <c r="B62" s="24" t="s">
        <v>274</v>
      </c>
      <c r="C62" t="e">
        <f t="shared" si="7"/>
        <v>#N/A</v>
      </c>
      <c r="D62" t="e">
        <f t="shared" si="8"/>
        <v>#N/A</v>
      </c>
      <c r="E62" t="e">
        <f t="shared" si="9"/>
        <v>#N/A</v>
      </c>
      <c r="F62" t="e">
        <f t="shared" si="10"/>
        <v>#N/A</v>
      </c>
      <c r="G62" t="e">
        <f t="shared" si="11"/>
        <v>#N/A</v>
      </c>
      <c r="H62" t="e">
        <f t="shared" si="12"/>
        <v>#N/A</v>
      </c>
      <c r="I62" t="e">
        <f t="shared" si="13"/>
        <v>#N/A</v>
      </c>
      <c r="J62" t="e">
        <f t="shared" si="14"/>
        <v>#N/A</v>
      </c>
      <c r="K62" t="e">
        <f t="shared" si="15"/>
        <v>#N/A</v>
      </c>
      <c r="L62" t="e">
        <f t="shared" si="16"/>
        <v>#N/A</v>
      </c>
      <c r="M62" t="e">
        <f t="shared" si="17"/>
        <v>#N/A</v>
      </c>
    </row>
    <row r="63" spans="1:13" ht="28" x14ac:dyDescent="0.2">
      <c r="A63" s="1" t="s">
        <v>82</v>
      </c>
      <c r="B63" s="24" t="s">
        <v>275</v>
      </c>
      <c r="C63" t="e">
        <f t="shared" si="7"/>
        <v>#N/A</v>
      </c>
      <c r="D63" t="e">
        <f t="shared" si="8"/>
        <v>#N/A</v>
      </c>
      <c r="E63" t="e">
        <f t="shared" si="9"/>
        <v>#N/A</v>
      </c>
      <c r="F63" t="e">
        <f t="shared" si="10"/>
        <v>#N/A</v>
      </c>
      <c r="G63" t="e">
        <f t="shared" si="11"/>
        <v>#N/A</v>
      </c>
      <c r="H63" t="e">
        <f t="shared" si="12"/>
        <v>#N/A</v>
      </c>
      <c r="I63" t="e">
        <f t="shared" si="13"/>
        <v>#N/A</v>
      </c>
      <c r="J63" t="e">
        <f t="shared" si="14"/>
        <v>#N/A</v>
      </c>
      <c r="K63" t="e">
        <f t="shared" si="15"/>
        <v>#N/A</v>
      </c>
      <c r="L63" t="e">
        <f t="shared" si="16"/>
        <v>#N/A</v>
      </c>
      <c r="M63" t="e">
        <f t="shared" si="17"/>
        <v>#N/A</v>
      </c>
    </row>
    <row r="64" spans="1:13" ht="28" x14ac:dyDescent="0.2">
      <c r="A64" s="1" t="s">
        <v>71</v>
      </c>
      <c r="B64" s="24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8" x14ac:dyDescent="0.2">
      <c r="A65" s="1" t="s">
        <v>109</v>
      </c>
      <c r="B65" s="24" t="s">
        <v>277</v>
      </c>
      <c r="C65" t="e">
        <f t="shared" si="7"/>
        <v>#N/A</v>
      </c>
      <c r="D65" t="e">
        <f t="shared" si="8"/>
        <v>#N/A</v>
      </c>
      <c r="E65" t="e">
        <f t="shared" si="9"/>
        <v>#N/A</v>
      </c>
      <c r="F65" t="e">
        <f t="shared" si="10"/>
        <v>#N/A</v>
      </c>
      <c r="G65" t="e">
        <f t="shared" si="11"/>
        <v>#N/A</v>
      </c>
      <c r="H65" t="e">
        <f t="shared" si="12"/>
        <v>#N/A</v>
      </c>
      <c r="I65" t="e">
        <f t="shared" si="13"/>
        <v>#N/A</v>
      </c>
      <c r="J65" t="e">
        <f t="shared" si="14"/>
        <v>#N/A</v>
      </c>
      <c r="K65" t="e">
        <f t="shared" si="15"/>
        <v>#N/A</v>
      </c>
      <c r="L65" t="e">
        <f t="shared" si="16"/>
        <v>#N/A</v>
      </c>
      <c r="M65" t="e">
        <f t="shared" si="17"/>
        <v>#N/A</v>
      </c>
    </row>
    <row r="66" spans="1:13" ht="28" x14ac:dyDescent="0.2">
      <c r="A66" s="1" t="s">
        <v>123</v>
      </c>
      <c r="B66" s="24" t="s">
        <v>278</v>
      </c>
      <c r="C66" t="e">
        <f t="shared" si="7"/>
        <v>#N/A</v>
      </c>
      <c r="D66" t="e">
        <f t="shared" si="8"/>
        <v>#N/A</v>
      </c>
      <c r="E66" t="e">
        <f t="shared" si="9"/>
        <v>#N/A</v>
      </c>
      <c r="F66" t="e">
        <f t="shared" si="10"/>
        <v>#N/A</v>
      </c>
      <c r="G66" t="e">
        <f t="shared" si="11"/>
        <v>#N/A</v>
      </c>
      <c r="H66" t="e">
        <f t="shared" si="12"/>
        <v>#N/A</v>
      </c>
      <c r="I66" t="e">
        <f t="shared" si="13"/>
        <v>#N/A</v>
      </c>
      <c r="J66" t="e">
        <f t="shared" si="14"/>
        <v>#N/A</v>
      </c>
      <c r="K66" t="e">
        <f t="shared" si="15"/>
        <v>#N/A</v>
      </c>
      <c r="L66" t="e">
        <f t="shared" si="16"/>
        <v>#N/A</v>
      </c>
      <c r="M66" t="e">
        <f t="shared" si="17"/>
        <v>#N/A</v>
      </c>
    </row>
    <row r="67" spans="1:13" ht="28" x14ac:dyDescent="0.2">
      <c r="A67" s="1" t="s">
        <v>82</v>
      </c>
      <c r="B67" s="24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28" x14ac:dyDescent="0.2">
      <c r="A68" s="1" t="s">
        <v>75</v>
      </c>
      <c r="B68" s="24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8" x14ac:dyDescent="0.2">
      <c r="A69" s="1" t="s">
        <v>82</v>
      </c>
      <c r="B69" s="24" t="s">
        <v>281</v>
      </c>
      <c r="C69" t="e">
        <f t="shared" si="7"/>
        <v>#N/A</v>
      </c>
      <c r="D69" t="e">
        <f t="shared" si="8"/>
        <v>#N/A</v>
      </c>
      <c r="E69" t="e">
        <f t="shared" si="9"/>
        <v>#N/A</v>
      </c>
      <c r="F69" t="e">
        <f t="shared" si="10"/>
        <v>#N/A</v>
      </c>
      <c r="G69" t="e">
        <f t="shared" si="11"/>
        <v>#N/A</v>
      </c>
      <c r="H69" t="e">
        <f t="shared" si="12"/>
        <v>#N/A</v>
      </c>
      <c r="I69" t="e">
        <f t="shared" si="13"/>
        <v>#N/A</v>
      </c>
      <c r="J69" t="e">
        <f t="shared" si="14"/>
        <v>#N/A</v>
      </c>
      <c r="K69" t="e">
        <f t="shared" si="15"/>
        <v>#N/A</v>
      </c>
      <c r="L69" t="e">
        <f t="shared" si="16"/>
        <v>#N/A</v>
      </c>
      <c r="M69" t="e">
        <f t="shared" si="17"/>
        <v>#N/A</v>
      </c>
    </row>
    <row r="70" spans="1:13" ht="28" x14ac:dyDescent="0.2">
      <c r="A70" s="1" t="s">
        <v>82</v>
      </c>
      <c r="B70" s="24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8" x14ac:dyDescent="0.2">
      <c r="A71" s="1" t="s">
        <v>123</v>
      </c>
      <c r="B71" s="24" t="s">
        <v>283</v>
      </c>
      <c r="C71" t="e">
        <f t="shared" si="7"/>
        <v>#N/A</v>
      </c>
      <c r="D71" t="e">
        <f t="shared" si="8"/>
        <v>#N/A</v>
      </c>
      <c r="E71" t="e">
        <f t="shared" si="9"/>
        <v>#N/A</v>
      </c>
      <c r="F71" t="e">
        <f t="shared" si="10"/>
        <v>#N/A</v>
      </c>
      <c r="G71" t="e">
        <f t="shared" si="11"/>
        <v>#N/A</v>
      </c>
      <c r="H71" t="e">
        <f t="shared" si="12"/>
        <v>#N/A</v>
      </c>
      <c r="I71" t="e">
        <f t="shared" si="13"/>
        <v>#N/A</v>
      </c>
      <c r="J71" t="e">
        <f t="shared" si="14"/>
        <v>#N/A</v>
      </c>
      <c r="K71" t="e">
        <f t="shared" si="15"/>
        <v>#N/A</v>
      </c>
      <c r="L71" t="e">
        <f t="shared" si="16"/>
        <v>#N/A</v>
      </c>
      <c r="M71" t="e">
        <f t="shared" si="17"/>
        <v>#N/A</v>
      </c>
    </row>
    <row r="72" spans="1:13" ht="28" x14ac:dyDescent="0.2">
      <c r="A72" s="1" t="s">
        <v>151</v>
      </c>
      <c r="B72" s="24" t="s">
        <v>284</v>
      </c>
      <c r="C72" t="e">
        <f t="shared" si="7"/>
        <v>#N/A</v>
      </c>
      <c r="D72" t="e">
        <f t="shared" si="8"/>
        <v>#N/A</v>
      </c>
      <c r="E72" t="e">
        <f t="shared" si="9"/>
        <v>#N/A</v>
      </c>
      <c r="F72" t="e">
        <f t="shared" si="10"/>
        <v>#N/A</v>
      </c>
      <c r="G72" t="e">
        <f t="shared" si="11"/>
        <v>#N/A</v>
      </c>
      <c r="H72" t="e">
        <f t="shared" si="12"/>
        <v>#N/A</v>
      </c>
      <c r="I72" t="e">
        <f t="shared" si="13"/>
        <v>#N/A</v>
      </c>
      <c r="J72" t="e">
        <f t="shared" si="14"/>
        <v>#N/A</v>
      </c>
      <c r="K72" t="e">
        <f t="shared" si="15"/>
        <v>#N/A</v>
      </c>
      <c r="L72" t="e">
        <f t="shared" si="16"/>
        <v>#N/A</v>
      </c>
      <c r="M72" t="e">
        <f t="shared" si="17"/>
        <v>#N/A</v>
      </c>
    </row>
    <row r="73" spans="1:13" ht="28" x14ac:dyDescent="0.2">
      <c r="A73" s="1" t="s">
        <v>75</v>
      </c>
      <c r="B73" s="24" t="s">
        <v>285</v>
      </c>
      <c r="C73" t="e">
        <f t="shared" si="7"/>
        <v>#N/A</v>
      </c>
      <c r="D73" t="e">
        <f t="shared" si="8"/>
        <v>#N/A</v>
      </c>
      <c r="E73" t="e">
        <f t="shared" si="9"/>
        <v>#N/A</v>
      </c>
      <c r="F73" t="e">
        <f t="shared" si="10"/>
        <v>#N/A</v>
      </c>
      <c r="G73" t="e">
        <f t="shared" si="11"/>
        <v>#N/A</v>
      </c>
      <c r="H73" t="e">
        <f t="shared" si="12"/>
        <v>#N/A</v>
      </c>
      <c r="I73" t="e">
        <f t="shared" si="13"/>
        <v>#N/A</v>
      </c>
      <c r="J73" t="e">
        <f t="shared" si="14"/>
        <v>#N/A</v>
      </c>
      <c r="K73" t="e">
        <f t="shared" si="15"/>
        <v>#N/A</v>
      </c>
      <c r="L73" t="e">
        <f t="shared" si="16"/>
        <v>#N/A</v>
      </c>
      <c r="M73" t="e">
        <f t="shared" si="17"/>
        <v>#N/A</v>
      </c>
    </row>
    <row r="74" spans="1:13" ht="28" x14ac:dyDescent="0.2">
      <c r="A74" s="1" t="s">
        <v>71</v>
      </c>
      <c r="B74" s="24" t="s">
        <v>286</v>
      </c>
      <c r="C74" t="e">
        <f t="shared" si="7"/>
        <v>#N/A</v>
      </c>
      <c r="D74" t="e">
        <f t="shared" si="8"/>
        <v>#N/A</v>
      </c>
      <c r="E74" t="e">
        <f t="shared" si="9"/>
        <v>#N/A</v>
      </c>
      <c r="F74" t="e">
        <f t="shared" si="10"/>
        <v>#N/A</v>
      </c>
      <c r="G74" t="e">
        <f t="shared" si="11"/>
        <v>#N/A</v>
      </c>
      <c r="H74" t="e">
        <f t="shared" si="12"/>
        <v>#N/A</v>
      </c>
      <c r="I74" t="e">
        <f t="shared" si="13"/>
        <v>#N/A</v>
      </c>
      <c r="J74" t="e">
        <f t="shared" si="14"/>
        <v>#N/A</v>
      </c>
      <c r="K74" t="e">
        <f t="shared" si="15"/>
        <v>#N/A</v>
      </c>
      <c r="L74" t="e">
        <f t="shared" si="16"/>
        <v>#N/A</v>
      </c>
      <c r="M74" t="e">
        <f t="shared" si="17"/>
        <v>#N/A</v>
      </c>
    </row>
    <row r="75" spans="1:13" ht="28" x14ac:dyDescent="0.2">
      <c r="A75" s="1" t="s">
        <v>82</v>
      </c>
      <c r="B75" s="24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8" x14ac:dyDescent="0.2">
      <c r="A76" s="1" t="s">
        <v>82</v>
      </c>
      <c r="B76" s="24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8" x14ac:dyDescent="0.2">
      <c r="A77" s="1" t="s">
        <v>123</v>
      </c>
      <c r="B77" s="24" t="s">
        <v>289</v>
      </c>
      <c r="C77" t="e">
        <f t="shared" si="7"/>
        <v>#N/A</v>
      </c>
      <c r="D77" t="e">
        <f t="shared" si="8"/>
        <v>#N/A</v>
      </c>
      <c r="E77" t="e">
        <f t="shared" si="9"/>
        <v>#N/A</v>
      </c>
      <c r="F77" t="e">
        <f t="shared" si="10"/>
        <v>#N/A</v>
      </c>
      <c r="G77" t="e">
        <f t="shared" si="11"/>
        <v>#N/A</v>
      </c>
      <c r="H77" t="e">
        <f t="shared" si="12"/>
        <v>#N/A</v>
      </c>
      <c r="I77" t="e">
        <f t="shared" si="13"/>
        <v>#N/A</v>
      </c>
      <c r="J77" t="e">
        <f t="shared" si="14"/>
        <v>#N/A</v>
      </c>
      <c r="K77" t="e">
        <f t="shared" si="15"/>
        <v>#N/A</v>
      </c>
      <c r="L77" t="e">
        <f t="shared" si="16"/>
        <v>#N/A</v>
      </c>
      <c r="M77" t="e">
        <f t="shared" si="17"/>
        <v>#N/A</v>
      </c>
    </row>
    <row r="78" spans="1:13" ht="28" x14ac:dyDescent="0.2">
      <c r="A78" s="1" t="s">
        <v>71</v>
      </c>
      <c r="B78" s="24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8" x14ac:dyDescent="0.2">
      <c r="A79" s="1" t="s">
        <v>109</v>
      </c>
      <c r="B79" s="24" t="s">
        <v>291</v>
      </c>
      <c r="C79" t="e">
        <f t="shared" si="7"/>
        <v>#N/A</v>
      </c>
      <c r="D79" t="e">
        <f t="shared" si="8"/>
        <v>#N/A</v>
      </c>
      <c r="E79" t="e">
        <f t="shared" si="9"/>
        <v>#N/A</v>
      </c>
      <c r="F79" t="e">
        <f t="shared" si="10"/>
        <v>#N/A</v>
      </c>
      <c r="G79" t="e">
        <f t="shared" si="11"/>
        <v>#N/A</v>
      </c>
      <c r="H79" t="e">
        <f t="shared" si="12"/>
        <v>#N/A</v>
      </c>
      <c r="I79" t="e">
        <f t="shared" si="13"/>
        <v>#N/A</v>
      </c>
      <c r="J79" t="e">
        <f t="shared" si="14"/>
        <v>#N/A</v>
      </c>
      <c r="K79" t="e">
        <f t="shared" si="15"/>
        <v>#N/A</v>
      </c>
      <c r="L79" t="e">
        <f t="shared" si="16"/>
        <v>#N/A</v>
      </c>
      <c r="M79" t="e">
        <f t="shared" si="17"/>
        <v>#N/A</v>
      </c>
    </row>
    <row r="80" spans="1:13" ht="28" x14ac:dyDescent="0.2">
      <c r="A80" s="1" t="s">
        <v>82</v>
      </c>
      <c r="B80" s="24" t="s">
        <v>292</v>
      </c>
      <c r="C80" t="e">
        <f t="shared" si="7"/>
        <v>#N/A</v>
      </c>
      <c r="D80" t="e">
        <f t="shared" si="8"/>
        <v>#N/A</v>
      </c>
      <c r="E80" t="e">
        <f t="shared" si="9"/>
        <v>#N/A</v>
      </c>
      <c r="F80" t="e">
        <f t="shared" si="10"/>
        <v>#N/A</v>
      </c>
      <c r="G80" t="e">
        <f t="shared" si="11"/>
        <v>#N/A</v>
      </c>
      <c r="H80" t="e">
        <f t="shared" si="12"/>
        <v>#N/A</v>
      </c>
      <c r="I80" t="e">
        <f t="shared" si="13"/>
        <v>#N/A</v>
      </c>
      <c r="J80" t="e">
        <f t="shared" si="14"/>
        <v>#N/A</v>
      </c>
      <c r="K80" t="e">
        <f t="shared" si="15"/>
        <v>#N/A</v>
      </c>
      <c r="L80" t="e">
        <f t="shared" si="16"/>
        <v>#N/A</v>
      </c>
      <c r="M80" t="e">
        <f t="shared" si="17"/>
        <v>#N/A</v>
      </c>
    </row>
    <row r="81" spans="1:13" ht="28" x14ac:dyDescent="0.2">
      <c r="A81" s="1" t="s">
        <v>71</v>
      </c>
      <c r="B81" s="24" t="s">
        <v>293</v>
      </c>
      <c r="C81" t="e">
        <f t="shared" si="7"/>
        <v>#N/A</v>
      </c>
      <c r="D81" t="e">
        <f t="shared" si="8"/>
        <v>#N/A</v>
      </c>
      <c r="E81" t="e">
        <f t="shared" si="9"/>
        <v>#N/A</v>
      </c>
      <c r="F81" t="e">
        <f t="shared" si="10"/>
        <v>#N/A</v>
      </c>
      <c r="G81" t="e">
        <f t="shared" si="11"/>
        <v>#N/A</v>
      </c>
      <c r="H81" t="e">
        <f t="shared" si="12"/>
        <v>#N/A</v>
      </c>
      <c r="I81" t="e">
        <f t="shared" si="13"/>
        <v>#N/A</v>
      </c>
      <c r="J81" t="e">
        <f t="shared" si="14"/>
        <v>#N/A</v>
      </c>
      <c r="K81" t="e">
        <f t="shared" si="15"/>
        <v>#N/A</v>
      </c>
      <c r="L81" t="e">
        <f t="shared" si="16"/>
        <v>#N/A</v>
      </c>
      <c r="M81" t="e">
        <f t="shared" si="17"/>
        <v>#N/A</v>
      </c>
    </row>
    <row r="82" spans="1:13" ht="28" x14ac:dyDescent="0.2">
      <c r="A82" s="1" t="s">
        <v>71</v>
      </c>
      <c r="B82" s="24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8" x14ac:dyDescent="0.2">
      <c r="A83" s="1" t="s">
        <v>123</v>
      </c>
      <c r="B83" s="24" t="s">
        <v>295</v>
      </c>
      <c r="C83" t="e">
        <f t="shared" si="7"/>
        <v>#N/A</v>
      </c>
      <c r="D83" t="e">
        <f t="shared" si="8"/>
        <v>#N/A</v>
      </c>
      <c r="E83" t="e">
        <f t="shared" si="9"/>
        <v>#N/A</v>
      </c>
      <c r="F83" t="e">
        <f t="shared" si="10"/>
        <v>#N/A</v>
      </c>
      <c r="G83" t="e">
        <f t="shared" si="11"/>
        <v>#N/A</v>
      </c>
      <c r="H83" t="e">
        <f t="shared" si="12"/>
        <v>#N/A</v>
      </c>
      <c r="I83" t="e">
        <f t="shared" si="13"/>
        <v>#N/A</v>
      </c>
      <c r="J83" t="e">
        <f t="shared" si="14"/>
        <v>#N/A</v>
      </c>
      <c r="K83" t="e">
        <f t="shared" si="15"/>
        <v>#N/A</v>
      </c>
      <c r="L83" t="e">
        <f t="shared" si="16"/>
        <v>#N/A</v>
      </c>
      <c r="M83" t="e">
        <f t="shared" si="17"/>
        <v>#N/A</v>
      </c>
    </row>
    <row r="84" spans="1:13" ht="28" x14ac:dyDescent="0.2">
      <c r="A84" s="1" t="s">
        <v>75</v>
      </c>
      <c r="B84" s="24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28" x14ac:dyDescent="0.2">
      <c r="A85" s="1" t="s">
        <v>82</v>
      </c>
      <c r="B85" s="24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4" t="s">
        <v>298</v>
      </c>
      <c r="C86" t="e">
        <f t="shared" si="7"/>
        <v>#N/A</v>
      </c>
      <c r="D86" t="e">
        <f t="shared" si="8"/>
        <v>#N/A</v>
      </c>
      <c r="E86" t="e">
        <f t="shared" si="9"/>
        <v>#N/A</v>
      </c>
      <c r="F86" t="e">
        <f t="shared" si="10"/>
        <v>#N/A</v>
      </c>
      <c r="G86" t="e">
        <f t="shared" si="11"/>
        <v>#N/A</v>
      </c>
      <c r="H86" t="e">
        <f t="shared" si="12"/>
        <v>#N/A</v>
      </c>
      <c r="I86" t="e">
        <f t="shared" si="13"/>
        <v>#N/A</v>
      </c>
      <c r="J86" t="e">
        <f t="shared" si="14"/>
        <v>#N/A</v>
      </c>
      <c r="K86" t="e">
        <f t="shared" si="15"/>
        <v>#N/A</v>
      </c>
      <c r="L86" t="e">
        <f t="shared" si="16"/>
        <v>#N/A</v>
      </c>
      <c r="M86" t="e">
        <f t="shared" si="17"/>
        <v>#N/A</v>
      </c>
    </row>
    <row r="87" spans="1:13" ht="42" x14ac:dyDescent="0.2">
      <c r="A87" s="1" t="s">
        <v>109</v>
      </c>
      <c r="B87" s="24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28" x14ac:dyDescent="0.2">
      <c r="A88" s="1" t="s">
        <v>123</v>
      </c>
      <c r="B88" s="24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8" x14ac:dyDescent="0.2">
      <c r="A89" s="1" t="s">
        <v>82</v>
      </c>
      <c r="B89" s="24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8" x14ac:dyDescent="0.2">
      <c r="A90" s="1" t="s">
        <v>75</v>
      </c>
      <c r="B90" s="24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8" x14ac:dyDescent="0.2">
      <c r="A91" s="1" t="s">
        <v>123</v>
      </c>
      <c r="B91" s="24" t="s">
        <v>303</v>
      </c>
      <c r="C91" t="e">
        <f t="shared" si="7"/>
        <v>#N/A</v>
      </c>
      <c r="D91" t="e">
        <f t="shared" si="8"/>
        <v>#N/A</v>
      </c>
      <c r="E91" t="e">
        <f t="shared" si="9"/>
        <v>#N/A</v>
      </c>
      <c r="F91" t="e">
        <f t="shared" si="10"/>
        <v>#N/A</v>
      </c>
      <c r="G91" t="e">
        <f t="shared" si="11"/>
        <v>#N/A</v>
      </c>
      <c r="H91" t="e">
        <f t="shared" si="12"/>
        <v>#N/A</v>
      </c>
      <c r="I91" t="e">
        <f t="shared" si="13"/>
        <v>#N/A</v>
      </c>
      <c r="J91" t="e">
        <f t="shared" si="14"/>
        <v>#N/A</v>
      </c>
      <c r="K91" t="e">
        <f t="shared" si="15"/>
        <v>#N/A</v>
      </c>
      <c r="L91" t="e">
        <f t="shared" si="16"/>
        <v>#N/A</v>
      </c>
      <c r="M91" t="e">
        <f t="shared" si="17"/>
        <v>#N/A</v>
      </c>
    </row>
    <row r="92" spans="1:13" ht="28" x14ac:dyDescent="0.2">
      <c r="A92" s="1" t="s">
        <v>82</v>
      </c>
      <c r="B92" s="24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8" x14ac:dyDescent="0.2">
      <c r="A93" s="1" t="s">
        <v>123</v>
      </c>
      <c r="B93" s="24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4"/>
    </row>
    <row r="95" spans="1:13" x14ac:dyDescent="0.2">
      <c r="A95" s="1"/>
      <c r="B95" s="24"/>
    </row>
    <row r="96" spans="1:13" x14ac:dyDescent="0.2">
      <c r="A96" s="1"/>
      <c r="B96" s="24"/>
    </row>
    <row r="97" spans="1:10" x14ac:dyDescent="0.2">
      <c r="A97" s="1"/>
      <c r="B97" s="24"/>
    </row>
    <row r="98" spans="1:10" x14ac:dyDescent="0.2">
      <c r="A98" s="1"/>
      <c r="B98" s="24"/>
    </row>
    <row r="99" spans="1:10" x14ac:dyDescent="0.2">
      <c r="A99" s="1"/>
      <c r="B99" s="24"/>
    </row>
    <row r="100" spans="1:10" x14ac:dyDescent="0.2">
      <c r="A100" s="1"/>
      <c r="B100" s="24"/>
    </row>
    <row r="101" spans="1:10" x14ac:dyDescent="0.2">
      <c r="A101" s="1"/>
      <c r="B101" s="24"/>
    </row>
    <row r="102" spans="1:10" x14ac:dyDescent="0.2">
      <c r="A102" s="1"/>
      <c r="B102" s="24"/>
    </row>
    <row r="103" spans="1:10" x14ac:dyDescent="0.2">
      <c r="A103" s="1"/>
      <c r="B103" s="24"/>
    </row>
    <row r="104" spans="1:10" x14ac:dyDescent="0.2">
      <c r="A104" s="1"/>
      <c r="B104" s="25"/>
    </row>
    <row r="105" spans="1:10" x14ac:dyDescent="0.2">
      <c r="A105" s="1"/>
      <c r="B105" s="25"/>
    </row>
    <row r="106" spans="1:10" x14ac:dyDescent="0.2">
      <c r="A106" s="1"/>
      <c r="B106" s="25"/>
    </row>
    <row r="107" spans="1:10" x14ac:dyDescent="0.2">
      <c r="A107" s="1"/>
      <c r="B107" s="25"/>
    </row>
    <row r="108" spans="1:10" x14ac:dyDescent="0.2">
      <c r="A108" s="1"/>
      <c r="B108" s="25"/>
    </row>
    <row r="109" spans="1:10" x14ac:dyDescent="0.2">
      <c r="A109" s="1"/>
      <c r="B109" s="24"/>
    </row>
    <row r="110" spans="1:10" x14ac:dyDescent="0.2">
      <c r="A110" s="1"/>
      <c r="B110" s="24"/>
    </row>
    <row r="111" spans="1:10" ht="24" x14ac:dyDescent="0.3">
      <c r="A111" s="16" t="s">
        <v>39</v>
      </c>
      <c r="B111" s="24"/>
    </row>
    <row r="112" spans="1:10" x14ac:dyDescent="0.2">
      <c r="A112" s="11" t="s">
        <v>1</v>
      </c>
      <c r="B112" s="24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8" x14ac:dyDescent="0.2">
      <c r="A113" s="1" t="s">
        <v>96</v>
      </c>
      <c r="B113" s="24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96</v>
      </c>
      <c r="B114" s="24" t="s">
        <v>307</v>
      </c>
      <c r="C114" t="e">
        <f>VLOOKUP(B114,$BG$4:$BR$15,3,FALSE)</f>
        <v>#N/A</v>
      </c>
      <c r="D114" t="e">
        <f t="shared" ref="D114:D115" si="18">VLOOKUP(B114,$BG$4:$BR$6,4,FALSE)</f>
        <v>#N/A</v>
      </c>
      <c r="E114" t="e">
        <f t="shared" ref="E114:E115" si="19">VLOOKUP(B114,$BG$4:$BR$6,6,FALSE)</f>
        <v>#N/A</v>
      </c>
      <c r="F114" t="e">
        <f t="shared" ref="F114:F115" si="20">VLOOKUP(B114,$BG$4:$BR$6,7,FALSE)</f>
        <v>#N/A</v>
      </c>
      <c r="G114" t="e">
        <f t="shared" ref="G114:G115" si="21">VLOOKUP(B114,$BG$4:$BR$6,9,FALSE)</f>
        <v>#N/A</v>
      </c>
      <c r="H114" t="e">
        <f t="shared" ref="H114:H115" si="22">VLOOKUP(B114,$BG$4:$BR$6,10,FALSE)</f>
        <v>#N/A</v>
      </c>
      <c r="I114" t="e">
        <f t="shared" ref="I114:I115" si="23">VLOOKUP(B114,$BG$4:$BR$6,11,FALSE)</f>
        <v>#N/A</v>
      </c>
      <c r="J114" t="e">
        <f t="shared" ref="J114:J115" si="24">VLOOKUP(B114,$BG$4:$BR$6,12,FALSE)</f>
        <v>#N/A</v>
      </c>
    </row>
    <row r="115" spans="1:10" ht="42" x14ac:dyDescent="0.2">
      <c r="A115" s="1" t="s">
        <v>244</v>
      </c>
      <c r="B115" s="24" t="s">
        <v>308</v>
      </c>
      <c r="C115" t="e">
        <f>VLOOKUP(B115,$BG$4:$BR$15,3,FALSE)</f>
        <v>#N/A</v>
      </c>
      <c r="D115" t="e">
        <f t="shared" si="18"/>
        <v>#N/A</v>
      </c>
      <c r="E115" t="e">
        <f t="shared" si="19"/>
        <v>#N/A</v>
      </c>
      <c r="F115" t="e">
        <f t="shared" si="20"/>
        <v>#N/A</v>
      </c>
      <c r="G115" t="e">
        <f t="shared" si="21"/>
        <v>#N/A</v>
      </c>
      <c r="H115" t="e">
        <f t="shared" si="22"/>
        <v>#N/A</v>
      </c>
      <c r="I115" t="e">
        <f t="shared" si="23"/>
        <v>#N/A</v>
      </c>
      <c r="J115" t="e">
        <f t="shared" si="24"/>
        <v>#N/A</v>
      </c>
    </row>
    <row r="116" spans="1:10" x14ac:dyDescent="0.2">
      <c r="A116" s="1"/>
      <c r="B116" s="24"/>
    </row>
    <row r="117" spans="1:10" x14ac:dyDescent="0.2">
      <c r="A117" s="1"/>
      <c r="B117" s="24"/>
    </row>
    <row r="118" spans="1:10" x14ac:dyDescent="0.2">
      <c r="A118" s="1"/>
      <c r="B118" s="24"/>
    </row>
    <row r="119" spans="1:10" x14ac:dyDescent="0.2">
      <c r="A119" s="1"/>
      <c r="B119" s="24"/>
    </row>
    <row r="120" spans="1:10" x14ac:dyDescent="0.2">
      <c r="A120" s="1"/>
      <c r="B120" s="24"/>
    </row>
    <row r="121" spans="1:10" x14ac:dyDescent="0.2">
      <c r="A121" s="1"/>
      <c r="B121" s="24"/>
    </row>
    <row r="122" spans="1:10" x14ac:dyDescent="0.2">
      <c r="A122" s="1"/>
      <c r="B122" s="24"/>
    </row>
    <row r="123" spans="1:10" x14ac:dyDescent="0.2">
      <c r="A123" s="1"/>
      <c r="B123" s="24"/>
    </row>
    <row r="124" spans="1:10" x14ac:dyDescent="0.2">
      <c r="A124" s="1"/>
      <c r="B124" s="24"/>
    </row>
    <row r="125" spans="1:10" x14ac:dyDescent="0.2">
      <c r="A125" s="1"/>
      <c r="B125" s="24"/>
    </row>
    <row r="126" spans="1:10" x14ac:dyDescent="0.2">
      <c r="A126" s="1"/>
      <c r="B126" s="24"/>
    </row>
    <row r="127" spans="1:10" x14ac:dyDescent="0.2">
      <c r="A127" s="1"/>
      <c r="B127" s="24"/>
    </row>
    <row r="128" spans="1:10" x14ac:dyDescent="0.2">
      <c r="A128" s="1"/>
      <c r="B128" s="24"/>
    </row>
    <row r="129" spans="1:2" x14ac:dyDescent="0.2">
      <c r="A129" s="1"/>
      <c r="B129" s="24"/>
    </row>
    <row r="130" spans="1:2" x14ac:dyDescent="0.2">
      <c r="A130" s="1"/>
      <c r="B130" s="24"/>
    </row>
    <row r="131" spans="1:2" x14ac:dyDescent="0.2">
      <c r="A131" s="1"/>
      <c r="B131" s="24"/>
    </row>
    <row r="132" spans="1:2" x14ac:dyDescent="0.2">
      <c r="A132" s="1"/>
      <c r="B132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B33D1-0A7F-43FD-832E-29DF73882062}">
  <dimension ref="A1:BR132"/>
  <sheetViews>
    <sheetView tabSelected="1" topLeftCell="A6" workbookViewId="0">
      <selection activeCell="A10" sqref="A10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6"/>
      <c r="P2" s="96"/>
      <c r="Q2" s="96" t="s">
        <v>9</v>
      </c>
      <c r="R2" s="96"/>
      <c r="S2" s="96"/>
      <c r="T2" s="96"/>
      <c r="U2" s="96"/>
      <c r="V2" s="96"/>
      <c r="W2" s="96"/>
      <c r="X2" s="96"/>
      <c r="Y2" s="96"/>
      <c r="AA2" s="96"/>
      <c r="AB2" s="96"/>
      <c r="AC2" s="96" t="s">
        <v>25</v>
      </c>
      <c r="AD2" s="96"/>
      <c r="AE2" s="96"/>
      <c r="AF2" s="96"/>
      <c r="AG2" s="96" t="s">
        <v>26</v>
      </c>
      <c r="AH2" s="96"/>
      <c r="AI2" s="96"/>
      <c r="AJ2" s="96"/>
      <c r="AK2" s="96" t="s">
        <v>334</v>
      </c>
      <c r="AL2" s="96"/>
      <c r="AM2" s="96"/>
      <c r="AN2" s="96"/>
      <c r="AP2" s="96"/>
      <c r="AQ2" s="96"/>
      <c r="AR2" s="96" t="s">
        <v>339</v>
      </c>
      <c r="AS2" s="96"/>
      <c r="AT2" s="96"/>
      <c r="AU2" s="96"/>
      <c r="AV2" s="96"/>
      <c r="AW2" s="96" t="s">
        <v>340</v>
      </c>
      <c r="AX2" s="96"/>
      <c r="AY2" s="96"/>
      <c r="AZ2" s="96"/>
      <c r="BA2" s="96"/>
      <c r="BB2" s="96" t="s">
        <v>341</v>
      </c>
      <c r="BC2" s="96"/>
      <c r="BD2" s="96"/>
      <c r="BE2" s="96"/>
      <c r="BG2" s="96"/>
      <c r="BH2" s="96"/>
      <c r="BI2" s="96" t="s">
        <v>39</v>
      </c>
      <c r="BJ2" s="96"/>
      <c r="BK2" s="96"/>
      <c r="BL2" s="96"/>
      <c r="BM2" s="96"/>
      <c r="BN2" s="96"/>
      <c r="BO2" s="96"/>
      <c r="BP2" s="96" t="s">
        <v>346</v>
      </c>
      <c r="BQ2" s="96"/>
      <c r="BR2" s="96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7" t="s">
        <v>2</v>
      </c>
      <c r="P3" s="27" t="s">
        <v>330</v>
      </c>
      <c r="Q3" s="27" t="s">
        <v>3</v>
      </c>
      <c r="R3" s="27" t="s">
        <v>4</v>
      </c>
      <c r="S3" s="27" t="s">
        <v>5</v>
      </c>
      <c r="T3" s="27" t="s">
        <v>6</v>
      </c>
      <c r="U3" s="27" t="s">
        <v>7</v>
      </c>
      <c r="V3" s="27" t="s">
        <v>331</v>
      </c>
      <c r="W3" s="27" t="s">
        <v>0</v>
      </c>
      <c r="X3" s="27" t="s">
        <v>8</v>
      </c>
      <c r="Y3" s="27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30" x14ac:dyDescent="0.2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27" t="s">
        <v>248</v>
      </c>
      <c r="P4" s="11" t="s">
        <v>333</v>
      </c>
      <c r="Q4" s="11">
        <v>9</v>
      </c>
      <c r="R4" s="11">
        <v>20</v>
      </c>
      <c r="S4" s="11">
        <v>45</v>
      </c>
      <c r="T4" s="11">
        <v>159</v>
      </c>
      <c r="U4" s="11">
        <v>8</v>
      </c>
      <c r="V4" s="11">
        <v>10</v>
      </c>
      <c r="W4" s="11">
        <v>2</v>
      </c>
      <c r="X4" s="11">
        <v>0</v>
      </c>
      <c r="Y4" s="11">
        <v>144.80000000000001</v>
      </c>
      <c r="AA4" s="27" t="s">
        <v>251</v>
      </c>
      <c r="AB4" s="11" t="s">
        <v>333</v>
      </c>
      <c r="AC4" s="11">
        <v>15</v>
      </c>
      <c r="AD4" s="11">
        <v>75</v>
      </c>
      <c r="AE4" s="11">
        <v>5</v>
      </c>
      <c r="AF4" s="11">
        <v>0</v>
      </c>
      <c r="AG4" s="11">
        <v>1</v>
      </c>
      <c r="AH4" s="11">
        <v>-2</v>
      </c>
      <c r="AI4" s="11">
        <v>-2</v>
      </c>
      <c r="AJ4" s="11">
        <v>0</v>
      </c>
      <c r="AK4" s="11">
        <v>16</v>
      </c>
      <c r="AL4" s="11">
        <v>73</v>
      </c>
      <c r="AM4" s="11">
        <v>4.5999999999999996</v>
      </c>
      <c r="AN4" s="11">
        <v>0</v>
      </c>
      <c r="AP4" s="27" t="s">
        <v>292</v>
      </c>
      <c r="AQ4" s="11" t="s">
        <v>333</v>
      </c>
      <c r="AR4" s="11">
        <v>5</v>
      </c>
      <c r="AS4" s="11">
        <v>8</v>
      </c>
      <c r="AT4" s="11">
        <v>13</v>
      </c>
      <c r="AU4" s="11">
        <v>1</v>
      </c>
      <c r="AV4" s="11">
        <v>0</v>
      </c>
      <c r="AW4" s="11">
        <v>1</v>
      </c>
      <c r="AX4" s="11">
        <v>2</v>
      </c>
      <c r="AY4" s="11">
        <v>2</v>
      </c>
      <c r="AZ4" s="11">
        <v>0</v>
      </c>
      <c r="BA4" s="11">
        <v>1</v>
      </c>
      <c r="BB4" s="11"/>
      <c r="BC4" s="11"/>
      <c r="BD4" s="11"/>
      <c r="BE4" s="11">
        <v>1</v>
      </c>
      <c r="BG4" s="27" t="s">
        <v>307</v>
      </c>
      <c r="BH4" s="11" t="s">
        <v>333</v>
      </c>
      <c r="BI4" s="11">
        <v>4</v>
      </c>
      <c r="BJ4" s="11">
        <v>4</v>
      </c>
      <c r="BK4" s="11">
        <v>100</v>
      </c>
      <c r="BL4" s="11">
        <v>3</v>
      </c>
      <c r="BM4" s="11">
        <v>5</v>
      </c>
      <c r="BN4" s="11">
        <v>60</v>
      </c>
      <c r="BO4" s="11">
        <v>13</v>
      </c>
      <c r="BP4" s="11"/>
      <c r="BQ4" s="11"/>
      <c r="BR4" s="11"/>
    </row>
    <row r="5" spans="1:70" ht="45" x14ac:dyDescent="0.2">
      <c r="A5" s="1" t="s">
        <v>104</v>
      </c>
      <c r="B5" s="26" t="s">
        <v>248</v>
      </c>
      <c r="C5" s="1">
        <f>VLOOKUP(B5,$O$4:$Y$11,3,FALSE)</f>
        <v>9</v>
      </c>
      <c r="D5" s="1">
        <f>VLOOKUP(B5,$O$4:$Y$11,4,FALSE)</f>
        <v>20</v>
      </c>
      <c r="E5" s="1">
        <f>VLOOKUP(B5,$O$4:$Y$11,5,FALSE)</f>
        <v>45</v>
      </c>
      <c r="F5" s="1">
        <f>VLOOKUP(B5,$O$4:$Y$11,6,FALSE)</f>
        <v>159</v>
      </c>
      <c r="G5" s="1">
        <f>VLOOKUP(B5,$O$4:$Y$11,7,FALSE)</f>
        <v>8</v>
      </c>
      <c r="H5" s="1">
        <f>VLOOKUP(B5,$O$4:$Y$11,9,FALSE)</f>
        <v>2</v>
      </c>
      <c r="I5" s="1">
        <f>VLOOKUP(B5,$O$4:$Y$11,10,FALSE)</f>
        <v>0</v>
      </c>
      <c r="J5" s="1">
        <f>VLOOKUP(B5,$O$4:$Y$11,11,FALSE)</f>
        <v>144.80000000000001</v>
      </c>
      <c r="K5" s="1">
        <f t="shared" si="0"/>
        <v>7</v>
      </c>
      <c r="L5" s="1">
        <f t="shared" si="1"/>
        <v>25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27" t="s">
        <v>250</v>
      </c>
      <c r="AB5" s="11" t="s">
        <v>333</v>
      </c>
      <c r="AC5" s="11">
        <v>9</v>
      </c>
      <c r="AD5" s="11">
        <v>72</v>
      </c>
      <c r="AE5" s="11">
        <v>8</v>
      </c>
      <c r="AF5" s="11">
        <v>0</v>
      </c>
      <c r="AG5" s="11"/>
      <c r="AH5" s="11"/>
      <c r="AI5" s="11"/>
      <c r="AJ5" s="11"/>
      <c r="AK5" s="11">
        <v>9</v>
      </c>
      <c r="AL5" s="11">
        <v>72</v>
      </c>
      <c r="AM5" s="11">
        <v>8</v>
      </c>
      <c r="AN5" s="11">
        <v>0</v>
      </c>
      <c r="AP5" s="27" t="s">
        <v>345</v>
      </c>
      <c r="AQ5" s="11" t="s">
        <v>333</v>
      </c>
      <c r="AR5" s="11">
        <v>6</v>
      </c>
      <c r="AS5" s="11">
        <v>6</v>
      </c>
      <c r="AT5" s="11">
        <v>12</v>
      </c>
      <c r="AU5" s="11">
        <v>0</v>
      </c>
      <c r="AV5" s="11">
        <v>0</v>
      </c>
      <c r="AW5" s="11">
        <v>1</v>
      </c>
      <c r="AX5" s="11">
        <v>0</v>
      </c>
      <c r="AY5" s="11">
        <v>0</v>
      </c>
      <c r="AZ5" s="11">
        <v>0</v>
      </c>
      <c r="BA5" s="11">
        <v>1</v>
      </c>
      <c r="BB5" s="11"/>
      <c r="BC5" s="11"/>
      <c r="BD5" s="11"/>
      <c r="BE5" s="11"/>
      <c r="BG5" s="27" t="s">
        <v>308</v>
      </c>
      <c r="BH5" s="11" t="s">
        <v>333</v>
      </c>
      <c r="BI5" s="11"/>
      <c r="BJ5" s="11"/>
      <c r="BK5" s="11"/>
      <c r="BL5" s="11"/>
      <c r="BM5" s="11"/>
      <c r="BN5" s="11"/>
      <c r="BO5" s="11"/>
      <c r="BP5" s="11">
        <v>3</v>
      </c>
      <c r="BQ5" s="11">
        <v>129</v>
      </c>
      <c r="BR5" s="11">
        <v>43</v>
      </c>
    </row>
    <row r="6" spans="1:70" ht="30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7" t="s">
        <v>337</v>
      </c>
      <c r="AB6" s="11" t="s">
        <v>333</v>
      </c>
      <c r="AC6" s="11">
        <v>9</v>
      </c>
      <c r="AD6" s="11">
        <v>22</v>
      </c>
      <c r="AE6" s="11">
        <v>2.4</v>
      </c>
      <c r="AF6" s="11">
        <v>0</v>
      </c>
      <c r="AG6" s="11">
        <v>1</v>
      </c>
      <c r="AH6" s="11">
        <v>3</v>
      </c>
      <c r="AI6" s="11">
        <v>3</v>
      </c>
      <c r="AJ6" s="11">
        <v>0</v>
      </c>
      <c r="AK6" s="11">
        <v>10</v>
      </c>
      <c r="AL6" s="11">
        <v>25</v>
      </c>
      <c r="AM6" s="11">
        <v>2.5</v>
      </c>
      <c r="AN6" s="11">
        <v>0</v>
      </c>
      <c r="AP6" s="27" t="s">
        <v>286</v>
      </c>
      <c r="AQ6" s="11" t="s">
        <v>333</v>
      </c>
      <c r="AR6" s="11">
        <v>6</v>
      </c>
      <c r="AS6" s="11">
        <v>4</v>
      </c>
      <c r="AT6" s="11">
        <v>10</v>
      </c>
      <c r="AU6" s="11">
        <v>0</v>
      </c>
      <c r="AV6" s="11">
        <v>0</v>
      </c>
      <c r="AW6" s="11"/>
      <c r="AX6" s="11"/>
      <c r="AY6" s="11"/>
      <c r="AZ6" s="11"/>
      <c r="BA6" s="11"/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248</v>
      </c>
      <c r="AB7" s="11" t="s">
        <v>333</v>
      </c>
      <c r="AC7" s="11">
        <v>7</v>
      </c>
      <c r="AD7" s="11">
        <v>25</v>
      </c>
      <c r="AE7" s="11">
        <v>3.6</v>
      </c>
      <c r="AF7" s="11">
        <v>0</v>
      </c>
      <c r="AG7" s="11"/>
      <c r="AH7" s="11"/>
      <c r="AI7" s="11"/>
      <c r="AJ7" s="11"/>
      <c r="AK7" s="11">
        <v>7</v>
      </c>
      <c r="AL7" s="11">
        <v>25</v>
      </c>
      <c r="AM7" s="11">
        <v>3.6</v>
      </c>
      <c r="AN7" s="11">
        <v>0</v>
      </c>
      <c r="AP7" s="27" t="s">
        <v>270</v>
      </c>
      <c r="AQ7" s="11" t="s">
        <v>333</v>
      </c>
      <c r="AR7" s="11">
        <v>2</v>
      </c>
      <c r="AS7" s="11">
        <v>3</v>
      </c>
      <c r="AT7" s="11">
        <v>5</v>
      </c>
      <c r="AU7" s="11">
        <v>1</v>
      </c>
      <c r="AV7" s="11">
        <v>0</v>
      </c>
      <c r="AW7" s="11"/>
      <c r="AX7" s="11"/>
      <c r="AY7" s="11"/>
      <c r="AZ7" s="11"/>
      <c r="BA7" s="11">
        <v>1</v>
      </c>
      <c r="BB7" s="11"/>
      <c r="BC7" s="11"/>
      <c r="BD7" s="11"/>
      <c r="BE7" s="11"/>
    </row>
    <row r="8" spans="1:70" ht="45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253</v>
      </c>
      <c r="AB8" s="11" t="s">
        <v>333</v>
      </c>
      <c r="AC8" s="11">
        <v>4</v>
      </c>
      <c r="AD8" s="11">
        <v>12</v>
      </c>
      <c r="AE8" s="11">
        <v>3</v>
      </c>
      <c r="AF8" s="11">
        <v>0</v>
      </c>
      <c r="AG8" s="11"/>
      <c r="AH8" s="11"/>
      <c r="AI8" s="11"/>
      <c r="AJ8" s="11"/>
      <c r="AK8" s="11">
        <v>4</v>
      </c>
      <c r="AL8" s="11">
        <v>12</v>
      </c>
      <c r="AM8" s="11">
        <v>3</v>
      </c>
      <c r="AN8" s="11">
        <v>0</v>
      </c>
      <c r="AP8" s="27" t="s">
        <v>277</v>
      </c>
      <c r="AQ8" s="11" t="s">
        <v>333</v>
      </c>
      <c r="AR8" s="11">
        <v>2</v>
      </c>
      <c r="AS8" s="11">
        <v>2</v>
      </c>
      <c r="AT8" s="11">
        <v>4</v>
      </c>
      <c r="AU8" s="11">
        <v>0</v>
      </c>
      <c r="AV8" s="11">
        <v>0</v>
      </c>
      <c r="AW8" s="11">
        <v>1</v>
      </c>
      <c r="AX8" s="11">
        <v>37</v>
      </c>
      <c r="AY8" s="11">
        <v>37</v>
      </c>
      <c r="AZ8" s="11">
        <v>0</v>
      </c>
      <c r="BA8" s="11">
        <v>2</v>
      </c>
      <c r="BB8" s="11"/>
      <c r="BC8" s="11"/>
      <c r="BD8" s="11"/>
      <c r="BE8" s="11"/>
    </row>
    <row r="9" spans="1:70" ht="30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260</v>
      </c>
      <c r="AB9" s="11" t="s">
        <v>333</v>
      </c>
      <c r="AC9" s="11">
        <v>1</v>
      </c>
      <c r="AD9" s="11">
        <v>9</v>
      </c>
      <c r="AE9" s="11">
        <v>9</v>
      </c>
      <c r="AF9" s="11">
        <v>0</v>
      </c>
      <c r="AG9" s="11">
        <v>3</v>
      </c>
      <c r="AH9" s="11">
        <v>70</v>
      </c>
      <c r="AI9" s="11">
        <v>23.3</v>
      </c>
      <c r="AJ9" s="11">
        <v>1</v>
      </c>
      <c r="AK9" s="11">
        <v>4</v>
      </c>
      <c r="AL9" s="11">
        <v>79</v>
      </c>
      <c r="AM9" s="11">
        <v>19.8</v>
      </c>
      <c r="AN9" s="11">
        <v>1</v>
      </c>
      <c r="AP9" s="27" t="s">
        <v>276</v>
      </c>
      <c r="AQ9" s="11" t="s">
        <v>333</v>
      </c>
      <c r="AR9" s="11">
        <v>2</v>
      </c>
      <c r="AS9" s="11">
        <v>2</v>
      </c>
      <c r="AT9" s="11">
        <v>4</v>
      </c>
      <c r="AU9" s="11">
        <v>0</v>
      </c>
      <c r="AV9" s="11">
        <v>0</v>
      </c>
      <c r="AW9" s="11"/>
      <c r="AX9" s="11"/>
      <c r="AY9" s="11"/>
      <c r="AZ9" s="11"/>
      <c r="BA9" s="11">
        <v>2</v>
      </c>
      <c r="BB9" s="11"/>
      <c r="BC9" s="11"/>
      <c r="BD9" s="11"/>
      <c r="BE9" s="11"/>
    </row>
    <row r="10" spans="1:70" ht="31" x14ac:dyDescent="0.35">
      <c r="A10" s="18"/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262</v>
      </c>
      <c r="AB10" s="11" t="s">
        <v>333</v>
      </c>
      <c r="AC10" s="11"/>
      <c r="AD10" s="11"/>
      <c r="AE10" s="11"/>
      <c r="AF10" s="11"/>
      <c r="AG10" s="11">
        <v>2</v>
      </c>
      <c r="AH10" s="11">
        <v>71</v>
      </c>
      <c r="AI10" s="11">
        <v>35.5</v>
      </c>
      <c r="AJ10" s="11">
        <v>1</v>
      </c>
      <c r="AK10" s="11">
        <v>2</v>
      </c>
      <c r="AL10" s="11">
        <v>71</v>
      </c>
      <c r="AM10" s="11">
        <v>35.5</v>
      </c>
      <c r="AN10" s="11">
        <v>1</v>
      </c>
      <c r="AP10" s="27" t="s">
        <v>284</v>
      </c>
      <c r="AQ10" s="11" t="s">
        <v>333</v>
      </c>
      <c r="AR10" s="11">
        <v>4</v>
      </c>
      <c r="AS10" s="11">
        <v>0</v>
      </c>
      <c r="AT10" s="11">
        <v>4</v>
      </c>
      <c r="AU10" s="11">
        <v>0</v>
      </c>
      <c r="AV10" s="11">
        <v>0</v>
      </c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70" ht="31" x14ac:dyDescent="0.35">
      <c r="A11" s="18" t="s">
        <v>25</v>
      </c>
      <c r="B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338</v>
      </c>
      <c r="AB11" s="11" t="s">
        <v>333</v>
      </c>
      <c r="AC11" s="11"/>
      <c r="AD11" s="11"/>
      <c r="AE11" s="11"/>
      <c r="AF11" s="11"/>
      <c r="AG11" s="11">
        <v>1</v>
      </c>
      <c r="AH11" s="11">
        <v>13</v>
      </c>
      <c r="AI11" s="11">
        <v>13</v>
      </c>
      <c r="AJ11" s="11">
        <v>0</v>
      </c>
      <c r="AK11" s="11">
        <v>1</v>
      </c>
      <c r="AL11" s="11">
        <v>13</v>
      </c>
      <c r="AM11" s="11">
        <v>13</v>
      </c>
      <c r="AN11" s="11">
        <v>0</v>
      </c>
      <c r="AP11" s="27" t="s">
        <v>291</v>
      </c>
      <c r="AQ11" s="11" t="s">
        <v>333</v>
      </c>
      <c r="AR11" s="11">
        <v>2</v>
      </c>
      <c r="AS11" s="11">
        <v>1</v>
      </c>
      <c r="AT11" s="11">
        <v>3</v>
      </c>
      <c r="AU11" s="11">
        <v>0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>
        <v>1</v>
      </c>
    </row>
    <row r="12" spans="1:70" ht="30" x14ac:dyDescent="0.2">
      <c r="A12" s="11" t="s">
        <v>1</v>
      </c>
      <c r="B12" s="26" t="s">
        <v>2</v>
      </c>
      <c r="C12" t="s">
        <v>28</v>
      </c>
      <c r="D12" t="s">
        <v>6</v>
      </c>
      <c r="E12" t="s">
        <v>27</v>
      </c>
      <c r="F12" t="s">
        <v>0</v>
      </c>
      <c r="G12" t="s">
        <v>29</v>
      </c>
      <c r="H12" t="s">
        <v>31</v>
      </c>
      <c r="I12" t="s">
        <v>30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 t="s">
        <v>258</v>
      </c>
      <c r="AB12" s="11" t="s">
        <v>333</v>
      </c>
      <c r="AC12" s="11"/>
      <c r="AD12" s="11"/>
      <c r="AE12" s="11"/>
      <c r="AF12" s="11"/>
      <c r="AG12" s="11">
        <v>1</v>
      </c>
      <c r="AH12" s="11">
        <v>4</v>
      </c>
      <c r="AI12" s="11">
        <v>4</v>
      </c>
      <c r="AJ12" s="11">
        <v>0</v>
      </c>
      <c r="AK12" s="11">
        <v>1</v>
      </c>
      <c r="AL12" s="11">
        <v>4</v>
      </c>
      <c r="AM12" s="11">
        <v>4</v>
      </c>
      <c r="AN12" s="11">
        <v>0</v>
      </c>
      <c r="AP12" s="27" t="s">
        <v>298</v>
      </c>
      <c r="AQ12" s="11" t="s">
        <v>333</v>
      </c>
      <c r="AR12" s="11">
        <v>1</v>
      </c>
      <c r="AS12" s="11">
        <v>2</v>
      </c>
      <c r="AT12" s="11">
        <v>3</v>
      </c>
      <c r="AU12" s="11">
        <v>1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30" x14ac:dyDescent="0.2">
      <c r="A13" s="1" t="s">
        <v>92</v>
      </c>
      <c r="B13" s="26" t="s">
        <v>250</v>
      </c>
      <c r="C13">
        <f>VLOOKUP(B13,$AA$4:$AN$36,3,FALSE)</f>
        <v>9</v>
      </c>
      <c r="D13">
        <f>VLOOKUP(B13,$AA$4:$AN$36,4,FALSE)</f>
        <v>72</v>
      </c>
      <c r="E13">
        <f>VLOOKUP(B13,$AA$4:$AN$36,5,FALSE)</f>
        <v>8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27" t="s">
        <v>271</v>
      </c>
      <c r="AQ13" s="11" t="s">
        <v>333</v>
      </c>
      <c r="AR13" s="11">
        <v>2</v>
      </c>
      <c r="AS13" s="11">
        <v>0</v>
      </c>
      <c r="AT13" s="11">
        <v>2</v>
      </c>
      <c r="AU13" s="11">
        <v>0</v>
      </c>
      <c r="AV13" s="11">
        <v>0</v>
      </c>
      <c r="AW13" s="11"/>
      <c r="AX13" s="11"/>
      <c r="AY13" s="11"/>
      <c r="AZ13" s="11"/>
      <c r="BA13" s="11">
        <v>1</v>
      </c>
      <c r="BB13" s="11"/>
      <c r="BC13" s="11"/>
      <c r="BD13" s="11"/>
      <c r="BE13" s="11"/>
    </row>
    <row r="14" spans="1:70" ht="30" x14ac:dyDescent="0.2">
      <c r="A14" s="1" t="s">
        <v>92</v>
      </c>
      <c r="B14" s="26" t="s">
        <v>251</v>
      </c>
      <c r="C14">
        <f>VLOOKUP(B14,$AA$4:$AN$36,3,FALSE)</f>
        <v>15</v>
      </c>
      <c r="D14">
        <f>VLOOKUP(B14,$AA$4:$AN$36,4,FALSE)</f>
        <v>75</v>
      </c>
      <c r="E14">
        <f>VLOOKUP(B14,$AA$4:$AN$36,5,FALSE)</f>
        <v>5</v>
      </c>
      <c r="F14">
        <f>VLOOKUP(B14,$AA$4:$AN$36,6,FALSE)</f>
        <v>0</v>
      </c>
      <c r="G14">
        <f>VLOOKUP(B14,$AA$4:$AN$36,7,FALSE)</f>
        <v>1</v>
      </c>
      <c r="H14">
        <f>VLOOKUP(B14,$AA$4:$AN$36,8,FALSE)</f>
        <v>-2</v>
      </c>
      <c r="I14">
        <f>VLOOKUP(B14,$AA$4:$AN$36,10,FALSE)</f>
        <v>0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27" t="s">
        <v>274</v>
      </c>
      <c r="AQ14" s="11" t="s">
        <v>333</v>
      </c>
      <c r="AR14" s="11">
        <v>2</v>
      </c>
      <c r="AS14" s="11">
        <v>0</v>
      </c>
      <c r="AT14" s="11">
        <v>2</v>
      </c>
      <c r="AU14" s="11">
        <v>0</v>
      </c>
      <c r="AV14" s="11">
        <v>0</v>
      </c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 ht="30" x14ac:dyDescent="0.2">
      <c r="A15" s="1" t="s">
        <v>92</v>
      </c>
      <c r="B15" s="26" t="s">
        <v>252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7" t="s">
        <v>289</v>
      </c>
      <c r="AQ15" s="11" t="s">
        <v>333</v>
      </c>
      <c r="AR15" s="11">
        <v>1</v>
      </c>
      <c r="AS15" s="11">
        <v>1</v>
      </c>
      <c r="AT15" s="11">
        <v>2</v>
      </c>
      <c r="AU15" s="11">
        <v>0</v>
      </c>
      <c r="AV15" s="11">
        <v>0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30" x14ac:dyDescent="0.2">
      <c r="A16" s="1" t="s">
        <v>92</v>
      </c>
      <c r="B16" s="26" t="s">
        <v>253</v>
      </c>
      <c r="C16">
        <f>VLOOKUP(B16,$AA$4:$AN$36,3,FALSE)</f>
        <v>4</v>
      </c>
      <c r="D16">
        <f>VLOOKUP(B16,$AA$4:$AN$36,4,FALSE)</f>
        <v>12</v>
      </c>
      <c r="E16">
        <f>VLOOKUP(B16,$AA$4:$AN$36,5,FALSE)</f>
        <v>3</v>
      </c>
      <c r="F16">
        <f>VLOOKUP(B16,$AA$4:$AN$36,6,FALSE)</f>
        <v>0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7" t="s">
        <v>295</v>
      </c>
      <c r="AQ16" s="11" t="s">
        <v>333</v>
      </c>
      <c r="AR16" s="11">
        <v>1</v>
      </c>
      <c r="AS16" s="11">
        <v>1</v>
      </c>
      <c r="AT16" s="11">
        <v>2</v>
      </c>
      <c r="AU16" s="11">
        <v>0</v>
      </c>
      <c r="AV16" s="11">
        <v>0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45" x14ac:dyDescent="0.2">
      <c r="A17" s="1" t="s">
        <v>92</v>
      </c>
      <c r="B17" s="26" t="s">
        <v>254</v>
      </c>
      <c r="C17" t="e">
        <f>VLOOKUP(B17,$AA$4:$AN$36,3,FALSE)</f>
        <v>#N/A</v>
      </c>
      <c r="D17" t="e">
        <f>VLOOKUP(B17,$AA$4:$AN$36,4,FALSE)</f>
        <v>#N/A</v>
      </c>
      <c r="E17" t="e">
        <f>VLOOKUP(B17,$AA$4:$AN$36,5,FALSE)</f>
        <v>#N/A</v>
      </c>
      <c r="F17" t="e">
        <f>VLOOKUP(B17,$AA$4:$AN$36,6,FALSE)</f>
        <v>#N/A</v>
      </c>
      <c r="G17" t="e">
        <f>VLOOKUP(B17,$AA$4:$AN$36,7,FALSE)</f>
        <v>#N/A</v>
      </c>
      <c r="H17" t="e">
        <f>VLOOKUP(B17,$AA$4:$AN$36,8,FALSE)</f>
        <v>#N/A</v>
      </c>
      <c r="I17" t="e">
        <f>VLOOKUP(B17,$AA$4:$AN$36,10,FALSE)</f>
        <v>#N/A</v>
      </c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7" t="s">
        <v>303</v>
      </c>
      <c r="AQ17" s="11" t="s">
        <v>333</v>
      </c>
      <c r="AR17" s="11">
        <v>0</v>
      </c>
      <c r="AS17" s="11">
        <v>2</v>
      </c>
      <c r="AT17" s="11">
        <v>2</v>
      </c>
      <c r="AU17" s="11">
        <v>0</v>
      </c>
      <c r="AV17" s="11">
        <v>0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45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266</v>
      </c>
      <c r="AQ18" s="11" t="s">
        <v>333</v>
      </c>
      <c r="AR18" s="11">
        <v>1</v>
      </c>
      <c r="AS18" s="11">
        <v>0</v>
      </c>
      <c r="AT18" s="11">
        <v>1</v>
      </c>
      <c r="AU18" s="11">
        <v>1</v>
      </c>
      <c r="AV18" s="11">
        <v>1</v>
      </c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30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268</v>
      </c>
      <c r="AQ19" s="11" t="s">
        <v>333</v>
      </c>
      <c r="AR19" s="11">
        <v>0</v>
      </c>
      <c r="AS19" s="11">
        <v>1</v>
      </c>
      <c r="AT19" s="11">
        <v>1</v>
      </c>
      <c r="AU19" s="11">
        <v>0</v>
      </c>
      <c r="AV19" s="11">
        <v>0</v>
      </c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30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275</v>
      </c>
      <c r="AQ20" s="11" t="s">
        <v>333</v>
      </c>
      <c r="AR20" s="11">
        <v>1</v>
      </c>
      <c r="AS20" s="11">
        <v>0</v>
      </c>
      <c r="AT20" s="11">
        <v>1</v>
      </c>
      <c r="AU20" s="11">
        <v>1</v>
      </c>
      <c r="AV20" s="11">
        <v>1</v>
      </c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 ht="30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278</v>
      </c>
      <c r="AQ21" s="11" t="s">
        <v>333</v>
      </c>
      <c r="AR21" s="11">
        <v>1</v>
      </c>
      <c r="AS21" s="11">
        <v>0</v>
      </c>
      <c r="AT21" s="11">
        <v>1</v>
      </c>
      <c r="AU21" s="11">
        <v>0</v>
      </c>
      <c r="AV21" s="11">
        <v>0</v>
      </c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30" x14ac:dyDescent="0.3">
      <c r="A22" s="17" t="s">
        <v>26</v>
      </c>
      <c r="B22" s="26"/>
      <c r="AP22" s="27" t="s">
        <v>281</v>
      </c>
      <c r="AQ22" s="11" t="s">
        <v>333</v>
      </c>
      <c r="AR22" s="11">
        <v>1</v>
      </c>
      <c r="AS22" s="11">
        <v>0</v>
      </c>
      <c r="AT22" s="11">
        <v>1</v>
      </c>
      <c r="AU22" s="11">
        <v>0</v>
      </c>
      <c r="AV22" s="11">
        <v>0</v>
      </c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30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283</v>
      </c>
      <c r="AQ23" s="11" t="s">
        <v>333</v>
      </c>
      <c r="AR23" s="11">
        <v>1</v>
      </c>
      <c r="AS23" s="11">
        <v>0</v>
      </c>
      <c r="AT23" s="11">
        <v>1</v>
      </c>
      <c r="AU23" s="11">
        <v>1</v>
      </c>
      <c r="AV23" s="11">
        <v>1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0" x14ac:dyDescent="0.2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27" t="s">
        <v>285</v>
      </c>
      <c r="AQ24" s="11" t="s">
        <v>333</v>
      </c>
      <c r="AR24" s="11">
        <v>1</v>
      </c>
      <c r="AS24" s="11">
        <v>0</v>
      </c>
      <c r="AT24" s="11">
        <v>1</v>
      </c>
      <c r="AU24" s="11">
        <v>0</v>
      </c>
      <c r="AV24" s="11">
        <v>0</v>
      </c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45" x14ac:dyDescent="0.2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7" t="s">
        <v>299</v>
      </c>
      <c r="AQ25" s="11" t="s">
        <v>333</v>
      </c>
      <c r="AR25" s="11">
        <v>1</v>
      </c>
      <c r="AS25" s="11">
        <v>0</v>
      </c>
      <c r="AT25" s="11">
        <v>1</v>
      </c>
      <c r="AU25" s="11">
        <v>0</v>
      </c>
      <c r="AV25" s="11">
        <v>0</v>
      </c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0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7" t="s">
        <v>249</v>
      </c>
      <c r="AQ26" s="11" t="s">
        <v>333</v>
      </c>
      <c r="AR26" s="11">
        <v>0</v>
      </c>
      <c r="AS26" s="11">
        <v>1</v>
      </c>
      <c r="AT26" s="11">
        <v>1</v>
      </c>
      <c r="AU26" s="11">
        <v>0</v>
      </c>
      <c r="AV26" s="11">
        <v>0</v>
      </c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x14ac:dyDescent="0.2">
      <c r="A27" s="1" t="s">
        <v>86</v>
      </c>
      <c r="B27" s="26" t="s">
        <v>258</v>
      </c>
      <c r="C27">
        <f t="shared" si="3"/>
        <v>1</v>
      </c>
      <c r="D27">
        <f t="shared" si="4"/>
        <v>4</v>
      </c>
      <c r="E27">
        <f t="shared" si="5"/>
        <v>4</v>
      </c>
      <c r="F27">
        <f t="shared" si="6"/>
        <v>0</v>
      </c>
    </row>
    <row r="28" spans="1:57" ht="28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28" x14ac:dyDescent="0.2">
      <c r="A29" s="1" t="s">
        <v>86</v>
      </c>
      <c r="B29" s="26" t="s">
        <v>260</v>
      </c>
      <c r="C29">
        <f t="shared" si="3"/>
        <v>3</v>
      </c>
      <c r="D29">
        <f t="shared" si="4"/>
        <v>70</v>
      </c>
      <c r="E29">
        <f t="shared" si="5"/>
        <v>23.3</v>
      </c>
      <c r="F29">
        <f t="shared" si="6"/>
        <v>1</v>
      </c>
    </row>
    <row r="30" spans="1:57" ht="28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8" x14ac:dyDescent="0.2">
      <c r="A31" s="1" t="s">
        <v>86</v>
      </c>
      <c r="B31" s="26" t="s">
        <v>262</v>
      </c>
      <c r="C31">
        <f t="shared" si="3"/>
        <v>2</v>
      </c>
      <c r="D31">
        <f t="shared" si="4"/>
        <v>71</v>
      </c>
      <c r="E31">
        <f t="shared" si="5"/>
        <v>35.5</v>
      </c>
      <c r="F31">
        <f t="shared" si="6"/>
        <v>1</v>
      </c>
    </row>
    <row r="32" spans="1:57" ht="28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8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8" x14ac:dyDescent="0.2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8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8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8" x14ac:dyDescent="0.2">
      <c r="A37" s="1" t="s">
        <v>79</v>
      </c>
      <c r="B37" s="26" t="s">
        <v>313</v>
      </c>
      <c r="C37" t="e">
        <f t="shared" si="3"/>
        <v>#N/A</v>
      </c>
      <c r="D37" t="e">
        <f t="shared" si="4"/>
        <v>#N/A</v>
      </c>
      <c r="E37" t="e">
        <f t="shared" si="5"/>
        <v>#N/A</v>
      </c>
      <c r="F37" t="e">
        <f t="shared" si="6"/>
        <v>#N/A</v>
      </c>
    </row>
    <row r="38" spans="1:6" ht="28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4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8" x14ac:dyDescent="0.2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8" x14ac:dyDescent="0.2">
      <c r="A54" s="1" t="s">
        <v>75</v>
      </c>
      <c r="B54" s="26" t="s">
        <v>266</v>
      </c>
      <c r="C54">
        <f t="shared" ref="C54:C93" si="7">VLOOKUP(B54,$AP$4:$BE$56,3,FALSE)</f>
        <v>1</v>
      </c>
      <c r="D54">
        <f t="shared" ref="D54:D93" si="8">VLOOKUP(B54,$AP$4:$BE$56,4,FALSE)</f>
        <v>0</v>
      </c>
      <c r="E54">
        <f t="shared" ref="E54:E93" si="9">VLOOKUP(B54,$AP$4:$BE$56,5,FALSE)</f>
        <v>1</v>
      </c>
      <c r="F54">
        <f t="shared" ref="F54:F93" si="10">VLOOKUP(B54,$AP$4:$BE$56,6,FALSE)</f>
        <v>1</v>
      </c>
      <c r="G54">
        <f t="shared" ref="G54:G93" si="11">VLOOKUP(B54,$AP$4:$BE$56,7,FALSE)</f>
        <v>1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8" x14ac:dyDescent="0.2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8" x14ac:dyDescent="0.2">
      <c r="A56" s="1" t="s">
        <v>75</v>
      </c>
      <c r="B56" s="26" t="s">
        <v>268</v>
      </c>
      <c r="C56">
        <f t="shared" si="7"/>
        <v>0</v>
      </c>
      <c r="D56">
        <f t="shared" si="8"/>
        <v>1</v>
      </c>
      <c r="E56">
        <f t="shared" si="9"/>
        <v>1</v>
      </c>
      <c r="F56">
        <f t="shared" si="10"/>
        <v>0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28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8" x14ac:dyDescent="0.2">
      <c r="A58" s="1" t="s">
        <v>75</v>
      </c>
      <c r="B58" s="26" t="s">
        <v>270</v>
      </c>
      <c r="C58">
        <f t="shared" si="7"/>
        <v>2</v>
      </c>
      <c r="D58">
        <f t="shared" si="8"/>
        <v>3</v>
      </c>
      <c r="E58">
        <f t="shared" si="9"/>
        <v>5</v>
      </c>
      <c r="F58">
        <f t="shared" si="10"/>
        <v>1</v>
      </c>
      <c r="G58">
        <f t="shared" si="11"/>
        <v>0</v>
      </c>
      <c r="H58">
        <f t="shared" si="12"/>
        <v>0</v>
      </c>
      <c r="I58">
        <f t="shared" si="13"/>
        <v>1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8" x14ac:dyDescent="0.2">
      <c r="A59" s="1" t="s">
        <v>109</v>
      </c>
      <c r="B59" s="26" t="s">
        <v>271</v>
      </c>
      <c r="C59">
        <f t="shared" si="7"/>
        <v>2</v>
      </c>
      <c r="D59">
        <f t="shared" si="8"/>
        <v>0</v>
      </c>
      <c r="E59">
        <f t="shared" si="9"/>
        <v>2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1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28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8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8" x14ac:dyDescent="0.2">
      <c r="A62" s="1" t="s">
        <v>109</v>
      </c>
      <c r="B62" s="26" t="s">
        <v>274</v>
      </c>
      <c r="C62">
        <f t="shared" si="7"/>
        <v>2</v>
      </c>
      <c r="D62">
        <f t="shared" si="8"/>
        <v>0</v>
      </c>
      <c r="E62">
        <f t="shared" si="9"/>
        <v>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8" x14ac:dyDescent="0.2">
      <c r="A63" s="1" t="s">
        <v>82</v>
      </c>
      <c r="B63" s="26" t="s">
        <v>275</v>
      </c>
      <c r="C63">
        <f t="shared" si="7"/>
        <v>1</v>
      </c>
      <c r="D63">
        <f t="shared" si="8"/>
        <v>0</v>
      </c>
      <c r="E63">
        <f t="shared" si="9"/>
        <v>1</v>
      </c>
      <c r="F63">
        <f t="shared" si="10"/>
        <v>1</v>
      </c>
      <c r="G63">
        <f t="shared" si="11"/>
        <v>1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8" x14ac:dyDescent="0.2">
      <c r="A64" s="1" t="s">
        <v>71</v>
      </c>
      <c r="B64" s="26" t="s">
        <v>276</v>
      </c>
      <c r="C64">
        <f t="shared" si="7"/>
        <v>2</v>
      </c>
      <c r="D64">
        <f t="shared" si="8"/>
        <v>2</v>
      </c>
      <c r="E64">
        <f t="shared" si="9"/>
        <v>4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2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28" x14ac:dyDescent="0.2">
      <c r="A65" s="1" t="s">
        <v>109</v>
      </c>
      <c r="B65" s="26" t="s">
        <v>277</v>
      </c>
      <c r="C65">
        <f t="shared" si="7"/>
        <v>2</v>
      </c>
      <c r="D65">
        <f t="shared" si="8"/>
        <v>2</v>
      </c>
      <c r="E65">
        <f t="shared" si="9"/>
        <v>4</v>
      </c>
      <c r="F65">
        <f t="shared" si="10"/>
        <v>0</v>
      </c>
      <c r="G65">
        <f t="shared" si="11"/>
        <v>0</v>
      </c>
      <c r="H65">
        <f t="shared" si="12"/>
        <v>1</v>
      </c>
      <c r="I65">
        <f t="shared" si="13"/>
        <v>2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8" x14ac:dyDescent="0.2">
      <c r="A66" s="1" t="s">
        <v>123</v>
      </c>
      <c r="B66" s="26" t="s">
        <v>278</v>
      </c>
      <c r="C66">
        <f t="shared" si="7"/>
        <v>1</v>
      </c>
      <c r="D66">
        <f t="shared" si="8"/>
        <v>0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8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28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8" x14ac:dyDescent="0.2">
      <c r="A69" s="1" t="s">
        <v>82</v>
      </c>
      <c r="B69" s="26" t="s">
        <v>281</v>
      </c>
      <c r="C69">
        <f t="shared" si="7"/>
        <v>1</v>
      </c>
      <c r="D69">
        <f t="shared" si="8"/>
        <v>0</v>
      </c>
      <c r="E69">
        <f t="shared" si="9"/>
        <v>1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8" x14ac:dyDescent="0.2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8" x14ac:dyDescent="0.2">
      <c r="A71" s="1" t="s">
        <v>123</v>
      </c>
      <c r="B71" s="26" t="s">
        <v>283</v>
      </c>
      <c r="C71">
        <f t="shared" si="7"/>
        <v>1</v>
      </c>
      <c r="D71">
        <f t="shared" si="8"/>
        <v>0</v>
      </c>
      <c r="E71">
        <f t="shared" si="9"/>
        <v>1</v>
      </c>
      <c r="F71">
        <f t="shared" si="10"/>
        <v>1</v>
      </c>
      <c r="G71">
        <f t="shared" si="11"/>
        <v>1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8" x14ac:dyDescent="0.2">
      <c r="A72" s="1" t="s">
        <v>151</v>
      </c>
      <c r="B72" s="26" t="s">
        <v>284</v>
      </c>
      <c r="C72">
        <f t="shared" si="7"/>
        <v>4</v>
      </c>
      <c r="D72">
        <f t="shared" si="8"/>
        <v>0</v>
      </c>
      <c r="E72">
        <f t="shared" si="9"/>
        <v>4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8" x14ac:dyDescent="0.2">
      <c r="A73" s="1" t="s">
        <v>75</v>
      </c>
      <c r="B73" s="26" t="s">
        <v>285</v>
      </c>
      <c r="C73">
        <f t="shared" si="7"/>
        <v>1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8" x14ac:dyDescent="0.2">
      <c r="A74" s="1" t="s">
        <v>71</v>
      </c>
      <c r="B74" s="26" t="s">
        <v>286</v>
      </c>
      <c r="C74">
        <f t="shared" si="7"/>
        <v>6</v>
      </c>
      <c r="D74">
        <f t="shared" si="8"/>
        <v>4</v>
      </c>
      <c r="E74">
        <f t="shared" si="9"/>
        <v>10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8" x14ac:dyDescent="0.2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8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8" x14ac:dyDescent="0.2">
      <c r="A77" s="1" t="s">
        <v>123</v>
      </c>
      <c r="B77" s="26" t="s">
        <v>289</v>
      </c>
      <c r="C77">
        <f t="shared" si="7"/>
        <v>1</v>
      </c>
      <c r="D77">
        <f t="shared" si="8"/>
        <v>1</v>
      </c>
      <c r="E77">
        <f t="shared" si="9"/>
        <v>2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8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8" x14ac:dyDescent="0.2">
      <c r="A79" s="1" t="s">
        <v>109</v>
      </c>
      <c r="B79" s="26" t="s">
        <v>291</v>
      </c>
      <c r="C79">
        <f t="shared" si="7"/>
        <v>2</v>
      </c>
      <c r="D79">
        <f t="shared" si="8"/>
        <v>1</v>
      </c>
      <c r="E79">
        <f t="shared" si="9"/>
        <v>3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1</v>
      </c>
      <c r="M79">
        <f t="shared" si="17"/>
        <v>0</v>
      </c>
    </row>
    <row r="80" spans="1:13" ht="28" x14ac:dyDescent="0.2">
      <c r="A80" s="1" t="s">
        <v>82</v>
      </c>
      <c r="B80" s="26" t="s">
        <v>292</v>
      </c>
      <c r="C80">
        <f t="shared" si="7"/>
        <v>5</v>
      </c>
      <c r="D80">
        <f t="shared" si="8"/>
        <v>8</v>
      </c>
      <c r="E80">
        <f t="shared" si="9"/>
        <v>13</v>
      </c>
      <c r="F80">
        <f t="shared" si="10"/>
        <v>1</v>
      </c>
      <c r="G80">
        <f t="shared" si="11"/>
        <v>0</v>
      </c>
      <c r="H80">
        <f t="shared" si="12"/>
        <v>1</v>
      </c>
      <c r="I80">
        <f t="shared" si="13"/>
        <v>1</v>
      </c>
      <c r="J80">
        <f t="shared" si="14"/>
        <v>0</v>
      </c>
      <c r="K80">
        <f t="shared" si="15"/>
        <v>0</v>
      </c>
      <c r="L80">
        <f t="shared" si="16"/>
        <v>1</v>
      </c>
      <c r="M80">
        <f t="shared" si="17"/>
        <v>0</v>
      </c>
    </row>
    <row r="81" spans="1:13" ht="28" x14ac:dyDescent="0.2">
      <c r="A81" s="1" t="s">
        <v>71</v>
      </c>
      <c r="B81" s="26" t="s">
        <v>293</v>
      </c>
      <c r="C81">
        <f t="shared" si="7"/>
        <v>6</v>
      </c>
      <c r="D81">
        <f t="shared" si="8"/>
        <v>6</v>
      </c>
      <c r="E81">
        <f t="shared" si="9"/>
        <v>12</v>
      </c>
      <c r="F81">
        <f t="shared" si="10"/>
        <v>0</v>
      </c>
      <c r="G81">
        <f t="shared" si="11"/>
        <v>0</v>
      </c>
      <c r="H81">
        <f t="shared" si="12"/>
        <v>1</v>
      </c>
      <c r="I81">
        <f t="shared" si="13"/>
        <v>1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8" x14ac:dyDescent="0.2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8" x14ac:dyDescent="0.2">
      <c r="A83" s="1" t="s">
        <v>123</v>
      </c>
      <c r="B83" s="26" t="s">
        <v>295</v>
      </c>
      <c r="C83">
        <f t="shared" si="7"/>
        <v>1</v>
      </c>
      <c r="D83">
        <f t="shared" si="8"/>
        <v>1</v>
      </c>
      <c r="E83">
        <f t="shared" si="9"/>
        <v>2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8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28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1</v>
      </c>
      <c r="D86">
        <f t="shared" si="8"/>
        <v>2</v>
      </c>
      <c r="E86">
        <f t="shared" si="9"/>
        <v>3</v>
      </c>
      <c r="F86">
        <f t="shared" si="10"/>
        <v>1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2" x14ac:dyDescent="0.2">
      <c r="A87" s="1" t="s">
        <v>109</v>
      </c>
      <c r="B87" s="26" t="s">
        <v>299</v>
      </c>
      <c r="C87">
        <f t="shared" si="7"/>
        <v>1</v>
      </c>
      <c r="D87">
        <f t="shared" si="8"/>
        <v>0</v>
      </c>
      <c r="E87">
        <f t="shared" si="9"/>
        <v>1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8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8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8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8" x14ac:dyDescent="0.2">
      <c r="A91" s="1" t="s">
        <v>123</v>
      </c>
      <c r="B91" s="26" t="s">
        <v>303</v>
      </c>
      <c r="C91">
        <f t="shared" si="7"/>
        <v>0</v>
      </c>
      <c r="D91">
        <f t="shared" si="8"/>
        <v>2</v>
      </c>
      <c r="E91">
        <f t="shared" si="9"/>
        <v>2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8" x14ac:dyDescent="0.2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8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4" x14ac:dyDescent="0.3">
      <c r="A111" s="16" t="s">
        <v>39</v>
      </c>
      <c r="B111" s="26"/>
    </row>
    <row r="112" spans="1:10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8" x14ac:dyDescent="0.2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96</v>
      </c>
      <c r="B114" s="26" t="s">
        <v>307</v>
      </c>
      <c r="C114">
        <f>VLOOKUP(B114,$BG$4:$BR$15,3,FALSE)</f>
        <v>4</v>
      </c>
      <c r="D114">
        <f t="shared" ref="D114:D115" si="18">VLOOKUP(B114,$BG$4:$BR$6,4,FALSE)</f>
        <v>4</v>
      </c>
      <c r="E114">
        <f t="shared" ref="E114:E115" si="19">VLOOKUP(B114,$BG$4:$BR$6,6,FALSE)</f>
        <v>3</v>
      </c>
      <c r="F114">
        <f t="shared" ref="F114:F115" si="20">VLOOKUP(B114,$BG$4:$BR$6,7,FALSE)</f>
        <v>5</v>
      </c>
      <c r="G114">
        <f t="shared" ref="G114:G115" si="21">VLOOKUP(B114,$BG$4:$BR$6,9,FALSE)</f>
        <v>13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2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129</v>
      </c>
      <c r="J115">
        <f t="shared" si="24"/>
        <v>43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6A34-1EFB-405C-ACC8-742491E1CDD7}">
  <dimension ref="A1:BR132"/>
  <sheetViews>
    <sheetView topLeftCell="A5" workbookViewId="0">
      <selection activeCell="A10" sqref="A10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8"/>
      <c r="P2" s="98"/>
      <c r="Q2" s="98" t="s">
        <v>9</v>
      </c>
      <c r="R2" s="98"/>
      <c r="S2" s="98"/>
      <c r="T2" s="98"/>
      <c r="U2" s="98"/>
      <c r="V2" s="98"/>
      <c r="W2" s="98"/>
      <c r="X2" s="98"/>
      <c r="Y2" s="98"/>
      <c r="AA2" s="98"/>
      <c r="AB2" s="98"/>
      <c r="AC2" s="98" t="s">
        <v>25</v>
      </c>
      <c r="AD2" s="98"/>
      <c r="AE2" s="98"/>
      <c r="AF2" s="98"/>
      <c r="AG2" s="98" t="s">
        <v>26</v>
      </c>
      <c r="AH2" s="98"/>
      <c r="AI2" s="98"/>
      <c r="AJ2" s="98"/>
      <c r="AK2" s="98" t="s">
        <v>334</v>
      </c>
      <c r="AL2" s="98"/>
      <c r="AM2" s="98"/>
      <c r="AN2" s="98"/>
      <c r="AP2" s="97"/>
      <c r="AQ2" s="97"/>
      <c r="AR2" s="97" t="s">
        <v>339</v>
      </c>
      <c r="AS2" s="97"/>
      <c r="AT2" s="97"/>
      <c r="AU2" s="97"/>
      <c r="AV2" s="97"/>
      <c r="AW2" s="97" t="s">
        <v>340</v>
      </c>
      <c r="AX2" s="97"/>
      <c r="AY2" s="97"/>
      <c r="AZ2" s="97"/>
      <c r="BA2" s="97"/>
      <c r="BB2" s="97" t="s">
        <v>341</v>
      </c>
      <c r="BC2" s="97"/>
      <c r="BD2" s="97"/>
      <c r="BE2" s="97"/>
      <c r="BG2" s="97"/>
      <c r="BH2" s="97"/>
      <c r="BI2" s="97" t="s">
        <v>39</v>
      </c>
      <c r="BJ2" s="97"/>
      <c r="BK2" s="97"/>
      <c r="BL2" s="97"/>
      <c r="BM2" s="97"/>
      <c r="BN2" s="97"/>
      <c r="BO2" s="97"/>
      <c r="BP2" s="97" t="s">
        <v>346</v>
      </c>
      <c r="BQ2" s="97"/>
      <c r="BR2" s="97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8" t="s">
        <v>2</v>
      </c>
      <c r="P3" s="28" t="s">
        <v>330</v>
      </c>
      <c r="Q3" s="28" t="s">
        <v>3</v>
      </c>
      <c r="R3" s="28" t="s">
        <v>4</v>
      </c>
      <c r="S3" s="28" t="s">
        <v>5</v>
      </c>
      <c r="T3" s="28" t="s">
        <v>6</v>
      </c>
      <c r="U3" s="28" t="s">
        <v>7</v>
      </c>
      <c r="V3" s="28" t="s">
        <v>331</v>
      </c>
      <c r="W3" s="28" t="s">
        <v>0</v>
      </c>
      <c r="X3" s="28" t="s">
        <v>8</v>
      </c>
      <c r="Y3" s="28" t="s">
        <v>332</v>
      </c>
      <c r="AA3" s="30" t="s">
        <v>2</v>
      </c>
      <c r="AB3" s="30" t="s">
        <v>330</v>
      </c>
      <c r="AC3" s="30" t="s">
        <v>4</v>
      </c>
      <c r="AD3" s="30" t="s">
        <v>6</v>
      </c>
      <c r="AE3" s="30" t="s">
        <v>27</v>
      </c>
      <c r="AF3" s="30" t="s">
        <v>0</v>
      </c>
      <c r="AG3" s="30" t="s">
        <v>335</v>
      </c>
      <c r="AH3" s="30" t="s">
        <v>6</v>
      </c>
      <c r="AI3" s="30" t="s">
        <v>27</v>
      </c>
      <c r="AJ3" s="30" t="s">
        <v>0</v>
      </c>
      <c r="AK3" s="30" t="s">
        <v>336</v>
      </c>
      <c r="AL3" s="30" t="s">
        <v>6</v>
      </c>
      <c r="AM3" s="30" t="s">
        <v>27</v>
      </c>
      <c r="AN3" s="30" t="s">
        <v>0</v>
      </c>
      <c r="AP3" s="32" t="s">
        <v>2</v>
      </c>
      <c r="AQ3" s="32" t="s">
        <v>330</v>
      </c>
      <c r="AR3" s="32" t="s">
        <v>35</v>
      </c>
      <c r="AS3" s="32" t="s">
        <v>36</v>
      </c>
      <c r="AT3" s="32" t="s">
        <v>37</v>
      </c>
      <c r="AU3" s="32" t="s">
        <v>342</v>
      </c>
      <c r="AV3" s="32" t="s">
        <v>343</v>
      </c>
      <c r="AW3" s="32" t="s">
        <v>8</v>
      </c>
      <c r="AX3" s="32" t="s">
        <v>6</v>
      </c>
      <c r="AY3" s="32" t="s">
        <v>27</v>
      </c>
      <c r="AZ3" s="32" t="s">
        <v>0</v>
      </c>
      <c r="BA3" s="32" t="s">
        <v>344</v>
      </c>
      <c r="BB3" s="32" t="s">
        <v>15</v>
      </c>
      <c r="BC3" s="32" t="s">
        <v>6</v>
      </c>
      <c r="BD3" s="32" t="s">
        <v>0</v>
      </c>
      <c r="BE3" s="32" t="s">
        <v>38</v>
      </c>
      <c r="BG3" s="34" t="s">
        <v>2</v>
      </c>
      <c r="BH3" s="34" t="s">
        <v>330</v>
      </c>
      <c r="BI3" s="34" t="s">
        <v>40</v>
      </c>
      <c r="BJ3" s="34" t="s">
        <v>41</v>
      </c>
      <c r="BK3" s="34" t="s">
        <v>347</v>
      </c>
      <c r="BL3" s="34" t="s">
        <v>42</v>
      </c>
      <c r="BM3" s="34" t="s">
        <v>43</v>
      </c>
      <c r="BN3" s="34" t="s">
        <v>348</v>
      </c>
      <c r="BO3" s="34" t="s">
        <v>349</v>
      </c>
      <c r="BP3" s="34" t="s">
        <v>44</v>
      </c>
      <c r="BQ3" s="34" t="s">
        <v>6</v>
      </c>
      <c r="BR3" s="34" t="s">
        <v>27</v>
      </c>
    </row>
    <row r="4" spans="1:70" ht="30" x14ac:dyDescent="0.2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28" t="s">
        <v>248</v>
      </c>
      <c r="P4" s="29" t="s">
        <v>333</v>
      </c>
      <c r="Q4" s="29">
        <v>15</v>
      </c>
      <c r="R4" s="29">
        <v>31</v>
      </c>
      <c r="S4" s="29">
        <v>48.4</v>
      </c>
      <c r="T4" s="29">
        <v>261</v>
      </c>
      <c r="U4" s="29">
        <v>8.4</v>
      </c>
      <c r="V4" s="29">
        <v>7.5</v>
      </c>
      <c r="W4" s="29">
        <v>3</v>
      </c>
      <c r="X4" s="29">
        <v>2</v>
      </c>
      <c r="Y4" s="29">
        <v>138.1</v>
      </c>
      <c r="AA4" s="30" t="s">
        <v>253</v>
      </c>
      <c r="AB4" s="31" t="s">
        <v>333</v>
      </c>
      <c r="AC4" s="31">
        <v>20</v>
      </c>
      <c r="AD4" s="31">
        <v>87</v>
      </c>
      <c r="AE4" s="31">
        <v>4.4000000000000004</v>
      </c>
      <c r="AF4" s="31">
        <v>0</v>
      </c>
      <c r="AG4" s="31">
        <v>4</v>
      </c>
      <c r="AH4" s="31">
        <v>69</v>
      </c>
      <c r="AI4" s="31">
        <v>17.3</v>
      </c>
      <c r="AJ4" s="31">
        <v>1</v>
      </c>
      <c r="AK4" s="31">
        <v>24</v>
      </c>
      <c r="AL4" s="31">
        <v>156</v>
      </c>
      <c r="AM4" s="31">
        <v>6.5</v>
      </c>
      <c r="AN4" s="31">
        <v>1</v>
      </c>
      <c r="AP4" s="32" t="s">
        <v>281</v>
      </c>
      <c r="AQ4" s="33" t="s">
        <v>333</v>
      </c>
      <c r="AR4" s="33">
        <v>4</v>
      </c>
      <c r="AS4" s="33">
        <v>5</v>
      </c>
      <c r="AT4" s="33">
        <v>9</v>
      </c>
      <c r="AU4" s="33">
        <v>0</v>
      </c>
      <c r="AV4" s="33">
        <v>0</v>
      </c>
      <c r="AW4" s="33"/>
      <c r="AX4" s="33"/>
      <c r="AY4" s="33"/>
      <c r="AZ4" s="33"/>
      <c r="BA4" s="33"/>
      <c r="BB4" s="33"/>
      <c r="BC4" s="33"/>
      <c r="BD4" s="33"/>
      <c r="BE4" s="33"/>
      <c r="BG4" s="34" t="s">
        <v>307</v>
      </c>
      <c r="BH4" s="35" t="s">
        <v>333</v>
      </c>
      <c r="BI4" s="35">
        <v>3</v>
      </c>
      <c r="BJ4" s="35">
        <v>3</v>
      </c>
      <c r="BK4" s="35">
        <v>100</v>
      </c>
      <c r="BL4" s="35">
        <v>2</v>
      </c>
      <c r="BM4" s="35">
        <v>2</v>
      </c>
      <c r="BN4" s="35">
        <v>100</v>
      </c>
      <c r="BO4" s="35">
        <v>9</v>
      </c>
      <c r="BP4" s="35">
        <v>1</v>
      </c>
      <c r="BQ4" s="35">
        <v>23</v>
      </c>
      <c r="BR4" s="35">
        <v>23</v>
      </c>
    </row>
    <row r="5" spans="1:70" ht="45" x14ac:dyDescent="0.2">
      <c r="A5" s="1" t="s">
        <v>104</v>
      </c>
      <c r="B5" s="26" t="s">
        <v>248</v>
      </c>
      <c r="C5" s="1">
        <f>VLOOKUP(B5,$O$4:$Y$11,3,FALSE)</f>
        <v>15</v>
      </c>
      <c r="D5" s="1">
        <f>VLOOKUP(B5,$O$4:$Y$11,4,FALSE)</f>
        <v>31</v>
      </c>
      <c r="E5" s="1">
        <f>VLOOKUP(B5,$O$4:$Y$11,5,FALSE)</f>
        <v>48.4</v>
      </c>
      <c r="F5" s="1">
        <f>VLOOKUP(B5,$O$4:$Y$11,6,FALSE)</f>
        <v>261</v>
      </c>
      <c r="G5" s="1">
        <f>VLOOKUP(B5,$O$4:$Y$11,7,FALSE)</f>
        <v>8.4</v>
      </c>
      <c r="H5" s="1">
        <f>VLOOKUP(B5,$O$4:$Y$11,9,FALSE)</f>
        <v>3</v>
      </c>
      <c r="I5" s="1">
        <f>VLOOKUP(B5,$O$4:$Y$11,10,FALSE)</f>
        <v>2</v>
      </c>
      <c r="J5" s="1">
        <f>VLOOKUP(B5,$O$4:$Y$11,11,FALSE)</f>
        <v>138.1</v>
      </c>
      <c r="K5" s="1">
        <f t="shared" si="0"/>
        <v>7</v>
      </c>
      <c r="L5" s="1">
        <f t="shared" si="1"/>
        <v>4</v>
      </c>
      <c r="M5" s="1">
        <f t="shared" si="2"/>
        <v>0</v>
      </c>
      <c r="O5" s="28" t="s">
        <v>253</v>
      </c>
      <c r="P5" s="29" t="s">
        <v>333</v>
      </c>
      <c r="Q5" s="29">
        <v>0</v>
      </c>
      <c r="R5" s="29">
        <v>1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AA5" s="30" t="s">
        <v>248</v>
      </c>
      <c r="AB5" s="31" t="s">
        <v>333</v>
      </c>
      <c r="AC5" s="31">
        <v>7</v>
      </c>
      <c r="AD5" s="31">
        <v>4</v>
      </c>
      <c r="AE5" s="31">
        <v>0.6</v>
      </c>
      <c r="AF5" s="31">
        <v>0</v>
      </c>
      <c r="AG5" s="31"/>
      <c r="AH5" s="31"/>
      <c r="AI5" s="31"/>
      <c r="AJ5" s="31"/>
      <c r="AK5" s="31">
        <v>7</v>
      </c>
      <c r="AL5" s="31">
        <v>4</v>
      </c>
      <c r="AM5" s="31">
        <v>0.6</v>
      </c>
      <c r="AN5" s="31">
        <v>0</v>
      </c>
      <c r="AP5" s="32" t="s">
        <v>298</v>
      </c>
      <c r="AQ5" s="33" t="s">
        <v>333</v>
      </c>
      <c r="AR5" s="33">
        <v>4</v>
      </c>
      <c r="AS5" s="33">
        <v>5</v>
      </c>
      <c r="AT5" s="33">
        <v>9</v>
      </c>
      <c r="AU5" s="33">
        <v>1.5</v>
      </c>
      <c r="AV5" s="33">
        <v>0</v>
      </c>
      <c r="AW5" s="33"/>
      <c r="AX5" s="33"/>
      <c r="AY5" s="33"/>
      <c r="AZ5" s="33"/>
      <c r="BA5" s="33"/>
      <c r="BB5" s="33"/>
      <c r="BC5" s="33"/>
      <c r="BD5" s="33"/>
      <c r="BE5" s="33"/>
      <c r="BG5" s="34" t="s">
        <v>308</v>
      </c>
      <c r="BH5" s="35" t="s">
        <v>333</v>
      </c>
      <c r="BI5" s="35"/>
      <c r="BJ5" s="35"/>
      <c r="BK5" s="35"/>
      <c r="BL5" s="35"/>
      <c r="BM5" s="35"/>
      <c r="BN5" s="35"/>
      <c r="BO5" s="35"/>
      <c r="BP5" s="35">
        <v>5</v>
      </c>
      <c r="BQ5" s="35">
        <v>161</v>
      </c>
      <c r="BR5" s="35">
        <v>32.200000000000003</v>
      </c>
    </row>
    <row r="6" spans="1:70" ht="30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30" t="s">
        <v>251</v>
      </c>
      <c r="AB6" s="31" t="s">
        <v>333</v>
      </c>
      <c r="AC6" s="31">
        <v>4</v>
      </c>
      <c r="AD6" s="31">
        <v>12</v>
      </c>
      <c r="AE6" s="31">
        <v>3</v>
      </c>
      <c r="AF6" s="31">
        <v>0</v>
      </c>
      <c r="AG6" s="31"/>
      <c r="AH6" s="31"/>
      <c r="AI6" s="31"/>
      <c r="AJ6" s="31"/>
      <c r="AK6" s="31">
        <v>4</v>
      </c>
      <c r="AL6" s="31">
        <v>12</v>
      </c>
      <c r="AM6" s="31">
        <v>3</v>
      </c>
      <c r="AN6" s="31">
        <v>0</v>
      </c>
      <c r="AP6" s="32" t="s">
        <v>345</v>
      </c>
      <c r="AQ6" s="33" t="s">
        <v>333</v>
      </c>
      <c r="AR6" s="33">
        <v>3</v>
      </c>
      <c r="AS6" s="33">
        <v>5</v>
      </c>
      <c r="AT6" s="33">
        <v>8</v>
      </c>
      <c r="AU6" s="33">
        <v>0.5</v>
      </c>
      <c r="AV6" s="33">
        <v>0</v>
      </c>
      <c r="AW6" s="33">
        <v>2</v>
      </c>
      <c r="AX6" s="33">
        <v>20</v>
      </c>
      <c r="AY6" s="33">
        <v>10</v>
      </c>
      <c r="AZ6" s="33">
        <v>0</v>
      </c>
      <c r="BA6" s="33">
        <v>2</v>
      </c>
      <c r="BB6" s="33"/>
      <c r="BC6" s="33"/>
      <c r="BD6" s="33"/>
      <c r="BE6" s="33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30" t="s">
        <v>250</v>
      </c>
      <c r="AB7" s="31" t="s">
        <v>333</v>
      </c>
      <c r="AC7" s="31">
        <v>3</v>
      </c>
      <c r="AD7" s="31">
        <v>21</v>
      </c>
      <c r="AE7" s="31">
        <v>7</v>
      </c>
      <c r="AF7" s="31">
        <v>0</v>
      </c>
      <c r="AG7" s="31"/>
      <c r="AH7" s="31"/>
      <c r="AI7" s="31"/>
      <c r="AJ7" s="31"/>
      <c r="AK7" s="31">
        <v>3</v>
      </c>
      <c r="AL7" s="31">
        <v>21</v>
      </c>
      <c r="AM7" s="31">
        <v>7</v>
      </c>
      <c r="AN7" s="31">
        <v>0</v>
      </c>
      <c r="AP7" s="32" t="s">
        <v>289</v>
      </c>
      <c r="AQ7" s="33" t="s">
        <v>333</v>
      </c>
      <c r="AR7" s="33">
        <v>3</v>
      </c>
      <c r="AS7" s="33">
        <v>4</v>
      </c>
      <c r="AT7" s="33">
        <v>7</v>
      </c>
      <c r="AU7" s="33">
        <v>0</v>
      </c>
      <c r="AV7" s="33">
        <v>0</v>
      </c>
      <c r="AW7" s="33"/>
      <c r="AX7" s="33"/>
      <c r="AY7" s="33"/>
      <c r="AZ7" s="33"/>
      <c r="BA7" s="33"/>
      <c r="BB7" s="33"/>
      <c r="BC7" s="33"/>
      <c r="BD7" s="33"/>
      <c r="BE7" s="33"/>
    </row>
    <row r="8" spans="1:70" ht="30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30" t="s">
        <v>260</v>
      </c>
      <c r="AB8" s="31" t="s">
        <v>333</v>
      </c>
      <c r="AC8" s="31">
        <v>2</v>
      </c>
      <c r="AD8" s="31">
        <v>1</v>
      </c>
      <c r="AE8" s="31">
        <v>0.5</v>
      </c>
      <c r="AF8" s="31">
        <v>0</v>
      </c>
      <c r="AG8" s="31">
        <v>5</v>
      </c>
      <c r="AH8" s="31">
        <v>109</v>
      </c>
      <c r="AI8" s="31">
        <v>21.8</v>
      </c>
      <c r="AJ8" s="31">
        <v>1</v>
      </c>
      <c r="AK8" s="31">
        <v>7</v>
      </c>
      <c r="AL8" s="31">
        <v>110</v>
      </c>
      <c r="AM8" s="31">
        <v>15.7</v>
      </c>
      <c r="AN8" s="31">
        <v>1</v>
      </c>
      <c r="AP8" s="32" t="s">
        <v>292</v>
      </c>
      <c r="AQ8" s="33" t="s">
        <v>333</v>
      </c>
      <c r="AR8" s="33">
        <v>1</v>
      </c>
      <c r="AS8" s="33">
        <v>6</v>
      </c>
      <c r="AT8" s="33">
        <v>7</v>
      </c>
      <c r="AU8" s="33">
        <v>0</v>
      </c>
      <c r="AV8" s="33">
        <v>0</v>
      </c>
      <c r="AW8" s="33"/>
      <c r="AX8" s="33"/>
      <c r="AY8" s="33"/>
      <c r="AZ8" s="33"/>
      <c r="BA8" s="33"/>
      <c r="BB8" s="33"/>
      <c r="BC8" s="33"/>
      <c r="BD8" s="33"/>
      <c r="BE8" s="33"/>
    </row>
    <row r="9" spans="1:70" ht="30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30" t="s">
        <v>255</v>
      </c>
      <c r="AB9" s="31" t="s">
        <v>333</v>
      </c>
      <c r="AC9" s="31"/>
      <c r="AD9" s="31"/>
      <c r="AE9" s="31"/>
      <c r="AF9" s="31"/>
      <c r="AG9" s="31">
        <v>2</v>
      </c>
      <c r="AH9" s="31">
        <v>18</v>
      </c>
      <c r="AI9" s="31">
        <v>9</v>
      </c>
      <c r="AJ9" s="31">
        <v>0</v>
      </c>
      <c r="AK9" s="31">
        <v>2</v>
      </c>
      <c r="AL9" s="31">
        <v>18</v>
      </c>
      <c r="AM9" s="31">
        <v>9</v>
      </c>
      <c r="AN9" s="31">
        <v>0</v>
      </c>
      <c r="AP9" s="32" t="s">
        <v>270</v>
      </c>
      <c r="AQ9" s="33" t="s">
        <v>333</v>
      </c>
      <c r="AR9" s="33">
        <v>4</v>
      </c>
      <c r="AS9" s="33">
        <v>2</v>
      </c>
      <c r="AT9" s="33">
        <v>6</v>
      </c>
      <c r="AU9" s="33">
        <v>0</v>
      </c>
      <c r="AV9" s="33">
        <v>0</v>
      </c>
      <c r="AW9" s="33"/>
      <c r="AX9" s="33"/>
      <c r="AY9" s="33"/>
      <c r="AZ9" s="33"/>
      <c r="BA9" s="33"/>
      <c r="BB9" s="33"/>
      <c r="BC9" s="33"/>
      <c r="BD9" s="33"/>
      <c r="BE9" s="33"/>
    </row>
    <row r="10" spans="1:70" ht="31" x14ac:dyDescent="0.35">
      <c r="A10" s="18"/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30" t="s">
        <v>262</v>
      </c>
      <c r="AB10" s="31" t="s">
        <v>333</v>
      </c>
      <c r="AC10" s="31"/>
      <c r="AD10" s="31"/>
      <c r="AE10" s="31"/>
      <c r="AF10" s="31"/>
      <c r="AG10" s="31">
        <v>1</v>
      </c>
      <c r="AH10" s="31">
        <v>37</v>
      </c>
      <c r="AI10" s="31">
        <v>37</v>
      </c>
      <c r="AJ10" s="31">
        <v>0</v>
      </c>
      <c r="AK10" s="31">
        <v>1</v>
      </c>
      <c r="AL10" s="31">
        <v>37</v>
      </c>
      <c r="AM10" s="31">
        <v>37</v>
      </c>
      <c r="AN10" s="31">
        <v>0</v>
      </c>
      <c r="AP10" s="32" t="s">
        <v>284</v>
      </c>
      <c r="AQ10" s="33" t="s">
        <v>333</v>
      </c>
      <c r="AR10" s="33">
        <v>2</v>
      </c>
      <c r="AS10" s="33">
        <v>4</v>
      </c>
      <c r="AT10" s="33">
        <v>6</v>
      </c>
      <c r="AU10" s="33">
        <v>0</v>
      </c>
      <c r="AV10" s="33">
        <v>0</v>
      </c>
      <c r="AW10" s="33"/>
      <c r="AX10" s="33"/>
      <c r="AY10" s="33"/>
      <c r="AZ10" s="33"/>
      <c r="BA10" s="33"/>
      <c r="BB10" s="33"/>
      <c r="BC10" s="33"/>
      <c r="BD10" s="33"/>
      <c r="BE10" s="33"/>
    </row>
    <row r="11" spans="1:70" ht="31" x14ac:dyDescent="0.35">
      <c r="A11" s="18" t="s">
        <v>25</v>
      </c>
      <c r="B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30" t="s">
        <v>313</v>
      </c>
      <c r="AB11" s="31" t="s">
        <v>333</v>
      </c>
      <c r="AC11" s="31"/>
      <c r="AD11" s="31"/>
      <c r="AE11" s="31"/>
      <c r="AF11" s="31"/>
      <c r="AG11" s="31">
        <v>1</v>
      </c>
      <c r="AH11" s="31">
        <v>16</v>
      </c>
      <c r="AI11" s="31">
        <v>16</v>
      </c>
      <c r="AJ11" s="31">
        <v>0</v>
      </c>
      <c r="AK11" s="31">
        <v>1</v>
      </c>
      <c r="AL11" s="31">
        <v>16</v>
      </c>
      <c r="AM11" s="31">
        <v>16</v>
      </c>
      <c r="AN11" s="31">
        <v>0</v>
      </c>
      <c r="AP11" s="32" t="s">
        <v>268</v>
      </c>
      <c r="AQ11" s="33" t="s">
        <v>333</v>
      </c>
      <c r="AR11" s="33">
        <v>3</v>
      </c>
      <c r="AS11" s="33">
        <v>2</v>
      </c>
      <c r="AT11" s="33">
        <v>5</v>
      </c>
      <c r="AU11" s="33">
        <v>1</v>
      </c>
      <c r="AV11" s="33">
        <v>0</v>
      </c>
      <c r="AW11" s="33"/>
      <c r="AX11" s="33"/>
      <c r="AY11" s="33"/>
      <c r="AZ11" s="33"/>
      <c r="BA11" s="33"/>
      <c r="BB11" s="33"/>
      <c r="BC11" s="33"/>
      <c r="BD11" s="33"/>
      <c r="BE11" s="33"/>
    </row>
    <row r="12" spans="1:70" ht="45" x14ac:dyDescent="0.2">
      <c r="A12" s="11" t="s">
        <v>1</v>
      </c>
      <c r="B12" s="26" t="s">
        <v>2</v>
      </c>
      <c r="C12" t="s">
        <v>28</v>
      </c>
      <c r="D12" t="s">
        <v>6</v>
      </c>
      <c r="E12" t="s">
        <v>27</v>
      </c>
      <c r="F12" t="s">
        <v>0</v>
      </c>
      <c r="G12" t="s">
        <v>29</v>
      </c>
      <c r="H12" t="s">
        <v>31</v>
      </c>
      <c r="I12" t="s">
        <v>30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30" t="s">
        <v>310</v>
      </c>
      <c r="AB12" s="31" t="s">
        <v>333</v>
      </c>
      <c r="AC12" s="31"/>
      <c r="AD12" s="31"/>
      <c r="AE12" s="31"/>
      <c r="AF12" s="31"/>
      <c r="AG12" s="31">
        <v>1</v>
      </c>
      <c r="AH12" s="31">
        <v>9</v>
      </c>
      <c r="AI12" s="31">
        <v>9</v>
      </c>
      <c r="AJ12" s="31">
        <v>1</v>
      </c>
      <c r="AK12" s="31">
        <v>1</v>
      </c>
      <c r="AL12" s="31">
        <v>9</v>
      </c>
      <c r="AM12" s="31">
        <v>9</v>
      </c>
      <c r="AN12" s="31">
        <v>1</v>
      </c>
      <c r="AP12" s="32" t="s">
        <v>266</v>
      </c>
      <c r="AQ12" s="33" t="s">
        <v>333</v>
      </c>
      <c r="AR12" s="33">
        <v>1</v>
      </c>
      <c r="AS12" s="33">
        <v>2</v>
      </c>
      <c r="AT12" s="33">
        <v>3</v>
      </c>
      <c r="AU12" s="33">
        <v>0</v>
      </c>
      <c r="AV12" s="33">
        <v>0</v>
      </c>
      <c r="AW12" s="33"/>
      <c r="AX12" s="33"/>
      <c r="AY12" s="33"/>
      <c r="AZ12" s="33"/>
      <c r="BA12" s="33"/>
      <c r="BB12" s="33"/>
      <c r="BC12" s="33"/>
      <c r="BD12" s="33"/>
      <c r="BE12" s="33"/>
    </row>
    <row r="13" spans="1:70" ht="30" x14ac:dyDescent="0.2">
      <c r="A13" s="1" t="s">
        <v>92</v>
      </c>
      <c r="B13" s="26" t="s">
        <v>250</v>
      </c>
      <c r="C13">
        <f>VLOOKUP(B13,$AA$4:$AN$36,3,FALSE)</f>
        <v>3</v>
      </c>
      <c r="D13">
        <f>VLOOKUP(B13,$AA$4:$AN$36,4,FALSE)</f>
        <v>21</v>
      </c>
      <c r="E13">
        <f>VLOOKUP(B13,$AA$4:$AN$36,5,FALSE)</f>
        <v>7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0" t="s">
        <v>337</v>
      </c>
      <c r="AB13" s="31" t="s">
        <v>333</v>
      </c>
      <c r="AC13" s="31"/>
      <c r="AD13" s="31"/>
      <c r="AE13" s="31"/>
      <c r="AF13" s="31"/>
      <c r="AG13" s="31">
        <v>1</v>
      </c>
      <c r="AH13" s="31">
        <v>3</v>
      </c>
      <c r="AI13" s="31">
        <v>3</v>
      </c>
      <c r="AJ13" s="31">
        <v>0</v>
      </c>
      <c r="AK13" s="31">
        <v>1</v>
      </c>
      <c r="AL13" s="31">
        <v>3</v>
      </c>
      <c r="AM13" s="31">
        <v>3</v>
      </c>
      <c r="AN13" s="31">
        <v>0</v>
      </c>
      <c r="AP13" s="32" t="s">
        <v>282</v>
      </c>
      <c r="AQ13" s="33" t="s">
        <v>333</v>
      </c>
      <c r="AR13" s="33">
        <v>1</v>
      </c>
      <c r="AS13" s="33">
        <v>2</v>
      </c>
      <c r="AT13" s="33">
        <v>3</v>
      </c>
      <c r="AU13" s="33">
        <v>0</v>
      </c>
      <c r="AV13" s="33">
        <v>0</v>
      </c>
      <c r="AW13" s="33"/>
      <c r="AX13" s="33"/>
      <c r="AY13" s="33"/>
      <c r="AZ13" s="33"/>
      <c r="BA13" s="33"/>
      <c r="BB13" s="33"/>
      <c r="BC13" s="33"/>
      <c r="BD13" s="33"/>
      <c r="BE13" s="33"/>
    </row>
    <row r="14" spans="1:70" ht="30" x14ac:dyDescent="0.2">
      <c r="A14" s="1" t="s">
        <v>92</v>
      </c>
      <c r="B14" s="26" t="s">
        <v>251</v>
      </c>
      <c r="C14">
        <f>VLOOKUP(B14,$AA$4:$AN$36,3,FALSE)</f>
        <v>4</v>
      </c>
      <c r="D14">
        <f>VLOOKUP(B14,$AA$4:$AN$36,4,FALSE)</f>
        <v>12</v>
      </c>
      <c r="E14">
        <f>VLOOKUP(B14,$AA$4:$AN$36,5,FALSE)</f>
        <v>3</v>
      </c>
      <c r="F14">
        <f>VLOOKUP(B14,$AA$4:$AN$36,6,FALSE)</f>
        <v>0</v>
      </c>
      <c r="G14">
        <f>VLOOKUP(B14,$AA$4:$AN$36,7,FALSE)</f>
        <v>0</v>
      </c>
      <c r="H14">
        <f>VLOOKUP(B14,$AA$4:$AN$36,8,FALSE)</f>
        <v>0</v>
      </c>
      <c r="I14">
        <f>VLOOKUP(B14,$AA$4:$AN$36,10,FALSE)</f>
        <v>0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32" t="s">
        <v>255</v>
      </c>
      <c r="AQ14" s="33" t="s">
        <v>333</v>
      </c>
      <c r="AR14" s="33">
        <v>2</v>
      </c>
      <c r="AS14" s="33">
        <v>0</v>
      </c>
      <c r="AT14" s="33">
        <v>2</v>
      </c>
      <c r="AU14" s="33">
        <v>0</v>
      </c>
      <c r="AV14" s="33">
        <v>0</v>
      </c>
      <c r="AW14" s="33"/>
      <c r="AX14" s="33"/>
      <c r="AY14" s="33"/>
      <c r="AZ14" s="33"/>
      <c r="BA14" s="33"/>
      <c r="BB14" s="33"/>
      <c r="BC14" s="33"/>
      <c r="BD14" s="33"/>
      <c r="BE14" s="33"/>
    </row>
    <row r="15" spans="1:70" ht="30" x14ac:dyDescent="0.2">
      <c r="A15" s="1" t="s">
        <v>92</v>
      </c>
      <c r="B15" s="26" t="s">
        <v>252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32" t="s">
        <v>256</v>
      </c>
      <c r="AQ15" s="33" t="s">
        <v>333</v>
      </c>
      <c r="AR15" s="33">
        <v>1</v>
      </c>
      <c r="AS15" s="33">
        <v>1</v>
      </c>
      <c r="AT15" s="33">
        <v>2</v>
      </c>
      <c r="AU15" s="33">
        <v>0</v>
      </c>
      <c r="AV15" s="33">
        <v>0</v>
      </c>
      <c r="AW15" s="33"/>
      <c r="AX15" s="33"/>
      <c r="AY15" s="33"/>
      <c r="AZ15" s="33"/>
      <c r="BA15" s="33"/>
      <c r="BB15" s="33"/>
      <c r="BC15" s="33"/>
      <c r="BD15" s="33"/>
      <c r="BE15" s="33"/>
    </row>
    <row r="16" spans="1:70" ht="45" x14ac:dyDescent="0.2">
      <c r="A16" s="1" t="s">
        <v>92</v>
      </c>
      <c r="B16" s="26" t="s">
        <v>253</v>
      </c>
      <c r="C16">
        <f>VLOOKUP(B16,$AA$4:$AN$36,3,FALSE)</f>
        <v>20</v>
      </c>
      <c r="D16">
        <f>VLOOKUP(B16,$AA$4:$AN$36,4,FALSE)</f>
        <v>87</v>
      </c>
      <c r="E16">
        <f>VLOOKUP(B16,$AA$4:$AN$36,5,FALSE)</f>
        <v>4.4000000000000004</v>
      </c>
      <c r="F16">
        <f>VLOOKUP(B16,$AA$4:$AN$36,6,FALSE)</f>
        <v>0</v>
      </c>
      <c r="G16">
        <f>VLOOKUP(B16,$AA$4:$AN$36,7,FALSE)</f>
        <v>4</v>
      </c>
      <c r="H16">
        <f>VLOOKUP(B16,$AA$4:$AN$36,8,FALSE)</f>
        <v>69</v>
      </c>
      <c r="I16">
        <f>VLOOKUP(B16,$AA$4:$AN$36,10,FALSE)</f>
        <v>1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32" t="s">
        <v>277</v>
      </c>
      <c r="AQ16" s="33" t="s">
        <v>333</v>
      </c>
      <c r="AR16" s="33">
        <v>1</v>
      </c>
      <c r="AS16" s="33">
        <v>1</v>
      </c>
      <c r="AT16" s="33">
        <v>2</v>
      </c>
      <c r="AU16" s="33">
        <v>0</v>
      </c>
      <c r="AV16" s="33">
        <v>0</v>
      </c>
      <c r="AW16" s="33"/>
      <c r="AX16" s="33"/>
      <c r="AY16" s="33"/>
      <c r="AZ16" s="33"/>
      <c r="BA16" s="33"/>
      <c r="BB16" s="33"/>
      <c r="BC16" s="33"/>
      <c r="BD16" s="33"/>
      <c r="BE16" s="33"/>
    </row>
    <row r="17" spans="1:57" ht="30" x14ac:dyDescent="0.2">
      <c r="A17" s="1" t="s">
        <v>92</v>
      </c>
      <c r="B17" s="26" t="s">
        <v>254</v>
      </c>
      <c r="C17" t="e">
        <f>VLOOKUP(B17,$AA$4:$AN$36,3,FALSE)</f>
        <v>#N/A</v>
      </c>
      <c r="D17" t="e">
        <f>VLOOKUP(B17,$AA$4:$AN$36,4,FALSE)</f>
        <v>#N/A</v>
      </c>
      <c r="E17" t="e">
        <f>VLOOKUP(B17,$AA$4:$AN$36,5,FALSE)</f>
        <v>#N/A</v>
      </c>
      <c r="F17" t="e">
        <f>VLOOKUP(B17,$AA$4:$AN$36,6,FALSE)</f>
        <v>#N/A</v>
      </c>
      <c r="G17" t="e">
        <f>VLOOKUP(B17,$AA$4:$AN$36,7,FALSE)</f>
        <v>#N/A</v>
      </c>
      <c r="H17" t="e">
        <f>VLOOKUP(B17,$AA$4:$AN$36,8,FALSE)</f>
        <v>#N/A</v>
      </c>
      <c r="I17" t="e">
        <f>VLOOKUP(B17,$AA$4:$AN$36,10,FALSE)</f>
        <v>#N/A</v>
      </c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32" t="s">
        <v>295</v>
      </c>
      <c r="AQ17" s="33" t="s">
        <v>333</v>
      </c>
      <c r="AR17" s="33">
        <v>0</v>
      </c>
      <c r="AS17" s="33">
        <v>2</v>
      </c>
      <c r="AT17" s="33">
        <v>2</v>
      </c>
      <c r="AU17" s="33">
        <v>0</v>
      </c>
      <c r="AV17" s="33">
        <v>0</v>
      </c>
      <c r="AW17" s="33"/>
      <c r="AX17" s="33"/>
      <c r="AY17" s="33"/>
      <c r="AZ17" s="33"/>
      <c r="BA17" s="33"/>
      <c r="BB17" s="33"/>
      <c r="BC17" s="33"/>
      <c r="BD17" s="33"/>
      <c r="BE17" s="33"/>
    </row>
    <row r="18" spans="1:57" ht="45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32" t="s">
        <v>299</v>
      </c>
      <c r="AQ18" s="33" t="s">
        <v>333</v>
      </c>
      <c r="AR18" s="33">
        <v>2</v>
      </c>
      <c r="AS18" s="33">
        <v>0</v>
      </c>
      <c r="AT18" s="33">
        <v>2</v>
      </c>
      <c r="AU18" s="33">
        <v>0</v>
      </c>
      <c r="AV18" s="33">
        <v>0</v>
      </c>
      <c r="AW18" s="33"/>
      <c r="AX18" s="33"/>
      <c r="AY18" s="33"/>
      <c r="AZ18" s="33"/>
      <c r="BA18" s="33"/>
      <c r="BB18" s="33"/>
      <c r="BC18" s="33"/>
      <c r="BD18" s="33"/>
      <c r="BE18" s="33"/>
    </row>
    <row r="19" spans="1:57" ht="45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32" t="s">
        <v>303</v>
      </c>
      <c r="AQ19" s="33" t="s">
        <v>333</v>
      </c>
      <c r="AR19" s="33">
        <v>0</v>
      </c>
      <c r="AS19" s="33">
        <v>2</v>
      </c>
      <c r="AT19" s="33">
        <v>2</v>
      </c>
      <c r="AU19" s="33">
        <v>0</v>
      </c>
      <c r="AV19" s="33">
        <v>0</v>
      </c>
      <c r="AW19" s="33"/>
      <c r="AX19" s="33"/>
      <c r="AY19" s="33"/>
      <c r="AZ19" s="33"/>
      <c r="BA19" s="33"/>
      <c r="BB19" s="33"/>
      <c r="BC19" s="33"/>
      <c r="BD19" s="33"/>
      <c r="BE19" s="33"/>
    </row>
    <row r="20" spans="1:57" ht="30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32" t="s">
        <v>274</v>
      </c>
      <c r="AQ20" s="33" t="s">
        <v>333</v>
      </c>
      <c r="AR20" s="33">
        <v>1</v>
      </c>
      <c r="AS20" s="33">
        <v>0</v>
      </c>
      <c r="AT20" s="33">
        <v>1</v>
      </c>
      <c r="AU20" s="33">
        <v>0</v>
      </c>
      <c r="AV20" s="33">
        <v>0</v>
      </c>
      <c r="AW20" s="33"/>
      <c r="AX20" s="33"/>
      <c r="AY20" s="33"/>
      <c r="AZ20" s="33"/>
      <c r="BA20" s="33"/>
      <c r="BB20" s="33"/>
      <c r="BC20" s="33"/>
      <c r="BD20" s="33"/>
      <c r="BE20" s="33"/>
    </row>
    <row r="21" spans="1:57" ht="30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32" t="s">
        <v>283</v>
      </c>
      <c r="AQ21" s="33" t="s">
        <v>333</v>
      </c>
      <c r="AR21" s="33">
        <v>0</v>
      </c>
      <c r="AS21" s="33">
        <v>1</v>
      </c>
      <c r="AT21" s="33">
        <v>1</v>
      </c>
      <c r="AU21" s="33">
        <v>0</v>
      </c>
      <c r="AV21" s="33">
        <v>0</v>
      </c>
      <c r="AW21" s="33"/>
      <c r="AX21" s="33"/>
      <c r="AY21" s="33"/>
      <c r="AZ21" s="33"/>
      <c r="BA21" s="33"/>
      <c r="BB21" s="33"/>
      <c r="BC21" s="33"/>
      <c r="BD21" s="33"/>
      <c r="BE21" s="33"/>
    </row>
    <row r="22" spans="1:57" ht="30" x14ac:dyDescent="0.3">
      <c r="A22" s="17" t="s">
        <v>26</v>
      </c>
      <c r="B22" s="26"/>
      <c r="AP22" s="32" t="s">
        <v>260</v>
      </c>
      <c r="AQ22" s="33" t="s">
        <v>333</v>
      </c>
      <c r="AR22" s="33">
        <v>1</v>
      </c>
      <c r="AS22" s="33">
        <v>0</v>
      </c>
      <c r="AT22" s="33">
        <v>1</v>
      </c>
      <c r="AU22" s="33">
        <v>0</v>
      </c>
      <c r="AV22" s="33">
        <v>0</v>
      </c>
      <c r="AW22" s="33"/>
      <c r="AX22" s="33"/>
      <c r="AY22" s="33"/>
      <c r="AZ22" s="33"/>
      <c r="BA22" s="33"/>
      <c r="BB22" s="33"/>
      <c r="BC22" s="33"/>
      <c r="BD22" s="33"/>
      <c r="BE22" s="33"/>
    </row>
    <row r="23" spans="1:57" ht="30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32" t="s">
        <v>285</v>
      </c>
      <c r="AQ23" s="33" t="s">
        <v>333</v>
      </c>
      <c r="AR23" s="33">
        <v>0</v>
      </c>
      <c r="AS23" s="33">
        <v>1</v>
      </c>
      <c r="AT23" s="33">
        <v>1</v>
      </c>
      <c r="AU23" s="33">
        <v>0</v>
      </c>
      <c r="AV23" s="33">
        <v>0</v>
      </c>
      <c r="AW23" s="33"/>
      <c r="AX23" s="33"/>
      <c r="AY23" s="33"/>
      <c r="AZ23" s="33"/>
      <c r="BA23" s="33"/>
      <c r="BB23" s="33"/>
      <c r="BC23" s="33"/>
      <c r="BD23" s="33"/>
      <c r="BE23" s="33"/>
    </row>
    <row r="24" spans="1:57" ht="30" x14ac:dyDescent="0.2">
      <c r="A24" s="1" t="s">
        <v>86</v>
      </c>
      <c r="B24" s="26" t="s">
        <v>255</v>
      </c>
      <c r="C24">
        <f t="shared" ref="C24:C38" si="3">VLOOKUP(B24,$AA$4:$AN$36,7,FALSE)</f>
        <v>2</v>
      </c>
      <c r="D24">
        <f t="shared" ref="D24:D38" si="4">VLOOKUP(B24,$AA$4:$AN$36,8,FALSE)</f>
        <v>18</v>
      </c>
      <c r="E24">
        <f t="shared" ref="E24:E38" si="5">VLOOKUP(B24,$AA$4:$AN$36,9,FALSE)</f>
        <v>9</v>
      </c>
      <c r="F24">
        <f t="shared" ref="F24:F38" si="6">VLOOKUP(B24,$AA$4:$AN$36,10,FALSE)</f>
        <v>0</v>
      </c>
      <c r="AP24" s="32" t="s">
        <v>291</v>
      </c>
      <c r="AQ24" s="33" t="s">
        <v>333</v>
      </c>
      <c r="AR24" s="33">
        <v>0</v>
      </c>
      <c r="AS24" s="33">
        <v>1</v>
      </c>
      <c r="AT24" s="33">
        <v>1</v>
      </c>
      <c r="AU24" s="33">
        <v>0</v>
      </c>
      <c r="AV24" s="33">
        <v>0</v>
      </c>
      <c r="AW24" s="33"/>
      <c r="AX24" s="33"/>
      <c r="AY24" s="33"/>
      <c r="AZ24" s="33"/>
      <c r="BA24" s="33"/>
      <c r="BB24" s="33"/>
      <c r="BC24" s="33"/>
      <c r="BD24" s="33"/>
      <c r="BE24" s="33"/>
    </row>
    <row r="25" spans="1:57" ht="28" x14ac:dyDescent="0.2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6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28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x14ac:dyDescent="0.2">
      <c r="A27" s="1" t="s">
        <v>86</v>
      </c>
      <c r="B27" s="26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</row>
    <row r="28" spans="1:57" ht="28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28" x14ac:dyDescent="0.2">
      <c r="A29" s="1" t="s">
        <v>86</v>
      </c>
      <c r="B29" s="26" t="s">
        <v>260</v>
      </c>
      <c r="C29">
        <f t="shared" si="3"/>
        <v>5</v>
      </c>
      <c r="D29">
        <f t="shared" si="4"/>
        <v>109</v>
      </c>
      <c r="E29">
        <f t="shared" si="5"/>
        <v>21.8</v>
      </c>
      <c r="F29">
        <f t="shared" si="6"/>
        <v>1</v>
      </c>
    </row>
    <row r="30" spans="1:57" ht="28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8" x14ac:dyDescent="0.2">
      <c r="A31" s="1" t="s">
        <v>86</v>
      </c>
      <c r="B31" s="26" t="s">
        <v>262</v>
      </c>
      <c r="C31">
        <f t="shared" si="3"/>
        <v>1</v>
      </c>
      <c r="D31">
        <f t="shared" si="4"/>
        <v>37</v>
      </c>
      <c r="E31">
        <f t="shared" si="5"/>
        <v>37</v>
      </c>
      <c r="F31">
        <f t="shared" si="6"/>
        <v>0</v>
      </c>
    </row>
    <row r="32" spans="1:57" ht="28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8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8" x14ac:dyDescent="0.2">
      <c r="A34" s="1" t="s">
        <v>79</v>
      </c>
      <c r="B34" s="26" t="s">
        <v>310</v>
      </c>
      <c r="C34">
        <f t="shared" si="3"/>
        <v>1</v>
      </c>
      <c r="D34">
        <f t="shared" si="4"/>
        <v>9</v>
      </c>
      <c r="E34">
        <f t="shared" si="5"/>
        <v>9</v>
      </c>
      <c r="F34">
        <f t="shared" si="6"/>
        <v>1</v>
      </c>
    </row>
    <row r="35" spans="1:6" ht="28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8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8" x14ac:dyDescent="0.2">
      <c r="A37" s="1" t="s">
        <v>79</v>
      </c>
      <c r="B37" s="26" t="s">
        <v>313</v>
      </c>
      <c r="C37">
        <f t="shared" si="3"/>
        <v>1</v>
      </c>
      <c r="D37">
        <f t="shared" si="4"/>
        <v>16</v>
      </c>
      <c r="E37">
        <f t="shared" si="5"/>
        <v>16</v>
      </c>
      <c r="F37">
        <f t="shared" si="6"/>
        <v>0</v>
      </c>
    </row>
    <row r="38" spans="1:6" ht="28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4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8" x14ac:dyDescent="0.2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8" x14ac:dyDescent="0.2">
      <c r="A54" s="1" t="s">
        <v>75</v>
      </c>
      <c r="B54" s="26" t="s">
        <v>266</v>
      </c>
      <c r="C54">
        <f t="shared" ref="C54:C93" si="7">VLOOKUP(B54,$AP$4:$BE$56,3,FALSE)</f>
        <v>1</v>
      </c>
      <c r="D54">
        <f t="shared" ref="D54:D93" si="8">VLOOKUP(B54,$AP$4:$BE$56,4,FALSE)</f>
        <v>2</v>
      </c>
      <c r="E54">
        <f t="shared" ref="E54:E93" si="9">VLOOKUP(B54,$AP$4:$BE$56,5,FALSE)</f>
        <v>3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8" x14ac:dyDescent="0.2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8" x14ac:dyDescent="0.2">
      <c r="A56" s="1" t="s">
        <v>75</v>
      </c>
      <c r="B56" s="26" t="s">
        <v>268</v>
      </c>
      <c r="C56">
        <f t="shared" si="7"/>
        <v>3</v>
      </c>
      <c r="D56">
        <f t="shared" si="8"/>
        <v>2</v>
      </c>
      <c r="E56">
        <f t="shared" si="9"/>
        <v>5</v>
      </c>
      <c r="F56">
        <f t="shared" si="10"/>
        <v>1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28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8" x14ac:dyDescent="0.2">
      <c r="A58" s="1" t="s">
        <v>75</v>
      </c>
      <c r="B58" s="26" t="s">
        <v>270</v>
      </c>
      <c r="C58">
        <f t="shared" si="7"/>
        <v>4</v>
      </c>
      <c r="D58">
        <f t="shared" si="8"/>
        <v>2</v>
      </c>
      <c r="E58">
        <f t="shared" si="9"/>
        <v>6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8" x14ac:dyDescent="0.2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8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8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8" x14ac:dyDescent="0.2">
      <c r="A62" s="1" t="s">
        <v>109</v>
      </c>
      <c r="B62" s="26" t="s">
        <v>274</v>
      </c>
      <c r="C62">
        <f t="shared" si="7"/>
        <v>1</v>
      </c>
      <c r="D62">
        <f t="shared" si="8"/>
        <v>0</v>
      </c>
      <c r="E62">
        <f t="shared" si="9"/>
        <v>1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8" x14ac:dyDescent="0.2">
      <c r="A63" s="1" t="s">
        <v>82</v>
      </c>
      <c r="B63" s="26" t="s">
        <v>275</v>
      </c>
      <c r="C63" t="e">
        <f t="shared" si="7"/>
        <v>#N/A</v>
      </c>
      <c r="D63" t="e">
        <f t="shared" si="8"/>
        <v>#N/A</v>
      </c>
      <c r="E63" t="e">
        <f t="shared" si="9"/>
        <v>#N/A</v>
      </c>
      <c r="F63" t="e">
        <f t="shared" si="10"/>
        <v>#N/A</v>
      </c>
      <c r="G63" t="e">
        <f t="shared" si="11"/>
        <v>#N/A</v>
      </c>
      <c r="H63" t="e">
        <f t="shared" si="12"/>
        <v>#N/A</v>
      </c>
      <c r="I63" t="e">
        <f t="shared" si="13"/>
        <v>#N/A</v>
      </c>
      <c r="J63" t="e">
        <f t="shared" si="14"/>
        <v>#N/A</v>
      </c>
      <c r="K63" t="e">
        <f t="shared" si="15"/>
        <v>#N/A</v>
      </c>
      <c r="L63" t="e">
        <f t="shared" si="16"/>
        <v>#N/A</v>
      </c>
      <c r="M63" t="e">
        <f t="shared" si="17"/>
        <v>#N/A</v>
      </c>
    </row>
    <row r="64" spans="1:13" ht="28" x14ac:dyDescent="0.2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8" x14ac:dyDescent="0.2">
      <c r="A65" s="1" t="s">
        <v>109</v>
      </c>
      <c r="B65" s="26" t="s">
        <v>277</v>
      </c>
      <c r="C65">
        <f t="shared" si="7"/>
        <v>1</v>
      </c>
      <c r="D65">
        <f t="shared" si="8"/>
        <v>1</v>
      </c>
      <c r="E65">
        <f t="shared" si="9"/>
        <v>2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8" x14ac:dyDescent="0.2">
      <c r="A66" s="1" t="s">
        <v>123</v>
      </c>
      <c r="B66" s="26" t="s">
        <v>278</v>
      </c>
      <c r="C66" t="e">
        <f t="shared" si="7"/>
        <v>#N/A</v>
      </c>
      <c r="D66" t="e">
        <f t="shared" si="8"/>
        <v>#N/A</v>
      </c>
      <c r="E66" t="e">
        <f t="shared" si="9"/>
        <v>#N/A</v>
      </c>
      <c r="F66" t="e">
        <f t="shared" si="10"/>
        <v>#N/A</v>
      </c>
      <c r="G66" t="e">
        <f t="shared" si="11"/>
        <v>#N/A</v>
      </c>
      <c r="H66" t="e">
        <f t="shared" si="12"/>
        <v>#N/A</v>
      </c>
      <c r="I66" t="e">
        <f t="shared" si="13"/>
        <v>#N/A</v>
      </c>
      <c r="J66" t="e">
        <f t="shared" si="14"/>
        <v>#N/A</v>
      </c>
      <c r="K66" t="e">
        <f t="shared" si="15"/>
        <v>#N/A</v>
      </c>
      <c r="L66" t="e">
        <f t="shared" si="16"/>
        <v>#N/A</v>
      </c>
      <c r="M66" t="e">
        <f t="shared" si="17"/>
        <v>#N/A</v>
      </c>
    </row>
    <row r="67" spans="1:13" ht="28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28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8" x14ac:dyDescent="0.2">
      <c r="A69" s="1" t="s">
        <v>82</v>
      </c>
      <c r="B69" s="26" t="s">
        <v>281</v>
      </c>
      <c r="C69">
        <f t="shared" si="7"/>
        <v>4</v>
      </c>
      <c r="D69">
        <f t="shared" si="8"/>
        <v>5</v>
      </c>
      <c r="E69">
        <f t="shared" si="9"/>
        <v>9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8" x14ac:dyDescent="0.2">
      <c r="A70" s="1" t="s">
        <v>82</v>
      </c>
      <c r="B70" s="26" t="s">
        <v>282</v>
      </c>
      <c r="C70">
        <f t="shared" si="7"/>
        <v>1</v>
      </c>
      <c r="D70">
        <f t="shared" si="8"/>
        <v>2</v>
      </c>
      <c r="E70">
        <f t="shared" si="9"/>
        <v>3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</row>
    <row r="71" spans="1:13" ht="28" x14ac:dyDescent="0.2">
      <c r="A71" s="1" t="s">
        <v>123</v>
      </c>
      <c r="B71" s="26" t="s">
        <v>283</v>
      </c>
      <c r="C71">
        <f t="shared" si="7"/>
        <v>0</v>
      </c>
      <c r="D71">
        <f t="shared" si="8"/>
        <v>1</v>
      </c>
      <c r="E71">
        <f t="shared" si="9"/>
        <v>1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8" x14ac:dyDescent="0.2">
      <c r="A72" s="1" t="s">
        <v>151</v>
      </c>
      <c r="B72" s="26" t="s">
        <v>284</v>
      </c>
      <c r="C72">
        <f t="shared" si="7"/>
        <v>2</v>
      </c>
      <c r="D72">
        <f t="shared" si="8"/>
        <v>4</v>
      </c>
      <c r="E72">
        <f t="shared" si="9"/>
        <v>6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8" x14ac:dyDescent="0.2">
      <c r="A73" s="1" t="s">
        <v>75</v>
      </c>
      <c r="B73" s="26" t="s">
        <v>285</v>
      </c>
      <c r="C73">
        <f t="shared" si="7"/>
        <v>0</v>
      </c>
      <c r="D73">
        <f t="shared" si="8"/>
        <v>1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8" x14ac:dyDescent="0.2">
      <c r="A74" s="1" t="s">
        <v>71</v>
      </c>
      <c r="B74" s="26" t="s">
        <v>286</v>
      </c>
      <c r="C74" t="e">
        <f t="shared" si="7"/>
        <v>#N/A</v>
      </c>
      <c r="D74" t="e">
        <f t="shared" si="8"/>
        <v>#N/A</v>
      </c>
      <c r="E74" t="e">
        <f t="shared" si="9"/>
        <v>#N/A</v>
      </c>
      <c r="F74" t="e">
        <f t="shared" si="10"/>
        <v>#N/A</v>
      </c>
      <c r="G74" t="e">
        <f t="shared" si="11"/>
        <v>#N/A</v>
      </c>
      <c r="H74" t="e">
        <f t="shared" si="12"/>
        <v>#N/A</v>
      </c>
      <c r="I74" t="e">
        <f t="shared" si="13"/>
        <v>#N/A</v>
      </c>
      <c r="J74" t="e">
        <f t="shared" si="14"/>
        <v>#N/A</v>
      </c>
      <c r="K74" t="e">
        <f t="shared" si="15"/>
        <v>#N/A</v>
      </c>
      <c r="L74" t="e">
        <f t="shared" si="16"/>
        <v>#N/A</v>
      </c>
      <c r="M74" t="e">
        <f t="shared" si="17"/>
        <v>#N/A</v>
      </c>
    </row>
    <row r="75" spans="1:13" ht="28" x14ac:dyDescent="0.2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8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8" x14ac:dyDescent="0.2">
      <c r="A77" s="1" t="s">
        <v>123</v>
      </c>
      <c r="B77" s="26" t="s">
        <v>289</v>
      </c>
      <c r="C77">
        <f t="shared" si="7"/>
        <v>3</v>
      </c>
      <c r="D77">
        <f t="shared" si="8"/>
        <v>4</v>
      </c>
      <c r="E77">
        <f t="shared" si="9"/>
        <v>7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8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8" x14ac:dyDescent="0.2">
      <c r="A79" s="1" t="s">
        <v>109</v>
      </c>
      <c r="B79" s="26" t="s">
        <v>291</v>
      </c>
      <c r="C79">
        <f t="shared" si="7"/>
        <v>0</v>
      </c>
      <c r="D79">
        <f t="shared" si="8"/>
        <v>1</v>
      </c>
      <c r="E79">
        <f t="shared" si="9"/>
        <v>1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8" x14ac:dyDescent="0.2">
      <c r="A80" s="1" t="s">
        <v>82</v>
      </c>
      <c r="B80" s="26" t="s">
        <v>292</v>
      </c>
      <c r="C80">
        <f t="shared" si="7"/>
        <v>1</v>
      </c>
      <c r="D80">
        <f t="shared" si="8"/>
        <v>6</v>
      </c>
      <c r="E80">
        <f t="shared" si="9"/>
        <v>7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8" x14ac:dyDescent="0.2">
      <c r="A81" s="1" t="s">
        <v>71</v>
      </c>
      <c r="B81" s="26" t="s">
        <v>293</v>
      </c>
      <c r="C81">
        <f t="shared" si="7"/>
        <v>3</v>
      </c>
      <c r="D81">
        <f t="shared" si="8"/>
        <v>5</v>
      </c>
      <c r="E81">
        <f t="shared" si="9"/>
        <v>8</v>
      </c>
      <c r="F81">
        <f t="shared" si="10"/>
        <v>0.5</v>
      </c>
      <c r="G81">
        <f t="shared" si="11"/>
        <v>0</v>
      </c>
      <c r="H81">
        <f t="shared" si="12"/>
        <v>2</v>
      </c>
      <c r="I81">
        <f t="shared" si="13"/>
        <v>2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8" x14ac:dyDescent="0.2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8" x14ac:dyDescent="0.2">
      <c r="A83" s="1" t="s">
        <v>123</v>
      </c>
      <c r="B83" s="26" t="s">
        <v>295</v>
      </c>
      <c r="C83">
        <f t="shared" si="7"/>
        <v>0</v>
      </c>
      <c r="D83">
        <f t="shared" si="8"/>
        <v>2</v>
      </c>
      <c r="E83">
        <f t="shared" si="9"/>
        <v>2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8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28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4</v>
      </c>
      <c r="D86">
        <f t="shared" si="8"/>
        <v>5</v>
      </c>
      <c r="E86">
        <f t="shared" si="9"/>
        <v>9</v>
      </c>
      <c r="F86">
        <f t="shared" si="10"/>
        <v>1.5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2" x14ac:dyDescent="0.2">
      <c r="A87" s="1" t="s">
        <v>109</v>
      </c>
      <c r="B87" s="26" t="s">
        <v>299</v>
      </c>
      <c r="C87">
        <f t="shared" si="7"/>
        <v>2</v>
      </c>
      <c r="D87">
        <f t="shared" si="8"/>
        <v>0</v>
      </c>
      <c r="E87">
        <f t="shared" si="9"/>
        <v>2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8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8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8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8" x14ac:dyDescent="0.2">
      <c r="A91" s="1" t="s">
        <v>123</v>
      </c>
      <c r="B91" s="26" t="s">
        <v>303</v>
      </c>
      <c r="C91">
        <f t="shared" si="7"/>
        <v>0</v>
      </c>
      <c r="D91">
        <f t="shared" si="8"/>
        <v>2</v>
      </c>
      <c r="E91">
        <f t="shared" si="9"/>
        <v>2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8" x14ac:dyDescent="0.2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8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4" x14ac:dyDescent="0.3">
      <c r="A111" s="16" t="s">
        <v>39</v>
      </c>
      <c r="B111" s="26"/>
    </row>
    <row r="112" spans="1:10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8" x14ac:dyDescent="0.2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96</v>
      </c>
      <c r="B114" s="26" t="s">
        <v>307</v>
      </c>
      <c r="C114">
        <f>VLOOKUP(B114,$BG$4:$BR$15,3,FALSE)</f>
        <v>3</v>
      </c>
      <c r="D114">
        <f t="shared" ref="D114:D115" si="18">VLOOKUP(B114,$BG$4:$BR$6,4,FALSE)</f>
        <v>3</v>
      </c>
      <c r="E114">
        <f t="shared" ref="E114:E115" si="19">VLOOKUP(B114,$BG$4:$BR$6,6,FALSE)</f>
        <v>2</v>
      </c>
      <c r="F114">
        <f t="shared" ref="F114:F115" si="20">VLOOKUP(B114,$BG$4:$BR$6,7,FALSE)</f>
        <v>2</v>
      </c>
      <c r="G114">
        <f t="shared" ref="G114:G115" si="21">VLOOKUP(B114,$BG$4:$BR$6,9,FALSE)</f>
        <v>9</v>
      </c>
      <c r="H114">
        <f t="shared" ref="H114:H115" si="22">VLOOKUP(B114,$BG$4:$BR$6,10,FALSE)</f>
        <v>1</v>
      </c>
      <c r="I114">
        <f t="shared" ref="I114:I115" si="23">VLOOKUP(B114,$BG$4:$BR$6,11,FALSE)</f>
        <v>23</v>
      </c>
      <c r="J114">
        <f t="shared" ref="J114:J115" si="24">VLOOKUP(B114,$BG$4:$BR$6,12,FALSE)</f>
        <v>23</v>
      </c>
    </row>
    <row r="115" spans="1:10" ht="42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5</v>
      </c>
      <c r="I115">
        <f t="shared" si="23"/>
        <v>161</v>
      </c>
      <c r="J115">
        <f t="shared" si="24"/>
        <v>32.200000000000003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AK2:AN2"/>
    <mergeCell ref="O2:P2"/>
    <mergeCell ref="Q2:Y2"/>
    <mergeCell ref="AA2:AB2"/>
    <mergeCell ref="AC2:AF2"/>
    <mergeCell ref="AG2:AJ2"/>
    <mergeCell ref="BI2:BO2"/>
    <mergeCell ref="BP2:BR2"/>
    <mergeCell ref="AP2:AQ2"/>
    <mergeCell ref="AR2:AV2"/>
    <mergeCell ref="AW2:BA2"/>
    <mergeCell ref="BB2:BE2"/>
    <mergeCell ref="BG2:B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FB5F-7D21-4CE2-932B-B1296780B922}">
  <dimension ref="A1:BR132"/>
  <sheetViews>
    <sheetView topLeftCell="A9" workbookViewId="0">
      <selection activeCell="A10" sqref="A10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7"/>
      <c r="P2" s="97"/>
      <c r="Q2" s="97" t="s">
        <v>9</v>
      </c>
      <c r="R2" s="97"/>
      <c r="S2" s="97"/>
      <c r="T2" s="97"/>
      <c r="U2" s="97"/>
      <c r="V2" s="97"/>
      <c r="W2" s="97"/>
      <c r="X2" s="97"/>
      <c r="Y2" s="97"/>
      <c r="AA2" s="96"/>
      <c r="AB2" s="96"/>
      <c r="AC2" s="96" t="s">
        <v>25</v>
      </c>
      <c r="AD2" s="96"/>
      <c r="AE2" s="96"/>
      <c r="AF2" s="96"/>
      <c r="AG2" s="96" t="s">
        <v>26</v>
      </c>
      <c r="AH2" s="96"/>
      <c r="AI2" s="96"/>
      <c r="AJ2" s="96"/>
      <c r="AK2" s="96" t="s">
        <v>334</v>
      </c>
      <c r="AL2" s="96"/>
      <c r="AM2" s="96"/>
      <c r="AN2" s="96"/>
      <c r="AP2" s="96"/>
      <c r="AQ2" s="96"/>
      <c r="AR2" s="96" t="s">
        <v>339</v>
      </c>
      <c r="AS2" s="96"/>
      <c r="AT2" s="96"/>
      <c r="AU2" s="96"/>
      <c r="AV2" s="96"/>
      <c r="AW2" s="96" t="s">
        <v>340</v>
      </c>
      <c r="AX2" s="96"/>
      <c r="AY2" s="96"/>
      <c r="AZ2" s="96"/>
      <c r="BA2" s="96"/>
      <c r="BB2" s="96" t="s">
        <v>341</v>
      </c>
      <c r="BC2" s="96"/>
      <c r="BD2" s="96"/>
      <c r="BE2" s="96"/>
      <c r="BG2" s="96"/>
      <c r="BH2" s="96"/>
      <c r="BI2" s="96" t="s">
        <v>39</v>
      </c>
      <c r="BJ2" s="96"/>
      <c r="BK2" s="96"/>
      <c r="BL2" s="96"/>
      <c r="BM2" s="96"/>
      <c r="BN2" s="96"/>
      <c r="BO2" s="96"/>
      <c r="BP2" s="96" t="s">
        <v>346</v>
      </c>
      <c r="BQ2" s="96"/>
      <c r="BR2" s="96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36" t="s">
        <v>2</v>
      </c>
      <c r="P3" s="36" t="s">
        <v>330</v>
      </c>
      <c r="Q3" s="36" t="s">
        <v>3</v>
      </c>
      <c r="R3" s="36" t="s">
        <v>4</v>
      </c>
      <c r="S3" s="36" t="s">
        <v>5</v>
      </c>
      <c r="T3" s="36" t="s">
        <v>6</v>
      </c>
      <c r="U3" s="36" t="s">
        <v>7</v>
      </c>
      <c r="V3" s="36" t="s">
        <v>331</v>
      </c>
      <c r="W3" s="36" t="s">
        <v>0</v>
      </c>
      <c r="X3" s="36" t="s">
        <v>8</v>
      </c>
      <c r="Y3" s="36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30" x14ac:dyDescent="0.2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36" t="s">
        <v>350</v>
      </c>
      <c r="P4" s="37" t="s">
        <v>351</v>
      </c>
      <c r="Q4" s="37">
        <v>4</v>
      </c>
      <c r="R4" s="37">
        <v>20</v>
      </c>
      <c r="S4" s="37">
        <v>20</v>
      </c>
      <c r="T4" s="37">
        <v>23</v>
      </c>
      <c r="U4" s="37">
        <v>1.2</v>
      </c>
      <c r="V4" s="37">
        <v>-4.5999999999999996</v>
      </c>
      <c r="W4" s="37">
        <v>1</v>
      </c>
      <c r="X4" s="37">
        <v>3</v>
      </c>
      <c r="Y4" s="37">
        <v>16.2</v>
      </c>
      <c r="AA4" s="27" t="s">
        <v>253</v>
      </c>
      <c r="AB4" s="11" t="s">
        <v>333</v>
      </c>
      <c r="AC4" s="11">
        <v>17</v>
      </c>
      <c r="AD4" s="11">
        <v>77</v>
      </c>
      <c r="AE4" s="11">
        <v>4.5</v>
      </c>
      <c r="AF4" s="11">
        <v>0</v>
      </c>
      <c r="AG4" s="11">
        <v>1</v>
      </c>
      <c r="AH4" s="11">
        <v>2</v>
      </c>
      <c r="AI4" s="11">
        <v>2</v>
      </c>
      <c r="AJ4" s="11">
        <v>0</v>
      </c>
      <c r="AK4" s="11">
        <v>18</v>
      </c>
      <c r="AL4" s="11">
        <v>79</v>
      </c>
      <c r="AM4" s="11">
        <v>4.4000000000000004</v>
      </c>
      <c r="AN4" s="11">
        <v>0</v>
      </c>
      <c r="AP4" s="27" t="s">
        <v>281</v>
      </c>
      <c r="AQ4" s="11" t="s">
        <v>333</v>
      </c>
      <c r="AR4" s="11">
        <v>3</v>
      </c>
      <c r="AS4" s="11">
        <v>6</v>
      </c>
      <c r="AT4" s="11">
        <v>9</v>
      </c>
      <c r="AU4" s="11">
        <v>0</v>
      </c>
      <c r="AV4" s="11">
        <v>0</v>
      </c>
      <c r="AW4" s="11"/>
      <c r="AX4" s="11"/>
      <c r="AY4" s="11"/>
      <c r="AZ4" s="11"/>
      <c r="BA4" s="11"/>
      <c r="BB4" s="11"/>
      <c r="BC4" s="11"/>
      <c r="BD4" s="11"/>
      <c r="BE4" s="11"/>
      <c r="BG4" s="27" t="s">
        <v>307</v>
      </c>
      <c r="BH4" s="11" t="s">
        <v>333</v>
      </c>
      <c r="BI4" s="11">
        <v>1</v>
      </c>
      <c r="BJ4" s="11">
        <v>1</v>
      </c>
      <c r="BK4" s="11">
        <v>100</v>
      </c>
      <c r="BL4" s="11">
        <v>6</v>
      </c>
      <c r="BM4" s="11">
        <v>6</v>
      </c>
      <c r="BN4" s="11">
        <v>100</v>
      </c>
      <c r="BO4" s="11">
        <v>19</v>
      </c>
      <c r="BP4" s="11"/>
      <c r="BQ4" s="11"/>
      <c r="BR4" s="11"/>
    </row>
    <row r="5" spans="1:70" ht="45" x14ac:dyDescent="0.2">
      <c r="A5" s="1" t="s">
        <v>104</v>
      </c>
      <c r="B5" s="26" t="s">
        <v>248</v>
      </c>
      <c r="C5" s="1">
        <f>VLOOKUP(B5,$O$4:$Y$11,3,FALSE)</f>
        <v>13</v>
      </c>
      <c r="D5" s="1">
        <f>VLOOKUP(B5,$O$4:$Y$11,4,FALSE)</f>
        <v>27</v>
      </c>
      <c r="E5" s="1">
        <f>VLOOKUP(B5,$O$4:$Y$11,5,FALSE)</f>
        <v>48.1</v>
      </c>
      <c r="F5" s="1">
        <f>VLOOKUP(B5,$O$4:$Y$11,6,FALSE)</f>
        <v>103</v>
      </c>
      <c r="G5" s="1">
        <f>VLOOKUP(B5,$O$4:$Y$11,7,FALSE)</f>
        <v>3.8</v>
      </c>
      <c r="H5" s="1">
        <f>VLOOKUP(B5,$O$4:$Y$11,9,FALSE)</f>
        <v>0</v>
      </c>
      <c r="I5" s="1">
        <f>VLOOKUP(B5,$O$4:$Y$11,10,FALSE)</f>
        <v>2</v>
      </c>
      <c r="J5" s="1">
        <f>VLOOKUP(B5,$O$4:$Y$11,11,FALSE)</f>
        <v>65.400000000000006</v>
      </c>
      <c r="K5" s="1">
        <f t="shared" si="0"/>
        <v>4</v>
      </c>
      <c r="L5" s="1">
        <f t="shared" si="1"/>
        <v>9</v>
      </c>
      <c r="M5" s="1">
        <f t="shared" si="2"/>
        <v>0</v>
      </c>
      <c r="O5" s="36" t="s">
        <v>248</v>
      </c>
      <c r="P5" s="37" t="s">
        <v>333</v>
      </c>
      <c r="Q5" s="37">
        <v>13</v>
      </c>
      <c r="R5" s="37">
        <v>27</v>
      </c>
      <c r="S5" s="37">
        <v>48.1</v>
      </c>
      <c r="T5" s="37">
        <v>103</v>
      </c>
      <c r="U5" s="37">
        <v>3.8</v>
      </c>
      <c r="V5" s="37">
        <v>0.5</v>
      </c>
      <c r="W5" s="37">
        <v>0</v>
      </c>
      <c r="X5" s="37">
        <v>2</v>
      </c>
      <c r="Y5" s="37">
        <v>65.400000000000006</v>
      </c>
      <c r="AA5" s="27" t="s">
        <v>251</v>
      </c>
      <c r="AB5" s="11" t="s">
        <v>333</v>
      </c>
      <c r="AC5" s="11">
        <v>13</v>
      </c>
      <c r="AD5" s="11">
        <v>17</v>
      </c>
      <c r="AE5" s="11">
        <v>1.3</v>
      </c>
      <c r="AF5" s="11">
        <v>0</v>
      </c>
      <c r="AG5" s="11">
        <v>1</v>
      </c>
      <c r="AH5" s="11">
        <v>3</v>
      </c>
      <c r="AI5" s="11">
        <v>3</v>
      </c>
      <c r="AJ5" s="11">
        <v>0</v>
      </c>
      <c r="AK5" s="11">
        <v>14</v>
      </c>
      <c r="AL5" s="11">
        <v>20</v>
      </c>
      <c r="AM5" s="11">
        <v>1.4</v>
      </c>
      <c r="AN5" s="11">
        <v>0</v>
      </c>
      <c r="AP5" s="27" t="s">
        <v>345</v>
      </c>
      <c r="AQ5" s="11" t="s">
        <v>333</v>
      </c>
      <c r="AR5" s="11">
        <v>3</v>
      </c>
      <c r="AS5" s="11">
        <v>4</v>
      </c>
      <c r="AT5" s="11">
        <v>7</v>
      </c>
      <c r="AU5" s="11">
        <v>1</v>
      </c>
      <c r="AV5" s="11">
        <v>1</v>
      </c>
      <c r="AW5" s="11">
        <v>1</v>
      </c>
      <c r="AX5" s="11">
        <v>5</v>
      </c>
      <c r="AY5" s="11">
        <v>5</v>
      </c>
      <c r="AZ5" s="11">
        <v>0</v>
      </c>
      <c r="BA5" s="11">
        <v>2</v>
      </c>
      <c r="BB5" s="11"/>
      <c r="BC5" s="11"/>
      <c r="BD5" s="11"/>
      <c r="BE5" s="11"/>
      <c r="BG5" s="27" t="s">
        <v>308</v>
      </c>
      <c r="BH5" s="11" t="s">
        <v>333</v>
      </c>
      <c r="BI5" s="11"/>
      <c r="BJ5" s="11"/>
      <c r="BK5" s="11"/>
      <c r="BL5" s="11"/>
      <c r="BM5" s="11"/>
      <c r="BN5" s="11"/>
      <c r="BO5" s="11"/>
      <c r="BP5" s="11">
        <v>5</v>
      </c>
      <c r="BQ5" s="11">
        <v>224</v>
      </c>
      <c r="BR5" s="11">
        <v>44.8</v>
      </c>
    </row>
    <row r="6" spans="1:70" ht="30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7" t="s">
        <v>250</v>
      </c>
      <c r="AB6" s="11" t="s">
        <v>333</v>
      </c>
      <c r="AC6" s="11">
        <v>9</v>
      </c>
      <c r="AD6" s="11">
        <v>45</v>
      </c>
      <c r="AE6" s="11">
        <v>5</v>
      </c>
      <c r="AF6" s="11">
        <v>0</v>
      </c>
      <c r="AG6" s="11">
        <v>1</v>
      </c>
      <c r="AH6" s="11">
        <v>8</v>
      </c>
      <c r="AI6" s="11">
        <v>8</v>
      </c>
      <c r="AJ6" s="11">
        <v>0</v>
      </c>
      <c r="AK6" s="11">
        <v>10</v>
      </c>
      <c r="AL6" s="11">
        <v>53</v>
      </c>
      <c r="AM6" s="11">
        <v>5.3</v>
      </c>
      <c r="AN6" s="11">
        <v>0</v>
      </c>
      <c r="AP6" s="27" t="s">
        <v>286</v>
      </c>
      <c r="AQ6" s="11" t="s">
        <v>333</v>
      </c>
      <c r="AR6" s="11">
        <v>1</v>
      </c>
      <c r="AS6" s="11">
        <v>4</v>
      </c>
      <c r="AT6" s="11">
        <v>5</v>
      </c>
      <c r="AU6" s="11">
        <v>0</v>
      </c>
      <c r="AV6" s="11">
        <v>0</v>
      </c>
      <c r="AW6" s="11">
        <v>1</v>
      </c>
      <c r="AX6" s="11">
        <v>0</v>
      </c>
      <c r="AY6" s="11">
        <v>0</v>
      </c>
      <c r="AZ6" s="11">
        <v>0</v>
      </c>
      <c r="BA6" s="11">
        <v>1</v>
      </c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248</v>
      </c>
      <c r="AB7" s="11" t="s">
        <v>333</v>
      </c>
      <c r="AC7" s="11">
        <v>4</v>
      </c>
      <c r="AD7" s="11">
        <v>9</v>
      </c>
      <c r="AE7" s="11">
        <v>2.2999999999999998</v>
      </c>
      <c r="AF7" s="11">
        <v>0</v>
      </c>
      <c r="AG7" s="11"/>
      <c r="AH7" s="11"/>
      <c r="AI7" s="11"/>
      <c r="AJ7" s="11"/>
      <c r="AK7" s="11">
        <v>4</v>
      </c>
      <c r="AL7" s="11">
        <v>9</v>
      </c>
      <c r="AM7" s="11">
        <v>2.2999999999999998</v>
      </c>
      <c r="AN7" s="11">
        <v>0</v>
      </c>
      <c r="AP7" s="27" t="s">
        <v>298</v>
      </c>
      <c r="AQ7" s="11" t="s">
        <v>333</v>
      </c>
      <c r="AR7" s="11">
        <v>3</v>
      </c>
      <c r="AS7" s="11">
        <v>1</v>
      </c>
      <c r="AT7" s="11">
        <v>4</v>
      </c>
      <c r="AU7" s="11">
        <v>3</v>
      </c>
      <c r="AV7" s="11">
        <v>2</v>
      </c>
      <c r="AW7" s="11"/>
      <c r="AX7" s="11"/>
      <c r="AY7" s="11"/>
      <c r="AZ7" s="11"/>
      <c r="BA7" s="11"/>
      <c r="BB7" s="11"/>
      <c r="BC7" s="11"/>
      <c r="BD7" s="11"/>
      <c r="BE7" s="11">
        <v>1</v>
      </c>
    </row>
    <row r="8" spans="1:70" ht="30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260</v>
      </c>
      <c r="AB8" s="11" t="s">
        <v>333</v>
      </c>
      <c r="AC8" s="11">
        <v>2</v>
      </c>
      <c r="AD8" s="11">
        <v>17</v>
      </c>
      <c r="AE8" s="11">
        <v>8.5</v>
      </c>
      <c r="AF8" s="11">
        <v>0</v>
      </c>
      <c r="AG8" s="11">
        <v>6</v>
      </c>
      <c r="AH8" s="11">
        <v>36</v>
      </c>
      <c r="AI8" s="11">
        <v>6</v>
      </c>
      <c r="AJ8" s="11">
        <v>0</v>
      </c>
      <c r="AK8" s="11">
        <v>8</v>
      </c>
      <c r="AL8" s="11">
        <v>53</v>
      </c>
      <c r="AM8" s="11">
        <v>6.6</v>
      </c>
      <c r="AN8" s="11">
        <v>0</v>
      </c>
      <c r="AP8" s="27" t="s">
        <v>268</v>
      </c>
      <c r="AQ8" s="11" t="s">
        <v>333</v>
      </c>
      <c r="AR8" s="11">
        <v>1</v>
      </c>
      <c r="AS8" s="11">
        <v>2</v>
      </c>
      <c r="AT8" s="11">
        <v>3</v>
      </c>
      <c r="AU8" s="11">
        <v>1</v>
      </c>
      <c r="AV8" s="11">
        <v>1</v>
      </c>
      <c r="AW8" s="11"/>
      <c r="AX8" s="11"/>
      <c r="AY8" s="11"/>
      <c r="AZ8" s="11"/>
      <c r="BA8" s="11"/>
      <c r="BB8" s="11"/>
      <c r="BC8" s="11"/>
      <c r="BD8" s="11"/>
      <c r="BE8" s="11"/>
    </row>
    <row r="9" spans="1:70" ht="30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262</v>
      </c>
      <c r="AB9" s="11" t="s">
        <v>333</v>
      </c>
      <c r="AC9" s="11">
        <v>1</v>
      </c>
      <c r="AD9" s="11">
        <v>-2</v>
      </c>
      <c r="AE9" s="11">
        <v>-2</v>
      </c>
      <c r="AF9" s="11">
        <v>0</v>
      </c>
      <c r="AG9" s="11">
        <v>1</v>
      </c>
      <c r="AH9" s="11">
        <v>26</v>
      </c>
      <c r="AI9" s="11">
        <v>26</v>
      </c>
      <c r="AJ9" s="11">
        <v>0</v>
      </c>
      <c r="AK9" s="11">
        <v>2</v>
      </c>
      <c r="AL9" s="11">
        <v>24</v>
      </c>
      <c r="AM9" s="11">
        <v>12</v>
      </c>
      <c r="AN9" s="11">
        <v>0</v>
      </c>
      <c r="AP9" s="27" t="s">
        <v>282</v>
      </c>
      <c r="AQ9" s="11" t="s">
        <v>333</v>
      </c>
      <c r="AR9" s="11">
        <v>1</v>
      </c>
      <c r="AS9" s="11">
        <v>2</v>
      </c>
      <c r="AT9" s="11">
        <v>3</v>
      </c>
      <c r="AU9" s="11">
        <v>0</v>
      </c>
      <c r="AV9" s="11">
        <v>0</v>
      </c>
      <c r="AW9" s="11"/>
      <c r="AX9" s="11"/>
      <c r="AY9" s="11"/>
      <c r="AZ9" s="11"/>
      <c r="BA9" s="11"/>
      <c r="BB9" s="11"/>
      <c r="BC9" s="11"/>
      <c r="BD9" s="11"/>
      <c r="BE9" s="11"/>
    </row>
    <row r="10" spans="1:70" ht="31" x14ac:dyDescent="0.35">
      <c r="A10" s="18"/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313</v>
      </c>
      <c r="AB10" s="11" t="s">
        <v>333</v>
      </c>
      <c r="AC10" s="11"/>
      <c r="AD10" s="11"/>
      <c r="AE10" s="11"/>
      <c r="AF10" s="11"/>
      <c r="AG10" s="11">
        <v>3</v>
      </c>
      <c r="AH10" s="11">
        <v>21</v>
      </c>
      <c r="AI10" s="11">
        <v>7</v>
      </c>
      <c r="AJ10" s="11">
        <v>0</v>
      </c>
      <c r="AK10" s="11">
        <v>3</v>
      </c>
      <c r="AL10" s="11">
        <v>21</v>
      </c>
      <c r="AM10" s="11">
        <v>7</v>
      </c>
      <c r="AN10" s="11">
        <v>0</v>
      </c>
      <c r="AP10" s="27" t="s">
        <v>284</v>
      </c>
      <c r="AQ10" s="11" t="s">
        <v>333</v>
      </c>
      <c r="AR10" s="11">
        <v>1</v>
      </c>
      <c r="AS10" s="11">
        <v>2</v>
      </c>
      <c r="AT10" s="11">
        <v>3</v>
      </c>
      <c r="AU10" s="11">
        <v>0</v>
      </c>
      <c r="AV10" s="11">
        <v>0</v>
      </c>
      <c r="AW10" s="11"/>
      <c r="AX10" s="11"/>
      <c r="AY10" s="11"/>
      <c r="AZ10" s="11"/>
      <c r="BA10" s="11">
        <v>1</v>
      </c>
      <c r="BB10" s="11"/>
      <c r="BC10" s="11"/>
      <c r="BD10" s="11"/>
      <c r="BE10" s="11"/>
    </row>
    <row r="11" spans="1:70" ht="31" x14ac:dyDescent="0.35">
      <c r="A11" s="18" t="s">
        <v>25</v>
      </c>
      <c r="B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255</v>
      </c>
      <c r="AB11" s="11" t="s">
        <v>333</v>
      </c>
      <c r="AC11" s="11"/>
      <c r="AD11" s="11"/>
      <c r="AE11" s="11"/>
      <c r="AF11" s="11"/>
      <c r="AG11" s="11">
        <v>1</v>
      </c>
      <c r="AH11" s="11">
        <v>6</v>
      </c>
      <c r="AI11" s="11">
        <v>6</v>
      </c>
      <c r="AJ11" s="11">
        <v>0</v>
      </c>
      <c r="AK11" s="11">
        <v>1</v>
      </c>
      <c r="AL11" s="11">
        <v>6</v>
      </c>
      <c r="AM11" s="11">
        <v>6</v>
      </c>
      <c r="AN11" s="11">
        <v>0</v>
      </c>
      <c r="AP11" s="27" t="s">
        <v>255</v>
      </c>
      <c r="AQ11" s="11" t="s">
        <v>333</v>
      </c>
      <c r="AR11" s="11">
        <v>2</v>
      </c>
      <c r="AS11" s="11">
        <v>0</v>
      </c>
      <c r="AT11" s="11">
        <v>2</v>
      </c>
      <c r="AU11" s="11">
        <v>0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 ht="30" x14ac:dyDescent="0.2">
      <c r="A12" s="11" t="s">
        <v>1</v>
      </c>
      <c r="B12" s="26" t="s">
        <v>2</v>
      </c>
      <c r="C12" t="s">
        <v>28</v>
      </c>
      <c r="D12" t="s">
        <v>6</v>
      </c>
      <c r="E12" t="s">
        <v>27</v>
      </c>
      <c r="F12" t="s">
        <v>0</v>
      </c>
      <c r="G12" t="s">
        <v>29</v>
      </c>
      <c r="H12" t="s">
        <v>31</v>
      </c>
      <c r="I12" t="s">
        <v>30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P12" s="27" t="s">
        <v>283</v>
      </c>
      <c r="AQ12" s="11" t="s">
        <v>333</v>
      </c>
      <c r="AR12" s="11">
        <v>0</v>
      </c>
      <c r="AS12" s="11">
        <v>2</v>
      </c>
      <c r="AT12" s="11">
        <v>2</v>
      </c>
      <c r="AU12" s="11">
        <v>0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30" x14ac:dyDescent="0.2">
      <c r="A13" s="1" t="s">
        <v>92</v>
      </c>
      <c r="B13" s="26" t="s">
        <v>250</v>
      </c>
      <c r="C13">
        <f>VLOOKUP(B13,$AA$4:$AN$36,3,FALSE)</f>
        <v>9</v>
      </c>
      <c r="D13">
        <f>VLOOKUP(B13,$AA$4:$AN$36,4,FALSE)</f>
        <v>45</v>
      </c>
      <c r="E13">
        <f>VLOOKUP(B13,$AA$4:$AN$36,5,FALSE)</f>
        <v>5</v>
      </c>
      <c r="F13">
        <f>VLOOKUP(B13,$AA$4:$AN$36,6,FALSE)</f>
        <v>0</v>
      </c>
      <c r="G13">
        <f>VLOOKUP(B13,$AA$4:$AN$36,7,FALSE)</f>
        <v>1</v>
      </c>
      <c r="H13">
        <f>VLOOKUP(B13,$AA$4:$AN$36,8,FALSE)</f>
        <v>8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27" t="s">
        <v>285</v>
      </c>
      <c r="AQ13" s="11" t="s">
        <v>333</v>
      </c>
      <c r="AR13" s="11">
        <v>2</v>
      </c>
      <c r="AS13" s="11">
        <v>0</v>
      </c>
      <c r="AT13" s="11">
        <v>2</v>
      </c>
      <c r="AU13" s="11">
        <v>2</v>
      </c>
      <c r="AV13" s="11">
        <v>0</v>
      </c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 ht="30" x14ac:dyDescent="0.2">
      <c r="A14" s="1" t="s">
        <v>92</v>
      </c>
      <c r="B14" s="26" t="s">
        <v>251</v>
      </c>
      <c r="C14">
        <f>VLOOKUP(B14,$AA$4:$AN$36,3,FALSE)</f>
        <v>13</v>
      </c>
      <c r="D14">
        <f>VLOOKUP(B14,$AA$4:$AN$36,4,FALSE)</f>
        <v>17</v>
      </c>
      <c r="E14">
        <f>VLOOKUP(B14,$AA$4:$AN$36,5,FALSE)</f>
        <v>1.3</v>
      </c>
      <c r="F14">
        <f>VLOOKUP(B14,$AA$4:$AN$36,6,FALSE)</f>
        <v>0</v>
      </c>
      <c r="G14">
        <f>VLOOKUP(B14,$AA$4:$AN$36,7,FALSE)</f>
        <v>1</v>
      </c>
      <c r="H14">
        <f>VLOOKUP(B14,$AA$4:$AN$36,8,FALSE)</f>
        <v>3</v>
      </c>
      <c r="I14">
        <f>VLOOKUP(B14,$AA$4:$AN$36,10,FALSE)</f>
        <v>0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27" t="s">
        <v>291</v>
      </c>
      <c r="AQ14" s="11" t="s">
        <v>333</v>
      </c>
      <c r="AR14" s="11">
        <v>1</v>
      </c>
      <c r="AS14" s="11">
        <v>1</v>
      </c>
      <c r="AT14" s="11">
        <v>2</v>
      </c>
      <c r="AU14" s="11">
        <v>0</v>
      </c>
      <c r="AV14" s="11">
        <v>0</v>
      </c>
      <c r="AW14" s="11"/>
      <c r="AX14" s="11"/>
      <c r="AY14" s="11"/>
      <c r="AZ14" s="11"/>
      <c r="BA14" s="11">
        <v>1</v>
      </c>
      <c r="BB14" s="11"/>
      <c r="BC14" s="11"/>
      <c r="BD14" s="11"/>
      <c r="BE14" s="11"/>
    </row>
    <row r="15" spans="1:70" ht="30" x14ac:dyDescent="0.2">
      <c r="A15" s="1" t="s">
        <v>92</v>
      </c>
      <c r="B15" s="26" t="s">
        <v>252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7" t="s">
        <v>292</v>
      </c>
      <c r="AQ15" s="11" t="s">
        <v>333</v>
      </c>
      <c r="AR15" s="11">
        <v>0</v>
      </c>
      <c r="AS15" s="11">
        <v>2</v>
      </c>
      <c r="AT15" s="11">
        <v>2</v>
      </c>
      <c r="AU15" s="11">
        <v>0</v>
      </c>
      <c r="AV15" s="11">
        <v>0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45" x14ac:dyDescent="0.2">
      <c r="A16" s="1" t="s">
        <v>92</v>
      </c>
      <c r="B16" s="26" t="s">
        <v>253</v>
      </c>
      <c r="C16">
        <f>VLOOKUP(B16,$AA$4:$AN$36,3,FALSE)</f>
        <v>17</v>
      </c>
      <c r="D16">
        <f>VLOOKUP(B16,$AA$4:$AN$36,4,FALSE)</f>
        <v>77</v>
      </c>
      <c r="E16">
        <f>VLOOKUP(B16,$AA$4:$AN$36,5,FALSE)</f>
        <v>4.5</v>
      </c>
      <c r="F16">
        <f>VLOOKUP(B16,$AA$4:$AN$36,6,FALSE)</f>
        <v>0</v>
      </c>
      <c r="G16">
        <f>VLOOKUP(B16,$AA$4:$AN$36,7,FALSE)</f>
        <v>1</v>
      </c>
      <c r="H16">
        <f>VLOOKUP(B16,$AA$4:$AN$36,8,FALSE)</f>
        <v>2</v>
      </c>
      <c r="I16">
        <f>VLOOKUP(B16,$AA$4:$AN$36,10,FALSE)</f>
        <v>0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7" t="s">
        <v>303</v>
      </c>
      <c r="AQ16" s="11" t="s">
        <v>333</v>
      </c>
      <c r="AR16" s="11">
        <v>2</v>
      </c>
      <c r="AS16" s="11">
        <v>0</v>
      </c>
      <c r="AT16" s="11">
        <v>2</v>
      </c>
      <c r="AU16" s="11">
        <v>1</v>
      </c>
      <c r="AV16" s="11">
        <v>0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30" x14ac:dyDescent="0.2">
      <c r="A17" s="1" t="s">
        <v>92</v>
      </c>
      <c r="B17" s="26" t="s">
        <v>254</v>
      </c>
      <c r="C17" t="e">
        <f>VLOOKUP(B17,$AA$4:$AN$36,3,FALSE)</f>
        <v>#N/A</v>
      </c>
      <c r="D17" t="e">
        <f>VLOOKUP(B17,$AA$4:$AN$36,4,FALSE)</f>
        <v>#N/A</v>
      </c>
      <c r="E17" t="e">
        <f>VLOOKUP(B17,$AA$4:$AN$36,5,FALSE)</f>
        <v>#N/A</v>
      </c>
      <c r="F17" t="e">
        <f>VLOOKUP(B17,$AA$4:$AN$36,6,FALSE)</f>
        <v>#N/A</v>
      </c>
      <c r="G17" t="e">
        <f>VLOOKUP(B17,$AA$4:$AN$36,7,FALSE)</f>
        <v>#N/A</v>
      </c>
      <c r="H17" t="e">
        <f>VLOOKUP(B17,$AA$4:$AN$36,8,FALSE)</f>
        <v>#N/A</v>
      </c>
      <c r="I17" t="e">
        <f>VLOOKUP(B17,$AA$4:$AN$36,10,FALSE)</f>
        <v>#N/A</v>
      </c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7" t="s">
        <v>249</v>
      </c>
      <c r="AQ17" s="11" t="s">
        <v>333</v>
      </c>
      <c r="AR17" s="11">
        <v>0</v>
      </c>
      <c r="AS17" s="11">
        <v>2</v>
      </c>
      <c r="AT17" s="11">
        <v>2</v>
      </c>
      <c r="AU17" s="11">
        <v>0</v>
      </c>
      <c r="AV17" s="11">
        <v>0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45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266</v>
      </c>
      <c r="AQ18" s="11" t="s">
        <v>333</v>
      </c>
      <c r="AR18" s="11">
        <v>1</v>
      </c>
      <c r="AS18" s="11">
        <v>0</v>
      </c>
      <c r="AT18" s="11">
        <v>1</v>
      </c>
      <c r="AU18" s="11">
        <v>0</v>
      </c>
      <c r="AV18" s="11">
        <v>0</v>
      </c>
      <c r="AW18" s="11"/>
      <c r="AX18" s="11"/>
      <c r="AY18" s="11"/>
      <c r="AZ18" s="11"/>
      <c r="BA18" s="11">
        <v>1</v>
      </c>
      <c r="BB18" s="11"/>
      <c r="BC18" s="11"/>
      <c r="BD18" s="11"/>
      <c r="BE18" s="11"/>
    </row>
    <row r="19" spans="1:57" ht="30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270</v>
      </c>
      <c r="AQ19" s="11" t="s">
        <v>333</v>
      </c>
      <c r="AR19" s="11">
        <v>1</v>
      </c>
      <c r="AS19" s="11">
        <v>0</v>
      </c>
      <c r="AT19" s="11">
        <v>1</v>
      </c>
      <c r="AU19" s="11">
        <v>0</v>
      </c>
      <c r="AV19" s="11">
        <v>0</v>
      </c>
      <c r="AW19" s="11"/>
      <c r="AX19" s="11"/>
      <c r="AY19" s="11"/>
      <c r="AZ19" s="11"/>
      <c r="BA19" s="11">
        <v>1</v>
      </c>
      <c r="BB19" s="11"/>
      <c r="BC19" s="11"/>
      <c r="BD19" s="11"/>
      <c r="BE19" s="11"/>
    </row>
    <row r="20" spans="1:57" ht="30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256</v>
      </c>
      <c r="AQ20" s="11" t="s">
        <v>333</v>
      </c>
      <c r="AR20" s="11">
        <v>0</v>
      </c>
      <c r="AS20" s="11">
        <v>1</v>
      </c>
      <c r="AT20" s="11">
        <v>1</v>
      </c>
      <c r="AU20" s="11">
        <v>0</v>
      </c>
      <c r="AV20" s="11">
        <v>0</v>
      </c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 ht="30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274</v>
      </c>
      <c r="AQ21" s="11" t="s">
        <v>333</v>
      </c>
      <c r="AR21" s="11">
        <v>0</v>
      </c>
      <c r="AS21" s="11">
        <v>1</v>
      </c>
      <c r="AT21" s="11">
        <v>1</v>
      </c>
      <c r="AU21" s="11">
        <v>0</v>
      </c>
      <c r="AV21" s="11">
        <v>0</v>
      </c>
      <c r="AW21" s="11"/>
      <c r="AX21" s="11"/>
      <c r="AY21" s="11"/>
      <c r="AZ21" s="11"/>
      <c r="BA21" s="11">
        <v>1</v>
      </c>
      <c r="BB21" s="11"/>
      <c r="BC21" s="11"/>
      <c r="BD21" s="11"/>
      <c r="BE21" s="11"/>
    </row>
    <row r="22" spans="1:57" ht="30" x14ac:dyDescent="0.3">
      <c r="A22" s="17" t="s">
        <v>26</v>
      </c>
      <c r="B22" s="26"/>
      <c r="AP22" s="27" t="s">
        <v>275</v>
      </c>
      <c r="AQ22" s="11" t="s">
        <v>333</v>
      </c>
      <c r="AR22" s="11">
        <v>0</v>
      </c>
      <c r="AS22" s="11">
        <v>1</v>
      </c>
      <c r="AT22" s="11">
        <v>1</v>
      </c>
      <c r="AU22" s="11">
        <v>0</v>
      </c>
      <c r="AV22" s="11">
        <v>0</v>
      </c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30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260</v>
      </c>
      <c r="AQ23" s="11" t="s">
        <v>333</v>
      </c>
      <c r="AR23" s="11">
        <v>1</v>
      </c>
      <c r="AS23" s="11">
        <v>0</v>
      </c>
      <c r="AT23" s="11">
        <v>1</v>
      </c>
      <c r="AU23" s="11">
        <v>0</v>
      </c>
      <c r="AV23" s="11">
        <v>0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0" x14ac:dyDescent="0.2">
      <c r="A24" s="1" t="s">
        <v>86</v>
      </c>
      <c r="B24" s="26" t="s">
        <v>255</v>
      </c>
      <c r="C24">
        <f t="shared" ref="C24:C38" si="3">VLOOKUP(B24,$AA$4:$AN$36,7,FALSE)</f>
        <v>1</v>
      </c>
      <c r="D24">
        <f t="shared" ref="D24:D38" si="4">VLOOKUP(B24,$AA$4:$AN$36,8,FALSE)</f>
        <v>6</v>
      </c>
      <c r="E24">
        <f t="shared" ref="E24:E38" si="5">VLOOKUP(B24,$AA$4:$AN$36,9,FALSE)</f>
        <v>6</v>
      </c>
      <c r="F24">
        <f t="shared" ref="F24:F38" si="6">VLOOKUP(B24,$AA$4:$AN$36,10,FALSE)</f>
        <v>0</v>
      </c>
      <c r="AP24" s="27" t="s">
        <v>352</v>
      </c>
      <c r="AQ24" s="11" t="s">
        <v>333</v>
      </c>
      <c r="AR24" s="11">
        <v>1</v>
      </c>
      <c r="AS24" s="11">
        <v>0</v>
      </c>
      <c r="AT24" s="11">
        <v>1</v>
      </c>
      <c r="AU24" s="11">
        <v>0</v>
      </c>
      <c r="AV24" s="11">
        <v>0</v>
      </c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30" x14ac:dyDescent="0.2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7" t="s">
        <v>295</v>
      </c>
      <c r="AQ25" s="11" t="s">
        <v>333</v>
      </c>
      <c r="AR25" s="11">
        <v>0</v>
      </c>
      <c r="AS25" s="11">
        <v>1</v>
      </c>
      <c r="AT25" s="11">
        <v>1</v>
      </c>
      <c r="AU25" s="11">
        <v>0</v>
      </c>
      <c r="AV25" s="11">
        <v>0</v>
      </c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0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7" t="s">
        <v>304</v>
      </c>
      <c r="AQ26" s="11" t="s">
        <v>333</v>
      </c>
      <c r="AR26" s="11">
        <v>1</v>
      </c>
      <c r="AS26" s="11">
        <v>0</v>
      </c>
      <c r="AT26" s="11">
        <v>1</v>
      </c>
      <c r="AU26" s="11">
        <v>1</v>
      </c>
      <c r="AV26" s="11">
        <v>0</v>
      </c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ht="30" x14ac:dyDescent="0.2">
      <c r="A27" s="1" t="s">
        <v>86</v>
      </c>
      <c r="B27" s="26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  <c r="AP27" s="27" t="s">
        <v>294</v>
      </c>
      <c r="AQ27" s="11" t="s">
        <v>333</v>
      </c>
      <c r="AR27" s="11"/>
      <c r="AS27" s="11"/>
      <c r="AT27" s="11"/>
      <c r="AU27" s="11">
        <v>0</v>
      </c>
      <c r="AV27" s="11">
        <v>0</v>
      </c>
      <c r="AW27" s="11">
        <v>1</v>
      </c>
      <c r="AX27" s="11">
        <v>17</v>
      </c>
      <c r="AY27" s="11">
        <v>17</v>
      </c>
      <c r="AZ27" s="11">
        <v>0</v>
      </c>
      <c r="BA27" s="11">
        <v>2</v>
      </c>
      <c r="BB27" s="11"/>
      <c r="BC27" s="11"/>
      <c r="BD27" s="11"/>
      <c r="BE27" s="11"/>
    </row>
    <row r="28" spans="1:57" ht="28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28" x14ac:dyDescent="0.2">
      <c r="A29" s="1" t="s">
        <v>86</v>
      </c>
      <c r="B29" s="26" t="s">
        <v>260</v>
      </c>
      <c r="C29">
        <f t="shared" si="3"/>
        <v>6</v>
      </c>
      <c r="D29">
        <f t="shared" si="4"/>
        <v>36</v>
      </c>
      <c r="E29">
        <f t="shared" si="5"/>
        <v>6</v>
      </c>
      <c r="F29">
        <f t="shared" si="6"/>
        <v>0</v>
      </c>
    </row>
    <row r="30" spans="1:57" ht="28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8" x14ac:dyDescent="0.2">
      <c r="A31" s="1" t="s">
        <v>86</v>
      </c>
      <c r="B31" s="26" t="s">
        <v>262</v>
      </c>
      <c r="C31">
        <f t="shared" si="3"/>
        <v>1</v>
      </c>
      <c r="D31">
        <f t="shared" si="4"/>
        <v>26</v>
      </c>
      <c r="E31">
        <f t="shared" si="5"/>
        <v>26</v>
      </c>
      <c r="F31">
        <f t="shared" si="6"/>
        <v>0</v>
      </c>
    </row>
    <row r="32" spans="1:57" ht="28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8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8" x14ac:dyDescent="0.2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8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8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8" x14ac:dyDescent="0.2">
      <c r="A37" s="1" t="s">
        <v>79</v>
      </c>
      <c r="B37" s="26" t="s">
        <v>313</v>
      </c>
      <c r="C37">
        <f t="shared" si="3"/>
        <v>3</v>
      </c>
      <c r="D37">
        <f t="shared" si="4"/>
        <v>21</v>
      </c>
      <c r="E37">
        <f t="shared" si="5"/>
        <v>7</v>
      </c>
      <c r="F37">
        <f t="shared" si="6"/>
        <v>0</v>
      </c>
    </row>
    <row r="38" spans="1:6" ht="28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4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8" x14ac:dyDescent="0.2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8" x14ac:dyDescent="0.2">
      <c r="A54" s="1" t="s">
        <v>75</v>
      </c>
      <c r="B54" s="26" t="s">
        <v>266</v>
      </c>
      <c r="C54">
        <f t="shared" ref="C54:C93" si="7">VLOOKUP(B54,$AP$4:$BE$56,3,FALSE)</f>
        <v>1</v>
      </c>
      <c r="D54">
        <f t="shared" ref="D54:D93" si="8">VLOOKUP(B54,$AP$4:$BE$56,4,FALSE)</f>
        <v>0</v>
      </c>
      <c r="E54">
        <f t="shared" ref="E54:E93" si="9">VLOOKUP(B54,$AP$4:$BE$56,5,FALSE)</f>
        <v>1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1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8" x14ac:dyDescent="0.2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8" x14ac:dyDescent="0.2">
      <c r="A56" s="1" t="s">
        <v>75</v>
      </c>
      <c r="B56" s="26" t="s">
        <v>268</v>
      </c>
      <c r="C56">
        <f t="shared" si="7"/>
        <v>1</v>
      </c>
      <c r="D56">
        <f t="shared" si="8"/>
        <v>2</v>
      </c>
      <c r="E56">
        <f t="shared" si="9"/>
        <v>3</v>
      </c>
      <c r="F56">
        <f t="shared" si="10"/>
        <v>1</v>
      </c>
      <c r="G56">
        <f t="shared" si="11"/>
        <v>1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28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8" x14ac:dyDescent="0.2">
      <c r="A58" s="1" t="s">
        <v>75</v>
      </c>
      <c r="B58" s="26" t="s">
        <v>270</v>
      </c>
      <c r="C58">
        <f t="shared" si="7"/>
        <v>1</v>
      </c>
      <c r="D58">
        <f t="shared" si="8"/>
        <v>0</v>
      </c>
      <c r="E58">
        <f t="shared" si="9"/>
        <v>1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1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8" x14ac:dyDescent="0.2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8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8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8" x14ac:dyDescent="0.2">
      <c r="A62" s="1" t="s">
        <v>109</v>
      </c>
      <c r="B62" s="26" t="s">
        <v>274</v>
      </c>
      <c r="C62">
        <f t="shared" si="7"/>
        <v>0</v>
      </c>
      <c r="D62">
        <f t="shared" si="8"/>
        <v>1</v>
      </c>
      <c r="E62">
        <f t="shared" si="9"/>
        <v>1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8" x14ac:dyDescent="0.2">
      <c r="A63" s="1" t="s">
        <v>82</v>
      </c>
      <c r="B63" s="26" t="s">
        <v>275</v>
      </c>
      <c r="C63">
        <f t="shared" si="7"/>
        <v>0</v>
      </c>
      <c r="D63">
        <f t="shared" si="8"/>
        <v>1</v>
      </c>
      <c r="E63">
        <f t="shared" si="9"/>
        <v>1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8" x14ac:dyDescent="0.2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8" x14ac:dyDescent="0.2">
      <c r="A65" s="1" t="s">
        <v>109</v>
      </c>
      <c r="B65" s="26" t="s">
        <v>277</v>
      </c>
      <c r="C65" t="e">
        <f t="shared" si="7"/>
        <v>#N/A</v>
      </c>
      <c r="D65" t="e">
        <f t="shared" si="8"/>
        <v>#N/A</v>
      </c>
      <c r="E65" t="e">
        <f t="shared" si="9"/>
        <v>#N/A</v>
      </c>
      <c r="F65" t="e">
        <f t="shared" si="10"/>
        <v>#N/A</v>
      </c>
      <c r="G65" t="e">
        <f t="shared" si="11"/>
        <v>#N/A</v>
      </c>
      <c r="H65" t="e">
        <f t="shared" si="12"/>
        <v>#N/A</v>
      </c>
      <c r="I65" t="e">
        <f t="shared" si="13"/>
        <v>#N/A</v>
      </c>
      <c r="J65" t="e">
        <f t="shared" si="14"/>
        <v>#N/A</v>
      </c>
      <c r="K65" t="e">
        <f t="shared" si="15"/>
        <v>#N/A</v>
      </c>
      <c r="L65" t="e">
        <f t="shared" si="16"/>
        <v>#N/A</v>
      </c>
      <c r="M65" t="e">
        <f t="shared" si="17"/>
        <v>#N/A</v>
      </c>
    </row>
    <row r="66" spans="1:13" ht="28" x14ac:dyDescent="0.2">
      <c r="A66" s="1" t="s">
        <v>123</v>
      </c>
      <c r="B66" s="26" t="s">
        <v>278</v>
      </c>
      <c r="C66" t="e">
        <f t="shared" si="7"/>
        <v>#N/A</v>
      </c>
      <c r="D66" t="e">
        <f t="shared" si="8"/>
        <v>#N/A</v>
      </c>
      <c r="E66" t="e">
        <f t="shared" si="9"/>
        <v>#N/A</v>
      </c>
      <c r="F66" t="e">
        <f t="shared" si="10"/>
        <v>#N/A</v>
      </c>
      <c r="G66" t="e">
        <f t="shared" si="11"/>
        <v>#N/A</v>
      </c>
      <c r="H66" t="e">
        <f t="shared" si="12"/>
        <v>#N/A</v>
      </c>
      <c r="I66" t="e">
        <f t="shared" si="13"/>
        <v>#N/A</v>
      </c>
      <c r="J66" t="e">
        <f t="shared" si="14"/>
        <v>#N/A</v>
      </c>
      <c r="K66" t="e">
        <f t="shared" si="15"/>
        <v>#N/A</v>
      </c>
      <c r="L66" t="e">
        <f t="shared" si="16"/>
        <v>#N/A</v>
      </c>
      <c r="M66" t="e">
        <f t="shared" si="17"/>
        <v>#N/A</v>
      </c>
    </row>
    <row r="67" spans="1:13" ht="28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28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8" x14ac:dyDescent="0.2">
      <c r="A69" s="1" t="s">
        <v>82</v>
      </c>
      <c r="B69" s="26" t="s">
        <v>281</v>
      </c>
      <c r="C69">
        <f t="shared" si="7"/>
        <v>3</v>
      </c>
      <c r="D69">
        <f t="shared" si="8"/>
        <v>6</v>
      </c>
      <c r="E69">
        <f t="shared" si="9"/>
        <v>9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8" x14ac:dyDescent="0.2">
      <c r="A70" s="1" t="s">
        <v>82</v>
      </c>
      <c r="B70" s="26" t="s">
        <v>282</v>
      </c>
      <c r="C70">
        <f t="shared" si="7"/>
        <v>1</v>
      </c>
      <c r="D70">
        <f t="shared" si="8"/>
        <v>2</v>
      </c>
      <c r="E70">
        <f t="shared" si="9"/>
        <v>3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</row>
    <row r="71" spans="1:13" ht="28" x14ac:dyDescent="0.2">
      <c r="A71" s="1" t="s">
        <v>123</v>
      </c>
      <c r="B71" s="26" t="s">
        <v>283</v>
      </c>
      <c r="C71">
        <f t="shared" si="7"/>
        <v>0</v>
      </c>
      <c r="D71">
        <f t="shared" si="8"/>
        <v>2</v>
      </c>
      <c r="E71">
        <f t="shared" si="9"/>
        <v>2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8" x14ac:dyDescent="0.2">
      <c r="A72" s="1" t="s">
        <v>151</v>
      </c>
      <c r="B72" s="26" t="s">
        <v>284</v>
      </c>
      <c r="C72">
        <f t="shared" si="7"/>
        <v>1</v>
      </c>
      <c r="D72">
        <f t="shared" si="8"/>
        <v>2</v>
      </c>
      <c r="E72">
        <f t="shared" si="9"/>
        <v>3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1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8" x14ac:dyDescent="0.2">
      <c r="A73" s="1" t="s">
        <v>75</v>
      </c>
      <c r="B73" s="26" t="s">
        <v>285</v>
      </c>
      <c r="C73">
        <f t="shared" si="7"/>
        <v>2</v>
      </c>
      <c r="D73">
        <f t="shared" si="8"/>
        <v>0</v>
      </c>
      <c r="E73">
        <f t="shared" si="9"/>
        <v>2</v>
      </c>
      <c r="F73">
        <f t="shared" si="10"/>
        <v>2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8" x14ac:dyDescent="0.2">
      <c r="A74" s="1" t="s">
        <v>71</v>
      </c>
      <c r="B74" s="26" t="s">
        <v>286</v>
      </c>
      <c r="C74">
        <f t="shared" si="7"/>
        <v>1</v>
      </c>
      <c r="D74">
        <f t="shared" si="8"/>
        <v>4</v>
      </c>
      <c r="E74">
        <f t="shared" si="9"/>
        <v>5</v>
      </c>
      <c r="F74">
        <f t="shared" si="10"/>
        <v>0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8" x14ac:dyDescent="0.2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8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8" x14ac:dyDescent="0.2">
      <c r="A77" s="1" t="s">
        <v>123</v>
      </c>
      <c r="B77" s="26" t="s">
        <v>289</v>
      </c>
      <c r="C77" t="e">
        <f t="shared" si="7"/>
        <v>#N/A</v>
      </c>
      <c r="D77" t="e">
        <f t="shared" si="8"/>
        <v>#N/A</v>
      </c>
      <c r="E77" t="e">
        <f t="shared" si="9"/>
        <v>#N/A</v>
      </c>
      <c r="F77" t="e">
        <f t="shared" si="10"/>
        <v>#N/A</v>
      </c>
      <c r="G77" t="e">
        <f t="shared" si="11"/>
        <v>#N/A</v>
      </c>
      <c r="H77" t="e">
        <f t="shared" si="12"/>
        <v>#N/A</v>
      </c>
      <c r="I77" t="e">
        <f t="shared" si="13"/>
        <v>#N/A</v>
      </c>
      <c r="J77" t="e">
        <f t="shared" si="14"/>
        <v>#N/A</v>
      </c>
      <c r="K77" t="e">
        <f t="shared" si="15"/>
        <v>#N/A</v>
      </c>
      <c r="L77" t="e">
        <f t="shared" si="16"/>
        <v>#N/A</v>
      </c>
      <c r="M77" t="e">
        <f t="shared" si="17"/>
        <v>#N/A</v>
      </c>
    </row>
    <row r="78" spans="1:13" ht="28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8" x14ac:dyDescent="0.2">
      <c r="A79" s="1" t="s">
        <v>109</v>
      </c>
      <c r="B79" s="26" t="s">
        <v>291</v>
      </c>
      <c r="C79">
        <f t="shared" si="7"/>
        <v>1</v>
      </c>
      <c r="D79">
        <f t="shared" si="8"/>
        <v>1</v>
      </c>
      <c r="E79">
        <f t="shared" si="9"/>
        <v>2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1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8" x14ac:dyDescent="0.2">
      <c r="A80" s="1" t="s">
        <v>82</v>
      </c>
      <c r="B80" s="26" t="s">
        <v>292</v>
      </c>
      <c r="C80">
        <f t="shared" si="7"/>
        <v>0</v>
      </c>
      <c r="D80">
        <f t="shared" si="8"/>
        <v>2</v>
      </c>
      <c r="E80">
        <f t="shared" si="9"/>
        <v>2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8" x14ac:dyDescent="0.2">
      <c r="A81" s="1" t="s">
        <v>71</v>
      </c>
      <c r="B81" s="26" t="s">
        <v>293</v>
      </c>
      <c r="C81">
        <f t="shared" si="7"/>
        <v>3</v>
      </c>
      <c r="D81">
        <f t="shared" si="8"/>
        <v>4</v>
      </c>
      <c r="E81">
        <f t="shared" si="9"/>
        <v>7</v>
      </c>
      <c r="F81">
        <f t="shared" si="10"/>
        <v>1</v>
      </c>
      <c r="G81">
        <f t="shared" si="11"/>
        <v>1</v>
      </c>
      <c r="H81">
        <f t="shared" si="12"/>
        <v>1</v>
      </c>
      <c r="I81">
        <f t="shared" si="13"/>
        <v>2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8" x14ac:dyDescent="0.2">
      <c r="A82" s="1" t="s">
        <v>71</v>
      </c>
      <c r="B82" s="26" t="s">
        <v>294</v>
      </c>
      <c r="C82">
        <f t="shared" si="7"/>
        <v>0</v>
      </c>
      <c r="D82">
        <f t="shared" si="8"/>
        <v>0</v>
      </c>
      <c r="E82">
        <f t="shared" si="9"/>
        <v>0</v>
      </c>
      <c r="F82">
        <f t="shared" si="10"/>
        <v>0</v>
      </c>
      <c r="G82">
        <f t="shared" si="11"/>
        <v>0</v>
      </c>
      <c r="H82">
        <f t="shared" si="12"/>
        <v>1</v>
      </c>
      <c r="I82">
        <f t="shared" si="13"/>
        <v>2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0</v>
      </c>
    </row>
    <row r="83" spans="1:13" ht="28" x14ac:dyDescent="0.2">
      <c r="A83" s="1" t="s">
        <v>123</v>
      </c>
      <c r="B83" s="26" t="s">
        <v>295</v>
      </c>
      <c r="C83">
        <f t="shared" si="7"/>
        <v>0</v>
      </c>
      <c r="D83">
        <f t="shared" si="8"/>
        <v>1</v>
      </c>
      <c r="E83">
        <f t="shared" si="9"/>
        <v>1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8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28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3</v>
      </c>
      <c r="D86">
        <f t="shared" si="8"/>
        <v>1</v>
      </c>
      <c r="E86">
        <f t="shared" si="9"/>
        <v>4</v>
      </c>
      <c r="F86">
        <f t="shared" si="10"/>
        <v>3</v>
      </c>
      <c r="G86">
        <f t="shared" si="11"/>
        <v>2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1</v>
      </c>
      <c r="M86">
        <f t="shared" si="17"/>
        <v>0</v>
      </c>
    </row>
    <row r="87" spans="1:13" ht="42" x14ac:dyDescent="0.2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28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8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8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8" x14ac:dyDescent="0.2">
      <c r="A91" s="1" t="s">
        <v>123</v>
      </c>
      <c r="B91" s="26" t="s">
        <v>303</v>
      </c>
      <c r="C91">
        <f t="shared" si="7"/>
        <v>2</v>
      </c>
      <c r="D91">
        <f t="shared" si="8"/>
        <v>0</v>
      </c>
      <c r="E91">
        <f t="shared" si="9"/>
        <v>2</v>
      </c>
      <c r="F91">
        <f t="shared" si="10"/>
        <v>1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8" x14ac:dyDescent="0.2">
      <c r="A92" s="1" t="s">
        <v>82</v>
      </c>
      <c r="B92" s="26" t="s">
        <v>304</v>
      </c>
      <c r="C92">
        <f t="shared" si="7"/>
        <v>1</v>
      </c>
      <c r="D92">
        <f t="shared" si="8"/>
        <v>0</v>
      </c>
      <c r="E92">
        <f t="shared" si="9"/>
        <v>1</v>
      </c>
      <c r="F92">
        <f t="shared" si="10"/>
        <v>1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</row>
    <row r="93" spans="1:13" ht="28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4" x14ac:dyDescent="0.3">
      <c r="A111" s="16" t="s">
        <v>39</v>
      </c>
      <c r="B111" s="26"/>
    </row>
    <row r="112" spans="1:10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8" x14ac:dyDescent="0.2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96</v>
      </c>
      <c r="B114" s="26" t="s">
        <v>307</v>
      </c>
      <c r="C114">
        <f>VLOOKUP(B114,$BG$4:$BR$15,3,FALSE)</f>
        <v>1</v>
      </c>
      <c r="D114">
        <f t="shared" ref="D114:D115" si="18">VLOOKUP(B114,$BG$4:$BR$6,4,FALSE)</f>
        <v>1</v>
      </c>
      <c r="E114">
        <f t="shared" ref="E114:E115" si="19">VLOOKUP(B114,$BG$4:$BR$6,6,FALSE)</f>
        <v>6</v>
      </c>
      <c r="F114">
        <f t="shared" ref="F114:F115" si="20">VLOOKUP(B114,$BG$4:$BR$6,7,FALSE)</f>
        <v>6</v>
      </c>
      <c r="G114">
        <f t="shared" ref="G114:G115" si="21">VLOOKUP(B114,$BG$4:$BR$6,9,FALSE)</f>
        <v>19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2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5</v>
      </c>
      <c r="I115">
        <f t="shared" si="23"/>
        <v>224</v>
      </c>
      <c r="J115">
        <f t="shared" si="24"/>
        <v>44.8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A364-F993-4D99-A2DB-04A059E7B03C}">
  <dimension ref="A1:BR132"/>
  <sheetViews>
    <sheetView topLeftCell="A8" workbookViewId="0">
      <selection activeCell="A10" sqref="A10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7"/>
      <c r="P2" s="97"/>
      <c r="Q2" s="97" t="s">
        <v>9</v>
      </c>
      <c r="R2" s="97"/>
      <c r="S2" s="97"/>
      <c r="T2" s="97"/>
      <c r="U2" s="97"/>
      <c r="V2" s="97"/>
      <c r="W2" s="97"/>
      <c r="X2" s="97"/>
      <c r="Y2" s="97"/>
      <c r="AA2" s="96"/>
      <c r="AB2" s="96"/>
      <c r="AC2" s="96" t="s">
        <v>25</v>
      </c>
      <c r="AD2" s="96"/>
      <c r="AE2" s="96"/>
      <c r="AF2" s="96"/>
      <c r="AG2" s="96" t="s">
        <v>26</v>
      </c>
      <c r="AH2" s="96"/>
      <c r="AI2" s="96"/>
      <c r="AJ2" s="96"/>
      <c r="AK2" s="96" t="s">
        <v>334</v>
      </c>
      <c r="AL2" s="96"/>
      <c r="AM2" s="96"/>
      <c r="AN2" s="96"/>
      <c r="AP2" s="96"/>
      <c r="AQ2" s="96"/>
      <c r="AR2" s="96" t="s">
        <v>339</v>
      </c>
      <c r="AS2" s="96"/>
      <c r="AT2" s="96"/>
      <c r="AU2" s="96"/>
      <c r="AV2" s="96"/>
      <c r="AW2" s="96" t="s">
        <v>340</v>
      </c>
      <c r="AX2" s="96"/>
      <c r="AY2" s="96"/>
      <c r="AZ2" s="96"/>
      <c r="BA2" s="96"/>
      <c r="BB2" s="96" t="s">
        <v>341</v>
      </c>
      <c r="BC2" s="96"/>
      <c r="BD2" s="96"/>
      <c r="BE2" s="96"/>
      <c r="BG2" s="96"/>
      <c r="BH2" s="96"/>
      <c r="BI2" s="96" t="s">
        <v>39</v>
      </c>
      <c r="BJ2" s="96"/>
      <c r="BK2" s="96"/>
      <c r="BL2" s="96"/>
      <c r="BM2" s="96"/>
      <c r="BN2" s="96"/>
      <c r="BO2" s="96"/>
      <c r="BP2" s="96" t="s">
        <v>346</v>
      </c>
      <c r="BQ2" s="96"/>
      <c r="BR2" s="96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38" t="s">
        <v>2</v>
      </c>
      <c r="P3" s="38" t="s">
        <v>330</v>
      </c>
      <c r="Q3" s="38" t="s">
        <v>3</v>
      </c>
      <c r="R3" s="38" t="s">
        <v>4</v>
      </c>
      <c r="S3" s="38" t="s">
        <v>5</v>
      </c>
      <c r="T3" s="38" t="s">
        <v>6</v>
      </c>
      <c r="U3" s="38" t="s">
        <v>7</v>
      </c>
      <c r="V3" s="38" t="s">
        <v>331</v>
      </c>
      <c r="W3" s="38" t="s">
        <v>0</v>
      </c>
      <c r="X3" s="38" t="s">
        <v>8</v>
      </c>
      <c r="Y3" s="38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30" x14ac:dyDescent="0.2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38" t="s">
        <v>353</v>
      </c>
      <c r="P4" s="39" t="s">
        <v>354</v>
      </c>
      <c r="Q4" s="39">
        <v>17</v>
      </c>
      <c r="R4" s="39">
        <v>26</v>
      </c>
      <c r="S4" s="39">
        <v>65.400000000000006</v>
      </c>
      <c r="T4" s="39">
        <v>226</v>
      </c>
      <c r="U4" s="39">
        <v>8.6999999999999993</v>
      </c>
      <c r="V4" s="39">
        <v>10.199999999999999</v>
      </c>
      <c r="W4" s="39">
        <v>2</v>
      </c>
      <c r="X4" s="39">
        <v>0</v>
      </c>
      <c r="Y4" s="39">
        <v>163.80000000000001</v>
      </c>
      <c r="AA4" s="27" t="s">
        <v>253</v>
      </c>
      <c r="AB4" s="11" t="s">
        <v>333</v>
      </c>
      <c r="AC4" s="11">
        <v>26</v>
      </c>
      <c r="AD4" s="11">
        <v>112</v>
      </c>
      <c r="AE4" s="11">
        <v>4.3</v>
      </c>
      <c r="AF4" s="11">
        <v>1</v>
      </c>
      <c r="AG4" s="11">
        <v>3</v>
      </c>
      <c r="AH4" s="11">
        <v>79</v>
      </c>
      <c r="AI4" s="11">
        <v>26.3</v>
      </c>
      <c r="AJ4" s="11">
        <v>0</v>
      </c>
      <c r="AK4" s="11">
        <v>29</v>
      </c>
      <c r="AL4" s="11">
        <v>191</v>
      </c>
      <c r="AM4" s="11">
        <v>6.6</v>
      </c>
      <c r="AN4" s="11">
        <v>1</v>
      </c>
      <c r="AP4" s="27" t="s">
        <v>286</v>
      </c>
      <c r="AQ4" s="11" t="s">
        <v>333</v>
      </c>
      <c r="AR4" s="11">
        <v>5</v>
      </c>
      <c r="AS4" s="11">
        <v>4</v>
      </c>
      <c r="AT4" s="11">
        <v>9</v>
      </c>
      <c r="AU4" s="11">
        <v>0.5</v>
      </c>
      <c r="AV4" s="11">
        <v>0</v>
      </c>
      <c r="AW4" s="11"/>
      <c r="AX4" s="11"/>
      <c r="AY4" s="11"/>
      <c r="AZ4" s="11"/>
      <c r="BA4" s="11"/>
      <c r="BB4" s="11"/>
      <c r="BC4" s="11"/>
      <c r="BD4" s="11"/>
      <c r="BE4" s="11"/>
      <c r="BG4" s="27" t="s">
        <v>307</v>
      </c>
      <c r="BH4" s="11" t="s">
        <v>333</v>
      </c>
      <c r="BI4" s="11">
        <v>1</v>
      </c>
      <c r="BJ4" s="11">
        <v>1</v>
      </c>
      <c r="BK4" s="11">
        <v>100</v>
      </c>
      <c r="BL4" s="11">
        <v>1</v>
      </c>
      <c r="BM4" s="11">
        <v>2</v>
      </c>
      <c r="BN4" s="11">
        <v>50</v>
      </c>
      <c r="BO4" s="11">
        <v>4</v>
      </c>
      <c r="BP4" s="11"/>
      <c r="BQ4" s="11"/>
      <c r="BR4" s="11"/>
    </row>
    <row r="5" spans="1:70" ht="45" x14ac:dyDescent="0.2">
      <c r="A5" s="1" t="s">
        <v>104</v>
      </c>
      <c r="B5" s="26" t="s">
        <v>248</v>
      </c>
      <c r="C5" s="1">
        <f>VLOOKUP(B5,$O$4:$Y$11,3,FALSE)</f>
        <v>17</v>
      </c>
      <c r="D5" s="1">
        <f>VLOOKUP(B5,$O$4:$Y$11,4,FALSE)</f>
        <v>37</v>
      </c>
      <c r="E5" s="1">
        <f>VLOOKUP(B5,$O$4:$Y$11,5,FALSE)</f>
        <v>45.9</v>
      </c>
      <c r="F5" s="1">
        <f>VLOOKUP(B5,$O$4:$Y$11,6,FALSE)</f>
        <v>192</v>
      </c>
      <c r="G5" s="1">
        <f>VLOOKUP(B5,$O$4:$Y$11,7,FALSE)</f>
        <v>5.2</v>
      </c>
      <c r="H5" s="1">
        <f>VLOOKUP(B5,$O$4:$Y$11,9,FALSE)</f>
        <v>0</v>
      </c>
      <c r="I5" s="1">
        <f>VLOOKUP(B5,$O$4:$Y$11,10,FALSE)</f>
        <v>0</v>
      </c>
      <c r="J5" s="1">
        <f>VLOOKUP(B5,$O$4:$Y$11,11,FALSE)</f>
        <v>89.5</v>
      </c>
      <c r="K5" s="1">
        <f t="shared" si="0"/>
        <v>3</v>
      </c>
      <c r="L5" s="1">
        <f t="shared" si="1"/>
        <v>9</v>
      </c>
      <c r="M5" s="1">
        <f t="shared" si="2"/>
        <v>0</v>
      </c>
      <c r="O5" s="38" t="s">
        <v>248</v>
      </c>
      <c r="P5" s="39" t="s">
        <v>333</v>
      </c>
      <c r="Q5" s="39">
        <v>17</v>
      </c>
      <c r="R5" s="39">
        <v>37</v>
      </c>
      <c r="S5" s="39">
        <v>45.9</v>
      </c>
      <c r="T5" s="39">
        <v>192</v>
      </c>
      <c r="U5" s="39">
        <v>5.2</v>
      </c>
      <c r="V5" s="39">
        <v>5.2</v>
      </c>
      <c r="W5" s="39">
        <v>0</v>
      </c>
      <c r="X5" s="39">
        <v>0</v>
      </c>
      <c r="Y5" s="39">
        <v>89.5</v>
      </c>
      <c r="AA5" s="27" t="s">
        <v>248</v>
      </c>
      <c r="AB5" s="11" t="s">
        <v>333</v>
      </c>
      <c r="AC5" s="11">
        <v>3</v>
      </c>
      <c r="AD5" s="11">
        <v>9</v>
      </c>
      <c r="AE5" s="11">
        <v>3</v>
      </c>
      <c r="AF5" s="11">
        <v>0</v>
      </c>
      <c r="AG5" s="11"/>
      <c r="AH5" s="11"/>
      <c r="AI5" s="11"/>
      <c r="AJ5" s="11"/>
      <c r="AK5" s="11">
        <v>3</v>
      </c>
      <c r="AL5" s="11">
        <v>9</v>
      </c>
      <c r="AM5" s="11">
        <v>3</v>
      </c>
      <c r="AN5" s="11">
        <v>0</v>
      </c>
      <c r="AP5" s="27" t="s">
        <v>284</v>
      </c>
      <c r="AQ5" s="11" t="s">
        <v>333</v>
      </c>
      <c r="AR5" s="11">
        <v>3</v>
      </c>
      <c r="AS5" s="11">
        <v>5</v>
      </c>
      <c r="AT5" s="11">
        <v>8</v>
      </c>
      <c r="AU5" s="11">
        <v>0</v>
      </c>
      <c r="AV5" s="11">
        <v>0</v>
      </c>
      <c r="AW5" s="11"/>
      <c r="AX5" s="11"/>
      <c r="AY5" s="11"/>
      <c r="AZ5" s="11"/>
      <c r="BA5" s="11"/>
      <c r="BB5" s="11"/>
      <c r="BC5" s="11"/>
      <c r="BD5" s="11"/>
      <c r="BE5" s="11"/>
      <c r="BG5" s="27" t="s">
        <v>308</v>
      </c>
      <c r="BH5" s="11" t="s">
        <v>333</v>
      </c>
      <c r="BI5" s="11"/>
      <c r="BJ5" s="11"/>
      <c r="BK5" s="11"/>
      <c r="BL5" s="11"/>
      <c r="BM5" s="11"/>
      <c r="BN5" s="11"/>
      <c r="BO5" s="11"/>
      <c r="BP5" s="11">
        <v>5</v>
      </c>
      <c r="BQ5" s="11">
        <v>195</v>
      </c>
      <c r="BR5" s="11">
        <v>39</v>
      </c>
    </row>
    <row r="6" spans="1:70" ht="30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7" t="s">
        <v>251</v>
      </c>
      <c r="AB6" s="11" t="s">
        <v>333</v>
      </c>
      <c r="AC6" s="11">
        <v>2</v>
      </c>
      <c r="AD6" s="11">
        <v>2</v>
      </c>
      <c r="AE6" s="11">
        <v>1</v>
      </c>
      <c r="AF6" s="11">
        <v>0</v>
      </c>
      <c r="AG6" s="11"/>
      <c r="AH6" s="11"/>
      <c r="AI6" s="11"/>
      <c r="AJ6" s="11"/>
      <c r="AK6" s="11">
        <v>2</v>
      </c>
      <c r="AL6" s="11">
        <v>2</v>
      </c>
      <c r="AM6" s="11">
        <v>1</v>
      </c>
      <c r="AN6" s="11">
        <v>0</v>
      </c>
      <c r="AP6" s="27" t="s">
        <v>345</v>
      </c>
      <c r="AQ6" s="11" t="s">
        <v>333</v>
      </c>
      <c r="AR6" s="11">
        <v>5</v>
      </c>
      <c r="AS6" s="11">
        <v>2</v>
      </c>
      <c r="AT6" s="11">
        <v>7</v>
      </c>
      <c r="AU6" s="11">
        <v>0</v>
      </c>
      <c r="AV6" s="11">
        <v>0</v>
      </c>
      <c r="AW6" s="11"/>
      <c r="AX6" s="11"/>
      <c r="AY6" s="11"/>
      <c r="AZ6" s="11"/>
      <c r="BA6" s="11"/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260</v>
      </c>
      <c r="AB7" s="11" t="s">
        <v>333</v>
      </c>
      <c r="AC7" s="11"/>
      <c r="AD7" s="11"/>
      <c r="AE7" s="11"/>
      <c r="AF7" s="11"/>
      <c r="AG7" s="11">
        <v>6</v>
      </c>
      <c r="AH7" s="11">
        <v>55</v>
      </c>
      <c r="AI7" s="11">
        <v>9.1999999999999993</v>
      </c>
      <c r="AJ7" s="11">
        <v>0</v>
      </c>
      <c r="AK7" s="11">
        <v>6</v>
      </c>
      <c r="AL7" s="11">
        <v>55</v>
      </c>
      <c r="AM7" s="11">
        <v>9.1999999999999993</v>
      </c>
      <c r="AN7" s="11">
        <v>0</v>
      </c>
      <c r="AP7" s="27" t="s">
        <v>276</v>
      </c>
      <c r="AQ7" s="11" t="s">
        <v>333</v>
      </c>
      <c r="AR7" s="11">
        <v>4</v>
      </c>
      <c r="AS7" s="11">
        <v>2</v>
      </c>
      <c r="AT7" s="11">
        <v>6</v>
      </c>
      <c r="AU7" s="11">
        <v>0.5</v>
      </c>
      <c r="AV7" s="11">
        <v>0</v>
      </c>
      <c r="AW7" s="11"/>
      <c r="AX7" s="11"/>
      <c r="AY7" s="11"/>
      <c r="AZ7" s="11"/>
      <c r="BA7" s="11"/>
      <c r="BB7" s="11"/>
      <c r="BC7" s="11"/>
      <c r="BD7" s="11"/>
      <c r="BE7" s="11"/>
    </row>
    <row r="8" spans="1:70" ht="45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313</v>
      </c>
      <c r="AB8" s="11" t="s">
        <v>333</v>
      </c>
      <c r="AC8" s="11"/>
      <c r="AD8" s="11"/>
      <c r="AE8" s="11"/>
      <c r="AF8" s="11"/>
      <c r="AG8" s="11">
        <v>3</v>
      </c>
      <c r="AH8" s="11">
        <v>21</v>
      </c>
      <c r="AI8" s="11">
        <v>7</v>
      </c>
      <c r="AJ8" s="11">
        <v>0</v>
      </c>
      <c r="AK8" s="11">
        <v>3</v>
      </c>
      <c r="AL8" s="11">
        <v>21</v>
      </c>
      <c r="AM8" s="11">
        <v>7</v>
      </c>
      <c r="AN8" s="11">
        <v>0</v>
      </c>
      <c r="AP8" s="27" t="s">
        <v>277</v>
      </c>
      <c r="AQ8" s="11" t="s">
        <v>333</v>
      </c>
      <c r="AR8" s="11">
        <v>2</v>
      </c>
      <c r="AS8" s="11">
        <v>4</v>
      </c>
      <c r="AT8" s="11">
        <v>6</v>
      </c>
      <c r="AU8" s="11">
        <v>1.5</v>
      </c>
      <c r="AV8" s="11">
        <v>0</v>
      </c>
      <c r="AW8" s="11"/>
      <c r="AX8" s="11"/>
      <c r="AY8" s="11"/>
      <c r="AZ8" s="11"/>
      <c r="BA8" s="11">
        <v>1</v>
      </c>
      <c r="BB8" s="11"/>
      <c r="BC8" s="11"/>
      <c r="BD8" s="11"/>
      <c r="BE8" s="11"/>
    </row>
    <row r="9" spans="1:70" ht="30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337</v>
      </c>
      <c r="AB9" s="11" t="s">
        <v>333</v>
      </c>
      <c r="AC9" s="11"/>
      <c r="AD9" s="11"/>
      <c r="AE9" s="11"/>
      <c r="AF9" s="11"/>
      <c r="AG9" s="11">
        <v>2</v>
      </c>
      <c r="AH9" s="11">
        <v>17</v>
      </c>
      <c r="AI9" s="11">
        <v>8.5</v>
      </c>
      <c r="AJ9" s="11">
        <v>0</v>
      </c>
      <c r="AK9" s="11">
        <v>2</v>
      </c>
      <c r="AL9" s="11">
        <v>17</v>
      </c>
      <c r="AM9" s="11">
        <v>8.5</v>
      </c>
      <c r="AN9" s="11">
        <v>0</v>
      </c>
      <c r="AP9" s="27" t="s">
        <v>281</v>
      </c>
      <c r="AQ9" s="11" t="s">
        <v>333</v>
      </c>
      <c r="AR9" s="11">
        <v>2</v>
      </c>
      <c r="AS9" s="11">
        <v>3</v>
      </c>
      <c r="AT9" s="11">
        <v>5</v>
      </c>
      <c r="AU9" s="11">
        <v>1</v>
      </c>
      <c r="AV9" s="11">
        <v>0</v>
      </c>
      <c r="AW9" s="11"/>
      <c r="AX9" s="11"/>
      <c r="AY9" s="11"/>
      <c r="AZ9" s="11"/>
      <c r="BA9" s="11"/>
      <c r="BB9" s="11"/>
      <c r="BC9" s="11"/>
      <c r="BD9" s="11"/>
      <c r="BE9" s="11"/>
    </row>
    <row r="10" spans="1:70" ht="31" x14ac:dyDescent="0.35">
      <c r="A10" s="18"/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255</v>
      </c>
      <c r="AB10" s="11" t="s">
        <v>333</v>
      </c>
      <c r="AC10" s="11"/>
      <c r="AD10" s="11"/>
      <c r="AE10" s="11"/>
      <c r="AF10" s="11"/>
      <c r="AG10" s="11">
        <v>1</v>
      </c>
      <c r="AH10" s="11">
        <v>9</v>
      </c>
      <c r="AI10" s="11">
        <v>9</v>
      </c>
      <c r="AJ10" s="11">
        <v>0</v>
      </c>
      <c r="AK10" s="11">
        <v>1</v>
      </c>
      <c r="AL10" s="11">
        <v>9</v>
      </c>
      <c r="AM10" s="11">
        <v>9</v>
      </c>
      <c r="AN10" s="11">
        <v>0</v>
      </c>
      <c r="AP10" s="27" t="s">
        <v>292</v>
      </c>
      <c r="AQ10" s="11" t="s">
        <v>333</v>
      </c>
      <c r="AR10" s="11">
        <v>2</v>
      </c>
      <c r="AS10" s="11">
        <v>3</v>
      </c>
      <c r="AT10" s="11">
        <v>5</v>
      </c>
      <c r="AU10" s="11">
        <v>0</v>
      </c>
      <c r="AV10" s="11">
        <v>0</v>
      </c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70" ht="45" x14ac:dyDescent="0.35">
      <c r="A11" s="18" t="s">
        <v>25</v>
      </c>
      <c r="B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310</v>
      </c>
      <c r="AB11" s="11" t="s">
        <v>333</v>
      </c>
      <c r="AC11" s="11"/>
      <c r="AD11" s="11"/>
      <c r="AE11" s="11"/>
      <c r="AF11" s="11"/>
      <c r="AG11" s="11">
        <v>1</v>
      </c>
      <c r="AH11" s="11">
        <v>8</v>
      </c>
      <c r="AI11" s="11">
        <v>8</v>
      </c>
      <c r="AJ11" s="11">
        <v>0</v>
      </c>
      <c r="AK11" s="11">
        <v>1</v>
      </c>
      <c r="AL11" s="11">
        <v>8</v>
      </c>
      <c r="AM11" s="11">
        <v>8</v>
      </c>
      <c r="AN11" s="11">
        <v>0</v>
      </c>
      <c r="AP11" s="27" t="s">
        <v>266</v>
      </c>
      <c r="AQ11" s="11" t="s">
        <v>333</v>
      </c>
      <c r="AR11" s="11">
        <v>3</v>
      </c>
      <c r="AS11" s="11">
        <v>0</v>
      </c>
      <c r="AT11" s="11">
        <v>3</v>
      </c>
      <c r="AU11" s="11">
        <v>0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>
        <v>1</v>
      </c>
    </row>
    <row r="12" spans="1:70" ht="30" x14ac:dyDescent="0.2">
      <c r="A12" s="11" t="s">
        <v>1</v>
      </c>
      <c r="B12" s="26" t="s">
        <v>2</v>
      </c>
      <c r="C12" t="s">
        <v>28</v>
      </c>
      <c r="D12" t="s">
        <v>6</v>
      </c>
      <c r="E12" t="s">
        <v>27</v>
      </c>
      <c r="F12" t="s">
        <v>0</v>
      </c>
      <c r="G12" t="s">
        <v>29</v>
      </c>
      <c r="H12" t="s">
        <v>31</v>
      </c>
      <c r="I12" t="s">
        <v>30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 t="s">
        <v>250</v>
      </c>
      <c r="AB12" s="11" t="s">
        <v>333</v>
      </c>
      <c r="AC12" s="11"/>
      <c r="AD12" s="11"/>
      <c r="AE12" s="11"/>
      <c r="AF12" s="11"/>
      <c r="AG12" s="11">
        <v>1</v>
      </c>
      <c r="AH12" s="11">
        <v>3</v>
      </c>
      <c r="AI12" s="11">
        <v>3</v>
      </c>
      <c r="AJ12" s="11">
        <v>0</v>
      </c>
      <c r="AK12" s="11">
        <v>1</v>
      </c>
      <c r="AL12" s="11">
        <v>3</v>
      </c>
      <c r="AM12" s="11">
        <v>3</v>
      </c>
      <c r="AN12" s="11">
        <v>0</v>
      </c>
      <c r="AP12" s="27" t="s">
        <v>268</v>
      </c>
      <c r="AQ12" s="11" t="s">
        <v>333</v>
      </c>
      <c r="AR12" s="11">
        <v>1</v>
      </c>
      <c r="AS12" s="11">
        <v>2</v>
      </c>
      <c r="AT12" s="11">
        <v>3</v>
      </c>
      <c r="AU12" s="11">
        <v>0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30" x14ac:dyDescent="0.2">
      <c r="A13" s="1" t="s">
        <v>92</v>
      </c>
      <c r="B13" s="26" t="s">
        <v>250</v>
      </c>
      <c r="C13">
        <f>VLOOKUP(B13,$AA$4:$AN$36,3,FALSE)</f>
        <v>0</v>
      </c>
      <c r="D13">
        <f>VLOOKUP(B13,$AA$4:$AN$36,4,FALSE)</f>
        <v>0</v>
      </c>
      <c r="E13">
        <f>VLOOKUP(B13,$AA$4:$AN$36,5,FALSE)</f>
        <v>0</v>
      </c>
      <c r="F13">
        <f>VLOOKUP(B13,$AA$4:$AN$36,6,FALSE)</f>
        <v>0</v>
      </c>
      <c r="G13">
        <f>VLOOKUP(B13,$AA$4:$AN$36,7,FALSE)</f>
        <v>1</v>
      </c>
      <c r="H13">
        <f>VLOOKUP(B13,$AA$4:$AN$36,8,FALSE)</f>
        <v>3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27" t="s">
        <v>274</v>
      </c>
      <c r="AQ13" s="11" t="s">
        <v>333</v>
      </c>
      <c r="AR13" s="11">
        <v>2</v>
      </c>
      <c r="AS13" s="11">
        <v>1</v>
      </c>
      <c r="AT13" s="11">
        <v>3</v>
      </c>
      <c r="AU13" s="11">
        <v>0</v>
      </c>
      <c r="AV13" s="11">
        <v>0</v>
      </c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 ht="30" x14ac:dyDescent="0.2">
      <c r="A14" s="1" t="s">
        <v>92</v>
      </c>
      <c r="B14" s="26" t="s">
        <v>251</v>
      </c>
      <c r="C14">
        <f>VLOOKUP(B14,$AA$4:$AN$36,3,FALSE)</f>
        <v>2</v>
      </c>
      <c r="D14">
        <f>VLOOKUP(B14,$AA$4:$AN$36,4,FALSE)</f>
        <v>2</v>
      </c>
      <c r="E14">
        <f>VLOOKUP(B14,$AA$4:$AN$36,5,FALSE)</f>
        <v>1</v>
      </c>
      <c r="F14">
        <f>VLOOKUP(B14,$AA$4:$AN$36,6,FALSE)</f>
        <v>0</v>
      </c>
      <c r="G14">
        <f>VLOOKUP(B14,$AA$4:$AN$36,7,FALSE)</f>
        <v>0</v>
      </c>
      <c r="H14">
        <f>VLOOKUP(B14,$AA$4:$AN$36,8,FALSE)</f>
        <v>0</v>
      </c>
      <c r="I14">
        <f>VLOOKUP(B14,$AA$4:$AN$36,10,FALSE)</f>
        <v>0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27" t="s">
        <v>291</v>
      </c>
      <c r="AQ14" s="11" t="s">
        <v>333</v>
      </c>
      <c r="AR14" s="11">
        <v>1</v>
      </c>
      <c r="AS14" s="11">
        <v>2</v>
      </c>
      <c r="AT14" s="11">
        <v>3</v>
      </c>
      <c r="AU14" s="11">
        <v>0.5</v>
      </c>
      <c r="AV14" s="11">
        <v>0</v>
      </c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 ht="45" x14ac:dyDescent="0.2">
      <c r="A15" s="1" t="s">
        <v>92</v>
      </c>
      <c r="B15" s="26" t="s">
        <v>252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7" t="s">
        <v>299</v>
      </c>
      <c r="AQ15" s="11" t="s">
        <v>333</v>
      </c>
      <c r="AR15" s="11">
        <v>2</v>
      </c>
      <c r="AS15" s="11">
        <v>1</v>
      </c>
      <c r="AT15" s="11">
        <v>3</v>
      </c>
      <c r="AU15" s="11">
        <v>0</v>
      </c>
      <c r="AV15" s="11">
        <v>0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45" x14ac:dyDescent="0.2">
      <c r="A16" s="1" t="s">
        <v>92</v>
      </c>
      <c r="B16" s="26" t="s">
        <v>253</v>
      </c>
      <c r="C16">
        <f>VLOOKUP(B16,$AA$4:$AN$36,3,FALSE)</f>
        <v>26</v>
      </c>
      <c r="D16">
        <f>VLOOKUP(B16,$AA$4:$AN$36,4,FALSE)</f>
        <v>112</v>
      </c>
      <c r="E16">
        <f>VLOOKUP(B16,$AA$4:$AN$36,5,FALSE)</f>
        <v>4.3</v>
      </c>
      <c r="F16">
        <f>VLOOKUP(B16,$AA$4:$AN$36,6,FALSE)</f>
        <v>1</v>
      </c>
      <c r="G16">
        <f>VLOOKUP(B16,$AA$4:$AN$36,7,FALSE)</f>
        <v>3</v>
      </c>
      <c r="H16">
        <f>VLOOKUP(B16,$AA$4:$AN$36,8,FALSE)</f>
        <v>79</v>
      </c>
      <c r="I16">
        <f>VLOOKUP(B16,$AA$4:$AN$36,10,FALSE)</f>
        <v>0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7" t="s">
        <v>303</v>
      </c>
      <c r="AQ16" s="11" t="s">
        <v>333</v>
      </c>
      <c r="AR16" s="11">
        <v>1</v>
      </c>
      <c r="AS16" s="11">
        <v>2</v>
      </c>
      <c r="AT16" s="11">
        <v>3</v>
      </c>
      <c r="AU16" s="11">
        <v>0</v>
      </c>
      <c r="AV16" s="11">
        <v>0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30" x14ac:dyDescent="0.2">
      <c r="A17" s="1" t="s">
        <v>92</v>
      </c>
      <c r="B17" s="26" t="s">
        <v>254</v>
      </c>
      <c r="C17" t="e">
        <f>VLOOKUP(B17,$AA$4:$AN$36,3,FALSE)</f>
        <v>#N/A</v>
      </c>
      <c r="D17" t="e">
        <f>VLOOKUP(B17,$AA$4:$AN$36,4,FALSE)</f>
        <v>#N/A</v>
      </c>
      <c r="E17" t="e">
        <f>VLOOKUP(B17,$AA$4:$AN$36,5,FALSE)</f>
        <v>#N/A</v>
      </c>
      <c r="F17" t="e">
        <f>VLOOKUP(B17,$AA$4:$AN$36,6,FALSE)</f>
        <v>#N/A</v>
      </c>
      <c r="G17" t="e">
        <f>VLOOKUP(B17,$AA$4:$AN$36,7,FALSE)</f>
        <v>#N/A</v>
      </c>
      <c r="H17" t="e">
        <f>VLOOKUP(B17,$AA$4:$AN$36,8,FALSE)</f>
        <v>#N/A</v>
      </c>
      <c r="I17" t="e">
        <f>VLOOKUP(B17,$AA$4:$AN$36,10,FALSE)</f>
        <v>#N/A</v>
      </c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7" t="s">
        <v>270</v>
      </c>
      <c r="AQ17" s="11" t="s">
        <v>333</v>
      </c>
      <c r="AR17" s="11">
        <v>1</v>
      </c>
      <c r="AS17" s="11">
        <v>1</v>
      </c>
      <c r="AT17" s="11">
        <v>2</v>
      </c>
      <c r="AU17" s="11">
        <v>1</v>
      </c>
      <c r="AV17" s="11">
        <v>0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30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271</v>
      </c>
      <c r="AQ18" s="11" t="s">
        <v>333</v>
      </c>
      <c r="AR18" s="11">
        <v>1</v>
      </c>
      <c r="AS18" s="11">
        <v>1</v>
      </c>
      <c r="AT18" s="11">
        <v>2</v>
      </c>
      <c r="AU18" s="11">
        <v>0</v>
      </c>
      <c r="AV18" s="11">
        <v>0</v>
      </c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30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283</v>
      </c>
      <c r="AQ19" s="11" t="s">
        <v>333</v>
      </c>
      <c r="AR19" s="11">
        <v>0</v>
      </c>
      <c r="AS19" s="11">
        <v>2</v>
      </c>
      <c r="AT19" s="11">
        <v>2</v>
      </c>
      <c r="AU19" s="11">
        <v>0</v>
      </c>
      <c r="AV19" s="11">
        <v>0</v>
      </c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30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285</v>
      </c>
      <c r="AQ20" s="11" t="s">
        <v>333</v>
      </c>
      <c r="AR20" s="11">
        <v>2</v>
      </c>
      <c r="AS20" s="11">
        <v>0</v>
      </c>
      <c r="AT20" s="11">
        <v>2</v>
      </c>
      <c r="AU20" s="11">
        <v>1</v>
      </c>
      <c r="AV20" s="11">
        <v>1</v>
      </c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 ht="30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289</v>
      </c>
      <c r="AQ21" s="11" t="s">
        <v>333</v>
      </c>
      <c r="AR21" s="11">
        <v>1</v>
      </c>
      <c r="AS21" s="11">
        <v>1</v>
      </c>
      <c r="AT21" s="11">
        <v>2</v>
      </c>
      <c r="AU21" s="11">
        <v>1</v>
      </c>
      <c r="AV21" s="11">
        <v>0</v>
      </c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30" x14ac:dyDescent="0.3">
      <c r="A22" s="17" t="s">
        <v>26</v>
      </c>
      <c r="B22" s="26"/>
      <c r="AP22" s="27" t="s">
        <v>275</v>
      </c>
      <c r="AQ22" s="11" t="s">
        <v>333</v>
      </c>
      <c r="AR22" s="11">
        <v>0</v>
      </c>
      <c r="AS22" s="11">
        <v>1</v>
      </c>
      <c r="AT22" s="11">
        <v>1</v>
      </c>
      <c r="AU22" s="11">
        <v>0</v>
      </c>
      <c r="AV22" s="11">
        <v>0</v>
      </c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30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278</v>
      </c>
      <c r="AQ23" s="11" t="s">
        <v>333</v>
      </c>
      <c r="AR23" s="11">
        <v>0</v>
      </c>
      <c r="AS23" s="11">
        <v>1</v>
      </c>
      <c r="AT23" s="11">
        <v>1</v>
      </c>
      <c r="AU23" s="11">
        <v>0</v>
      </c>
      <c r="AV23" s="11">
        <v>0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0" x14ac:dyDescent="0.2">
      <c r="A24" s="1" t="s">
        <v>86</v>
      </c>
      <c r="B24" s="26" t="s">
        <v>255</v>
      </c>
      <c r="C24">
        <f t="shared" ref="C24:C38" si="3">VLOOKUP(B24,$AA$4:$AN$36,7,FALSE)</f>
        <v>1</v>
      </c>
      <c r="D24">
        <f t="shared" ref="D24:D38" si="4">VLOOKUP(B24,$AA$4:$AN$36,8,FALSE)</f>
        <v>9</v>
      </c>
      <c r="E24">
        <f t="shared" ref="E24:E38" si="5">VLOOKUP(B24,$AA$4:$AN$36,9,FALSE)</f>
        <v>9</v>
      </c>
      <c r="F24">
        <f t="shared" ref="F24:F38" si="6">VLOOKUP(B24,$AA$4:$AN$36,10,FALSE)</f>
        <v>0</v>
      </c>
      <c r="AP24" s="27" t="s">
        <v>295</v>
      </c>
      <c r="AQ24" s="11" t="s">
        <v>333</v>
      </c>
      <c r="AR24" s="11">
        <v>1</v>
      </c>
      <c r="AS24" s="11">
        <v>0</v>
      </c>
      <c r="AT24" s="11">
        <v>1</v>
      </c>
      <c r="AU24" s="11">
        <v>0</v>
      </c>
      <c r="AV24" s="11">
        <v>0</v>
      </c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30" x14ac:dyDescent="0.2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7" t="s">
        <v>298</v>
      </c>
      <c r="AQ25" s="11" t="s">
        <v>333</v>
      </c>
      <c r="AR25" s="11">
        <v>0</v>
      </c>
      <c r="AS25" s="11">
        <v>1</v>
      </c>
      <c r="AT25" s="11">
        <v>1</v>
      </c>
      <c r="AU25" s="11">
        <v>0</v>
      </c>
      <c r="AV25" s="11">
        <v>0</v>
      </c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0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7" t="s">
        <v>355</v>
      </c>
      <c r="AQ26" s="11" t="s">
        <v>333</v>
      </c>
      <c r="AR26" s="11">
        <v>0</v>
      </c>
      <c r="AS26" s="11">
        <v>1</v>
      </c>
      <c r="AT26" s="11">
        <v>1</v>
      </c>
      <c r="AU26" s="11">
        <v>0</v>
      </c>
      <c r="AV26" s="11">
        <v>0</v>
      </c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x14ac:dyDescent="0.2">
      <c r="A27" s="1" t="s">
        <v>86</v>
      </c>
      <c r="B27" s="26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</row>
    <row r="28" spans="1:57" ht="28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28" x14ac:dyDescent="0.2">
      <c r="A29" s="1" t="s">
        <v>86</v>
      </c>
      <c r="B29" s="26" t="s">
        <v>260</v>
      </c>
      <c r="C29">
        <f t="shared" si="3"/>
        <v>6</v>
      </c>
      <c r="D29">
        <f t="shared" si="4"/>
        <v>55</v>
      </c>
      <c r="E29">
        <f t="shared" si="5"/>
        <v>9.1999999999999993</v>
      </c>
      <c r="F29">
        <f t="shared" si="6"/>
        <v>0</v>
      </c>
    </row>
    <row r="30" spans="1:57" ht="28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8" x14ac:dyDescent="0.2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28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8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8" x14ac:dyDescent="0.2">
      <c r="A34" s="1" t="s">
        <v>79</v>
      </c>
      <c r="B34" s="26" t="s">
        <v>310</v>
      </c>
      <c r="C34">
        <f t="shared" si="3"/>
        <v>1</v>
      </c>
      <c r="D34">
        <f t="shared" si="4"/>
        <v>8</v>
      </c>
      <c r="E34">
        <f t="shared" si="5"/>
        <v>8</v>
      </c>
      <c r="F34">
        <f t="shared" si="6"/>
        <v>0</v>
      </c>
    </row>
    <row r="35" spans="1:6" ht="28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8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8" x14ac:dyDescent="0.2">
      <c r="A37" s="1" t="s">
        <v>79</v>
      </c>
      <c r="B37" s="26" t="s">
        <v>313</v>
      </c>
      <c r="C37">
        <f t="shared" si="3"/>
        <v>3</v>
      </c>
      <c r="D37">
        <f t="shared" si="4"/>
        <v>21</v>
      </c>
      <c r="E37">
        <f t="shared" si="5"/>
        <v>7</v>
      </c>
      <c r="F37">
        <f t="shared" si="6"/>
        <v>0</v>
      </c>
    </row>
    <row r="38" spans="1:6" ht="28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4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8" x14ac:dyDescent="0.2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8" x14ac:dyDescent="0.2">
      <c r="A54" s="1" t="s">
        <v>75</v>
      </c>
      <c r="B54" s="26" t="s">
        <v>266</v>
      </c>
      <c r="C54">
        <f t="shared" ref="C54:C93" si="7">VLOOKUP(B54,$AP$4:$BE$56,3,FALSE)</f>
        <v>3</v>
      </c>
      <c r="D54">
        <f t="shared" ref="D54:D93" si="8">VLOOKUP(B54,$AP$4:$BE$56,4,FALSE)</f>
        <v>0</v>
      </c>
      <c r="E54">
        <f t="shared" ref="E54:E93" si="9">VLOOKUP(B54,$AP$4:$BE$56,5,FALSE)</f>
        <v>3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1</v>
      </c>
      <c r="M54">
        <f t="shared" ref="M54:M93" si="17">VLOOKUP(B54,$AP$4:$BE$56,15,FALSE)</f>
        <v>0</v>
      </c>
    </row>
    <row r="55" spans="1:13" ht="28" x14ac:dyDescent="0.2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8" x14ac:dyDescent="0.2">
      <c r="A56" s="1" t="s">
        <v>75</v>
      </c>
      <c r="B56" s="26" t="s">
        <v>268</v>
      </c>
      <c r="C56">
        <f t="shared" si="7"/>
        <v>1</v>
      </c>
      <c r="D56">
        <f t="shared" si="8"/>
        <v>2</v>
      </c>
      <c r="E56">
        <f t="shared" si="9"/>
        <v>3</v>
      </c>
      <c r="F56">
        <f t="shared" si="10"/>
        <v>0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28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8" x14ac:dyDescent="0.2">
      <c r="A58" s="1" t="s">
        <v>75</v>
      </c>
      <c r="B58" s="26" t="s">
        <v>270</v>
      </c>
      <c r="C58">
        <f t="shared" si="7"/>
        <v>1</v>
      </c>
      <c r="D58">
        <f t="shared" si="8"/>
        <v>1</v>
      </c>
      <c r="E58">
        <f t="shared" si="9"/>
        <v>2</v>
      </c>
      <c r="F58">
        <f t="shared" si="10"/>
        <v>1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8" x14ac:dyDescent="0.2">
      <c r="A59" s="1" t="s">
        <v>109</v>
      </c>
      <c r="B59" s="26" t="s">
        <v>271</v>
      </c>
      <c r="C59">
        <f t="shared" si="7"/>
        <v>1</v>
      </c>
      <c r="D59">
        <f t="shared" si="8"/>
        <v>1</v>
      </c>
      <c r="E59">
        <f t="shared" si="9"/>
        <v>2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28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8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8" x14ac:dyDescent="0.2">
      <c r="A62" s="1" t="s">
        <v>109</v>
      </c>
      <c r="B62" s="26" t="s">
        <v>274</v>
      </c>
      <c r="C62">
        <f t="shared" si="7"/>
        <v>2</v>
      </c>
      <c r="D62">
        <f t="shared" si="8"/>
        <v>1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8" x14ac:dyDescent="0.2">
      <c r="A63" s="1" t="s">
        <v>82</v>
      </c>
      <c r="B63" s="26" t="s">
        <v>275</v>
      </c>
      <c r="C63">
        <f t="shared" si="7"/>
        <v>0</v>
      </c>
      <c r="D63">
        <f t="shared" si="8"/>
        <v>1</v>
      </c>
      <c r="E63">
        <f t="shared" si="9"/>
        <v>1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8" x14ac:dyDescent="0.2">
      <c r="A64" s="1" t="s">
        <v>71</v>
      </c>
      <c r="B64" s="26" t="s">
        <v>276</v>
      </c>
      <c r="C64">
        <f t="shared" si="7"/>
        <v>4</v>
      </c>
      <c r="D64">
        <f t="shared" si="8"/>
        <v>2</v>
      </c>
      <c r="E64">
        <f t="shared" si="9"/>
        <v>6</v>
      </c>
      <c r="F64">
        <f t="shared" si="10"/>
        <v>0.5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28" x14ac:dyDescent="0.2">
      <c r="A65" s="1" t="s">
        <v>109</v>
      </c>
      <c r="B65" s="26" t="s">
        <v>277</v>
      </c>
      <c r="C65">
        <f t="shared" si="7"/>
        <v>2</v>
      </c>
      <c r="D65">
        <f t="shared" si="8"/>
        <v>4</v>
      </c>
      <c r="E65">
        <f t="shared" si="9"/>
        <v>6</v>
      </c>
      <c r="F65">
        <f t="shared" si="10"/>
        <v>1.5</v>
      </c>
      <c r="G65">
        <f t="shared" si="11"/>
        <v>0</v>
      </c>
      <c r="H65">
        <f t="shared" si="12"/>
        <v>0</v>
      </c>
      <c r="I65">
        <f t="shared" si="13"/>
        <v>1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8" x14ac:dyDescent="0.2">
      <c r="A66" s="1" t="s">
        <v>123</v>
      </c>
      <c r="B66" s="26" t="s">
        <v>278</v>
      </c>
      <c r="C66">
        <f t="shared" si="7"/>
        <v>0</v>
      </c>
      <c r="D66">
        <f t="shared" si="8"/>
        <v>1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8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28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8" x14ac:dyDescent="0.2">
      <c r="A69" s="1" t="s">
        <v>82</v>
      </c>
      <c r="B69" s="26" t="s">
        <v>281</v>
      </c>
      <c r="C69">
        <f t="shared" si="7"/>
        <v>2</v>
      </c>
      <c r="D69">
        <f t="shared" si="8"/>
        <v>3</v>
      </c>
      <c r="E69">
        <f t="shared" si="9"/>
        <v>5</v>
      </c>
      <c r="F69">
        <f t="shared" si="10"/>
        <v>1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8" x14ac:dyDescent="0.2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8" x14ac:dyDescent="0.2">
      <c r="A71" s="1" t="s">
        <v>123</v>
      </c>
      <c r="B71" s="26" t="s">
        <v>283</v>
      </c>
      <c r="C71">
        <f t="shared" si="7"/>
        <v>0</v>
      </c>
      <c r="D71">
        <f t="shared" si="8"/>
        <v>2</v>
      </c>
      <c r="E71">
        <f t="shared" si="9"/>
        <v>2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8" x14ac:dyDescent="0.2">
      <c r="A72" s="1" t="s">
        <v>151</v>
      </c>
      <c r="B72" s="26" t="s">
        <v>284</v>
      </c>
      <c r="C72">
        <f t="shared" si="7"/>
        <v>3</v>
      </c>
      <c r="D72">
        <f t="shared" si="8"/>
        <v>5</v>
      </c>
      <c r="E72">
        <f t="shared" si="9"/>
        <v>8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8" x14ac:dyDescent="0.2">
      <c r="A73" s="1" t="s">
        <v>75</v>
      </c>
      <c r="B73" s="26" t="s">
        <v>285</v>
      </c>
      <c r="C73">
        <f t="shared" si="7"/>
        <v>2</v>
      </c>
      <c r="D73">
        <f t="shared" si="8"/>
        <v>0</v>
      </c>
      <c r="E73">
        <f t="shared" si="9"/>
        <v>2</v>
      </c>
      <c r="F73">
        <f t="shared" si="10"/>
        <v>1</v>
      </c>
      <c r="G73">
        <f t="shared" si="11"/>
        <v>1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8" x14ac:dyDescent="0.2">
      <c r="A74" s="1" t="s">
        <v>71</v>
      </c>
      <c r="B74" s="26" t="s">
        <v>286</v>
      </c>
      <c r="C74">
        <f t="shared" si="7"/>
        <v>5</v>
      </c>
      <c r="D74">
        <f t="shared" si="8"/>
        <v>4</v>
      </c>
      <c r="E74">
        <f t="shared" si="9"/>
        <v>9</v>
      </c>
      <c r="F74">
        <f t="shared" si="10"/>
        <v>0.5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8" x14ac:dyDescent="0.2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8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8" x14ac:dyDescent="0.2">
      <c r="A77" s="1" t="s">
        <v>123</v>
      </c>
      <c r="B77" s="26" t="s">
        <v>289</v>
      </c>
      <c r="C77">
        <f t="shared" si="7"/>
        <v>1</v>
      </c>
      <c r="D77">
        <f t="shared" si="8"/>
        <v>1</v>
      </c>
      <c r="E77">
        <f t="shared" si="9"/>
        <v>2</v>
      </c>
      <c r="F77">
        <f t="shared" si="10"/>
        <v>1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8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8" x14ac:dyDescent="0.2">
      <c r="A79" s="1" t="s">
        <v>109</v>
      </c>
      <c r="B79" s="26" t="s">
        <v>291</v>
      </c>
      <c r="C79">
        <f t="shared" si="7"/>
        <v>1</v>
      </c>
      <c r="D79">
        <f t="shared" si="8"/>
        <v>2</v>
      </c>
      <c r="E79">
        <f t="shared" si="9"/>
        <v>3</v>
      </c>
      <c r="F79">
        <f t="shared" si="10"/>
        <v>0.5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8" x14ac:dyDescent="0.2">
      <c r="A80" s="1" t="s">
        <v>82</v>
      </c>
      <c r="B80" s="26" t="s">
        <v>292</v>
      </c>
      <c r="C80">
        <f t="shared" si="7"/>
        <v>2</v>
      </c>
      <c r="D80">
        <f t="shared" si="8"/>
        <v>3</v>
      </c>
      <c r="E80">
        <f t="shared" si="9"/>
        <v>5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8" x14ac:dyDescent="0.2">
      <c r="A81" s="1" t="s">
        <v>71</v>
      </c>
      <c r="B81" s="26" t="s">
        <v>293</v>
      </c>
      <c r="C81">
        <f t="shared" si="7"/>
        <v>5</v>
      </c>
      <c r="D81">
        <f t="shared" si="8"/>
        <v>2</v>
      </c>
      <c r="E81">
        <f t="shared" si="9"/>
        <v>7</v>
      </c>
      <c r="F81">
        <f t="shared" si="10"/>
        <v>0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8" x14ac:dyDescent="0.2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8" x14ac:dyDescent="0.2">
      <c r="A83" s="1" t="s">
        <v>123</v>
      </c>
      <c r="B83" s="26" t="s">
        <v>295</v>
      </c>
      <c r="C83">
        <f t="shared" si="7"/>
        <v>1</v>
      </c>
      <c r="D83">
        <f t="shared" si="8"/>
        <v>0</v>
      </c>
      <c r="E83">
        <f t="shared" si="9"/>
        <v>1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8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28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0</v>
      </c>
      <c r="D86">
        <f t="shared" si="8"/>
        <v>1</v>
      </c>
      <c r="E86">
        <f t="shared" si="9"/>
        <v>1</v>
      </c>
      <c r="F86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2" x14ac:dyDescent="0.2">
      <c r="A87" s="1" t="s">
        <v>109</v>
      </c>
      <c r="B87" s="26" t="s">
        <v>299</v>
      </c>
      <c r="C87">
        <f t="shared" si="7"/>
        <v>2</v>
      </c>
      <c r="D87">
        <f t="shared" si="8"/>
        <v>1</v>
      </c>
      <c r="E87">
        <f t="shared" si="9"/>
        <v>3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8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8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8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8" x14ac:dyDescent="0.2">
      <c r="A91" s="1" t="s">
        <v>123</v>
      </c>
      <c r="B91" s="26" t="s">
        <v>303</v>
      </c>
      <c r="C91">
        <f t="shared" si="7"/>
        <v>1</v>
      </c>
      <c r="D91">
        <f t="shared" si="8"/>
        <v>2</v>
      </c>
      <c r="E91">
        <f t="shared" si="9"/>
        <v>3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8" x14ac:dyDescent="0.2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8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4" x14ac:dyDescent="0.3">
      <c r="A111" s="16" t="s">
        <v>39</v>
      </c>
      <c r="B111" s="26"/>
    </row>
    <row r="112" spans="1:10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8" x14ac:dyDescent="0.2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96</v>
      </c>
      <c r="B114" s="26" t="s">
        <v>307</v>
      </c>
      <c r="C114">
        <f>VLOOKUP(B114,$BG$4:$BR$15,3,FALSE)</f>
        <v>1</v>
      </c>
      <c r="D114">
        <f t="shared" ref="D114:D115" si="18">VLOOKUP(B114,$BG$4:$BR$6,4,FALSE)</f>
        <v>1</v>
      </c>
      <c r="E114">
        <f t="shared" ref="E114:E115" si="19">VLOOKUP(B114,$BG$4:$BR$6,6,FALSE)</f>
        <v>1</v>
      </c>
      <c r="F114">
        <f t="shared" ref="F114:F115" si="20">VLOOKUP(B114,$BG$4:$BR$6,7,FALSE)</f>
        <v>2</v>
      </c>
      <c r="G114">
        <f t="shared" ref="G114:G115" si="21">VLOOKUP(B114,$BG$4:$BR$6,9,FALSE)</f>
        <v>4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2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5</v>
      </c>
      <c r="I115">
        <f t="shared" si="23"/>
        <v>195</v>
      </c>
      <c r="J115">
        <f t="shared" si="24"/>
        <v>39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FAD2-9664-44EE-8218-0997DE3241CA}">
  <dimension ref="A1:BR132"/>
  <sheetViews>
    <sheetView topLeftCell="A4" workbookViewId="0">
      <selection activeCell="A10" sqref="A10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7"/>
      <c r="P2" s="97"/>
      <c r="Q2" s="97" t="s">
        <v>9</v>
      </c>
      <c r="R2" s="97"/>
      <c r="S2" s="97"/>
      <c r="T2" s="97"/>
      <c r="U2" s="97"/>
      <c r="V2" s="97"/>
      <c r="W2" s="97"/>
      <c r="X2" s="97"/>
      <c r="Y2" s="97"/>
      <c r="AA2" s="97"/>
      <c r="AB2" s="97"/>
      <c r="AC2" s="97" t="s">
        <v>25</v>
      </c>
      <c r="AD2" s="97"/>
      <c r="AE2" s="97"/>
      <c r="AF2" s="97"/>
      <c r="AG2" s="97" t="s">
        <v>26</v>
      </c>
      <c r="AH2" s="97"/>
      <c r="AI2" s="97"/>
      <c r="AJ2" s="97"/>
      <c r="AK2" s="97" t="s">
        <v>334</v>
      </c>
      <c r="AL2" s="97"/>
      <c r="AM2" s="97"/>
      <c r="AN2" s="97"/>
      <c r="AP2" s="97"/>
      <c r="AQ2" s="97"/>
      <c r="AR2" s="97" t="s">
        <v>339</v>
      </c>
      <c r="AS2" s="97"/>
      <c r="AT2" s="97"/>
      <c r="AU2" s="97"/>
      <c r="AV2" s="97"/>
      <c r="AW2" s="97" t="s">
        <v>340</v>
      </c>
      <c r="AX2" s="97"/>
      <c r="AY2" s="97"/>
      <c r="AZ2" s="97"/>
      <c r="BA2" s="97"/>
      <c r="BB2" s="97" t="s">
        <v>341</v>
      </c>
      <c r="BC2" s="97"/>
      <c r="BD2" s="97"/>
      <c r="BE2" s="97"/>
      <c r="BG2" s="97"/>
      <c r="BH2" s="97"/>
      <c r="BI2" s="97" t="s">
        <v>39</v>
      </c>
      <c r="BJ2" s="97"/>
      <c r="BK2" s="97"/>
      <c r="BL2" s="97"/>
      <c r="BM2" s="97"/>
      <c r="BN2" s="97"/>
      <c r="BO2" s="97"/>
      <c r="BP2" s="97" t="s">
        <v>346</v>
      </c>
      <c r="BQ2" s="97"/>
      <c r="BR2" s="97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0" t="s">
        <v>2</v>
      </c>
      <c r="P3" s="40" t="s">
        <v>330</v>
      </c>
      <c r="Q3" s="40" t="s">
        <v>3</v>
      </c>
      <c r="R3" s="40" t="s">
        <v>4</v>
      </c>
      <c r="S3" s="40" t="s">
        <v>5</v>
      </c>
      <c r="T3" s="40" t="s">
        <v>6</v>
      </c>
      <c r="U3" s="40" t="s">
        <v>7</v>
      </c>
      <c r="V3" s="40" t="s">
        <v>331</v>
      </c>
      <c r="W3" s="40" t="s">
        <v>0</v>
      </c>
      <c r="X3" s="40" t="s">
        <v>8</v>
      </c>
      <c r="Y3" s="40" t="s">
        <v>332</v>
      </c>
      <c r="AA3" s="42" t="s">
        <v>2</v>
      </c>
      <c r="AB3" s="42" t="s">
        <v>330</v>
      </c>
      <c r="AC3" s="42" t="s">
        <v>4</v>
      </c>
      <c r="AD3" s="42" t="s">
        <v>6</v>
      </c>
      <c r="AE3" s="42" t="s">
        <v>27</v>
      </c>
      <c r="AF3" s="42" t="s">
        <v>0</v>
      </c>
      <c r="AG3" s="42" t="s">
        <v>335</v>
      </c>
      <c r="AH3" s="42" t="s">
        <v>6</v>
      </c>
      <c r="AI3" s="42" t="s">
        <v>27</v>
      </c>
      <c r="AJ3" s="42" t="s">
        <v>0</v>
      </c>
      <c r="AK3" s="42" t="s">
        <v>336</v>
      </c>
      <c r="AL3" s="42" t="s">
        <v>6</v>
      </c>
      <c r="AM3" s="42" t="s">
        <v>27</v>
      </c>
      <c r="AN3" s="42" t="s">
        <v>0</v>
      </c>
      <c r="AP3" s="44" t="s">
        <v>2</v>
      </c>
      <c r="AQ3" s="44" t="s">
        <v>330</v>
      </c>
      <c r="AR3" s="44" t="s">
        <v>35</v>
      </c>
      <c r="AS3" s="44" t="s">
        <v>36</v>
      </c>
      <c r="AT3" s="44" t="s">
        <v>37</v>
      </c>
      <c r="AU3" s="44" t="s">
        <v>342</v>
      </c>
      <c r="AV3" s="44" t="s">
        <v>343</v>
      </c>
      <c r="AW3" s="44" t="s">
        <v>8</v>
      </c>
      <c r="AX3" s="44" t="s">
        <v>6</v>
      </c>
      <c r="AY3" s="44" t="s">
        <v>27</v>
      </c>
      <c r="AZ3" s="44" t="s">
        <v>0</v>
      </c>
      <c r="BA3" s="44" t="s">
        <v>344</v>
      </c>
      <c r="BB3" s="44" t="s">
        <v>15</v>
      </c>
      <c r="BC3" s="44" t="s">
        <v>6</v>
      </c>
      <c r="BD3" s="44" t="s">
        <v>0</v>
      </c>
      <c r="BE3" s="44" t="s">
        <v>38</v>
      </c>
      <c r="BG3" s="46" t="s">
        <v>2</v>
      </c>
      <c r="BH3" s="46" t="s">
        <v>330</v>
      </c>
      <c r="BI3" s="46" t="s">
        <v>40</v>
      </c>
      <c r="BJ3" s="46" t="s">
        <v>41</v>
      </c>
      <c r="BK3" s="46" t="s">
        <v>347</v>
      </c>
      <c r="BL3" s="46" t="s">
        <v>42</v>
      </c>
      <c r="BM3" s="46" t="s">
        <v>43</v>
      </c>
      <c r="BN3" s="46" t="s">
        <v>348</v>
      </c>
      <c r="BO3" s="46" t="s">
        <v>349</v>
      </c>
      <c r="BP3" s="46" t="s">
        <v>44</v>
      </c>
      <c r="BQ3" s="46" t="s">
        <v>6</v>
      </c>
      <c r="BR3" s="46" t="s">
        <v>27</v>
      </c>
    </row>
    <row r="4" spans="1:70" ht="30" x14ac:dyDescent="0.2">
      <c r="A4" s="1" t="s">
        <v>104</v>
      </c>
      <c r="B4" s="26" t="s">
        <v>247</v>
      </c>
      <c r="C4" s="1">
        <f>VLOOKUP(B4,$O$4:$Y$11,3,FALSE)</f>
        <v>2</v>
      </c>
      <c r="D4" s="1">
        <f>VLOOKUP(B4,$O$4:$Y$11,4,FALSE)</f>
        <v>3</v>
      </c>
      <c r="E4" s="1">
        <f>VLOOKUP(B4,$O$4:$Y$11,5,FALSE)</f>
        <v>66.7</v>
      </c>
      <c r="F4" s="1">
        <f>VLOOKUP(B4,$O$4:$Y$11,6,FALSE)</f>
        <v>13</v>
      </c>
      <c r="G4" s="1">
        <f>VLOOKUP(B4,$O$4:$Y$11,7,FALSE)</f>
        <v>4.3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103.1</v>
      </c>
      <c r="K4" s="1">
        <f t="shared" ref="K4:K6" si="0">VLOOKUP(B4,$AA$4:$AN$36,3,FALSE)</f>
        <v>2</v>
      </c>
      <c r="L4" s="1">
        <f t="shared" ref="L4:L6" si="1">VLOOKUP(B4,$AA$4:$AN$36,4,FALSE)</f>
        <v>4</v>
      </c>
      <c r="M4" s="1">
        <f t="shared" ref="M4:M6" si="2">VLOOKUP(B4,$AA$4:$AN$36,6,FALSE)</f>
        <v>0</v>
      </c>
      <c r="O4" s="40" t="s">
        <v>248</v>
      </c>
      <c r="P4" s="41" t="s">
        <v>333</v>
      </c>
      <c r="Q4" s="41">
        <v>20</v>
      </c>
      <c r="R4" s="41">
        <v>37</v>
      </c>
      <c r="S4" s="41">
        <v>54.1</v>
      </c>
      <c r="T4" s="41">
        <v>180</v>
      </c>
      <c r="U4" s="41">
        <v>4.9000000000000004</v>
      </c>
      <c r="V4" s="41">
        <v>3.6</v>
      </c>
      <c r="W4" s="41">
        <v>0</v>
      </c>
      <c r="X4" s="41">
        <v>1</v>
      </c>
      <c r="Y4" s="41">
        <v>89.5</v>
      </c>
      <c r="AA4" s="42" t="s">
        <v>253</v>
      </c>
      <c r="AB4" s="43" t="s">
        <v>333</v>
      </c>
      <c r="AC4" s="43">
        <v>18</v>
      </c>
      <c r="AD4" s="43">
        <v>72</v>
      </c>
      <c r="AE4" s="43">
        <v>4</v>
      </c>
      <c r="AF4" s="43">
        <v>0</v>
      </c>
      <c r="AG4" s="43">
        <v>2</v>
      </c>
      <c r="AH4" s="43">
        <v>7</v>
      </c>
      <c r="AI4" s="43">
        <v>3.5</v>
      </c>
      <c r="AJ4" s="43">
        <v>0</v>
      </c>
      <c r="AK4" s="43">
        <v>20</v>
      </c>
      <c r="AL4" s="43">
        <v>79</v>
      </c>
      <c r="AM4" s="43">
        <v>4</v>
      </c>
      <c r="AN4" s="43">
        <v>0</v>
      </c>
      <c r="AP4" s="44" t="s">
        <v>345</v>
      </c>
      <c r="AQ4" s="45" t="s">
        <v>333</v>
      </c>
      <c r="AR4" s="45">
        <v>7</v>
      </c>
      <c r="AS4" s="45">
        <v>4</v>
      </c>
      <c r="AT4" s="45">
        <v>11</v>
      </c>
      <c r="AU4" s="45">
        <v>1.5</v>
      </c>
      <c r="AV4" s="45">
        <v>0</v>
      </c>
      <c r="AW4" s="45"/>
      <c r="AX4" s="45"/>
      <c r="AY4" s="45"/>
      <c r="AZ4" s="45"/>
      <c r="BA4" s="45"/>
      <c r="BB4" s="45"/>
      <c r="BC4" s="45"/>
      <c r="BD4" s="45"/>
      <c r="BE4" s="45">
        <v>1</v>
      </c>
      <c r="BG4" s="46" t="s">
        <v>307</v>
      </c>
      <c r="BH4" s="47" t="s">
        <v>333</v>
      </c>
      <c r="BI4" s="47">
        <v>1</v>
      </c>
      <c r="BJ4" s="47">
        <v>1</v>
      </c>
      <c r="BK4" s="47">
        <v>100</v>
      </c>
      <c r="BL4" s="47">
        <v>2</v>
      </c>
      <c r="BM4" s="47">
        <v>4</v>
      </c>
      <c r="BN4" s="47">
        <v>50</v>
      </c>
      <c r="BO4" s="47">
        <v>7</v>
      </c>
      <c r="BP4" s="47"/>
      <c r="BQ4" s="47"/>
      <c r="BR4" s="47"/>
    </row>
    <row r="5" spans="1:70" ht="45" x14ac:dyDescent="0.2">
      <c r="A5" s="1" t="s">
        <v>104</v>
      </c>
      <c r="B5" s="26" t="s">
        <v>248</v>
      </c>
      <c r="C5" s="1">
        <f>VLOOKUP(B5,$O$4:$Y$11,3,FALSE)</f>
        <v>20</v>
      </c>
      <c r="D5" s="1">
        <f>VLOOKUP(B5,$O$4:$Y$11,4,FALSE)</f>
        <v>37</v>
      </c>
      <c r="E5" s="1">
        <f>VLOOKUP(B5,$O$4:$Y$11,5,FALSE)</f>
        <v>54.1</v>
      </c>
      <c r="F5" s="1">
        <f>VLOOKUP(B5,$O$4:$Y$11,6,FALSE)</f>
        <v>180</v>
      </c>
      <c r="G5" s="1">
        <f>VLOOKUP(B5,$O$4:$Y$11,7,FALSE)</f>
        <v>4.9000000000000004</v>
      </c>
      <c r="H5" s="1">
        <f>VLOOKUP(B5,$O$4:$Y$11,9,FALSE)</f>
        <v>0</v>
      </c>
      <c r="I5" s="1">
        <f>VLOOKUP(B5,$O$4:$Y$11,10,FALSE)</f>
        <v>1</v>
      </c>
      <c r="J5" s="1">
        <f>VLOOKUP(B5,$O$4:$Y$11,11,FALSE)</f>
        <v>89.5</v>
      </c>
      <c r="K5" s="1">
        <f t="shared" si="0"/>
        <v>2</v>
      </c>
      <c r="L5" s="1">
        <f t="shared" si="1"/>
        <v>-24</v>
      </c>
      <c r="M5" s="1">
        <f t="shared" si="2"/>
        <v>0</v>
      </c>
      <c r="O5" s="40" t="s">
        <v>247</v>
      </c>
      <c r="P5" s="41" t="s">
        <v>333</v>
      </c>
      <c r="Q5" s="41">
        <v>2</v>
      </c>
      <c r="R5" s="41">
        <v>3</v>
      </c>
      <c r="S5" s="41">
        <v>66.7</v>
      </c>
      <c r="T5" s="41">
        <v>13</v>
      </c>
      <c r="U5" s="41">
        <v>4.3</v>
      </c>
      <c r="V5" s="41">
        <v>4.3</v>
      </c>
      <c r="W5" s="41">
        <v>0</v>
      </c>
      <c r="X5" s="41">
        <v>0</v>
      </c>
      <c r="Y5" s="41">
        <v>103.1</v>
      </c>
      <c r="AA5" s="42" t="s">
        <v>250</v>
      </c>
      <c r="AB5" s="43" t="s">
        <v>333</v>
      </c>
      <c r="AC5" s="43">
        <v>4</v>
      </c>
      <c r="AD5" s="43">
        <v>9</v>
      </c>
      <c r="AE5" s="43">
        <v>2.2999999999999998</v>
      </c>
      <c r="AF5" s="43">
        <v>0</v>
      </c>
      <c r="AG5" s="43">
        <v>2</v>
      </c>
      <c r="AH5" s="43">
        <v>1</v>
      </c>
      <c r="AI5" s="43">
        <v>0.5</v>
      </c>
      <c r="AJ5" s="43">
        <v>0</v>
      </c>
      <c r="AK5" s="43">
        <v>6</v>
      </c>
      <c r="AL5" s="43">
        <v>10</v>
      </c>
      <c r="AM5" s="43">
        <v>1.7</v>
      </c>
      <c r="AN5" s="43">
        <v>0</v>
      </c>
      <c r="AP5" s="44" t="s">
        <v>268</v>
      </c>
      <c r="AQ5" s="45" t="s">
        <v>333</v>
      </c>
      <c r="AR5" s="45">
        <v>3</v>
      </c>
      <c r="AS5" s="45">
        <v>5</v>
      </c>
      <c r="AT5" s="45">
        <v>8</v>
      </c>
      <c r="AU5" s="45">
        <v>2</v>
      </c>
      <c r="AV5" s="45">
        <v>2</v>
      </c>
      <c r="AW5" s="45"/>
      <c r="AX5" s="45"/>
      <c r="AY5" s="45"/>
      <c r="AZ5" s="45"/>
      <c r="BA5" s="45"/>
      <c r="BB5" s="45"/>
      <c r="BC5" s="45"/>
      <c r="BD5" s="45"/>
      <c r="BE5" s="45"/>
      <c r="BG5" s="46" t="s">
        <v>308</v>
      </c>
      <c r="BH5" s="47" t="s">
        <v>333</v>
      </c>
      <c r="BI5" s="47"/>
      <c r="BJ5" s="47"/>
      <c r="BK5" s="47"/>
      <c r="BL5" s="47"/>
      <c r="BM5" s="47"/>
      <c r="BN5" s="47"/>
      <c r="BO5" s="47"/>
      <c r="BP5" s="47">
        <v>7</v>
      </c>
      <c r="BQ5" s="47">
        <v>274</v>
      </c>
      <c r="BR5" s="47">
        <v>39.1</v>
      </c>
    </row>
    <row r="6" spans="1:70" ht="30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42" t="s">
        <v>260</v>
      </c>
      <c r="AB6" s="43" t="s">
        <v>333</v>
      </c>
      <c r="AC6" s="43">
        <v>2</v>
      </c>
      <c r="AD6" s="43">
        <v>19</v>
      </c>
      <c r="AE6" s="43">
        <v>9.5</v>
      </c>
      <c r="AF6" s="43">
        <v>1</v>
      </c>
      <c r="AG6" s="43">
        <v>5</v>
      </c>
      <c r="AH6" s="43">
        <v>37</v>
      </c>
      <c r="AI6" s="43">
        <v>7.4</v>
      </c>
      <c r="AJ6" s="43">
        <v>0</v>
      </c>
      <c r="AK6" s="43">
        <v>7</v>
      </c>
      <c r="AL6" s="43">
        <v>56</v>
      </c>
      <c r="AM6" s="43">
        <v>8</v>
      </c>
      <c r="AN6" s="43">
        <v>1</v>
      </c>
      <c r="AP6" s="44" t="s">
        <v>284</v>
      </c>
      <c r="AQ6" s="45" t="s">
        <v>333</v>
      </c>
      <c r="AR6" s="45">
        <v>5</v>
      </c>
      <c r="AS6" s="45">
        <v>3</v>
      </c>
      <c r="AT6" s="45">
        <v>8</v>
      </c>
      <c r="AU6" s="45">
        <v>0</v>
      </c>
      <c r="AV6" s="45">
        <v>0</v>
      </c>
      <c r="AW6" s="45"/>
      <c r="AX6" s="45"/>
      <c r="AY6" s="45"/>
      <c r="AZ6" s="45"/>
      <c r="BA6" s="45"/>
      <c r="BB6" s="45"/>
      <c r="BC6" s="45"/>
      <c r="BD6" s="45"/>
      <c r="BE6" s="45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42" t="s">
        <v>247</v>
      </c>
      <c r="AB7" s="43" t="s">
        <v>333</v>
      </c>
      <c r="AC7" s="43">
        <v>2</v>
      </c>
      <c r="AD7" s="43">
        <v>4</v>
      </c>
      <c r="AE7" s="43">
        <v>2</v>
      </c>
      <c r="AF7" s="43">
        <v>0</v>
      </c>
      <c r="AG7" s="43"/>
      <c r="AH7" s="43"/>
      <c r="AI7" s="43"/>
      <c r="AJ7" s="43"/>
      <c r="AK7" s="43">
        <v>2</v>
      </c>
      <c r="AL7" s="43">
        <v>4</v>
      </c>
      <c r="AM7" s="43">
        <v>2</v>
      </c>
      <c r="AN7" s="43">
        <v>0</v>
      </c>
      <c r="AP7" s="44" t="s">
        <v>281</v>
      </c>
      <c r="AQ7" s="45" t="s">
        <v>333</v>
      </c>
      <c r="AR7" s="45">
        <v>5</v>
      </c>
      <c r="AS7" s="45">
        <v>2</v>
      </c>
      <c r="AT7" s="45">
        <v>7</v>
      </c>
      <c r="AU7" s="45">
        <v>0</v>
      </c>
      <c r="AV7" s="45">
        <v>0</v>
      </c>
      <c r="AW7" s="45"/>
      <c r="AX7" s="45"/>
      <c r="AY7" s="45"/>
      <c r="AZ7" s="45"/>
      <c r="BA7" s="45"/>
      <c r="BB7" s="45"/>
      <c r="BC7" s="45"/>
      <c r="BD7" s="45"/>
      <c r="BE7" s="45"/>
    </row>
    <row r="8" spans="1:70" ht="30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2" t="s">
        <v>251</v>
      </c>
      <c r="AB8" s="43" t="s">
        <v>333</v>
      </c>
      <c r="AC8" s="43">
        <v>2</v>
      </c>
      <c r="AD8" s="43">
        <v>1</v>
      </c>
      <c r="AE8" s="43">
        <v>0.5</v>
      </c>
      <c r="AF8" s="43">
        <v>0</v>
      </c>
      <c r="AG8" s="43"/>
      <c r="AH8" s="43"/>
      <c r="AI8" s="43"/>
      <c r="AJ8" s="43"/>
      <c r="AK8" s="43">
        <v>2</v>
      </c>
      <c r="AL8" s="43">
        <v>1</v>
      </c>
      <c r="AM8" s="43">
        <v>0.5</v>
      </c>
      <c r="AN8" s="43">
        <v>0</v>
      </c>
      <c r="AP8" s="44" t="s">
        <v>289</v>
      </c>
      <c r="AQ8" s="45" t="s">
        <v>333</v>
      </c>
      <c r="AR8" s="45">
        <v>2</v>
      </c>
      <c r="AS8" s="45">
        <v>5</v>
      </c>
      <c r="AT8" s="45">
        <v>7</v>
      </c>
      <c r="AU8" s="45">
        <v>2.5</v>
      </c>
      <c r="AV8" s="45">
        <v>1</v>
      </c>
      <c r="AW8" s="45"/>
      <c r="AX8" s="45"/>
      <c r="AY8" s="45"/>
      <c r="AZ8" s="45"/>
      <c r="BA8" s="45"/>
      <c r="BB8" s="45"/>
      <c r="BC8" s="45"/>
      <c r="BD8" s="45"/>
      <c r="BE8" s="45"/>
    </row>
    <row r="9" spans="1:70" ht="30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42" t="s">
        <v>248</v>
      </c>
      <c r="AB9" s="43" t="s">
        <v>333</v>
      </c>
      <c r="AC9" s="43">
        <v>2</v>
      </c>
      <c r="AD9" s="43">
        <v>-24</v>
      </c>
      <c r="AE9" s="43">
        <v>-12</v>
      </c>
      <c r="AF9" s="43">
        <v>0</v>
      </c>
      <c r="AG9" s="43"/>
      <c r="AH9" s="43"/>
      <c r="AI9" s="43"/>
      <c r="AJ9" s="43"/>
      <c r="AK9" s="43">
        <v>2</v>
      </c>
      <c r="AL9" s="43">
        <v>-24</v>
      </c>
      <c r="AM9" s="43">
        <v>-12</v>
      </c>
      <c r="AN9" s="43">
        <v>0</v>
      </c>
      <c r="AP9" s="44" t="s">
        <v>298</v>
      </c>
      <c r="AQ9" s="45" t="s">
        <v>333</v>
      </c>
      <c r="AR9" s="45">
        <v>2</v>
      </c>
      <c r="AS9" s="45">
        <v>4</v>
      </c>
      <c r="AT9" s="45">
        <v>6</v>
      </c>
      <c r="AU9" s="45">
        <v>1</v>
      </c>
      <c r="AV9" s="45">
        <v>0</v>
      </c>
      <c r="AW9" s="45"/>
      <c r="AX9" s="45"/>
      <c r="AY9" s="45"/>
      <c r="AZ9" s="45"/>
      <c r="BA9" s="45"/>
      <c r="BB9" s="45"/>
      <c r="BC9" s="45"/>
      <c r="BD9" s="45"/>
      <c r="BE9" s="45"/>
    </row>
    <row r="10" spans="1:70" ht="45" x14ac:dyDescent="0.35">
      <c r="A10" s="18"/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42" t="s">
        <v>313</v>
      </c>
      <c r="AB10" s="43" t="s">
        <v>333</v>
      </c>
      <c r="AC10" s="43"/>
      <c r="AD10" s="43"/>
      <c r="AE10" s="43"/>
      <c r="AF10" s="43"/>
      <c r="AG10" s="43">
        <v>5</v>
      </c>
      <c r="AH10" s="43">
        <v>65</v>
      </c>
      <c r="AI10" s="43">
        <v>13</v>
      </c>
      <c r="AJ10" s="43">
        <v>0</v>
      </c>
      <c r="AK10" s="43">
        <v>5</v>
      </c>
      <c r="AL10" s="43">
        <v>65</v>
      </c>
      <c r="AM10" s="43">
        <v>13</v>
      </c>
      <c r="AN10" s="43">
        <v>0</v>
      </c>
      <c r="AP10" s="44" t="s">
        <v>277</v>
      </c>
      <c r="AQ10" s="45" t="s">
        <v>333</v>
      </c>
      <c r="AR10" s="45">
        <v>4</v>
      </c>
      <c r="AS10" s="45">
        <v>1</v>
      </c>
      <c r="AT10" s="45">
        <v>5</v>
      </c>
      <c r="AU10" s="45">
        <v>0</v>
      </c>
      <c r="AV10" s="45">
        <v>0</v>
      </c>
      <c r="AW10" s="45"/>
      <c r="AX10" s="45"/>
      <c r="AY10" s="45"/>
      <c r="AZ10" s="45"/>
      <c r="BA10" s="45"/>
      <c r="BB10" s="45"/>
      <c r="BC10" s="45"/>
      <c r="BD10" s="45"/>
      <c r="BE10" s="45"/>
    </row>
    <row r="11" spans="1:70" ht="31" x14ac:dyDescent="0.35">
      <c r="A11" s="18" t="s">
        <v>25</v>
      </c>
      <c r="B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42" t="s">
        <v>258</v>
      </c>
      <c r="AB11" s="43" t="s">
        <v>333</v>
      </c>
      <c r="AC11" s="43"/>
      <c r="AD11" s="43"/>
      <c r="AE11" s="43"/>
      <c r="AF11" s="43"/>
      <c r="AG11" s="43">
        <v>3</v>
      </c>
      <c r="AH11" s="43">
        <v>29</v>
      </c>
      <c r="AI11" s="43">
        <v>9.6999999999999993</v>
      </c>
      <c r="AJ11" s="43">
        <v>0</v>
      </c>
      <c r="AK11" s="43">
        <v>3</v>
      </c>
      <c r="AL11" s="43">
        <v>29</v>
      </c>
      <c r="AM11" s="43">
        <v>9.6999999999999993</v>
      </c>
      <c r="AN11" s="43">
        <v>0</v>
      </c>
      <c r="AP11" s="44" t="s">
        <v>292</v>
      </c>
      <c r="AQ11" s="45" t="s">
        <v>333</v>
      </c>
      <c r="AR11" s="45">
        <v>4</v>
      </c>
      <c r="AS11" s="45">
        <v>1</v>
      </c>
      <c r="AT11" s="45">
        <v>5</v>
      </c>
      <c r="AU11" s="45">
        <v>0</v>
      </c>
      <c r="AV11" s="45">
        <v>0</v>
      </c>
      <c r="AW11" s="45"/>
      <c r="AX11" s="45"/>
      <c r="AY11" s="45"/>
      <c r="AZ11" s="45"/>
      <c r="BA11" s="45"/>
      <c r="BB11" s="45"/>
      <c r="BC11" s="45"/>
      <c r="BD11" s="45"/>
      <c r="BE11" s="45"/>
    </row>
    <row r="12" spans="1:70" ht="45" x14ac:dyDescent="0.2">
      <c r="A12" s="11" t="s">
        <v>1</v>
      </c>
      <c r="B12" s="26" t="s">
        <v>2</v>
      </c>
      <c r="C12" t="s">
        <v>28</v>
      </c>
      <c r="D12" t="s">
        <v>6</v>
      </c>
      <c r="E12" t="s">
        <v>27</v>
      </c>
      <c r="F12" t="s">
        <v>0</v>
      </c>
      <c r="G12" t="s">
        <v>29</v>
      </c>
      <c r="H12" t="s">
        <v>31</v>
      </c>
      <c r="I12" t="s">
        <v>30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42" t="s">
        <v>262</v>
      </c>
      <c r="AB12" s="43" t="s">
        <v>333</v>
      </c>
      <c r="AC12" s="43"/>
      <c r="AD12" s="43"/>
      <c r="AE12" s="43"/>
      <c r="AF12" s="43"/>
      <c r="AG12" s="43">
        <v>2</v>
      </c>
      <c r="AH12" s="43">
        <v>20</v>
      </c>
      <c r="AI12" s="43">
        <v>10</v>
      </c>
      <c r="AJ12" s="43">
        <v>0</v>
      </c>
      <c r="AK12" s="43">
        <v>2</v>
      </c>
      <c r="AL12" s="43">
        <v>20</v>
      </c>
      <c r="AM12" s="43">
        <v>10</v>
      </c>
      <c r="AN12" s="43">
        <v>0</v>
      </c>
      <c r="AP12" s="44" t="s">
        <v>266</v>
      </c>
      <c r="AQ12" s="45" t="s">
        <v>333</v>
      </c>
      <c r="AR12" s="45">
        <v>2</v>
      </c>
      <c r="AS12" s="45">
        <v>2</v>
      </c>
      <c r="AT12" s="45">
        <v>4</v>
      </c>
      <c r="AU12" s="45">
        <v>0</v>
      </c>
      <c r="AV12" s="45">
        <v>0</v>
      </c>
      <c r="AW12" s="45"/>
      <c r="AX12" s="45"/>
      <c r="AY12" s="45"/>
      <c r="AZ12" s="45"/>
      <c r="BA12" s="45"/>
      <c r="BB12" s="45"/>
      <c r="BC12" s="45"/>
      <c r="BD12" s="45"/>
      <c r="BE12" s="45"/>
    </row>
    <row r="13" spans="1:70" ht="30" x14ac:dyDescent="0.2">
      <c r="A13" s="1" t="s">
        <v>92</v>
      </c>
      <c r="B13" s="26" t="s">
        <v>250</v>
      </c>
      <c r="C13">
        <f>VLOOKUP(B13,$AA$4:$AN$36,3,FALSE)</f>
        <v>4</v>
      </c>
      <c r="D13">
        <f>VLOOKUP(B13,$AA$4:$AN$36,4,FALSE)</f>
        <v>9</v>
      </c>
      <c r="E13">
        <f>VLOOKUP(B13,$AA$4:$AN$36,5,FALSE)</f>
        <v>2.2999999999999998</v>
      </c>
      <c r="F13">
        <f>VLOOKUP(B13,$AA$4:$AN$36,6,FALSE)</f>
        <v>0</v>
      </c>
      <c r="G13">
        <f>VLOOKUP(B13,$AA$4:$AN$36,7,FALSE)</f>
        <v>2</v>
      </c>
      <c r="H13">
        <f>VLOOKUP(B13,$AA$4:$AN$36,8,FALSE)</f>
        <v>1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2" t="s">
        <v>255</v>
      </c>
      <c r="AB13" s="43" t="s">
        <v>333</v>
      </c>
      <c r="AC13" s="43"/>
      <c r="AD13" s="43"/>
      <c r="AE13" s="43"/>
      <c r="AF13" s="43"/>
      <c r="AG13" s="43">
        <v>1</v>
      </c>
      <c r="AH13" s="43">
        <v>25</v>
      </c>
      <c r="AI13" s="43">
        <v>25</v>
      </c>
      <c r="AJ13" s="43">
        <v>0</v>
      </c>
      <c r="AK13" s="43">
        <v>1</v>
      </c>
      <c r="AL13" s="43">
        <v>25</v>
      </c>
      <c r="AM13" s="43">
        <v>25</v>
      </c>
      <c r="AN13" s="43">
        <v>0</v>
      </c>
      <c r="AP13" s="44" t="s">
        <v>270</v>
      </c>
      <c r="AQ13" s="45" t="s">
        <v>333</v>
      </c>
      <c r="AR13" s="45">
        <v>2</v>
      </c>
      <c r="AS13" s="45">
        <v>1</v>
      </c>
      <c r="AT13" s="45">
        <v>3</v>
      </c>
      <c r="AU13" s="45">
        <v>0</v>
      </c>
      <c r="AV13" s="45">
        <v>0</v>
      </c>
      <c r="AW13" s="45"/>
      <c r="AX13" s="45"/>
      <c r="AY13" s="45"/>
      <c r="AZ13" s="45"/>
      <c r="BA13" s="45"/>
      <c r="BB13" s="45"/>
      <c r="BC13" s="45"/>
      <c r="BD13" s="45"/>
      <c r="BE13" s="45"/>
    </row>
    <row r="14" spans="1:70" ht="30" x14ac:dyDescent="0.2">
      <c r="A14" s="1" t="s">
        <v>92</v>
      </c>
      <c r="B14" s="26" t="s">
        <v>251</v>
      </c>
      <c r="C14">
        <f>VLOOKUP(B14,$AA$4:$AN$36,3,FALSE)</f>
        <v>2</v>
      </c>
      <c r="D14">
        <f>VLOOKUP(B14,$AA$4:$AN$36,4,FALSE)</f>
        <v>1</v>
      </c>
      <c r="E14">
        <f>VLOOKUP(B14,$AA$4:$AN$36,5,FALSE)</f>
        <v>0.5</v>
      </c>
      <c r="F14">
        <f>VLOOKUP(B14,$AA$4:$AN$36,6,FALSE)</f>
        <v>0</v>
      </c>
      <c r="G14">
        <f>VLOOKUP(B14,$AA$4:$AN$36,7,FALSE)</f>
        <v>0</v>
      </c>
      <c r="H14">
        <f>VLOOKUP(B14,$AA$4:$AN$36,8,FALSE)</f>
        <v>0</v>
      </c>
      <c r="I14">
        <f>VLOOKUP(B14,$AA$4:$AN$36,10,FALSE)</f>
        <v>0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2" t="s">
        <v>256</v>
      </c>
      <c r="AB14" s="43" t="s">
        <v>333</v>
      </c>
      <c r="AC14" s="43"/>
      <c r="AD14" s="43"/>
      <c r="AE14" s="43"/>
      <c r="AF14" s="43"/>
      <c r="AG14" s="43">
        <v>1</v>
      </c>
      <c r="AH14" s="43">
        <v>6</v>
      </c>
      <c r="AI14" s="43">
        <v>6</v>
      </c>
      <c r="AJ14" s="43">
        <v>0</v>
      </c>
      <c r="AK14" s="43">
        <v>1</v>
      </c>
      <c r="AL14" s="43">
        <v>6</v>
      </c>
      <c r="AM14" s="43">
        <v>6</v>
      </c>
      <c r="AN14" s="43">
        <v>0</v>
      </c>
      <c r="AP14" s="44" t="s">
        <v>276</v>
      </c>
      <c r="AQ14" s="45" t="s">
        <v>333</v>
      </c>
      <c r="AR14" s="45">
        <v>1</v>
      </c>
      <c r="AS14" s="45">
        <v>2</v>
      </c>
      <c r="AT14" s="45">
        <v>3</v>
      </c>
      <c r="AU14" s="45">
        <v>0</v>
      </c>
      <c r="AV14" s="45">
        <v>0</v>
      </c>
      <c r="AW14" s="45"/>
      <c r="AX14" s="45"/>
      <c r="AY14" s="45"/>
      <c r="AZ14" s="45"/>
      <c r="BA14" s="45"/>
      <c r="BB14" s="45"/>
      <c r="BC14" s="45"/>
      <c r="BD14" s="45"/>
      <c r="BE14" s="45"/>
    </row>
    <row r="15" spans="1:70" ht="30" x14ac:dyDescent="0.2">
      <c r="A15" s="1" t="s">
        <v>92</v>
      </c>
      <c r="B15" s="26" t="s">
        <v>252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42" t="s">
        <v>337</v>
      </c>
      <c r="AB15" s="43" t="s">
        <v>333</v>
      </c>
      <c r="AC15" s="43"/>
      <c r="AD15" s="43"/>
      <c r="AE15" s="43"/>
      <c r="AF15" s="43"/>
      <c r="AG15" s="43">
        <v>1</v>
      </c>
      <c r="AH15" s="43">
        <v>3</v>
      </c>
      <c r="AI15" s="43">
        <v>3</v>
      </c>
      <c r="AJ15" s="43">
        <v>0</v>
      </c>
      <c r="AK15" s="43">
        <v>1</v>
      </c>
      <c r="AL15" s="43">
        <v>3</v>
      </c>
      <c r="AM15" s="43">
        <v>3</v>
      </c>
      <c r="AN15" s="43">
        <v>0</v>
      </c>
      <c r="AP15" s="44" t="s">
        <v>274</v>
      </c>
      <c r="AQ15" s="45" t="s">
        <v>333</v>
      </c>
      <c r="AR15" s="45">
        <v>2</v>
      </c>
      <c r="AS15" s="45">
        <v>0</v>
      </c>
      <c r="AT15" s="45">
        <v>2</v>
      </c>
      <c r="AU15" s="45">
        <v>1</v>
      </c>
      <c r="AV15" s="45">
        <v>1</v>
      </c>
      <c r="AW15" s="45"/>
      <c r="AX15" s="45"/>
      <c r="AY15" s="45"/>
      <c r="AZ15" s="45"/>
      <c r="BA15" s="45">
        <v>1</v>
      </c>
      <c r="BB15" s="45"/>
      <c r="BC15" s="45"/>
      <c r="BD15" s="45"/>
      <c r="BE15" s="45"/>
    </row>
    <row r="16" spans="1:70" ht="30" x14ac:dyDescent="0.2">
      <c r="A16" s="1" t="s">
        <v>92</v>
      </c>
      <c r="B16" s="26" t="s">
        <v>253</v>
      </c>
      <c r="C16">
        <f>VLOOKUP(B16,$AA$4:$AN$36,3,FALSE)</f>
        <v>18</v>
      </c>
      <c r="D16">
        <f>VLOOKUP(B16,$AA$4:$AN$36,4,FALSE)</f>
        <v>72</v>
      </c>
      <c r="E16">
        <f>VLOOKUP(B16,$AA$4:$AN$36,5,FALSE)</f>
        <v>4</v>
      </c>
      <c r="F16">
        <f>VLOOKUP(B16,$AA$4:$AN$36,6,FALSE)</f>
        <v>0</v>
      </c>
      <c r="G16">
        <f>VLOOKUP(B16,$AA$4:$AN$36,7,FALSE)</f>
        <v>2</v>
      </c>
      <c r="H16">
        <f>VLOOKUP(B16,$AA$4:$AN$36,8,FALSE)</f>
        <v>7</v>
      </c>
      <c r="I16">
        <f>VLOOKUP(B16,$AA$4:$AN$36,10,FALSE)</f>
        <v>0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4" t="s">
        <v>275</v>
      </c>
      <c r="AQ16" s="45" t="s">
        <v>333</v>
      </c>
      <c r="AR16" s="45">
        <v>1</v>
      </c>
      <c r="AS16" s="45">
        <v>1</v>
      </c>
      <c r="AT16" s="45">
        <v>2</v>
      </c>
      <c r="AU16" s="45">
        <v>0</v>
      </c>
      <c r="AV16" s="45">
        <v>0</v>
      </c>
      <c r="AW16" s="45"/>
      <c r="AX16" s="45"/>
      <c r="AY16" s="45"/>
      <c r="AZ16" s="45"/>
      <c r="BA16" s="45"/>
      <c r="BB16" s="45"/>
      <c r="BC16" s="45"/>
      <c r="BD16" s="45"/>
      <c r="BE16" s="45"/>
    </row>
    <row r="17" spans="1:57" ht="30" x14ac:dyDescent="0.2">
      <c r="A17" s="1" t="s">
        <v>92</v>
      </c>
      <c r="B17" s="26" t="s">
        <v>254</v>
      </c>
      <c r="C17" t="e">
        <f>VLOOKUP(B17,$AA$4:$AN$36,3,FALSE)</f>
        <v>#N/A</v>
      </c>
      <c r="D17" t="e">
        <f>VLOOKUP(B17,$AA$4:$AN$36,4,FALSE)</f>
        <v>#N/A</v>
      </c>
      <c r="E17" t="e">
        <f>VLOOKUP(B17,$AA$4:$AN$36,5,FALSE)</f>
        <v>#N/A</v>
      </c>
      <c r="F17" t="e">
        <f>VLOOKUP(B17,$AA$4:$AN$36,6,FALSE)</f>
        <v>#N/A</v>
      </c>
      <c r="G17" t="e">
        <f>VLOOKUP(B17,$AA$4:$AN$36,7,FALSE)</f>
        <v>#N/A</v>
      </c>
      <c r="H17" t="e">
        <f>VLOOKUP(B17,$AA$4:$AN$36,8,FALSE)</f>
        <v>#N/A</v>
      </c>
      <c r="I17" t="e">
        <f>VLOOKUP(B17,$AA$4:$AN$36,10,FALSE)</f>
        <v>#N/A</v>
      </c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44" t="s">
        <v>291</v>
      </c>
      <c r="AQ17" s="45" t="s">
        <v>333</v>
      </c>
      <c r="AR17" s="45">
        <v>1</v>
      </c>
      <c r="AS17" s="45">
        <v>1</v>
      </c>
      <c r="AT17" s="45">
        <v>2</v>
      </c>
      <c r="AU17" s="45">
        <v>0</v>
      </c>
      <c r="AV17" s="45">
        <v>0</v>
      </c>
      <c r="AW17" s="45"/>
      <c r="AX17" s="45"/>
      <c r="AY17" s="45"/>
      <c r="AZ17" s="45"/>
      <c r="BA17" s="45"/>
      <c r="BB17" s="45"/>
      <c r="BC17" s="45"/>
      <c r="BD17" s="45"/>
      <c r="BE17" s="45"/>
    </row>
    <row r="18" spans="1:57" ht="45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44" t="s">
        <v>299</v>
      </c>
      <c r="AQ18" s="45" t="s">
        <v>333</v>
      </c>
      <c r="AR18" s="45">
        <v>1</v>
      </c>
      <c r="AS18" s="45">
        <v>1</v>
      </c>
      <c r="AT18" s="45">
        <v>2</v>
      </c>
      <c r="AU18" s="45">
        <v>0</v>
      </c>
      <c r="AV18" s="45">
        <v>0</v>
      </c>
      <c r="AW18" s="45"/>
      <c r="AX18" s="45"/>
      <c r="AY18" s="45"/>
      <c r="AZ18" s="45"/>
      <c r="BA18" s="45"/>
      <c r="BB18" s="45"/>
      <c r="BC18" s="45"/>
      <c r="BD18" s="45"/>
      <c r="BE18" s="45"/>
    </row>
    <row r="19" spans="1:57" ht="45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44" t="s">
        <v>303</v>
      </c>
      <c r="AQ19" s="45" t="s">
        <v>333</v>
      </c>
      <c r="AR19" s="45">
        <v>2</v>
      </c>
      <c r="AS19" s="45">
        <v>0</v>
      </c>
      <c r="AT19" s="45">
        <v>2</v>
      </c>
      <c r="AU19" s="45">
        <v>1</v>
      </c>
      <c r="AV19" s="45">
        <v>0</v>
      </c>
      <c r="AW19" s="45"/>
      <c r="AX19" s="45"/>
      <c r="AY19" s="45"/>
      <c r="AZ19" s="45"/>
      <c r="BA19" s="45"/>
      <c r="BB19" s="45"/>
      <c r="BC19" s="45"/>
      <c r="BD19" s="45"/>
      <c r="BE19" s="45"/>
    </row>
    <row r="20" spans="1:57" ht="30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44" t="s">
        <v>255</v>
      </c>
      <c r="AQ20" s="45" t="s">
        <v>333</v>
      </c>
      <c r="AR20" s="45">
        <v>0</v>
      </c>
      <c r="AS20" s="45">
        <v>1</v>
      </c>
      <c r="AT20" s="45">
        <v>1</v>
      </c>
      <c r="AU20" s="45">
        <v>0</v>
      </c>
      <c r="AV20" s="45">
        <v>0</v>
      </c>
      <c r="AW20" s="45"/>
      <c r="AX20" s="45"/>
      <c r="AY20" s="45"/>
      <c r="AZ20" s="45"/>
      <c r="BA20" s="45"/>
      <c r="BB20" s="45"/>
      <c r="BC20" s="45"/>
      <c r="BD20" s="45"/>
      <c r="BE20" s="45"/>
    </row>
    <row r="21" spans="1:57" ht="30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44" t="s">
        <v>338</v>
      </c>
      <c r="AQ21" s="45" t="s">
        <v>333</v>
      </c>
      <c r="AR21" s="45">
        <v>1</v>
      </c>
      <c r="AS21" s="45">
        <v>0</v>
      </c>
      <c r="AT21" s="45">
        <v>1</v>
      </c>
      <c r="AU21" s="45">
        <v>0</v>
      </c>
      <c r="AV21" s="45">
        <v>0</v>
      </c>
      <c r="AW21" s="45"/>
      <c r="AX21" s="45"/>
      <c r="AY21" s="45"/>
      <c r="AZ21" s="45"/>
      <c r="BA21" s="45"/>
      <c r="BB21" s="45"/>
      <c r="BC21" s="45"/>
      <c r="BD21" s="45"/>
      <c r="BE21" s="45"/>
    </row>
    <row r="22" spans="1:57" ht="30" x14ac:dyDescent="0.3">
      <c r="A22" s="17" t="s">
        <v>26</v>
      </c>
      <c r="B22" s="26"/>
      <c r="AP22" s="44" t="s">
        <v>286</v>
      </c>
      <c r="AQ22" s="45" t="s">
        <v>333</v>
      </c>
      <c r="AR22" s="45">
        <v>1</v>
      </c>
      <c r="AS22" s="45">
        <v>0</v>
      </c>
      <c r="AT22" s="45">
        <v>1</v>
      </c>
      <c r="AU22" s="45">
        <v>0</v>
      </c>
      <c r="AV22" s="45">
        <v>0</v>
      </c>
      <c r="AW22" s="45"/>
      <c r="AX22" s="45"/>
      <c r="AY22" s="45"/>
      <c r="AZ22" s="45"/>
      <c r="BA22" s="45"/>
      <c r="BB22" s="45"/>
      <c r="BC22" s="45"/>
      <c r="BD22" s="45"/>
      <c r="BE22" s="45"/>
    </row>
    <row r="23" spans="1:57" ht="30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44" t="s">
        <v>287</v>
      </c>
      <c r="AQ23" s="45" t="s">
        <v>333</v>
      </c>
      <c r="AR23" s="45">
        <v>0</v>
      </c>
      <c r="AS23" s="45">
        <v>1</v>
      </c>
      <c r="AT23" s="45">
        <v>1</v>
      </c>
      <c r="AU23" s="45">
        <v>0</v>
      </c>
      <c r="AV23" s="45">
        <v>0</v>
      </c>
      <c r="AW23" s="45"/>
      <c r="AX23" s="45"/>
      <c r="AY23" s="45"/>
      <c r="AZ23" s="45"/>
      <c r="BA23" s="45"/>
      <c r="BB23" s="45"/>
      <c r="BC23" s="45"/>
      <c r="BD23" s="45"/>
      <c r="BE23" s="45"/>
    </row>
    <row r="24" spans="1:57" ht="30" x14ac:dyDescent="0.2">
      <c r="A24" s="1" t="s">
        <v>86</v>
      </c>
      <c r="B24" s="26" t="s">
        <v>255</v>
      </c>
      <c r="C24">
        <f t="shared" ref="C24:C38" si="3">VLOOKUP(B24,$AA$4:$AN$36,7,FALSE)</f>
        <v>1</v>
      </c>
      <c r="D24">
        <f t="shared" ref="D24:D38" si="4">VLOOKUP(B24,$AA$4:$AN$36,8,FALSE)</f>
        <v>25</v>
      </c>
      <c r="E24">
        <f t="shared" ref="E24:E38" si="5">VLOOKUP(B24,$AA$4:$AN$36,9,FALSE)</f>
        <v>25</v>
      </c>
      <c r="F24">
        <f t="shared" ref="F24:F38" si="6">VLOOKUP(B24,$AA$4:$AN$36,10,FALSE)</f>
        <v>0</v>
      </c>
      <c r="AP24" s="44" t="s">
        <v>295</v>
      </c>
      <c r="AQ24" s="45" t="s">
        <v>333</v>
      </c>
      <c r="AR24" s="45">
        <v>0</v>
      </c>
      <c r="AS24" s="45">
        <v>1</v>
      </c>
      <c r="AT24" s="45">
        <v>1</v>
      </c>
      <c r="AU24" s="45">
        <v>0</v>
      </c>
      <c r="AV24" s="45">
        <v>0</v>
      </c>
      <c r="AW24" s="45"/>
      <c r="AX24" s="45"/>
      <c r="AY24" s="45"/>
      <c r="AZ24" s="45"/>
      <c r="BA24" s="45"/>
      <c r="BB24" s="45"/>
      <c r="BC24" s="45"/>
      <c r="BD24" s="45"/>
      <c r="BE24" s="45"/>
    </row>
    <row r="25" spans="1:57" ht="28" x14ac:dyDescent="0.2">
      <c r="A25" s="1" t="s">
        <v>86</v>
      </c>
      <c r="B25" s="26" t="s">
        <v>256</v>
      </c>
      <c r="C25">
        <f t="shared" si="3"/>
        <v>1</v>
      </c>
      <c r="D25">
        <f t="shared" si="4"/>
        <v>6</v>
      </c>
      <c r="E25">
        <f t="shared" si="5"/>
        <v>6</v>
      </c>
      <c r="F25">
        <f t="shared" si="6"/>
        <v>0</v>
      </c>
      <c r="AP25" s="26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28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x14ac:dyDescent="0.2">
      <c r="A27" s="1" t="s">
        <v>86</v>
      </c>
      <c r="B27" s="26" t="s">
        <v>258</v>
      </c>
      <c r="C27">
        <f t="shared" si="3"/>
        <v>3</v>
      </c>
      <c r="D27">
        <f t="shared" si="4"/>
        <v>29</v>
      </c>
      <c r="E27">
        <f t="shared" si="5"/>
        <v>9.6999999999999993</v>
      </c>
      <c r="F27">
        <f t="shared" si="6"/>
        <v>0</v>
      </c>
    </row>
    <row r="28" spans="1:57" ht="28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28" x14ac:dyDescent="0.2">
      <c r="A29" s="1" t="s">
        <v>86</v>
      </c>
      <c r="B29" s="26" t="s">
        <v>260</v>
      </c>
      <c r="C29">
        <f t="shared" si="3"/>
        <v>5</v>
      </c>
      <c r="D29">
        <f t="shared" si="4"/>
        <v>37</v>
      </c>
      <c r="E29">
        <f t="shared" si="5"/>
        <v>7.4</v>
      </c>
      <c r="F29">
        <f t="shared" si="6"/>
        <v>0</v>
      </c>
    </row>
    <row r="30" spans="1:57" ht="28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8" x14ac:dyDescent="0.2">
      <c r="A31" s="1" t="s">
        <v>86</v>
      </c>
      <c r="B31" s="26" t="s">
        <v>262</v>
      </c>
      <c r="C31">
        <f t="shared" si="3"/>
        <v>2</v>
      </c>
      <c r="D31">
        <f t="shared" si="4"/>
        <v>20</v>
      </c>
      <c r="E31">
        <f t="shared" si="5"/>
        <v>10</v>
      </c>
      <c r="F31">
        <f t="shared" si="6"/>
        <v>0</v>
      </c>
    </row>
    <row r="32" spans="1:57" ht="28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8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8" x14ac:dyDescent="0.2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8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8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8" x14ac:dyDescent="0.2">
      <c r="A37" s="1" t="s">
        <v>79</v>
      </c>
      <c r="B37" s="26" t="s">
        <v>313</v>
      </c>
      <c r="C37">
        <f t="shared" si="3"/>
        <v>5</v>
      </c>
      <c r="D37">
        <f t="shared" si="4"/>
        <v>65</v>
      </c>
      <c r="E37">
        <f t="shared" si="5"/>
        <v>13</v>
      </c>
      <c r="F37">
        <f t="shared" si="6"/>
        <v>0</v>
      </c>
    </row>
    <row r="38" spans="1:6" ht="28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4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8" x14ac:dyDescent="0.2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8" x14ac:dyDescent="0.2">
      <c r="A54" s="1" t="s">
        <v>75</v>
      </c>
      <c r="B54" s="26" t="s">
        <v>266</v>
      </c>
      <c r="C54">
        <f t="shared" ref="C54:C93" si="7">VLOOKUP(B54,$AP$4:$BE$56,3,FALSE)</f>
        <v>2</v>
      </c>
      <c r="D54">
        <f t="shared" ref="D54:D93" si="8">VLOOKUP(B54,$AP$4:$BE$56,4,FALSE)</f>
        <v>2</v>
      </c>
      <c r="E54">
        <f t="shared" ref="E54:E93" si="9">VLOOKUP(B54,$AP$4:$BE$56,5,FALSE)</f>
        <v>4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8" x14ac:dyDescent="0.2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8" x14ac:dyDescent="0.2">
      <c r="A56" s="1" t="s">
        <v>75</v>
      </c>
      <c r="B56" s="26" t="s">
        <v>268</v>
      </c>
      <c r="C56">
        <f t="shared" si="7"/>
        <v>3</v>
      </c>
      <c r="D56">
        <f t="shared" si="8"/>
        <v>5</v>
      </c>
      <c r="E56">
        <f t="shared" si="9"/>
        <v>8</v>
      </c>
      <c r="F56">
        <f t="shared" si="10"/>
        <v>2</v>
      </c>
      <c r="G56">
        <f t="shared" si="11"/>
        <v>2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28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8" x14ac:dyDescent="0.2">
      <c r="A58" s="1" t="s">
        <v>75</v>
      </c>
      <c r="B58" s="26" t="s">
        <v>270</v>
      </c>
      <c r="C58">
        <f t="shared" si="7"/>
        <v>2</v>
      </c>
      <c r="D58">
        <f t="shared" si="8"/>
        <v>1</v>
      </c>
      <c r="E58">
        <f t="shared" si="9"/>
        <v>3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8" x14ac:dyDescent="0.2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8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8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8" x14ac:dyDescent="0.2">
      <c r="A62" s="1" t="s">
        <v>109</v>
      </c>
      <c r="B62" s="26" t="s">
        <v>274</v>
      </c>
      <c r="C62">
        <f t="shared" si="7"/>
        <v>2</v>
      </c>
      <c r="D62">
        <f t="shared" si="8"/>
        <v>0</v>
      </c>
      <c r="E62">
        <f t="shared" si="9"/>
        <v>2</v>
      </c>
      <c r="F62">
        <f t="shared" si="10"/>
        <v>1</v>
      </c>
      <c r="G62">
        <f t="shared" si="11"/>
        <v>1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8" x14ac:dyDescent="0.2">
      <c r="A63" s="1" t="s">
        <v>82</v>
      </c>
      <c r="B63" s="26" t="s">
        <v>275</v>
      </c>
      <c r="C63">
        <f t="shared" si="7"/>
        <v>1</v>
      </c>
      <c r="D63">
        <f t="shared" si="8"/>
        <v>1</v>
      </c>
      <c r="E63">
        <f t="shared" si="9"/>
        <v>2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8" x14ac:dyDescent="0.2">
      <c r="A64" s="1" t="s">
        <v>71</v>
      </c>
      <c r="B64" s="26" t="s">
        <v>276</v>
      </c>
      <c r="C64">
        <f t="shared" si="7"/>
        <v>1</v>
      </c>
      <c r="D64">
        <f t="shared" si="8"/>
        <v>2</v>
      </c>
      <c r="E64">
        <f t="shared" si="9"/>
        <v>3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28" x14ac:dyDescent="0.2">
      <c r="A65" s="1" t="s">
        <v>109</v>
      </c>
      <c r="B65" s="26" t="s">
        <v>277</v>
      </c>
      <c r="C65">
        <f t="shared" si="7"/>
        <v>4</v>
      </c>
      <c r="D65">
        <f t="shared" si="8"/>
        <v>1</v>
      </c>
      <c r="E65">
        <f t="shared" si="9"/>
        <v>5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8" x14ac:dyDescent="0.2">
      <c r="A66" s="1" t="s">
        <v>123</v>
      </c>
      <c r="B66" s="26" t="s">
        <v>278</v>
      </c>
      <c r="C66" t="e">
        <f t="shared" si="7"/>
        <v>#N/A</v>
      </c>
      <c r="D66" t="e">
        <f t="shared" si="8"/>
        <v>#N/A</v>
      </c>
      <c r="E66" t="e">
        <f t="shared" si="9"/>
        <v>#N/A</v>
      </c>
      <c r="F66" t="e">
        <f t="shared" si="10"/>
        <v>#N/A</v>
      </c>
      <c r="G66" t="e">
        <f t="shared" si="11"/>
        <v>#N/A</v>
      </c>
      <c r="H66" t="e">
        <f t="shared" si="12"/>
        <v>#N/A</v>
      </c>
      <c r="I66" t="e">
        <f t="shared" si="13"/>
        <v>#N/A</v>
      </c>
      <c r="J66" t="e">
        <f t="shared" si="14"/>
        <v>#N/A</v>
      </c>
      <c r="K66" t="e">
        <f t="shared" si="15"/>
        <v>#N/A</v>
      </c>
      <c r="L66" t="e">
        <f t="shared" si="16"/>
        <v>#N/A</v>
      </c>
      <c r="M66" t="e">
        <f t="shared" si="17"/>
        <v>#N/A</v>
      </c>
    </row>
    <row r="67" spans="1:13" ht="28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28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8" x14ac:dyDescent="0.2">
      <c r="A69" s="1" t="s">
        <v>82</v>
      </c>
      <c r="B69" s="26" t="s">
        <v>281</v>
      </c>
      <c r="C69">
        <f t="shared" si="7"/>
        <v>5</v>
      </c>
      <c r="D69">
        <f t="shared" si="8"/>
        <v>2</v>
      </c>
      <c r="E69">
        <f t="shared" si="9"/>
        <v>7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8" x14ac:dyDescent="0.2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8" x14ac:dyDescent="0.2">
      <c r="A71" s="1" t="s">
        <v>123</v>
      </c>
      <c r="B71" s="26" t="s">
        <v>283</v>
      </c>
      <c r="C71" t="e">
        <f t="shared" si="7"/>
        <v>#N/A</v>
      </c>
      <c r="D71" t="e">
        <f t="shared" si="8"/>
        <v>#N/A</v>
      </c>
      <c r="E71" t="e">
        <f t="shared" si="9"/>
        <v>#N/A</v>
      </c>
      <c r="F71" t="e">
        <f t="shared" si="10"/>
        <v>#N/A</v>
      </c>
      <c r="G71" t="e">
        <f t="shared" si="11"/>
        <v>#N/A</v>
      </c>
      <c r="H71" t="e">
        <f t="shared" si="12"/>
        <v>#N/A</v>
      </c>
      <c r="I71" t="e">
        <f t="shared" si="13"/>
        <v>#N/A</v>
      </c>
      <c r="J71" t="e">
        <f t="shared" si="14"/>
        <v>#N/A</v>
      </c>
      <c r="K71" t="e">
        <f t="shared" si="15"/>
        <v>#N/A</v>
      </c>
      <c r="L71" t="e">
        <f t="shared" si="16"/>
        <v>#N/A</v>
      </c>
      <c r="M71" t="e">
        <f t="shared" si="17"/>
        <v>#N/A</v>
      </c>
    </row>
    <row r="72" spans="1:13" ht="28" x14ac:dyDescent="0.2">
      <c r="A72" s="1" t="s">
        <v>151</v>
      </c>
      <c r="B72" s="26" t="s">
        <v>284</v>
      </c>
      <c r="C72">
        <f t="shared" si="7"/>
        <v>5</v>
      </c>
      <c r="D72">
        <f t="shared" si="8"/>
        <v>3</v>
      </c>
      <c r="E72">
        <f t="shared" si="9"/>
        <v>8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8" x14ac:dyDescent="0.2">
      <c r="A73" s="1" t="s">
        <v>75</v>
      </c>
      <c r="B73" s="26" t="s">
        <v>285</v>
      </c>
      <c r="C73" t="e">
        <f t="shared" si="7"/>
        <v>#N/A</v>
      </c>
      <c r="D73" t="e">
        <f t="shared" si="8"/>
        <v>#N/A</v>
      </c>
      <c r="E73" t="e">
        <f t="shared" si="9"/>
        <v>#N/A</v>
      </c>
      <c r="F73" t="e">
        <f t="shared" si="10"/>
        <v>#N/A</v>
      </c>
      <c r="G73" t="e">
        <f t="shared" si="11"/>
        <v>#N/A</v>
      </c>
      <c r="H73" t="e">
        <f t="shared" si="12"/>
        <v>#N/A</v>
      </c>
      <c r="I73" t="e">
        <f t="shared" si="13"/>
        <v>#N/A</v>
      </c>
      <c r="J73" t="e">
        <f t="shared" si="14"/>
        <v>#N/A</v>
      </c>
      <c r="K73" t="e">
        <f t="shared" si="15"/>
        <v>#N/A</v>
      </c>
      <c r="L73" t="e">
        <f t="shared" si="16"/>
        <v>#N/A</v>
      </c>
      <c r="M73" t="e">
        <f t="shared" si="17"/>
        <v>#N/A</v>
      </c>
    </row>
    <row r="74" spans="1:13" ht="28" x14ac:dyDescent="0.2">
      <c r="A74" s="1" t="s">
        <v>71</v>
      </c>
      <c r="B74" s="26" t="s">
        <v>286</v>
      </c>
      <c r="C74">
        <f t="shared" si="7"/>
        <v>1</v>
      </c>
      <c r="D74">
        <f t="shared" si="8"/>
        <v>0</v>
      </c>
      <c r="E74">
        <f t="shared" si="9"/>
        <v>1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8" x14ac:dyDescent="0.2">
      <c r="A75" s="1" t="s">
        <v>82</v>
      </c>
      <c r="B75" s="26" t="s">
        <v>287</v>
      </c>
      <c r="C75">
        <f t="shared" si="7"/>
        <v>0</v>
      </c>
      <c r="D75">
        <f t="shared" si="8"/>
        <v>1</v>
      </c>
      <c r="E75">
        <f t="shared" si="9"/>
        <v>1</v>
      </c>
      <c r="F75">
        <f t="shared" si="10"/>
        <v>0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</row>
    <row r="76" spans="1:13" ht="28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8" x14ac:dyDescent="0.2">
      <c r="A77" s="1" t="s">
        <v>123</v>
      </c>
      <c r="B77" s="26" t="s">
        <v>289</v>
      </c>
      <c r="C77">
        <f t="shared" si="7"/>
        <v>2</v>
      </c>
      <c r="D77">
        <f t="shared" si="8"/>
        <v>5</v>
      </c>
      <c r="E77">
        <f t="shared" si="9"/>
        <v>7</v>
      </c>
      <c r="F77">
        <f t="shared" si="10"/>
        <v>2.5</v>
      </c>
      <c r="G77">
        <f t="shared" si="11"/>
        <v>1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8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8" x14ac:dyDescent="0.2">
      <c r="A79" s="1" t="s">
        <v>109</v>
      </c>
      <c r="B79" s="26" t="s">
        <v>291</v>
      </c>
      <c r="C79">
        <f t="shared" si="7"/>
        <v>1</v>
      </c>
      <c r="D79">
        <f t="shared" si="8"/>
        <v>1</v>
      </c>
      <c r="E79">
        <f t="shared" si="9"/>
        <v>2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8" x14ac:dyDescent="0.2">
      <c r="A80" s="1" t="s">
        <v>82</v>
      </c>
      <c r="B80" s="26" t="s">
        <v>292</v>
      </c>
      <c r="C80">
        <f t="shared" si="7"/>
        <v>4</v>
      </c>
      <c r="D80">
        <f t="shared" si="8"/>
        <v>1</v>
      </c>
      <c r="E80">
        <f t="shared" si="9"/>
        <v>5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8" x14ac:dyDescent="0.2">
      <c r="A81" s="1" t="s">
        <v>71</v>
      </c>
      <c r="B81" s="26" t="s">
        <v>293</v>
      </c>
      <c r="C81">
        <f t="shared" si="7"/>
        <v>7</v>
      </c>
      <c r="D81">
        <f t="shared" si="8"/>
        <v>4</v>
      </c>
      <c r="E81">
        <f t="shared" si="9"/>
        <v>11</v>
      </c>
      <c r="F81">
        <f t="shared" si="10"/>
        <v>1.5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1</v>
      </c>
      <c r="M81">
        <f t="shared" si="17"/>
        <v>0</v>
      </c>
    </row>
    <row r="82" spans="1:13" ht="28" x14ac:dyDescent="0.2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8" x14ac:dyDescent="0.2">
      <c r="A83" s="1" t="s">
        <v>123</v>
      </c>
      <c r="B83" s="26" t="s">
        <v>295</v>
      </c>
      <c r="C83">
        <f t="shared" si="7"/>
        <v>0</v>
      </c>
      <c r="D83">
        <f t="shared" si="8"/>
        <v>1</v>
      </c>
      <c r="E83">
        <f t="shared" si="9"/>
        <v>1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8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28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2</v>
      </c>
      <c r="D86">
        <f t="shared" si="8"/>
        <v>4</v>
      </c>
      <c r="E86">
        <f t="shared" si="9"/>
        <v>6</v>
      </c>
      <c r="F86">
        <f t="shared" si="10"/>
        <v>1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2" x14ac:dyDescent="0.2">
      <c r="A87" s="1" t="s">
        <v>109</v>
      </c>
      <c r="B87" s="26" t="s">
        <v>299</v>
      </c>
      <c r="C87">
        <f t="shared" si="7"/>
        <v>1</v>
      </c>
      <c r="D87">
        <f t="shared" si="8"/>
        <v>1</v>
      </c>
      <c r="E87">
        <f t="shared" si="9"/>
        <v>2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8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8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8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8" x14ac:dyDescent="0.2">
      <c r="A91" s="1" t="s">
        <v>123</v>
      </c>
      <c r="B91" s="26" t="s">
        <v>303</v>
      </c>
      <c r="C91">
        <f t="shared" si="7"/>
        <v>2</v>
      </c>
      <c r="D91">
        <f t="shared" si="8"/>
        <v>0</v>
      </c>
      <c r="E91">
        <f t="shared" si="9"/>
        <v>2</v>
      </c>
      <c r="F91">
        <f t="shared" si="10"/>
        <v>1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8" x14ac:dyDescent="0.2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8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4" x14ac:dyDescent="0.3">
      <c r="A111" s="16" t="s">
        <v>39</v>
      </c>
      <c r="B111" s="26"/>
    </row>
    <row r="112" spans="1:10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8" x14ac:dyDescent="0.2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96</v>
      </c>
      <c r="B114" s="26" t="s">
        <v>307</v>
      </c>
      <c r="C114">
        <f>VLOOKUP(B114,$BG$4:$BR$15,3,FALSE)</f>
        <v>1</v>
      </c>
      <c r="D114">
        <f t="shared" ref="D114:D115" si="18">VLOOKUP(B114,$BG$4:$BR$6,4,FALSE)</f>
        <v>1</v>
      </c>
      <c r="E114">
        <f t="shared" ref="E114:E115" si="19">VLOOKUP(B114,$BG$4:$BR$6,6,FALSE)</f>
        <v>2</v>
      </c>
      <c r="F114">
        <f t="shared" ref="F114:F115" si="20">VLOOKUP(B114,$BG$4:$BR$6,7,FALSE)</f>
        <v>4</v>
      </c>
      <c r="G114">
        <f t="shared" ref="G114:G115" si="21">VLOOKUP(B114,$BG$4:$BR$6,9,FALSE)</f>
        <v>7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2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7</v>
      </c>
      <c r="I115">
        <f t="shared" si="23"/>
        <v>274</v>
      </c>
      <c r="J115">
        <f t="shared" si="24"/>
        <v>39.1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8BB3-4EBD-4EB2-9EDD-638624508FC7}">
  <dimension ref="A1:BR132"/>
  <sheetViews>
    <sheetView topLeftCell="A5" workbookViewId="0">
      <selection activeCell="A10" sqref="A10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6"/>
      <c r="P2" s="96"/>
      <c r="Q2" s="96" t="s">
        <v>9</v>
      </c>
      <c r="R2" s="96"/>
      <c r="S2" s="96"/>
      <c r="T2" s="96"/>
      <c r="U2" s="96"/>
      <c r="V2" s="96"/>
      <c r="W2" s="96"/>
      <c r="X2" s="96"/>
      <c r="Y2" s="96"/>
      <c r="AA2" s="96"/>
      <c r="AB2" s="96"/>
      <c r="AC2" s="96" t="s">
        <v>25</v>
      </c>
      <c r="AD2" s="96"/>
      <c r="AE2" s="96"/>
      <c r="AF2" s="96"/>
      <c r="AG2" s="96" t="s">
        <v>26</v>
      </c>
      <c r="AH2" s="96"/>
      <c r="AI2" s="96"/>
      <c r="AJ2" s="96"/>
      <c r="AK2" s="96" t="s">
        <v>334</v>
      </c>
      <c r="AL2" s="96"/>
      <c r="AM2" s="96"/>
      <c r="AN2" s="96"/>
      <c r="AP2" s="96"/>
      <c r="AQ2" s="96"/>
      <c r="AR2" s="96" t="s">
        <v>339</v>
      </c>
      <c r="AS2" s="96"/>
      <c r="AT2" s="96"/>
      <c r="AU2" s="96"/>
      <c r="AV2" s="96"/>
      <c r="AW2" s="96" t="s">
        <v>340</v>
      </c>
      <c r="AX2" s="96"/>
      <c r="AY2" s="96"/>
      <c r="AZ2" s="96"/>
      <c r="BA2" s="96"/>
      <c r="BB2" s="96" t="s">
        <v>341</v>
      </c>
      <c r="BC2" s="96"/>
      <c r="BD2" s="96"/>
      <c r="BE2" s="96"/>
      <c r="BG2" s="96"/>
      <c r="BH2" s="96"/>
      <c r="BI2" s="96" t="s">
        <v>39</v>
      </c>
      <c r="BJ2" s="96"/>
      <c r="BK2" s="96"/>
      <c r="BL2" s="96"/>
      <c r="BM2" s="96"/>
      <c r="BN2" s="96"/>
      <c r="BO2" s="96"/>
      <c r="BP2" s="96" t="s">
        <v>346</v>
      </c>
      <c r="BQ2" s="96"/>
      <c r="BR2" s="96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7" t="s">
        <v>2</v>
      </c>
      <c r="P3" s="27" t="s">
        <v>330</v>
      </c>
      <c r="Q3" s="27" t="s">
        <v>3</v>
      </c>
      <c r="R3" s="27" t="s">
        <v>4</v>
      </c>
      <c r="S3" s="27" t="s">
        <v>5</v>
      </c>
      <c r="T3" s="27" t="s">
        <v>6</v>
      </c>
      <c r="U3" s="27" t="s">
        <v>7</v>
      </c>
      <c r="V3" s="27" t="s">
        <v>331</v>
      </c>
      <c r="W3" s="27" t="s">
        <v>0</v>
      </c>
      <c r="X3" s="27" t="s">
        <v>8</v>
      </c>
      <c r="Y3" s="27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30" x14ac:dyDescent="0.2">
      <c r="A4" s="1" t="s">
        <v>104</v>
      </c>
      <c r="B4" s="26" t="s">
        <v>247</v>
      </c>
      <c r="C4" s="1">
        <f>VLOOKUP(B4,$O$4:$Y$11,3,FALSE)</f>
        <v>4</v>
      </c>
      <c r="D4" s="1">
        <f>VLOOKUP(B4,$O$4:$Y$11,4,FALSE)</f>
        <v>6</v>
      </c>
      <c r="E4" s="1">
        <f>VLOOKUP(B4,$O$4:$Y$11,5,FALSE)</f>
        <v>66.7</v>
      </c>
      <c r="F4" s="1">
        <f>VLOOKUP(B4,$O$4:$Y$11,6,FALSE)</f>
        <v>23</v>
      </c>
      <c r="G4" s="1">
        <f>VLOOKUP(B4,$O$4:$Y$11,7,FALSE)</f>
        <v>3.8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98.9</v>
      </c>
      <c r="K4" s="1">
        <f t="shared" ref="K4:K6" si="0">VLOOKUP(B4,$AA$4:$AN$36,3,FALSE)</f>
        <v>6</v>
      </c>
      <c r="L4" s="1">
        <f t="shared" ref="L4:L6" si="1">VLOOKUP(B4,$AA$4:$AN$36,4,FALSE)</f>
        <v>3</v>
      </c>
      <c r="M4" s="1">
        <f t="shared" ref="M4:M6" si="2">VLOOKUP(B4,$AA$4:$AN$36,6,FALSE)</f>
        <v>0</v>
      </c>
      <c r="O4" s="27" t="s">
        <v>248</v>
      </c>
      <c r="P4" s="11" t="s">
        <v>333</v>
      </c>
      <c r="Q4" s="11">
        <v>10</v>
      </c>
      <c r="R4" s="11">
        <v>17</v>
      </c>
      <c r="S4" s="11">
        <v>58.8</v>
      </c>
      <c r="T4" s="11">
        <v>132</v>
      </c>
      <c r="U4" s="11">
        <v>7.8</v>
      </c>
      <c r="V4" s="11">
        <v>8.9</v>
      </c>
      <c r="W4" s="11">
        <v>1</v>
      </c>
      <c r="X4" s="11">
        <v>0</v>
      </c>
      <c r="Y4" s="11">
        <v>143.5</v>
      </c>
      <c r="AA4" s="27" t="s">
        <v>253</v>
      </c>
      <c r="AB4" s="11" t="s">
        <v>333</v>
      </c>
      <c r="AC4" s="11">
        <v>9</v>
      </c>
      <c r="AD4" s="11">
        <v>106</v>
      </c>
      <c r="AE4" s="11">
        <v>11.8</v>
      </c>
      <c r="AF4" s="11">
        <v>2</v>
      </c>
      <c r="AG4" s="11">
        <v>2</v>
      </c>
      <c r="AH4" s="11">
        <v>6</v>
      </c>
      <c r="AI4" s="11">
        <v>3</v>
      </c>
      <c r="AJ4" s="11">
        <v>0</v>
      </c>
      <c r="AK4" s="11">
        <v>11</v>
      </c>
      <c r="AL4" s="11">
        <v>112</v>
      </c>
      <c r="AM4" s="11">
        <v>10.199999999999999</v>
      </c>
      <c r="AN4" s="11">
        <v>2</v>
      </c>
      <c r="AP4" s="27" t="s">
        <v>281</v>
      </c>
      <c r="AQ4" s="11" t="s">
        <v>333</v>
      </c>
      <c r="AR4" s="11">
        <v>3</v>
      </c>
      <c r="AS4" s="11">
        <v>5</v>
      </c>
      <c r="AT4" s="11">
        <v>8</v>
      </c>
      <c r="AU4" s="11">
        <v>1.5</v>
      </c>
      <c r="AV4" s="11">
        <v>1</v>
      </c>
      <c r="AW4" s="11"/>
      <c r="AX4" s="11"/>
      <c r="AY4" s="11"/>
      <c r="AZ4" s="11"/>
      <c r="BA4" s="11"/>
      <c r="BB4" s="11"/>
      <c r="BC4" s="11"/>
      <c r="BD4" s="11"/>
      <c r="BE4" s="11"/>
      <c r="BG4" s="27" t="s">
        <v>307</v>
      </c>
      <c r="BH4" s="11" t="s">
        <v>333</v>
      </c>
      <c r="BI4" s="11">
        <v>5</v>
      </c>
      <c r="BJ4" s="11">
        <v>5</v>
      </c>
      <c r="BK4" s="11">
        <v>100</v>
      </c>
      <c r="BL4" s="11">
        <v>1</v>
      </c>
      <c r="BM4" s="11">
        <v>1</v>
      </c>
      <c r="BN4" s="11">
        <v>100</v>
      </c>
      <c r="BO4" s="11">
        <v>8</v>
      </c>
      <c r="BP4" s="11">
        <v>2</v>
      </c>
      <c r="BQ4" s="11">
        <v>70</v>
      </c>
      <c r="BR4" s="11">
        <v>35</v>
      </c>
    </row>
    <row r="5" spans="1:70" ht="45" x14ac:dyDescent="0.2">
      <c r="A5" s="1" t="s">
        <v>104</v>
      </c>
      <c r="B5" s="26" t="s">
        <v>248</v>
      </c>
      <c r="C5" s="1">
        <f>VLOOKUP(B5,$O$4:$Y$11,3,FALSE)</f>
        <v>10</v>
      </c>
      <c r="D5" s="1">
        <f>VLOOKUP(B5,$O$4:$Y$11,4,FALSE)</f>
        <v>17</v>
      </c>
      <c r="E5" s="1">
        <f>VLOOKUP(B5,$O$4:$Y$11,5,FALSE)</f>
        <v>58.8</v>
      </c>
      <c r="F5" s="1">
        <f>VLOOKUP(B5,$O$4:$Y$11,6,FALSE)</f>
        <v>132</v>
      </c>
      <c r="G5" s="1">
        <f>VLOOKUP(B5,$O$4:$Y$11,7,FALSE)</f>
        <v>7.8</v>
      </c>
      <c r="H5" s="1">
        <f>VLOOKUP(B5,$O$4:$Y$11,9,FALSE)</f>
        <v>1</v>
      </c>
      <c r="I5" s="1">
        <f>VLOOKUP(B5,$O$4:$Y$11,10,FALSE)</f>
        <v>0</v>
      </c>
      <c r="J5" s="1">
        <f>VLOOKUP(B5,$O$4:$Y$11,11,FALSE)</f>
        <v>143.5</v>
      </c>
      <c r="K5" s="1">
        <f t="shared" si="0"/>
        <v>7</v>
      </c>
      <c r="L5" s="1">
        <f t="shared" si="1"/>
        <v>31</v>
      </c>
      <c r="M5" s="1">
        <f t="shared" si="2"/>
        <v>1</v>
      </c>
      <c r="O5" s="27" t="s">
        <v>247</v>
      </c>
      <c r="P5" s="11" t="s">
        <v>333</v>
      </c>
      <c r="Q5" s="11">
        <v>4</v>
      </c>
      <c r="R5" s="11">
        <v>6</v>
      </c>
      <c r="S5" s="11">
        <v>66.7</v>
      </c>
      <c r="T5" s="11">
        <v>23</v>
      </c>
      <c r="U5" s="11">
        <v>3.8</v>
      </c>
      <c r="V5" s="11">
        <v>3.8</v>
      </c>
      <c r="W5" s="11">
        <v>0</v>
      </c>
      <c r="X5" s="11">
        <v>0</v>
      </c>
      <c r="Y5" s="11">
        <v>98.9</v>
      </c>
      <c r="AA5" s="27" t="s">
        <v>248</v>
      </c>
      <c r="AB5" s="11" t="s">
        <v>333</v>
      </c>
      <c r="AC5" s="11">
        <v>7</v>
      </c>
      <c r="AD5" s="11">
        <v>31</v>
      </c>
      <c r="AE5" s="11">
        <v>4.4000000000000004</v>
      </c>
      <c r="AF5" s="11">
        <v>1</v>
      </c>
      <c r="AG5" s="11"/>
      <c r="AH5" s="11"/>
      <c r="AI5" s="11"/>
      <c r="AJ5" s="11"/>
      <c r="AK5" s="11">
        <v>7</v>
      </c>
      <c r="AL5" s="11">
        <v>31</v>
      </c>
      <c r="AM5" s="11">
        <v>4.4000000000000004</v>
      </c>
      <c r="AN5" s="11">
        <v>1</v>
      </c>
      <c r="AP5" s="27" t="s">
        <v>304</v>
      </c>
      <c r="AQ5" s="11" t="s">
        <v>333</v>
      </c>
      <c r="AR5" s="11">
        <v>3</v>
      </c>
      <c r="AS5" s="11">
        <v>4</v>
      </c>
      <c r="AT5" s="11">
        <v>7</v>
      </c>
      <c r="AU5" s="11">
        <v>1</v>
      </c>
      <c r="AV5" s="11">
        <v>0</v>
      </c>
      <c r="AW5" s="11"/>
      <c r="AX5" s="11"/>
      <c r="AY5" s="11"/>
      <c r="AZ5" s="11"/>
      <c r="BA5" s="11"/>
      <c r="BB5" s="11"/>
      <c r="BC5" s="11"/>
      <c r="BD5" s="11"/>
      <c r="BE5" s="11"/>
      <c r="BG5" s="27" t="s">
        <v>308</v>
      </c>
      <c r="BH5" s="11" t="s">
        <v>333</v>
      </c>
      <c r="BI5" s="11"/>
      <c r="BJ5" s="11"/>
      <c r="BK5" s="11"/>
      <c r="BL5" s="11"/>
      <c r="BM5" s="11"/>
      <c r="BN5" s="11"/>
      <c r="BO5" s="11"/>
      <c r="BP5" s="11">
        <v>4</v>
      </c>
      <c r="BQ5" s="11">
        <v>155</v>
      </c>
      <c r="BR5" s="11">
        <v>38.799999999999997</v>
      </c>
    </row>
    <row r="6" spans="1:70" ht="30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7" t="s">
        <v>260</v>
      </c>
      <c r="P6" s="11" t="s">
        <v>333</v>
      </c>
      <c r="Q6" s="11">
        <v>1</v>
      </c>
      <c r="R6" s="11">
        <v>1</v>
      </c>
      <c r="S6" s="11">
        <v>100</v>
      </c>
      <c r="T6" s="11">
        <v>32</v>
      </c>
      <c r="U6" s="11">
        <v>32</v>
      </c>
      <c r="V6" s="11">
        <v>32</v>
      </c>
      <c r="W6" s="11">
        <v>0</v>
      </c>
      <c r="X6" s="11">
        <v>0</v>
      </c>
      <c r="Y6" s="11">
        <v>368.8</v>
      </c>
      <c r="AA6" s="27" t="s">
        <v>247</v>
      </c>
      <c r="AB6" s="11" t="s">
        <v>333</v>
      </c>
      <c r="AC6" s="11">
        <v>6</v>
      </c>
      <c r="AD6" s="11">
        <v>3</v>
      </c>
      <c r="AE6" s="11">
        <v>0.5</v>
      </c>
      <c r="AF6" s="11">
        <v>0</v>
      </c>
      <c r="AG6" s="11"/>
      <c r="AH6" s="11"/>
      <c r="AI6" s="11"/>
      <c r="AJ6" s="11"/>
      <c r="AK6" s="11">
        <v>6</v>
      </c>
      <c r="AL6" s="11">
        <v>3</v>
      </c>
      <c r="AM6" s="11">
        <v>0.5</v>
      </c>
      <c r="AN6" s="11">
        <v>0</v>
      </c>
      <c r="AP6" s="27" t="s">
        <v>283</v>
      </c>
      <c r="AQ6" s="11" t="s">
        <v>333</v>
      </c>
      <c r="AR6" s="11">
        <v>2</v>
      </c>
      <c r="AS6" s="11">
        <v>4</v>
      </c>
      <c r="AT6" s="11">
        <v>6</v>
      </c>
      <c r="AU6" s="11">
        <v>2</v>
      </c>
      <c r="AV6" s="11">
        <v>0.5</v>
      </c>
      <c r="AW6" s="11"/>
      <c r="AX6" s="11"/>
      <c r="AY6" s="11"/>
      <c r="AZ6" s="11"/>
      <c r="BA6" s="11">
        <v>1</v>
      </c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251</v>
      </c>
      <c r="AB7" s="11" t="s">
        <v>333</v>
      </c>
      <c r="AC7" s="11">
        <v>3</v>
      </c>
      <c r="AD7" s="11">
        <v>13</v>
      </c>
      <c r="AE7" s="11">
        <v>4.3</v>
      </c>
      <c r="AF7" s="11">
        <v>1</v>
      </c>
      <c r="AG7" s="11">
        <v>2</v>
      </c>
      <c r="AH7" s="11">
        <v>15</v>
      </c>
      <c r="AI7" s="11">
        <v>7.5</v>
      </c>
      <c r="AJ7" s="11">
        <v>0</v>
      </c>
      <c r="AK7" s="11">
        <v>5</v>
      </c>
      <c r="AL7" s="11">
        <v>28</v>
      </c>
      <c r="AM7" s="11">
        <v>5.6</v>
      </c>
      <c r="AN7" s="11">
        <v>1</v>
      </c>
      <c r="AP7" s="27" t="s">
        <v>284</v>
      </c>
      <c r="AQ7" s="11" t="s">
        <v>333</v>
      </c>
      <c r="AR7" s="11">
        <v>3</v>
      </c>
      <c r="AS7" s="11">
        <v>3</v>
      </c>
      <c r="AT7" s="11">
        <v>6</v>
      </c>
      <c r="AU7" s="11">
        <v>0</v>
      </c>
      <c r="AV7" s="11">
        <v>0</v>
      </c>
      <c r="AW7" s="11"/>
      <c r="AX7" s="11"/>
      <c r="AY7" s="11"/>
      <c r="AZ7" s="11"/>
      <c r="BA7" s="11">
        <v>1</v>
      </c>
      <c r="BB7" s="11"/>
      <c r="BC7" s="11"/>
      <c r="BD7" s="11"/>
      <c r="BE7" s="11"/>
    </row>
    <row r="8" spans="1:70" ht="30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250</v>
      </c>
      <c r="AB8" s="11" t="s">
        <v>333</v>
      </c>
      <c r="AC8" s="11">
        <v>2</v>
      </c>
      <c r="AD8" s="11">
        <v>34</v>
      </c>
      <c r="AE8" s="11">
        <v>17</v>
      </c>
      <c r="AF8" s="11">
        <v>0</v>
      </c>
      <c r="AG8" s="11"/>
      <c r="AH8" s="11"/>
      <c r="AI8" s="11"/>
      <c r="AJ8" s="11"/>
      <c r="AK8" s="11">
        <v>2</v>
      </c>
      <c r="AL8" s="11">
        <v>34</v>
      </c>
      <c r="AM8" s="11">
        <v>17</v>
      </c>
      <c r="AN8" s="11">
        <v>0</v>
      </c>
      <c r="AP8" s="27" t="s">
        <v>292</v>
      </c>
      <c r="AQ8" s="11" t="s">
        <v>333</v>
      </c>
      <c r="AR8" s="11">
        <v>4</v>
      </c>
      <c r="AS8" s="11">
        <v>2</v>
      </c>
      <c r="AT8" s="11">
        <v>6</v>
      </c>
      <c r="AU8" s="11">
        <v>0</v>
      </c>
      <c r="AV8" s="11">
        <v>0</v>
      </c>
      <c r="AW8" s="11"/>
      <c r="AX8" s="11"/>
      <c r="AY8" s="11"/>
      <c r="AZ8" s="11"/>
      <c r="BA8" s="11"/>
      <c r="BB8" s="11"/>
      <c r="BC8" s="11"/>
      <c r="BD8" s="11"/>
      <c r="BE8" s="11"/>
    </row>
    <row r="9" spans="1:70" ht="30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338</v>
      </c>
      <c r="AB9" s="11" t="s">
        <v>333</v>
      </c>
      <c r="AC9" s="11">
        <v>2</v>
      </c>
      <c r="AD9" s="11">
        <v>5</v>
      </c>
      <c r="AE9" s="11">
        <v>2.5</v>
      </c>
      <c r="AF9" s="11">
        <v>0</v>
      </c>
      <c r="AG9" s="11"/>
      <c r="AH9" s="11"/>
      <c r="AI9" s="11"/>
      <c r="AJ9" s="11"/>
      <c r="AK9" s="11">
        <v>2</v>
      </c>
      <c r="AL9" s="11">
        <v>5</v>
      </c>
      <c r="AM9" s="11">
        <v>2.5</v>
      </c>
      <c r="AN9" s="11">
        <v>0</v>
      </c>
      <c r="AP9" s="27" t="s">
        <v>345</v>
      </c>
      <c r="AQ9" s="11" t="s">
        <v>333</v>
      </c>
      <c r="AR9" s="11">
        <v>5</v>
      </c>
      <c r="AS9" s="11">
        <v>0</v>
      </c>
      <c r="AT9" s="11">
        <v>5</v>
      </c>
      <c r="AU9" s="11">
        <v>0</v>
      </c>
      <c r="AV9" s="11">
        <v>0</v>
      </c>
      <c r="AW9" s="11">
        <v>1</v>
      </c>
      <c r="AX9" s="11">
        <v>26</v>
      </c>
      <c r="AY9" s="11">
        <v>26</v>
      </c>
      <c r="AZ9" s="11">
        <v>0</v>
      </c>
      <c r="BA9" s="11">
        <v>1</v>
      </c>
      <c r="BB9" s="11"/>
      <c r="BC9" s="11"/>
      <c r="BD9" s="11"/>
      <c r="BE9" s="11"/>
    </row>
    <row r="10" spans="1:70" ht="31" x14ac:dyDescent="0.35">
      <c r="A10" s="18"/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337</v>
      </c>
      <c r="AB10" s="11" t="s">
        <v>333</v>
      </c>
      <c r="AC10" s="11">
        <v>2</v>
      </c>
      <c r="AD10" s="11">
        <v>3</v>
      </c>
      <c r="AE10" s="11">
        <v>1.5</v>
      </c>
      <c r="AF10" s="11">
        <v>0</v>
      </c>
      <c r="AG10" s="11"/>
      <c r="AH10" s="11"/>
      <c r="AI10" s="11"/>
      <c r="AJ10" s="11"/>
      <c r="AK10" s="11">
        <v>2</v>
      </c>
      <c r="AL10" s="11">
        <v>3</v>
      </c>
      <c r="AM10" s="11">
        <v>1.5</v>
      </c>
      <c r="AN10" s="11">
        <v>0</v>
      </c>
      <c r="AP10" s="27" t="s">
        <v>286</v>
      </c>
      <c r="AQ10" s="11" t="s">
        <v>333</v>
      </c>
      <c r="AR10" s="11">
        <v>1</v>
      </c>
      <c r="AS10" s="11">
        <v>3</v>
      </c>
      <c r="AT10" s="11">
        <v>4</v>
      </c>
      <c r="AU10" s="11">
        <v>0.5</v>
      </c>
      <c r="AV10" s="11">
        <v>0</v>
      </c>
      <c r="AW10" s="11">
        <v>1</v>
      </c>
      <c r="AX10" s="11">
        <v>7</v>
      </c>
      <c r="AY10" s="11">
        <v>7</v>
      </c>
      <c r="AZ10" s="11">
        <v>0</v>
      </c>
      <c r="BA10" s="11">
        <v>1</v>
      </c>
      <c r="BB10" s="11"/>
      <c r="BC10" s="11"/>
      <c r="BD10" s="11"/>
      <c r="BE10" s="11"/>
    </row>
    <row r="11" spans="1:70" ht="31" x14ac:dyDescent="0.35">
      <c r="A11" s="18" t="s">
        <v>25</v>
      </c>
      <c r="B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260</v>
      </c>
      <c r="AB11" s="11" t="s">
        <v>333</v>
      </c>
      <c r="AC11" s="11">
        <v>1</v>
      </c>
      <c r="AD11" s="11">
        <v>4</v>
      </c>
      <c r="AE11" s="11">
        <v>4</v>
      </c>
      <c r="AF11" s="11">
        <v>0</v>
      </c>
      <c r="AG11" s="11">
        <v>1</v>
      </c>
      <c r="AH11" s="11">
        <v>51</v>
      </c>
      <c r="AI11" s="11">
        <v>51</v>
      </c>
      <c r="AJ11" s="11">
        <v>0</v>
      </c>
      <c r="AK11" s="11">
        <v>2</v>
      </c>
      <c r="AL11" s="11">
        <v>55</v>
      </c>
      <c r="AM11" s="11">
        <v>27.5</v>
      </c>
      <c r="AN11" s="11">
        <v>0</v>
      </c>
      <c r="AP11" s="27" t="s">
        <v>268</v>
      </c>
      <c r="AQ11" s="11" t="s">
        <v>333</v>
      </c>
      <c r="AR11" s="11">
        <v>4</v>
      </c>
      <c r="AS11" s="11">
        <v>0</v>
      </c>
      <c r="AT11" s="11">
        <v>4</v>
      </c>
      <c r="AU11" s="11">
        <v>3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 ht="30" x14ac:dyDescent="0.2">
      <c r="A12" s="11" t="s">
        <v>1</v>
      </c>
      <c r="B12" s="26" t="s">
        <v>2</v>
      </c>
      <c r="C12" t="s">
        <v>28</v>
      </c>
      <c r="D12" t="s">
        <v>6</v>
      </c>
      <c r="E12" t="s">
        <v>27</v>
      </c>
      <c r="F12" t="s">
        <v>0</v>
      </c>
      <c r="G12" t="s">
        <v>29</v>
      </c>
      <c r="H12" t="s">
        <v>31</v>
      </c>
      <c r="I12" t="s">
        <v>30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 t="s">
        <v>313</v>
      </c>
      <c r="AB12" s="11" t="s">
        <v>333</v>
      </c>
      <c r="AC12" s="11"/>
      <c r="AD12" s="11"/>
      <c r="AE12" s="11"/>
      <c r="AF12" s="11"/>
      <c r="AG12" s="11">
        <v>4</v>
      </c>
      <c r="AH12" s="11">
        <v>49</v>
      </c>
      <c r="AI12" s="11">
        <v>12.3</v>
      </c>
      <c r="AJ12" s="11">
        <v>1</v>
      </c>
      <c r="AK12" s="11">
        <v>4</v>
      </c>
      <c r="AL12" s="11">
        <v>49</v>
      </c>
      <c r="AM12" s="11">
        <v>12.3</v>
      </c>
      <c r="AN12" s="11">
        <v>1</v>
      </c>
      <c r="AP12" s="27" t="s">
        <v>289</v>
      </c>
      <c r="AQ12" s="11" t="s">
        <v>333</v>
      </c>
      <c r="AR12" s="11">
        <v>3</v>
      </c>
      <c r="AS12" s="11">
        <v>1</v>
      </c>
      <c r="AT12" s="11">
        <v>4</v>
      </c>
      <c r="AU12" s="11">
        <v>0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30" x14ac:dyDescent="0.2">
      <c r="A13" s="1" t="s">
        <v>92</v>
      </c>
      <c r="B13" s="26" t="s">
        <v>250</v>
      </c>
      <c r="C13">
        <f>VLOOKUP(B13,$AA$4:$AN$36,3,FALSE)</f>
        <v>2</v>
      </c>
      <c r="D13">
        <f>VLOOKUP(B13,$AA$4:$AN$36,4,FALSE)</f>
        <v>34</v>
      </c>
      <c r="E13">
        <f>VLOOKUP(B13,$AA$4:$AN$36,5,FALSE)</f>
        <v>17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7" t="s">
        <v>255</v>
      </c>
      <c r="AB13" s="11" t="s">
        <v>333</v>
      </c>
      <c r="AC13" s="11"/>
      <c r="AD13" s="11"/>
      <c r="AE13" s="11"/>
      <c r="AF13" s="11"/>
      <c r="AG13" s="11">
        <v>2</v>
      </c>
      <c r="AH13" s="11">
        <v>16</v>
      </c>
      <c r="AI13" s="11">
        <v>8</v>
      </c>
      <c r="AJ13" s="11">
        <v>0</v>
      </c>
      <c r="AK13" s="11">
        <v>2</v>
      </c>
      <c r="AL13" s="11">
        <v>16</v>
      </c>
      <c r="AM13" s="11">
        <v>8</v>
      </c>
      <c r="AN13" s="11">
        <v>0</v>
      </c>
      <c r="AP13" s="27" t="s">
        <v>274</v>
      </c>
      <c r="AQ13" s="11" t="s">
        <v>333</v>
      </c>
      <c r="AR13" s="11">
        <v>3</v>
      </c>
      <c r="AS13" s="11">
        <v>0</v>
      </c>
      <c r="AT13" s="11">
        <v>3</v>
      </c>
      <c r="AU13" s="11">
        <v>0</v>
      </c>
      <c r="AV13" s="11">
        <v>0</v>
      </c>
      <c r="AW13" s="11"/>
      <c r="AX13" s="11"/>
      <c r="AY13" s="11"/>
      <c r="AZ13" s="11"/>
      <c r="BA13" s="11">
        <v>1</v>
      </c>
      <c r="BB13" s="11"/>
      <c r="BC13" s="11"/>
      <c r="BD13" s="11"/>
      <c r="BE13" s="11"/>
    </row>
    <row r="14" spans="1:70" ht="30" x14ac:dyDescent="0.2">
      <c r="A14" s="1" t="s">
        <v>92</v>
      </c>
      <c r="B14" s="26" t="s">
        <v>251</v>
      </c>
      <c r="C14">
        <f>VLOOKUP(B14,$AA$4:$AN$36,3,FALSE)</f>
        <v>3</v>
      </c>
      <c r="D14">
        <f>VLOOKUP(B14,$AA$4:$AN$36,4,FALSE)</f>
        <v>13</v>
      </c>
      <c r="E14">
        <f>VLOOKUP(B14,$AA$4:$AN$36,5,FALSE)</f>
        <v>4.3</v>
      </c>
      <c r="F14">
        <f>VLOOKUP(B14,$AA$4:$AN$36,6,FALSE)</f>
        <v>1</v>
      </c>
      <c r="G14">
        <f>VLOOKUP(B14,$AA$4:$AN$36,7,FALSE)</f>
        <v>2</v>
      </c>
      <c r="H14">
        <f>VLOOKUP(B14,$AA$4:$AN$36,8,FALSE)</f>
        <v>15</v>
      </c>
      <c r="I14">
        <f>VLOOKUP(B14,$AA$4:$AN$36,10,FALSE)</f>
        <v>0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7" t="s">
        <v>258</v>
      </c>
      <c r="AB14" s="11" t="s">
        <v>333</v>
      </c>
      <c r="AC14" s="11"/>
      <c r="AD14" s="11"/>
      <c r="AE14" s="11"/>
      <c r="AF14" s="11"/>
      <c r="AG14" s="11">
        <v>1</v>
      </c>
      <c r="AH14" s="11">
        <v>32</v>
      </c>
      <c r="AI14" s="11">
        <v>32</v>
      </c>
      <c r="AJ14" s="11">
        <v>0</v>
      </c>
      <c r="AK14" s="11">
        <v>1</v>
      </c>
      <c r="AL14" s="11">
        <v>32</v>
      </c>
      <c r="AM14" s="11">
        <v>32</v>
      </c>
      <c r="AN14" s="11">
        <v>0</v>
      </c>
      <c r="AP14" s="27" t="s">
        <v>295</v>
      </c>
      <c r="AQ14" s="11" t="s">
        <v>333</v>
      </c>
      <c r="AR14" s="11">
        <v>1</v>
      </c>
      <c r="AS14" s="11">
        <v>2</v>
      </c>
      <c r="AT14" s="11">
        <v>3</v>
      </c>
      <c r="AU14" s="11">
        <v>0.5</v>
      </c>
      <c r="AV14" s="11">
        <v>0.5</v>
      </c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 ht="30" x14ac:dyDescent="0.2">
      <c r="A15" s="1" t="s">
        <v>92</v>
      </c>
      <c r="B15" s="26" t="s">
        <v>252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27" t="s">
        <v>310</v>
      </c>
      <c r="AB15" s="11" t="s">
        <v>333</v>
      </c>
      <c r="AC15" s="11"/>
      <c r="AD15" s="11"/>
      <c r="AE15" s="11"/>
      <c r="AF15" s="11"/>
      <c r="AG15" s="11">
        <v>1</v>
      </c>
      <c r="AH15" s="11">
        <v>10</v>
      </c>
      <c r="AI15" s="11">
        <v>10</v>
      </c>
      <c r="AJ15" s="11">
        <v>0</v>
      </c>
      <c r="AK15" s="11">
        <v>1</v>
      </c>
      <c r="AL15" s="11">
        <v>10</v>
      </c>
      <c r="AM15" s="11">
        <v>10</v>
      </c>
      <c r="AN15" s="11">
        <v>0</v>
      </c>
      <c r="AP15" s="27" t="s">
        <v>298</v>
      </c>
      <c r="AQ15" s="11" t="s">
        <v>333</v>
      </c>
      <c r="AR15" s="11">
        <v>1</v>
      </c>
      <c r="AS15" s="11">
        <v>2</v>
      </c>
      <c r="AT15" s="11">
        <v>3</v>
      </c>
      <c r="AU15" s="11">
        <v>1</v>
      </c>
      <c r="AV15" s="11">
        <v>1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45" x14ac:dyDescent="0.2">
      <c r="A16" s="1" t="s">
        <v>92</v>
      </c>
      <c r="B16" s="26" t="s">
        <v>253</v>
      </c>
      <c r="C16">
        <f>VLOOKUP(B16,$AA$4:$AN$36,3,FALSE)</f>
        <v>9</v>
      </c>
      <c r="D16">
        <f>VLOOKUP(B16,$AA$4:$AN$36,4,FALSE)</f>
        <v>106</v>
      </c>
      <c r="E16">
        <f>VLOOKUP(B16,$AA$4:$AN$36,5,FALSE)</f>
        <v>11.8</v>
      </c>
      <c r="F16">
        <f>VLOOKUP(B16,$AA$4:$AN$36,6,FALSE)</f>
        <v>2</v>
      </c>
      <c r="G16">
        <f>VLOOKUP(B16,$AA$4:$AN$36,7,FALSE)</f>
        <v>2</v>
      </c>
      <c r="H16">
        <f>VLOOKUP(B16,$AA$4:$AN$36,8,FALSE)</f>
        <v>6</v>
      </c>
      <c r="I16">
        <f>VLOOKUP(B16,$AA$4:$AN$36,10,FALSE)</f>
        <v>0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27" t="s">
        <v>257</v>
      </c>
      <c r="AB16" s="11" t="s">
        <v>333</v>
      </c>
      <c r="AC16" s="11"/>
      <c r="AD16" s="11"/>
      <c r="AE16" s="11"/>
      <c r="AF16" s="11"/>
      <c r="AG16" s="11">
        <v>1</v>
      </c>
      <c r="AH16" s="11">
        <v>6</v>
      </c>
      <c r="AI16" s="11">
        <v>6</v>
      </c>
      <c r="AJ16" s="11">
        <v>0</v>
      </c>
      <c r="AK16" s="11">
        <v>1</v>
      </c>
      <c r="AL16" s="11">
        <v>6</v>
      </c>
      <c r="AM16" s="11">
        <v>6</v>
      </c>
      <c r="AN16" s="11">
        <v>0</v>
      </c>
      <c r="AP16" s="27" t="s">
        <v>266</v>
      </c>
      <c r="AQ16" s="11" t="s">
        <v>333</v>
      </c>
      <c r="AR16" s="11">
        <v>1</v>
      </c>
      <c r="AS16" s="11">
        <v>1</v>
      </c>
      <c r="AT16" s="11">
        <v>2</v>
      </c>
      <c r="AU16" s="11">
        <v>0</v>
      </c>
      <c r="AV16" s="11">
        <v>0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30" x14ac:dyDescent="0.2">
      <c r="A17" s="1" t="s">
        <v>92</v>
      </c>
      <c r="B17" s="26" t="s">
        <v>254</v>
      </c>
      <c r="C17" t="e">
        <f>VLOOKUP(B17,$AA$4:$AN$36,3,FALSE)</f>
        <v>#N/A</v>
      </c>
      <c r="D17" t="e">
        <f>VLOOKUP(B17,$AA$4:$AN$36,4,FALSE)</f>
        <v>#N/A</v>
      </c>
      <c r="E17" t="e">
        <f>VLOOKUP(B17,$AA$4:$AN$36,5,FALSE)</f>
        <v>#N/A</v>
      </c>
      <c r="F17" t="e">
        <f>VLOOKUP(B17,$AA$4:$AN$36,6,FALSE)</f>
        <v>#N/A</v>
      </c>
      <c r="G17" t="e">
        <f>VLOOKUP(B17,$AA$4:$AN$36,7,FALSE)</f>
        <v>#N/A</v>
      </c>
      <c r="H17" t="e">
        <f>VLOOKUP(B17,$AA$4:$AN$36,8,FALSE)</f>
        <v>#N/A</v>
      </c>
      <c r="I17" t="e">
        <f>VLOOKUP(B17,$AA$4:$AN$36,10,FALSE)</f>
        <v>#N/A</v>
      </c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27" t="s">
        <v>262</v>
      </c>
      <c r="AB17" s="11" t="s">
        <v>333</v>
      </c>
      <c r="AC17" s="11"/>
      <c r="AD17" s="11"/>
      <c r="AE17" s="11"/>
      <c r="AF17" s="11"/>
      <c r="AG17" s="11">
        <v>1</v>
      </c>
      <c r="AH17" s="11">
        <v>2</v>
      </c>
      <c r="AI17" s="11">
        <v>2</v>
      </c>
      <c r="AJ17" s="11">
        <v>0</v>
      </c>
      <c r="AK17" s="11">
        <v>1</v>
      </c>
      <c r="AL17" s="11">
        <v>2</v>
      </c>
      <c r="AM17" s="11">
        <v>2</v>
      </c>
      <c r="AN17" s="11">
        <v>0</v>
      </c>
      <c r="AP17" s="27" t="s">
        <v>271</v>
      </c>
      <c r="AQ17" s="11" t="s">
        <v>333</v>
      </c>
      <c r="AR17" s="11">
        <v>0</v>
      </c>
      <c r="AS17" s="11">
        <v>2</v>
      </c>
      <c r="AT17" s="11">
        <v>2</v>
      </c>
      <c r="AU17" s="11">
        <v>0</v>
      </c>
      <c r="AV17" s="11">
        <v>0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30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285</v>
      </c>
      <c r="AQ18" s="11" t="s">
        <v>333</v>
      </c>
      <c r="AR18" s="11">
        <v>2</v>
      </c>
      <c r="AS18" s="11">
        <v>0</v>
      </c>
      <c r="AT18" s="11">
        <v>2</v>
      </c>
      <c r="AU18" s="11">
        <v>1</v>
      </c>
      <c r="AV18" s="11">
        <v>1</v>
      </c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30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287</v>
      </c>
      <c r="AQ19" s="11" t="s">
        <v>333</v>
      </c>
      <c r="AR19" s="11">
        <v>0</v>
      </c>
      <c r="AS19" s="11">
        <v>2</v>
      </c>
      <c r="AT19" s="11">
        <v>2</v>
      </c>
      <c r="AU19" s="11">
        <v>0.5</v>
      </c>
      <c r="AV19" s="11">
        <v>0</v>
      </c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30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291</v>
      </c>
      <c r="AQ20" s="11" t="s">
        <v>333</v>
      </c>
      <c r="AR20" s="11">
        <v>1</v>
      </c>
      <c r="AS20" s="11">
        <v>1</v>
      </c>
      <c r="AT20" s="11">
        <v>2</v>
      </c>
      <c r="AU20" s="11">
        <v>0</v>
      </c>
      <c r="AV20" s="11">
        <v>0</v>
      </c>
      <c r="AW20" s="11"/>
      <c r="AX20" s="11"/>
      <c r="AY20" s="11"/>
      <c r="AZ20" s="11"/>
      <c r="BA20" s="11">
        <v>1</v>
      </c>
      <c r="BB20" s="11"/>
      <c r="BC20" s="11"/>
      <c r="BD20" s="11"/>
      <c r="BE20" s="11"/>
    </row>
    <row r="21" spans="1:57" ht="30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265</v>
      </c>
      <c r="AQ21" s="11" t="s">
        <v>333</v>
      </c>
      <c r="AR21" s="11">
        <v>1</v>
      </c>
      <c r="AS21" s="11">
        <v>0</v>
      </c>
      <c r="AT21" s="11">
        <v>1</v>
      </c>
      <c r="AU21" s="11">
        <v>0</v>
      </c>
      <c r="AV21" s="11">
        <v>0</v>
      </c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30" x14ac:dyDescent="0.3">
      <c r="A22" s="17" t="s">
        <v>26</v>
      </c>
      <c r="B22" s="26"/>
      <c r="AP22" s="27" t="s">
        <v>267</v>
      </c>
      <c r="AQ22" s="11" t="s">
        <v>333</v>
      </c>
      <c r="AR22" s="11">
        <v>0</v>
      </c>
      <c r="AS22" s="11">
        <v>1</v>
      </c>
      <c r="AT22" s="11">
        <v>1</v>
      </c>
      <c r="AU22" s="11">
        <v>0</v>
      </c>
      <c r="AV22" s="11">
        <v>0</v>
      </c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30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255</v>
      </c>
      <c r="AQ23" s="11" t="s">
        <v>333</v>
      </c>
      <c r="AR23" s="11">
        <v>1</v>
      </c>
      <c r="AS23" s="11">
        <v>0</v>
      </c>
      <c r="AT23" s="11">
        <v>1</v>
      </c>
      <c r="AU23" s="11">
        <v>0</v>
      </c>
      <c r="AV23" s="11">
        <v>0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0" x14ac:dyDescent="0.2">
      <c r="A24" s="1" t="s">
        <v>86</v>
      </c>
      <c r="B24" s="26" t="s">
        <v>255</v>
      </c>
      <c r="C24">
        <f t="shared" ref="C24:C38" si="3">VLOOKUP(B24,$AA$4:$AN$36,7,FALSE)</f>
        <v>2</v>
      </c>
      <c r="D24">
        <f t="shared" ref="D24:D38" si="4">VLOOKUP(B24,$AA$4:$AN$36,8,FALSE)</f>
        <v>16</v>
      </c>
      <c r="E24">
        <f t="shared" ref="E24:E38" si="5">VLOOKUP(B24,$AA$4:$AN$36,9,FALSE)</f>
        <v>8</v>
      </c>
      <c r="F24">
        <f t="shared" ref="F24:F38" si="6">VLOOKUP(B24,$AA$4:$AN$36,10,FALSE)</f>
        <v>0</v>
      </c>
      <c r="AP24" s="27" t="s">
        <v>306</v>
      </c>
      <c r="AQ24" s="11" t="s">
        <v>333</v>
      </c>
      <c r="AR24" s="11">
        <v>0</v>
      </c>
      <c r="AS24" s="11">
        <v>1</v>
      </c>
      <c r="AT24" s="11">
        <v>1</v>
      </c>
      <c r="AU24" s="11">
        <v>0</v>
      </c>
      <c r="AV24" s="11">
        <v>0</v>
      </c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30" x14ac:dyDescent="0.2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7" t="s">
        <v>270</v>
      </c>
      <c r="AQ25" s="11" t="s">
        <v>333</v>
      </c>
      <c r="AR25" s="11">
        <v>1</v>
      </c>
      <c r="AS25" s="11">
        <v>0</v>
      </c>
      <c r="AT25" s="11">
        <v>1</v>
      </c>
      <c r="AU25" s="11">
        <v>1</v>
      </c>
      <c r="AV25" s="11">
        <v>1</v>
      </c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0" x14ac:dyDescent="0.2">
      <c r="A26" s="1" t="s">
        <v>86</v>
      </c>
      <c r="B26" s="26" t="s">
        <v>257</v>
      </c>
      <c r="C26">
        <f t="shared" si="3"/>
        <v>1</v>
      </c>
      <c r="D26">
        <f t="shared" si="4"/>
        <v>6</v>
      </c>
      <c r="E26">
        <f t="shared" si="5"/>
        <v>6</v>
      </c>
      <c r="F26">
        <f t="shared" si="6"/>
        <v>0</v>
      </c>
      <c r="AP26" s="27" t="s">
        <v>256</v>
      </c>
      <c r="AQ26" s="11" t="s">
        <v>333</v>
      </c>
      <c r="AR26" s="11">
        <v>1</v>
      </c>
      <c r="AS26" s="11">
        <v>0</v>
      </c>
      <c r="AT26" s="11">
        <v>1</v>
      </c>
      <c r="AU26" s="11">
        <v>0</v>
      </c>
      <c r="AV26" s="11">
        <v>0</v>
      </c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ht="30" x14ac:dyDescent="0.2">
      <c r="A27" s="1" t="s">
        <v>86</v>
      </c>
      <c r="B27" s="26" t="s">
        <v>258</v>
      </c>
      <c r="C27">
        <f t="shared" si="3"/>
        <v>1</v>
      </c>
      <c r="D27">
        <f t="shared" si="4"/>
        <v>32</v>
      </c>
      <c r="E27">
        <f t="shared" si="5"/>
        <v>32</v>
      </c>
      <c r="F27">
        <f t="shared" si="6"/>
        <v>0</v>
      </c>
      <c r="AP27" s="27" t="s">
        <v>275</v>
      </c>
      <c r="AQ27" s="11" t="s">
        <v>333</v>
      </c>
      <c r="AR27" s="11">
        <v>0</v>
      </c>
      <c r="AS27" s="11">
        <v>1</v>
      </c>
      <c r="AT27" s="11">
        <v>1</v>
      </c>
      <c r="AU27" s="11">
        <v>0</v>
      </c>
      <c r="AV27" s="11">
        <v>0</v>
      </c>
      <c r="AW27" s="11"/>
      <c r="AX27" s="11"/>
      <c r="AY27" s="11"/>
      <c r="AZ27" s="11"/>
      <c r="BA27" s="11"/>
      <c r="BB27" s="11"/>
      <c r="BC27" s="11"/>
      <c r="BD27" s="11"/>
      <c r="BE27" s="11"/>
    </row>
    <row r="28" spans="1:57" ht="30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  <c r="AP28" s="27" t="s">
        <v>276</v>
      </c>
      <c r="AQ28" s="11" t="s">
        <v>333</v>
      </c>
      <c r="AR28" s="11">
        <v>1</v>
      </c>
      <c r="AS28" s="11">
        <v>0</v>
      </c>
      <c r="AT28" s="11">
        <v>1</v>
      </c>
      <c r="AU28" s="11">
        <v>0</v>
      </c>
      <c r="AV28" s="11">
        <v>0</v>
      </c>
      <c r="AW28" s="11"/>
      <c r="AX28" s="11"/>
      <c r="AY28" s="11"/>
      <c r="AZ28" s="11"/>
      <c r="BA28" s="11"/>
      <c r="BB28" s="11"/>
      <c r="BC28" s="11"/>
      <c r="BD28" s="11"/>
      <c r="BE28" s="11"/>
    </row>
    <row r="29" spans="1:57" ht="30" x14ac:dyDescent="0.2">
      <c r="A29" s="1" t="s">
        <v>86</v>
      </c>
      <c r="B29" s="26" t="s">
        <v>260</v>
      </c>
      <c r="C29">
        <f t="shared" si="3"/>
        <v>1</v>
      </c>
      <c r="D29">
        <f t="shared" si="4"/>
        <v>51</v>
      </c>
      <c r="E29">
        <f t="shared" si="5"/>
        <v>51</v>
      </c>
      <c r="F29">
        <f t="shared" si="6"/>
        <v>0</v>
      </c>
      <c r="AP29" s="27" t="s">
        <v>278</v>
      </c>
      <c r="AQ29" s="11" t="s">
        <v>333</v>
      </c>
      <c r="AR29" s="11">
        <v>0</v>
      </c>
      <c r="AS29" s="11">
        <v>1</v>
      </c>
      <c r="AT29" s="11">
        <v>1</v>
      </c>
      <c r="AU29" s="11">
        <v>0</v>
      </c>
      <c r="AV29" s="11">
        <v>0</v>
      </c>
      <c r="AW29" s="11"/>
      <c r="AX29" s="11"/>
      <c r="AY29" s="11"/>
      <c r="AZ29" s="11"/>
      <c r="BA29" s="11"/>
      <c r="BB29" s="11"/>
      <c r="BC29" s="11"/>
      <c r="BD29" s="11"/>
      <c r="BE29" s="11"/>
    </row>
    <row r="30" spans="1:57" ht="30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  <c r="AP30" s="27" t="s">
        <v>280</v>
      </c>
      <c r="AQ30" s="11" t="s">
        <v>333</v>
      </c>
      <c r="AR30" s="11">
        <v>0</v>
      </c>
      <c r="AS30" s="11">
        <v>1</v>
      </c>
      <c r="AT30" s="11">
        <v>1</v>
      </c>
      <c r="AU30" s="11">
        <v>0</v>
      </c>
      <c r="AV30" s="11">
        <v>0</v>
      </c>
      <c r="AW30" s="11"/>
      <c r="AX30" s="11"/>
      <c r="AY30" s="11"/>
      <c r="AZ30" s="11"/>
      <c r="BA30" s="11"/>
      <c r="BB30" s="11"/>
      <c r="BC30" s="11"/>
      <c r="BD30" s="11"/>
      <c r="BE30" s="11"/>
    </row>
    <row r="31" spans="1:57" ht="30" x14ac:dyDescent="0.2">
      <c r="A31" s="1" t="s">
        <v>86</v>
      </c>
      <c r="B31" s="26" t="s">
        <v>262</v>
      </c>
      <c r="C31">
        <f t="shared" si="3"/>
        <v>1</v>
      </c>
      <c r="D31">
        <f t="shared" si="4"/>
        <v>2</v>
      </c>
      <c r="E31">
        <f t="shared" si="5"/>
        <v>2</v>
      </c>
      <c r="F31">
        <f t="shared" si="6"/>
        <v>0</v>
      </c>
      <c r="AP31" s="27" t="s">
        <v>356</v>
      </c>
      <c r="AQ31" s="11" t="s">
        <v>333</v>
      </c>
      <c r="AR31" s="11">
        <v>0</v>
      </c>
      <c r="AS31" s="11">
        <v>1</v>
      </c>
      <c r="AT31" s="11">
        <v>1</v>
      </c>
      <c r="AU31" s="11">
        <v>0</v>
      </c>
      <c r="AV31" s="11">
        <v>0</v>
      </c>
      <c r="AW31" s="11"/>
      <c r="AX31" s="11"/>
      <c r="AY31" s="11"/>
      <c r="AZ31" s="11"/>
      <c r="BA31" s="11"/>
      <c r="BB31" s="11"/>
      <c r="BC31" s="11"/>
      <c r="BD31" s="11"/>
      <c r="BE31" s="11"/>
    </row>
    <row r="32" spans="1:57" ht="30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  <c r="AP32" s="27" t="s">
        <v>294</v>
      </c>
      <c r="AQ32" s="11" t="s">
        <v>333</v>
      </c>
      <c r="AR32" s="11">
        <v>0</v>
      </c>
      <c r="AS32" s="11">
        <v>1</v>
      </c>
      <c r="AT32" s="11">
        <v>1</v>
      </c>
      <c r="AU32" s="11">
        <v>0</v>
      </c>
      <c r="AV32" s="11">
        <v>0</v>
      </c>
      <c r="AW32" s="11"/>
      <c r="AX32" s="11"/>
      <c r="AY32" s="11"/>
      <c r="AZ32" s="11"/>
      <c r="BA32" s="11"/>
      <c r="BB32" s="11"/>
      <c r="BC32" s="11"/>
      <c r="BD32" s="11"/>
      <c r="BE32" s="11"/>
    </row>
    <row r="33" spans="1:57" ht="45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  <c r="AP33" s="27" t="s">
        <v>296</v>
      </c>
      <c r="AQ33" s="11" t="s">
        <v>333</v>
      </c>
      <c r="AR33" s="11">
        <v>0</v>
      </c>
      <c r="AS33" s="11">
        <v>1</v>
      </c>
      <c r="AT33" s="11">
        <v>1</v>
      </c>
      <c r="AU33" s="11">
        <v>0</v>
      </c>
      <c r="AV33" s="11">
        <v>0</v>
      </c>
      <c r="AW33" s="11"/>
      <c r="AX33" s="11"/>
      <c r="AY33" s="11"/>
      <c r="AZ33" s="11"/>
      <c r="BA33" s="11"/>
      <c r="BB33" s="11"/>
      <c r="BC33" s="11"/>
      <c r="BD33" s="11"/>
      <c r="BE33" s="11"/>
    </row>
    <row r="34" spans="1:57" ht="45" x14ac:dyDescent="0.2">
      <c r="A34" s="1" t="s">
        <v>79</v>
      </c>
      <c r="B34" s="26" t="s">
        <v>310</v>
      </c>
      <c r="C34">
        <f t="shared" si="3"/>
        <v>1</v>
      </c>
      <c r="D34">
        <f t="shared" si="4"/>
        <v>10</v>
      </c>
      <c r="E34">
        <f t="shared" si="5"/>
        <v>10</v>
      </c>
      <c r="F34">
        <f t="shared" si="6"/>
        <v>0</v>
      </c>
      <c r="AP34" s="27" t="s">
        <v>299</v>
      </c>
      <c r="AQ34" s="11" t="s">
        <v>333</v>
      </c>
      <c r="AR34" s="11">
        <v>0</v>
      </c>
      <c r="AS34" s="11">
        <v>1</v>
      </c>
      <c r="AT34" s="11">
        <v>1</v>
      </c>
      <c r="AU34" s="11">
        <v>0</v>
      </c>
      <c r="AV34" s="11">
        <v>0</v>
      </c>
      <c r="AW34" s="11"/>
      <c r="AX34" s="11"/>
      <c r="AY34" s="11"/>
      <c r="AZ34" s="11"/>
      <c r="BA34" s="11"/>
      <c r="BB34" s="11"/>
      <c r="BC34" s="11"/>
      <c r="BD34" s="11"/>
      <c r="BE34" s="11"/>
    </row>
    <row r="35" spans="1:57" ht="45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  <c r="AP35" s="27" t="s">
        <v>303</v>
      </c>
      <c r="AQ35" s="11" t="s">
        <v>333</v>
      </c>
      <c r="AR35" s="11">
        <v>0</v>
      </c>
      <c r="AS35" s="11">
        <v>1</v>
      </c>
      <c r="AT35" s="11">
        <v>1</v>
      </c>
      <c r="AU35" s="11">
        <v>0</v>
      </c>
      <c r="AV35" s="11">
        <v>0</v>
      </c>
      <c r="AW35" s="11"/>
      <c r="AX35" s="11"/>
      <c r="AY35" s="11"/>
      <c r="AZ35" s="11"/>
      <c r="BA35" s="11"/>
      <c r="BB35" s="11"/>
      <c r="BC35" s="11"/>
      <c r="BD35" s="11"/>
      <c r="BE35" s="11"/>
    </row>
    <row r="36" spans="1:57" ht="28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57" ht="28" x14ac:dyDescent="0.2">
      <c r="A37" s="1" t="s">
        <v>79</v>
      </c>
      <c r="B37" s="26" t="s">
        <v>313</v>
      </c>
      <c r="C37">
        <f t="shared" si="3"/>
        <v>4</v>
      </c>
      <c r="D37">
        <f t="shared" si="4"/>
        <v>49</v>
      </c>
      <c r="E37">
        <f t="shared" si="5"/>
        <v>12.3</v>
      </c>
      <c r="F37">
        <f t="shared" si="6"/>
        <v>1</v>
      </c>
    </row>
    <row r="38" spans="1:57" ht="28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57" x14ac:dyDescent="0.2">
      <c r="A39" s="1"/>
      <c r="B39" s="26"/>
    </row>
    <row r="40" spans="1:57" x14ac:dyDescent="0.2">
      <c r="A40" s="1"/>
      <c r="B40" s="26"/>
    </row>
    <row r="41" spans="1:57" x14ac:dyDescent="0.2">
      <c r="A41" s="1"/>
      <c r="B41" s="26"/>
    </row>
    <row r="42" spans="1:57" x14ac:dyDescent="0.2">
      <c r="A42" s="1"/>
      <c r="B42" s="26"/>
    </row>
    <row r="43" spans="1:57" x14ac:dyDescent="0.2">
      <c r="A43" s="1"/>
      <c r="B43" s="26"/>
    </row>
    <row r="44" spans="1:57" x14ac:dyDescent="0.2">
      <c r="A44" s="1"/>
      <c r="B44" s="26"/>
    </row>
    <row r="45" spans="1:57" x14ac:dyDescent="0.2">
      <c r="A45" s="1"/>
      <c r="B45" s="26"/>
    </row>
    <row r="46" spans="1:57" x14ac:dyDescent="0.2">
      <c r="A46" s="1"/>
      <c r="B46" s="26"/>
    </row>
    <row r="47" spans="1:57" x14ac:dyDescent="0.2">
      <c r="A47" s="1"/>
      <c r="B47" s="26"/>
    </row>
    <row r="48" spans="1:57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4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8" x14ac:dyDescent="0.2">
      <c r="A53" s="1" t="s">
        <v>71</v>
      </c>
      <c r="B53" s="26" t="s">
        <v>265</v>
      </c>
      <c r="C53">
        <f>VLOOKUP(B53,$AP$4:$BE$56,3,FALSE)</f>
        <v>1</v>
      </c>
      <c r="D53">
        <f>VLOOKUP(B53,$AP$4:$BE$56,4,FALSE)</f>
        <v>0</v>
      </c>
      <c r="E53">
        <f>VLOOKUP(B53,$AP$4:$BE$56,5,FALSE)</f>
        <v>1</v>
      </c>
      <c r="F53">
        <f>VLOOKUP(B53,$AP$4:$BE$56,6,FALSE)</f>
        <v>0</v>
      </c>
      <c r="G53">
        <f>VLOOKUP(B53,$AP$4:$BE$56,7,FALSE)</f>
        <v>0</v>
      </c>
      <c r="H53">
        <f>VLOOKUP(B53,$AP$4:$BE$56,8,FALSE)</f>
        <v>0</v>
      </c>
      <c r="I53">
        <f>VLOOKUP(B53,$AP$4:$BE$56,12,FALSE)</f>
        <v>0</v>
      </c>
      <c r="J53">
        <f>VLOOKUP(B53,$AP$4:$BE$56,11,FALSE)</f>
        <v>0</v>
      </c>
      <c r="K53">
        <f>VLOOKUP(B53,$AP$4:$BE$56,13,FALSE)</f>
        <v>0</v>
      </c>
      <c r="L53">
        <f>VLOOKUP(B53,$AP$4:$BE$56,16,FALSE)</f>
        <v>0</v>
      </c>
      <c r="M53">
        <f>VLOOKUP(B53,$AP$4:$BE$56,15,FALSE)</f>
        <v>0</v>
      </c>
    </row>
    <row r="54" spans="1:13" ht="28" x14ac:dyDescent="0.2">
      <c r="A54" s="1" t="s">
        <v>75</v>
      </c>
      <c r="B54" s="26" t="s">
        <v>266</v>
      </c>
      <c r="C54">
        <f t="shared" ref="C54:C93" si="7">VLOOKUP(B54,$AP$4:$BE$56,3,FALSE)</f>
        <v>1</v>
      </c>
      <c r="D54">
        <f t="shared" ref="D54:D93" si="8">VLOOKUP(B54,$AP$4:$BE$56,4,FALSE)</f>
        <v>1</v>
      </c>
      <c r="E54">
        <f t="shared" ref="E54:E93" si="9">VLOOKUP(B54,$AP$4:$BE$56,5,FALSE)</f>
        <v>2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8" x14ac:dyDescent="0.2">
      <c r="A55" s="1" t="s">
        <v>82</v>
      </c>
      <c r="B55" s="26" t="s">
        <v>267</v>
      </c>
      <c r="C55">
        <f t="shared" si="7"/>
        <v>0</v>
      </c>
      <c r="D55">
        <f t="shared" si="8"/>
        <v>1</v>
      </c>
      <c r="E55">
        <f t="shared" si="9"/>
        <v>1</v>
      </c>
      <c r="F55">
        <f t="shared" si="10"/>
        <v>0</v>
      </c>
      <c r="G55">
        <f t="shared" si="11"/>
        <v>0</v>
      </c>
      <c r="H55">
        <f t="shared" si="12"/>
        <v>0</v>
      </c>
      <c r="I55">
        <f t="shared" si="13"/>
        <v>0</v>
      </c>
      <c r="J55">
        <f t="shared" si="14"/>
        <v>0</v>
      </c>
      <c r="K55">
        <f t="shared" si="15"/>
        <v>0</v>
      </c>
      <c r="L55">
        <f t="shared" si="16"/>
        <v>0</v>
      </c>
      <c r="M55">
        <f t="shared" si="17"/>
        <v>0</v>
      </c>
    </row>
    <row r="56" spans="1:13" ht="28" x14ac:dyDescent="0.2">
      <c r="A56" s="1" t="s">
        <v>75</v>
      </c>
      <c r="B56" s="26" t="s">
        <v>268</v>
      </c>
      <c r="C56">
        <f t="shared" si="7"/>
        <v>4</v>
      </c>
      <c r="D56">
        <f t="shared" si="8"/>
        <v>0</v>
      </c>
      <c r="E56">
        <f t="shared" si="9"/>
        <v>4</v>
      </c>
      <c r="F56">
        <f t="shared" si="10"/>
        <v>3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28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8" x14ac:dyDescent="0.2">
      <c r="A58" s="1" t="s">
        <v>75</v>
      </c>
      <c r="B58" s="26" t="s">
        <v>270</v>
      </c>
      <c r="C58">
        <f t="shared" si="7"/>
        <v>1</v>
      </c>
      <c r="D58">
        <f t="shared" si="8"/>
        <v>0</v>
      </c>
      <c r="E58">
        <f t="shared" si="9"/>
        <v>1</v>
      </c>
      <c r="F58">
        <f t="shared" si="10"/>
        <v>1</v>
      </c>
      <c r="G58">
        <f t="shared" si="11"/>
        <v>1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8" x14ac:dyDescent="0.2">
      <c r="A59" s="1" t="s">
        <v>109</v>
      </c>
      <c r="B59" s="26" t="s">
        <v>271</v>
      </c>
      <c r="C59">
        <f t="shared" si="7"/>
        <v>0</v>
      </c>
      <c r="D59">
        <f t="shared" si="8"/>
        <v>2</v>
      </c>
      <c r="E59">
        <f t="shared" si="9"/>
        <v>2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28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8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8" x14ac:dyDescent="0.2">
      <c r="A62" s="1" t="s">
        <v>109</v>
      </c>
      <c r="B62" s="26" t="s">
        <v>274</v>
      </c>
      <c r="C62">
        <f t="shared" si="7"/>
        <v>3</v>
      </c>
      <c r="D62">
        <f t="shared" si="8"/>
        <v>0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8" x14ac:dyDescent="0.2">
      <c r="A63" s="1" t="s">
        <v>82</v>
      </c>
      <c r="B63" s="26" t="s">
        <v>275</v>
      </c>
      <c r="C63">
        <f t="shared" si="7"/>
        <v>0</v>
      </c>
      <c r="D63">
        <f t="shared" si="8"/>
        <v>1</v>
      </c>
      <c r="E63">
        <f t="shared" si="9"/>
        <v>1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8" x14ac:dyDescent="0.2">
      <c r="A64" s="1" t="s">
        <v>71</v>
      </c>
      <c r="B64" s="26" t="s">
        <v>276</v>
      </c>
      <c r="C64">
        <f t="shared" si="7"/>
        <v>1</v>
      </c>
      <c r="D64">
        <f t="shared" si="8"/>
        <v>0</v>
      </c>
      <c r="E64">
        <f t="shared" si="9"/>
        <v>1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28" x14ac:dyDescent="0.2">
      <c r="A65" s="1" t="s">
        <v>109</v>
      </c>
      <c r="B65" s="26" t="s">
        <v>277</v>
      </c>
      <c r="C65" t="e">
        <f t="shared" si="7"/>
        <v>#N/A</v>
      </c>
      <c r="D65" t="e">
        <f t="shared" si="8"/>
        <v>#N/A</v>
      </c>
      <c r="E65" t="e">
        <f t="shared" si="9"/>
        <v>#N/A</v>
      </c>
      <c r="F65" t="e">
        <f t="shared" si="10"/>
        <v>#N/A</v>
      </c>
      <c r="G65" t="e">
        <f t="shared" si="11"/>
        <v>#N/A</v>
      </c>
      <c r="H65" t="e">
        <f t="shared" si="12"/>
        <v>#N/A</v>
      </c>
      <c r="I65" t="e">
        <f t="shared" si="13"/>
        <v>#N/A</v>
      </c>
      <c r="J65" t="e">
        <f t="shared" si="14"/>
        <v>#N/A</v>
      </c>
      <c r="K65" t="e">
        <f t="shared" si="15"/>
        <v>#N/A</v>
      </c>
      <c r="L65" t="e">
        <f t="shared" si="16"/>
        <v>#N/A</v>
      </c>
      <c r="M65" t="e">
        <f t="shared" si="17"/>
        <v>#N/A</v>
      </c>
    </row>
    <row r="66" spans="1:13" ht="28" x14ac:dyDescent="0.2">
      <c r="A66" s="1" t="s">
        <v>123</v>
      </c>
      <c r="B66" s="26" t="s">
        <v>278</v>
      </c>
      <c r="C66">
        <f t="shared" si="7"/>
        <v>0</v>
      </c>
      <c r="D66">
        <f t="shared" si="8"/>
        <v>1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8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28" x14ac:dyDescent="0.2">
      <c r="A68" s="1" t="s">
        <v>75</v>
      </c>
      <c r="B68" s="26" t="s">
        <v>280</v>
      </c>
      <c r="C68">
        <f t="shared" si="7"/>
        <v>0</v>
      </c>
      <c r="D68">
        <f t="shared" si="8"/>
        <v>1</v>
      </c>
      <c r="E68">
        <f t="shared" si="9"/>
        <v>1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0</v>
      </c>
      <c r="K68">
        <f t="shared" si="15"/>
        <v>0</v>
      </c>
      <c r="L68">
        <f t="shared" si="16"/>
        <v>0</v>
      </c>
      <c r="M68">
        <f t="shared" si="17"/>
        <v>0</v>
      </c>
    </row>
    <row r="69" spans="1:13" ht="28" x14ac:dyDescent="0.2">
      <c r="A69" s="1" t="s">
        <v>82</v>
      </c>
      <c r="B69" s="26" t="s">
        <v>281</v>
      </c>
      <c r="C69">
        <f t="shared" si="7"/>
        <v>3</v>
      </c>
      <c r="D69">
        <f t="shared" si="8"/>
        <v>5</v>
      </c>
      <c r="E69">
        <f t="shared" si="9"/>
        <v>8</v>
      </c>
      <c r="F69">
        <f t="shared" si="10"/>
        <v>1.5</v>
      </c>
      <c r="G69">
        <f t="shared" si="11"/>
        <v>1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8" x14ac:dyDescent="0.2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8" x14ac:dyDescent="0.2">
      <c r="A71" s="1" t="s">
        <v>123</v>
      </c>
      <c r="B71" s="26" t="s">
        <v>283</v>
      </c>
      <c r="C71">
        <f t="shared" si="7"/>
        <v>2</v>
      </c>
      <c r="D71">
        <f t="shared" si="8"/>
        <v>4</v>
      </c>
      <c r="E71">
        <f t="shared" si="9"/>
        <v>6</v>
      </c>
      <c r="F71">
        <f t="shared" si="10"/>
        <v>2</v>
      </c>
      <c r="G71">
        <f t="shared" si="11"/>
        <v>0.5</v>
      </c>
      <c r="H71">
        <f t="shared" si="12"/>
        <v>0</v>
      </c>
      <c r="I71">
        <f t="shared" si="13"/>
        <v>1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8" x14ac:dyDescent="0.2">
      <c r="A72" s="1" t="s">
        <v>151</v>
      </c>
      <c r="B72" s="26" t="s">
        <v>284</v>
      </c>
      <c r="C72">
        <f t="shared" si="7"/>
        <v>3</v>
      </c>
      <c r="D72">
        <f t="shared" si="8"/>
        <v>3</v>
      </c>
      <c r="E72">
        <f t="shared" si="9"/>
        <v>6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1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8" x14ac:dyDescent="0.2">
      <c r="A73" s="1" t="s">
        <v>75</v>
      </c>
      <c r="B73" s="26" t="s">
        <v>285</v>
      </c>
      <c r="C73">
        <f t="shared" si="7"/>
        <v>2</v>
      </c>
      <c r="D73">
        <f t="shared" si="8"/>
        <v>0</v>
      </c>
      <c r="E73">
        <f t="shared" si="9"/>
        <v>2</v>
      </c>
      <c r="F73">
        <f t="shared" si="10"/>
        <v>1</v>
      </c>
      <c r="G73">
        <f t="shared" si="11"/>
        <v>1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8" x14ac:dyDescent="0.2">
      <c r="A74" s="1" t="s">
        <v>71</v>
      </c>
      <c r="B74" s="26" t="s">
        <v>286</v>
      </c>
      <c r="C74">
        <f t="shared" si="7"/>
        <v>1</v>
      </c>
      <c r="D74">
        <f t="shared" si="8"/>
        <v>3</v>
      </c>
      <c r="E74">
        <f t="shared" si="9"/>
        <v>4</v>
      </c>
      <c r="F74">
        <f t="shared" si="10"/>
        <v>0.5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8" x14ac:dyDescent="0.2">
      <c r="A75" s="1" t="s">
        <v>82</v>
      </c>
      <c r="B75" s="26" t="s">
        <v>287</v>
      </c>
      <c r="C75">
        <f t="shared" si="7"/>
        <v>0</v>
      </c>
      <c r="D75">
        <f t="shared" si="8"/>
        <v>2</v>
      </c>
      <c r="E75">
        <f t="shared" si="9"/>
        <v>2</v>
      </c>
      <c r="F75">
        <f t="shared" si="10"/>
        <v>0.5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</row>
    <row r="76" spans="1:13" ht="28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8" x14ac:dyDescent="0.2">
      <c r="A77" s="1" t="s">
        <v>123</v>
      </c>
      <c r="B77" s="26" t="s">
        <v>289</v>
      </c>
      <c r="C77">
        <f t="shared" si="7"/>
        <v>3</v>
      </c>
      <c r="D77">
        <f t="shared" si="8"/>
        <v>1</v>
      </c>
      <c r="E77">
        <f t="shared" si="9"/>
        <v>4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8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8" x14ac:dyDescent="0.2">
      <c r="A79" s="1" t="s">
        <v>109</v>
      </c>
      <c r="B79" s="26" t="s">
        <v>291</v>
      </c>
      <c r="C79">
        <f t="shared" si="7"/>
        <v>1</v>
      </c>
      <c r="D79">
        <f t="shared" si="8"/>
        <v>1</v>
      </c>
      <c r="E79">
        <f t="shared" si="9"/>
        <v>2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1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8" x14ac:dyDescent="0.2">
      <c r="A80" s="1" t="s">
        <v>82</v>
      </c>
      <c r="B80" s="26" t="s">
        <v>292</v>
      </c>
      <c r="C80">
        <f t="shared" si="7"/>
        <v>4</v>
      </c>
      <c r="D80">
        <f t="shared" si="8"/>
        <v>2</v>
      </c>
      <c r="E80">
        <f t="shared" si="9"/>
        <v>6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8" x14ac:dyDescent="0.2">
      <c r="A81" s="1" t="s">
        <v>71</v>
      </c>
      <c r="B81" s="26" t="s">
        <v>293</v>
      </c>
      <c r="C81">
        <f t="shared" si="7"/>
        <v>5</v>
      </c>
      <c r="D81">
        <f t="shared" si="8"/>
        <v>0</v>
      </c>
      <c r="E81">
        <f t="shared" si="9"/>
        <v>5</v>
      </c>
      <c r="F81">
        <f t="shared" si="10"/>
        <v>0</v>
      </c>
      <c r="G81">
        <f t="shared" si="11"/>
        <v>0</v>
      </c>
      <c r="H81">
        <f t="shared" si="12"/>
        <v>1</v>
      </c>
      <c r="I81">
        <f t="shared" si="13"/>
        <v>1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8" x14ac:dyDescent="0.2">
      <c r="A82" s="1" t="s">
        <v>71</v>
      </c>
      <c r="B82" s="26" t="s">
        <v>294</v>
      </c>
      <c r="C82">
        <f t="shared" si="7"/>
        <v>0</v>
      </c>
      <c r="D82">
        <f t="shared" si="8"/>
        <v>1</v>
      </c>
      <c r="E82">
        <f t="shared" si="9"/>
        <v>1</v>
      </c>
      <c r="F82">
        <f t="shared" si="10"/>
        <v>0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0</v>
      </c>
    </row>
    <row r="83" spans="1:13" ht="28" x14ac:dyDescent="0.2">
      <c r="A83" s="1" t="s">
        <v>123</v>
      </c>
      <c r="B83" s="26" t="s">
        <v>295</v>
      </c>
      <c r="C83">
        <f t="shared" si="7"/>
        <v>1</v>
      </c>
      <c r="D83">
        <f t="shared" si="8"/>
        <v>2</v>
      </c>
      <c r="E83">
        <f t="shared" si="9"/>
        <v>3</v>
      </c>
      <c r="F83">
        <f t="shared" si="10"/>
        <v>0.5</v>
      </c>
      <c r="G83">
        <f t="shared" si="11"/>
        <v>0.5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8" x14ac:dyDescent="0.2">
      <c r="A84" s="1" t="s">
        <v>75</v>
      </c>
      <c r="B84" s="26" t="s">
        <v>296</v>
      </c>
      <c r="C84">
        <f t="shared" si="7"/>
        <v>0</v>
      </c>
      <c r="D84">
        <f t="shared" si="8"/>
        <v>1</v>
      </c>
      <c r="E84">
        <f t="shared" si="9"/>
        <v>1</v>
      </c>
      <c r="F84">
        <f t="shared" si="10"/>
        <v>0</v>
      </c>
      <c r="G84">
        <f t="shared" si="11"/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0</v>
      </c>
      <c r="L84">
        <f t="shared" si="16"/>
        <v>0</v>
      </c>
      <c r="M84">
        <f t="shared" si="17"/>
        <v>0</v>
      </c>
    </row>
    <row r="85" spans="1:13" ht="28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1</v>
      </c>
      <c r="D86">
        <f t="shared" si="8"/>
        <v>2</v>
      </c>
      <c r="E86">
        <f t="shared" si="9"/>
        <v>3</v>
      </c>
      <c r="F86">
        <f t="shared" si="10"/>
        <v>1</v>
      </c>
      <c r="G86">
        <f t="shared" si="11"/>
        <v>1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2" x14ac:dyDescent="0.2">
      <c r="A87" s="1" t="s">
        <v>109</v>
      </c>
      <c r="B87" s="26" t="s">
        <v>299</v>
      </c>
      <c r="C87">
        <f t="shared" si="7"/>
        <v>0</v>
      </c>
      <c r="D87">
        <f t="shared" si="8"/>
        <v>1</v>
      </c>
      <c r="E87">
        <f t="shared" si="9"/>
        <v>1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8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8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8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8" x14ac:dyDescent="0.2">
      <c r="A91" s="1" t="s">
        <v>123</v>
      </c>
      <c r="B91" s="26" t="s">
        <v>303</v>
      </c>
      <c r="C91">
        <f t="shared" si="7"/>
        <v>0</v>
      </c>
      <c r="D91">
        <f t="shared" si="8"/>
        <v>1</v>
      </c>
      <c r="E91">
        <f t="shared" si="9"/>
        <v>1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8" x14ac:dyDescent="0.2">
      <c r="A92" s="1" t="s">
        <v>82</v>
      </c>
      <c r="B92" s="26" t="s">
        <v>304</v>
      </c>
      <c r="C92">
        <f t="shared" si="7"/>
        <v>3</v>
      </c>
      <c r="D92">
        <f t="shared" si="8"/>
        <v>4</v>
      </c>
      <c r="E92">
        <f t="shared" si="9"/>
        <v>7</v>
      </c>
      <c r="F92">
        <f t="shared" si="10"/>
        <v>1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</row>
    <row r="93" spans="1:13" ht="28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4" x14ac:dyDescent="0.3">
      <c r="A111" s="16" t="s">
        <v>39</v>
      </c>
      <c r="B111" s="26"/>
    </row>
    <row r="112" spans="1:10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8" x14ac:dyDescent="0.2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96</v>
      </c>
      <c r="B114" s="26" t="s">
        <v>307</v>
      </c>
      <c r="C114">
        <f>VLOOKUP(B114,$BG$4:$BR$15,3,FALSE)</f>
        <v>5</v>
      </c>
      <c r="D114">
        <f t="shared" ref="D114:D115" si="18">VLOOKUP(B114,$BG$4:$BR$6,4,FALSE)</f>
        <v>5</v>
      </c>
      <c r="E114">
        <f t="shared" ref="E114:E115" si="19">VLOOKUP(B114,$BG$4:$BR$6,6,FALSE)</f>
        <v>1</v>
      </c>
      <c r="F114">
        <f t="shared" ref="F114:F115" si="20">VLOOKUP(B114,$BG$4:$BR$6,7,FALSE)</f>
        <v>1</v>
      </c>
      <c r="G114">
        <f t="shared" ref="G114:G115" si="21">VLOOKUP(B114,$BG$4:$BR$6,9,FALSE)</f>
        <v>8</v>
      </c>
      <c r="H114">
        <f t="shared" ref="H114:H115" si="22">VLOOKUP(B114,$BG$4:$BR$6,10,FALSE)</f>
        <v>2</v>
      </c>
      <c r="I114">
        <f t="shared" ref="I114:I115" si="23">VLOOKUP(B114,$BG$4:$BR$6,11,FALSE)</f>
        <v>70</v>
      </c>
      <c r="J114">
        <f t="shared" ref="J114:J115" si="24">VLOOKUP(B114,$BG$4:$BR$6,12,FALSE)</f>
        <v>35</v>
      </c>
    </row>
    <row r="115" spans="1:10" ht="42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4</v>
      </c>
      <c r="I115">
        <f t="shared" si="23"/>
        <v>155</v>
      </c>
      <c r="J115">
        <f t="shared" si="24"/>
        <v>38.799999999999997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AK2:AN2"/>
    <mergeCell ref="O2:P2"/>
    <mergeCell ref="Q2:Y2"/>
    <mergeCell ref="AA2:AB2"/>
    <mergeCell ref="AC2:AF2"/>
    <mergeCell ref="AG2:AJ2"/>
    <mergeCell ref="BI2:BO2"/>
    <mergeCell ref="BP2:BR2"/>
    <mergeCell ref="AP2:AQ2"/>
    <mergeCell ref="AR2:AV2"/>
    <mergeCell ref="AW2:BA2"/>
    <mergeCell ref="BB2:BE2"/>
    <mergeCell ref="BG2:B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0344-3DBD-4612-ADC1-0926081FCB92}">
  <dimension ref="A1:BR132"/>
  <sheetViews>
    <sheetView topLeftCell="A7" workbookViewId="0">
      <selection activeCell="A10" sqref="A10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7"/>
      <c r="P2" s="97"/>
      <c r="Q2" s="97" t="s">
        <v>9</v>
      </c>
      <c r="R2" s="97"/>
      <c r="S2" s="97"/>
      <c r="T2" s="97"/>
      <c r="U2" s="97"/>
      <c r="V2" s="97"/>
      <c r="W2" s="97"/>
      <c r="X2" s="97"/>
      <c r="Y2" s="97"/>
      <c r="AA2" s="97"/>
      <c r="AB2" s="97"/>
      <c r="AC2" s="97" t="s">
        <v>25</v>
      </c>
      <c r="AD2" s="97"/>
      <c r="AE2" s="97"/>
      <c r="AF2" s="97"/>
      <c r="AG2" s="97" t="s">
        <v>26</v>
      </c>
      <c r="AH2" s="97"/>
      <c r="AI2" s="97"/>
      <c r="AJ2" s="97"/>
      <c r="AK2" s="97" t="s">
        <v>334</v>
      </c>
      <c r="AL2" s="97"/>
      <c r="AM2" s="97"/>
      <c r="AN2" s="97"/>
      <c r="AP2" s="97"/>
      <c r="AQ2" s="97"/>
      <c r="AR2" s="97" t="s">
        <v>339</v>
      </c>
      <c r="AS2" s="97"/>
      <c r="AT2" s="97"/>
      <c r="AU2" s="97"/>
      <c r="AV2" s="97"/>
      <c r="AW2" s="97" t="s">
        <v>340</v>
      </c>
      <c r="AX2" s="97"/>
      <c r="AY2" s="97"/>
      <c r="AZ2" s="97"/>
      <c r="BA2" s="97"/>
      <c r="BB2" s="97" t="s">
        <v>341</v>
      </c>
      <c r="BC2" s="97"/>
      <c r="BD2" s="97"/>
      <c r="BE2" s="97"/>
      <c r="BG2" s="97"/>
      <c r="BH2" s="97"/>
      <c r="BI2" s="97" t="s">
        <v>39</v>
      </c>
      <c r="BJ2" s="97"/>
      <c r="BK2" s="97"/>
      <c r="BL2" s="97"/>
      <c r="BM2" s="97"/>
      <c r="BN2" s="97"/>
      <c r="BO2" s="97"/>
      <c r="BP2" s="97" t="s">
        <v>346</v>
      </c>
      <c r="BQ2" s="97"/>
      <c r="BR2" s="97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 t="s">
        <v>2</v>
      </c>
      <c r="P3" s="48" t="s">
        <v>330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331</v>
      </c>
      <c r="W3" s="48" t="s">
        <v>0</v>
      </c>
      <c r="X3" s="48" t="s">
        <v>8</v>
      </c>
      <c r="Y3" s="48" t="s">
        <v>332</v>
      </c>
      <c r="AA3" s="50" t="s">
        <v>2</v>
      </c>
      <c r="AB3" s="50" t="s">
        <v>330</v>
      </c>
      <c r="AC3" s="50" t="s">
        <v>4</v>
      </c>
      <c r="AD3" s="50" t="s">
        <v>6</v>
      </c>
      <c r="AE3" s="50" t="s">
        <v>27</v>
      </c>
      <c r="AF3" s="50" t="s">
        <v>0</v>
      </c>
      <c r="AG3" s="50" t="s">
        <v>335</v>
      </c>
      <c r="AH3" s="50" t="s">
        <v>6</v>
      </c>
      <c r="AI3" s="50" t="s">
        <v>27</v>
      </c>
      <c r="AJ3" s="50" t="s">
        <v>0</v>
      </c>
      <c r="AK3" s="50" t="s">
        <v>336</v>
      </c>
      <c r="AL3" s="50" t="s">
        <v>6</v>
      </c>
      <c r="AM3" s="50" t="s">
        <v>27</v>
      </c>
      <c r="AN3" s="50" t="s">
        <v>0</v>
      </c>
      <c r="AP3" s="52" t="s">
        <v>2</v>
      </c>
      <c r="AQ3" s="52" t="s">
        <v>330</v>
      </c>
      <c r="AR3" s="52" t="s">
        <v>35</v>
      </c>
      <c r="AS3" s="52" t="s">
        <v>36</v>
      </c>
      <c r="AT3" s="52" t="s">
        <v>37</v>
      </c>
      <c r="AU3" s="52" t="s">
        <v>342</v>
      </c>
      <c r="AV3" s="52" t="s">
        <v>343</v>
      </c>
      <c r="AW3" s="52" t="s">
        <v>8</v>
      </c>
      <c r="AX3" s="52" t="s">
        <v>6</v>
      </c>
      <c r="AY3" s="52" t="s">
        <v>27</v>
      </c>
      <c r="AZ3" s="52" t="s">
        <v>0</v>
      </c>
      <c r="BA3" s="52" t="s">
        <v>344</v>
      </c>
      <c r="BB3" s="52" t="s">
        <v>15</v>
      </c>
      <c r="BC3" s="52" t="s">
        <v>6</v>
      </c>
      <c r="BD3" s="52" t="s">
        <v>0</v>
      </c>
      <c r="BE3" s="52" t="s">
        <v>38</v>
      </c>
      <c r="BG3" s="54" t="s">
        <v>2</v>
      </c>
      <c r="BH3" s="54" t="s">
        <v>330</v>
      </c>
      <c r="BI3" s="54" t="s">
        <v>40</v>
      </c>
      <c r="BJ3" s="54" t="s">
        <v>41</v>
      </c>
      <c r="BK3" s="54" t="s">
        <v>347</v>
      </c>
      <c r="BL3" s="54" t="s">
        <v>42</v>
      </c>
      <c r="BM3" s="54" t="s">
        <v>43</v>
      </c>
      <c r="BN3" s="54" t="s">
        <v>348</v>
      </c>
      <c r="BO3" s="54" t="s">
        <v>349</v>
      </c>
      <c r="BP3" s="54" t="s">
        <v>44</v>
      </c>
      <c r="BQ3" s="54" t="s">
        <v>6</v>
      </c>
      <c r="BR3" s="54" t="s">
        <v>27</v>
      </c>
    </row>
    <row r="4" spans="1:70" ht="30" x14ac:dyDescent="0.2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48" t="s">
        <v>248</v>
      </c>
      <c r="P4" s="49" t="s">
        <v>333</v>
      </c>
      <c r="Q4" s="49">
        <v>25</v>
      </c>
      <c r="R4" s="49">
        <v>37</v>
      </c>
      <c r="S4" s="49">
        <v>67.599999999999994</v>
      </c>
      <c r="T4" s="49">
        <v>326</v>
      </c>
      <c r="U4" s="49">
        <v>8.8000000000000007</v>
      </c>
      <c r="V4" s="49">
        <v>9.1999999999999993</v>
      </c>
      <c r="W4" s="49">
        <v>3</v>
      </c>
      <c r="X4" s="49">
        <v>1</v>
      </c>
      <c r="Y4" s="49">
        <v>162.9</v>
      </c>
      <c r="AA4" s="50" t="s">
        <v>253</v>
      </c>
      <c r="AB4" s="51" t="s">
        <v>333</v>
      </c>
      <c r="AC4" s="51">
        <v>14</v>
      </c>
      <c r="AD4" s="51">
        <v>81</v>
      </c>
      <c r="AE4" s="51">
        <v>5.8</v>
      </c>
      <c r="AF4" s="51">
        <v>0</v>
      </c>
      <c r="AG4" s="51">
        <v>6</v>
      </c>
      <c r="AH4" s="51">
        <v>104</v>
      </c>
      <c r="AI4" s="51">
        <v>17.3</v>
      </c>
      <c r="AJ4" s="51">
        <v>1</v>
      </c>
      <c r="AK4" s="51">
        <v>20</v>
      </c>
      <c r="AL4" s="51">
        <v>185</v>
      </c>
      <c r="AM4" s="51">
        <v>9.3000000000000007</v>
      </c>
      <c r="AN4" s="51">
        <v>1</v>
      </c>
      <c r="AP4" s="52" t="s">
        <v>284</v>
      </c>
      <c r="AQ4" s="53" t="s">
        <v>333</v>
      </c>
      <c r="AR4" s="53">
        <v>6</v>
      </c>
      <c r="AS4" s="53">
        <v>3</v>
      </c>
      <c r="AT4" s="53">
        <v>9</v>
      </c>
      <c r="AU4" s="53">
        <v>1</v>
      </c>
      <c r="AV4" s="53">
        <v>1</v>
      </c>
      <c r="AW4" s="53"/>
      <c r="AX4" s="53"/>
      <c r="AY4" s="53"/>
      <c r="AZ4" s="53"/>
      <c r="BA4" s="53"/>
      <c r="BB4" s="53"/>
      <c r="BC4" s="53"/>
      <c r="BD4" s="53"/>
      <c r="BE4" s="53">
        <v>1</v>
      </c>
      <c r="BG4" s="54" t="s">
        <v>307</v>
      </c>
      <c r="BH4" s="55" t="s">
        <v>333</v>
      </c>
      <c r="BI4" s="55">
        <v>4</v>
      </c>
      <c r="BJ4" s="55">
        <v>4</v>
      </c>
      <c r="BK4" s="55">
        <v>100</v>
      </c>
      <c r="BL4" s="55">
        <v>2</v>
      </c>
      <c r="BM4" s="55">
        <v>3</v>
      </c>
      <c r="BN4" s="55">
        <v>66.7</v>
      </c>
      <c r="BO4" s="55">
        <v>10</v>
      </c>
      <c r="BP4" s="55"/>
      <c r="BQ4" s="55"/>
      <c r="BR4" s="55"/>
    </row>
    <row r="5" spans="1:70" ht="45" x14ac:dyDescent="0.2">
      <c r="A5" s="1" t="s">
        <v>104</v>
      </c>
      <c r="B5" s="26" t="s">
        <v>248</v>
      </c>
      <c r="C5" s="1">
        <f>VLOOKUP(B5,$O$4:$Y$11,3,FALSE)</f>
        <v>25</v>
      </c>
      <c r="D5" s="1">
        <f>VLOOKUP(B5,$O$4:$Y$11,4,FALSE)</f>
        <v>37</v>
      </c>
      <c r="E5" s="1">
        <f>VLOOKUP(B5,$O$4:$Y$11,5,FALSE)</f>
        <v>67.599999999999994</v>
      </c>
      <c r="F5" s="1">
        <f>VLOOKUP(B5,$O$4:$Y$11,6,FALSE)</f>
        <v>326</v>
      </c>
      <c r="G5" s="1">
        <f>VLOOKUP(B5,$O$4:$Y$11,7,FALSE)</f>
        <v>8.8000000000000007</v>
      </c>
      <c r="H5" s="1">
        <f>VLOOKUP(B5,$O$4:$Y$11,9,FALSE)</f>
        <v>3</v>
      </c>
      <c r="I5" s="1">
        <f>VLOOKUP(B5,$O$4:$Y$11,10,FALSE)</f>
        <v>1</v>
      </c>
      <c r="J5" s="1">
        <f>VLOOKUP(B5,$O$4:$Y$11,11,FALSE)</f>
        <v>162.9</v>
      </c>
      <c r="K5" s="1">
        <f t="shared" si="0"/>
        <v>5</v>
      </c>
      <c r="L5" s="1">
        <f t="shared" si="1"/>
        <v>-42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50" t="s">
        <v>251</v>
      </c>
      <c r="AB5" s="51" t="s">
        <v>333</v>
      </c>
      <c r="AC5" s="51">
        <v>6</v>
      </c>
      <c r="AD5" s="51">
        <v>19</v>
      </c>
      <c r="AE5" s="51">
        <v>3.2</v>
      </c>
      <c r="AF5" s="51">
        <v>0</v>
      </c>
      <c r="AG5" s="51">
        <v>2</v>
      </c>
      <c r="AH5" s="51">
        <v>9</v>
      </c>
      <c r="AI5" s="51">
        <v>4.5</v>
      </c>
      <c r="AJ5" s="51">
        <v>0</v>
      </c>
      <c r="AK5" s="51">
        <v>8</v>
      </c>
      <c r="AL5" s="51">
        <v>28</v>
      </c>
      <c r="AM5" s="51">
        <v>3.5</v>
      </c>
      <c r="AN5" s="51">
        <v>0</v>
      </c>
      <c r="AP5" s="52" t="s">
        <v>266</v>
      </c>
      <c r="AQ5" s="53" t="s">
        <v>333</v>
      </c>
      <c r="AR5" s="53">
        <v>5</v>
      </c>
      <c r="AS5" s="53">
        <v>3</v>
      </c>
      <c r="AT5" s="53">
        <v>8</v>
      </c>
      <c r="AU5" s="53">
        <v>1</v>
      </c>
      <c r="AV5" s="53">
        <v>0</v>
      </c>
      <c r="AW5" s="53"/>
      <c r="AX5" s="53"/>
      <c r="AY5" s="53"/>
      <c r="AZ5" s="53"/>
      <c r="BA5" s="53"/>
      <c r="BB5" s="53"/>
      <c r="BC5" s="53"/>
      <c r="BD5" s="53"/>
      <c r="BE5" s="53"/>
      <c r="BG5" s="54" t="s">
        <v>308</v>
      </c>
      <c r="BH5" s="55" t="s">
        <v>333</v>
      </c>
      <c r="BI5" s="55"/>
      <c r="BJ5" s="55"/>
      <c r="BK5" s="55"/>
      <c r="BL5" s="55"/>
      <c r="BM5" s="55"/>
      <c r="BN5" s="55"/>
      <c r="BO5" s="55"/>
      <c r="BP5" s="55">
        <v>3</v>
      </c>
      <c r="BQ5" s="55">
        <v>136</v>
      </c>
      <c r="BR5" s="55">
        <v>45.3</v>
      </c>
    </row>
    <row r="6" spans="1:70" ht="30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50" t="s">
        <v>250</v>
      </c>
      <c r="AB6" s="51" t="s">
        <v>333</v>
      </c>
      <c r="AC6" s="51">
        <v>6</v>
      </c>
      <c r="AD6" s="51">
        <v>12</v>
      </c>
      <c r="AE6" s="51">
        <v>2</v>
      </c>
      <c r="AF6" s="51">
        <v>0</v>
      </c>
      <c r="AG6" s="51">
        <v>3</v>
      </c>
      <c r="AH6" s="51">
        <v>25</v>
      </c>
      <c r="AI6" s="51">
        <v>8.3000000000000007</v>
      </c>
      <c r="AJ6" s="51">
        <v>0</v>
      </c>
      <c r="AK6" s="51">
        <v>9</v>
      </c>
      <c r="AL6" s="51">
        <v>37</v>
      </c>
      <c r="AM6" s="51">
        <v>4.0999999999999996</v>
      </c>
      <c r="AN6" s="51">
        <v>0</v>
      </c>
      <c r="AP6" s="52" t="s">
        <v>345</v>
      </c>
      <c r="AQ6" s="53" t="s">
        <v>333</v>
      </c>
      <c r="AR6" s="53">
        <v>6</v>
      </c>
      <c r="AS6" s="53">
        <v>1</v>
      </c>
      <c r="AT6" s="53">
        <v>7</v>
      </c>
      <c r="AU6" s="53">
        <v>0</v>
      </c>
      <c r="AV6" s="53">
        <v>0</v>
      </c>
      <c r="AW6" s="53">
        <v>2</v>
      </c>
      <c r="AX6" s="53">
        <v>50</v>
      </c>
      <c r="AY6" s="53">
        <v>25</v>
      </c>
      <c r="AZ6" s="53">
        <v>1</v>
      </c>
      <c r="BA6" s="53">
        <v>2</v>
      </c>
      <c r="BB6" s="53"/>
      <c r="BC6" s="53"/>
      <c r="BD6" s="53"/>
      <c r="BE6" s="53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50" t="s">
        <v>248</v>
      </c>
      <c r="AB7" s="51" t="s">
        <v>333</v>
      </c>
      <c r="AC7" s="51">
        <v>5</v>
      </c>
      <c r="AD7" s="51">
        <v>-42</v>
      </c>
      <c r="AE7" s="51">
        <v>-8.4</v>
      </c>
      <c r="AF7" s="51">
        <v>0</v>
      </c>
      <c r="AG7" s="51"/>
      <c r="AH7" s="51"/>
      <c r="AI7" s="51"/>
      <c r="AJ7" s="51"/>
      <c r="AK7" s="51">
        <v>5</v>
      </c>
      <c r="AL7" s="51">
        <v>-42</v>
      </c>
      <c r="AM7" s="51">
        <v>-8.4</v>
      </c>
      <c r="AN7" s="51">
        <v>0</v>
      </c>
      <c r="AP7" s="52" t="s">
        <v>292</v>
      </c>
      <c r="AQ7" s="53" t="s">
        <v>333</v>
      </c>
      <c r="AR7" s="53">
        <v>4</v>
      </c>
      <c r="AS7" s="53">
        <v>3</v>
      </c>
      <c r="AT7" s="53">
        <v>7</v>
      </c>
      <c r="AU7" s="53">
        <v>1</v>
      </c>
      <c r="AV7" s="53">
        <v>1</v>
      </c>
      <c r="AW7" s="53"/>
      <c r="AX7" s="53"/>
      <c r="AY7" s="53"/>
      <c r="AZ7" s="53"/>
      <c r="BA7" s="53">
        <v>1</v>
      </c>
      <c r="BB7" s="53"/>
      <c r="BC7" s="53"/>
      <c r="BD7" s="53"/>
      <c r="BE7" s="53"/>
    </row>
    <row r="8" spans="1:70" ht="45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0" t="s">
        <v>260</v>
      </c>
      <c r="AB8" s="51" t="s">
        <v>333</v>
      </c>
      <c r="AC8" s="51">
        <v>2</v>
      </c>
      <c r="AD8" s="51">
        <v>16</v>
      </c>
      <c r="AE8" s="51">
        <v>8</v>
      </c>
      <c r="AF8" s="51">
        <v>0</v>
      </c>
      <c r="AG8" s="51">
        <v>2</v>
      </c>
      <c r="AH8" s="51">
        <v>37</v>
      </c>
      <c r="AI8" s="51">
        <v>18.5</v>
      </c>
      <c r="AJ8" s="51">
        <v>1</v>
      </c>
      <c r="AK8" s="51">
        <v>4</v>
      </c>
      <c r="AL8" s="51">
        <v>53</v>
      </c>
      <c r="AM8" s="51">
        <v>13.3</v>
      </c>
      <c r="AN8" s="51">
        <v>1</v>
      </c>
      <c r="AP8" s="52" t="s">
        <v>277</v>
      </c>
      <c r="AQ8" s="53" t="s">
        <v>333</v>
      </c>
      <c r="AR8" s="53">
        <v>4</v>
      </c>
      <c r="AS8" s="53">
        <v>1</v>
      </c>
      <c r="AT8" s="53">
        <v>5</v>
      </c>
      <c r="AU8" s="53">
        <v>0</v>
      </c>
      <c r="AV8" s="53">
        <v>0</v>
      </c>
      <c r="AW8" s="53"/>
      <c r="AX8" s="53"/>
      <c r="AY8" s="53"/>
      <c r="AZ8" s="53"/>
      <c r="BA8" s="53">
        <v>1</v>
      </c>
      <c r="BB8" s="53"/>
      <c r="BC8" s="53"/>
      <c r="BD8" s="53"/>
      <c r="BE8" s="53"/>
    </row>
    <row r="9" spans="1:70" ht="30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50" t="s">
        <v>313</v>
      </c>
      <c r="AB9" s="51" t="s">
        <v>333</v>
      </c>
      <c r="AC9" s="51"/>
      <c r="AD9" s="51"/>
      <c r="AE9" s="51"/>
      <c r="AF9" s="51"/>
      <c r="AG9" s="51">
        <v>5</v>
      </c>
      <c r="AH9" s="51">
        <v>74</v>
      </c>
      <c r="AI9" s="51">
        <v>14.8</v>
      </c>
      <c r="AJ9" s="51">
        <v>1</v>
      </c>
      <c r="AK9" s="51">
        <v>5</v>
      </c>
      <c r="AL9" s="51">
        <v>74</v>
      </c>
      <c r="AM9" s="51">
        <v>14.8</v>
      </c>
      <c r="AN9" s="51">
        <v>1</v>
      </c>
      <c r="AP9" s="52" t="s">
        <v>298</v>
      </c>
      <c r="AQ9" s="53" t="s">
        <v>333</v>
      </c>
      <c r="AR9" s="53">
        <v>3</v>
      </c>
      <c r="AS9" s="53">
        <v>0</v>
      </c>
      <c r="AT9" s="53">
        <v>3</v>
      </c>
      <c r="AU9" s="53">
        <v>1</v>
      </c>
      <c r="AV9" s="53">
        <v>1</v>
      </c>
      <c r="AW9" s="53"/>
      <c r="AX9" s="53"/>
      <c r="AY9" s="53"/>
      <c r="AZ9" s="53"/>
      <c r="BA9" s="53"/>
      <c r="BB9" s="53"/>
      <c r="BC9" s="53"/>
      <c r="BD9" s="53"/>
      <c r="BE9" s="53">
        <v>1</v>
      </c>
    </row>
    <row r="10" spans="1:70" ht="31" x14ac:dyDescent="0.35">
      <c r="A10" s="18"/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50" t="s">
        <v>310</v>
      </c>
      <c r="AB10" s="51" t="s">
        <v>333</v>
      </c>
      <c r="AC10" s="51"/>
      <c r="AD10" s="51"/>
      <c r="AE10" s="51"/>
      <c r="AF10" s="51"/>
      <c r="AG10" s="51">
        <v>4</v>
      </c>
      <c r="AH10" s="51">
        <v>36</v>
      </c>
      <c r="AI10" s="51">
        <v>9</v>
      </c>
      <c r="AJ10" s="51">
        <v>0</v>
      </c>
      <c r="AK10" s="51">
        <v>4</v>
      </c>
      <c r="AL10" s="51">
        <v>36</v>
      </c>
      <c r="AM10" s="51">
        <v>9</v>
      </c>
      <c r="AN10" s="51">
        <v>0</v>
      </c>
      <c r="AP10" s="52" t="s">
        <v>274</v>
      </c>
      <c r="AQ10" s="53" t="s">
        <v>333</v>
      </c>
      <c r="AR10" s="53">
        <v>2</v>
      </c>
      <c r="AS10" s="53">
        <v>1</v>
      </c>
      <c r="AT10" s="53">
        <v>3</v>
      </c>
      <c r="AU10" s="53">
        <v>0</v>
      </c>
      <c r="AV10" s="53">
        <v>0</v>
      </c>
      <c r="AW10" s="53"/>
      <c r="AX10" s="53"/>
      <c r="AY10" s="53"/>
      <c r="AZ10" s="53"/>
      <c r="BA10" s="53">
        <v>1</v>
      </c>
      <c r="BB10" s="53"/>
      <c r="BC10" s="53"/>
      <c r="BD10" s="53"/>
      <c r="BE10" s="53"/>
    </row>
    <row r="11" spans="1:70" ht="31" x14ac:dyDescent="0.35">
      <c r="A11" s="18" t="s">
        <v>25</v>
      </c>
      <c r="B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50" t="s">
        <v>255</v>
      </c>
      <c r="AB11" s="51" t="s">
        <v>333</v>
      </c>
      <c r="AC11" s="51"/>
      <c r="AD11" s="51"/>
      <c r="AE11" s="51"/>
      <c r="AF11" s="51"/>
      <c r="AG11" s="51">
        <v>2</v>
      </c>
      <c r="AH11" s="51">
        <v>26</v>
      </c>
      <c r="AI11" s="51">
        <v>13</v>
      </c>
      <c r="AJ11" s="51">
        <v>0</v>
      </c>
      <c r="AK11" s="51">
        <v>2</v>
      </c>
      <c r="AL11" s="51">
        <v>26</v>
      </c>
      <c r="AM11" s="51">
        <v>13</v>
      </c>
      <c r="AN11" s="51">
        <v>0</v>
      </c>
      <c r="AP11" s="52" t="s">
        <v>281</v>
      </c>
      <c r="AQ11" s="53" t="s">
        <v>333</v>
      </c>
      <c r="AR11" s="53">
        <v>3</v>
      </c>
      <c r="AS11" s="53">
        <v>0</v>
      </c>
      <c r="AT11" s="53">
        <v>3</v>
      </c>
      <c r="AU11" s="53">
        <v>0</v>
      </c>
      <c r="AV11" s="53">
        <v>0</v>
      </c>
      <c r="AW11" s="53"/>
      <c r="AX11" s="53"/>
      <c r="AY11" s="53"/>
      <c r="AZ11" s="53"/>
      <c r="BA11" s="53"/>
      <c r="BB11" s="53"/>
      <c r="BC11" s="53"/>
      <c r="BD11" s="53"/>
      <c r="BE11" s="53"/>
    </row>
    <row r="12" spans="1:70" ht="30" x14ac:dyDescent="0.2">
      <c r="A12" s="11" t="s">
        <v>1</v>
      </c>
      <c r="B12" s="26" t="s">
        <v>2</v>
      </c>
      <c r="C12" t="s">
        <v>28</v>
      </c>
      <c r="D12" t="s">
        <v>6</v>
      </c>
      <c r="E12" t="s">
        <v>27</v>
      </c>
      <c r="F12" t="s">
        <v>0</v>
      </c>
      <c r="G12" t="s">
        <v>29</v>
      </c>
      <c r="H12" t="s">
        <v>31</v>
      </c>
      <c r="I12" t="s">
        <v>30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50" t="s">
        <v>258</v>
      </c>
      <c r="AB12" s="51" t="s">
        <v>333</v>
      </c>
      <c r="AC12" s="51"/>
      <c r="AD12" s="51"/>
      <c r="AE12" s="51"/>
      <c r="AF12" s="51"/>
      <c r="AG12" s="51">
        <v>1</v>
      </c>
      <c r="AH12" s="51">
        <v>15</v>
      </c>
      <c r="AI12" s="51">
        <v>15</v>
      </c>
      <c r="AJ12" s="51">
        <v>0</v>
      </c>
      <c r="AK12" s="51">
        <v>1</v>
      </c>
      <c r="AL12" s="51">
        <v>15</v>
      </c>
      <c r="AM12" s="51">
        <v>15</v>
      </c>
      <c r="AN12" s="51">
        <v>0</v>
      </c>
      <c r="AP12" s="52" t="s">
        <v>283</v>
      </c>
      <c r="AQ12" s="53" t="s">
        <v>333</v>
      </c>
      <c r="AR12" s="53">
        <v>2</v>
      </c>
      <c r="AS12" s="53">
        <v>1</v>
      </c>
      <c r="AT12" s="53">
        <v>3</v>
      </c>
      <c r="AU12" s="53">
        <v>0</v>
      </c>
      <c r="AV12" s="53">
        <v>0</v>
      </c>
      <c r="AW12" s="53"/>
      <c r="AX12" s="53"/>
      <c r="AY12" s="53"/>
      <c r="AZ12" s="53"/>
      <c r="BA12" s="53"/>
      <c r="BB12" s="53"/>
      <c r="BC12" s="53"/>
      <c r="BD12" s="53"/>
      <c r="BE12" s="53"/>
    </row>
    <row r="13" spans="1:70" ht="30" x14ac:dyDescent="0.2">
      <c r="A13" s="1" t="s">
        <v>92</v>
      </c>
      <c r="B13" s="26" t="s">
        <v>250</v>
      </c>
      <c r="C13">
        <f>VLOOKUP(B13,$AA$4:$AN$36,3,FALSE)</f>
        <v>6</v>
      </c>
      <c r="D13">
        <f>VLOOKUP(B13,$AA$4:$AN$36,4,FALSE)</f>
        <v>12</v>
      </c>
      <c r="E13">
        <f>VLOOKUP(B13,$AA$4:$AN$36,5,FALSE)</f>
        <v>2</v>
      </c>
      <c r="F13">
        <f>VLOOKUP(B13,$AA$4:$AN$36,6,FALSE)</f>
        <v>0</v>
      </c>
      <c r="G13">
        <f>VLOOKUP(B13,$AA$4:$AN$36,7,FALSE)</f>
        <v>3</v>
      </c>
      <c r="H13">
        <f>VLOOKUP(B13,$AA$4:$AN$36,8,FALSE)</f>
        <v>25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52" t="s">
        <v>285</v>
      </c>
      <c r="AQ13" s="53" t="s">
        <v>333</v>
      </c>
      <c r="AR13" s="53">
        <v>0</v>
      </c>
      <c r="AS13" s="53">
        <v>2</v>
      </c>
      <c r="AT13" s="53">
        <v>2</v>
      </c>
      <c r="AU13" s="53">
        <v>0</v>
      </c>
      <c r="AV13" s="53">
        <v>0</v>
      </c>
      <c r="AW13" s="53"/>
      <c r="AX13" s="53"/>
      <c r="AY13" s="53"/>
      <c r="AZ13" s="53"/>
      <c r="BA13" s="53"/>
      <c r="BB13" s="53"/>
      <c r="BC13" s="53"/>
      <c r="BD13" s="53"/>
      <c r="BE13" s="53"/>
    </row>
    <row r="14" spans="1:70" ht="30" x14ac:dyDescent="0.2">
      <c r="A14" s="1" t="s">
        <v>92</v>
      </c>
      <c r="B14" s="26" t="s">
        <v>251</v>
      </c>
      <c r="C14">
        <f>VLOOKUP(B14,$AA$4:$AN$36,3,FALSE)</f>
        <v>6</v>
      </c>
      <c r="D14">
        <f>VLOOKUP(B14,$AA$4:$AN$36,4,FALSE)</f>
        <v>19</v>
      </c>
      <c r="E14">
        <f>VLOOKUP(B14,$AA$4:$AN$36,5,FALSE)</f>
        <v>3.2</v>
      </c>
      <c r="F14">
        <f>VLOOKUP(B14,$AA$4:$AN$36,6,FALSE)</f>
        <v>0</v>
      </c>
      <c r="G14">
        <f>VLOOKUP(B14,$AA$4:$AN$36,7,FALSE)</f>
        <v>2</v>
      </c>
      <c r="H14">
        <f>VLOOKUP(B14,$AA$4:$AN$36,8,FALSE)</f>
        <v>9</v>
      </c>
      <c r="I14">
        <f>VLOOKUP(B14,$AA$4:$AN$36,10,FALSE)</f>
        <v>0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52" t="s">
        <v>289</v>
      </c>
      <c r="AQ14" s="53" t="s">
        <v>333</v>
      </c>
      <c r="AR14" s="53">
        <v>1</v>
      </c>
      <c r="AS14" s="53">
        <v>1</v>
      </c>
      <c r="AT14" s="53">
        <v>2</v>
      </c>
      <c r="AU14" s="53">
        <v>0</v>
      </c>
      <c r="AV14" s="53">
        <v>0</v>
      </c>
      <c r="AW14" s="53"/>
      <c r="AX14" s="53"/>
      <c r="AY14" s="53"/>
      <c r="AZ14" s="53"/>
      <c r="BA14" s="53"/>
      <c r="BB14" s="53"/>
      <c r="BC14" s="53"/>
      <c r="BD14" s="53"/>
      <c r="BE14" s="53"/>
    </row>
    <row r="15" spans="1:70" ht="30" x14ac:dyDescent="0.2">
      <c r="A15" s="1" t="s">
        <v>92</v>
      </c>
      <c r="B15" s="26" t="s">
        <v>252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52" t="s">
        <v>291</v>
      </c>
      <c r="AQ15" s="53" t="s">
        <v>333</v>
      </c>
      <c r="AR15" s="53">
        <v>2</v>
      </c>
      <c r="AS15" s="53">
        <v>0</v>
      </c>
      <c r="AT15" s="53">
        <v>2</v>
      </c>
      <c r="AU15" s="53">
        <v>0</v>
      </c>
      <c r="AV15" s="53">
        <v>0</v>
      </c>
      <c r="AW15" s="53"/>
      <c r="AX15" s="53"/>
      <c r="AY15" s="53"/>
      <c r="AZ15" s="53"/>
      <c r="BA15" s="53"/>
      <c r="BB15" s="53"/>
      <c r="BC15" s="53"/>
      <c r="BD15" s="53"/>
      <c r="BE15" s="53"/>
    </row>
    <row r="16" spans="1:70" ht="45" x14ac:dyDescent="0.2">
      <c r="A16" s="1" t="s">
        <v>92</v>
      </c>
      <c r="B16" s="26" t="s">
        <v>253</v>
      </c>
      <c r="C16">
        <f>VLOOKUP(B16,$AA$4:$AN$36,3,FALSE)</f>
        <v>14</v>
      </c>
      <c r="D16">
        <f>VLOOKUP(B16,$AA$4:$AN$36,4,FALSE)</f>
        <v>81</v>
      </c>
      <c r="E16">
        <f>VLOOKUP(B16,$AA$4:$AN$36,5,FALSE)</f>
        <v>5.8</v>
      </c>
      <c r="F16">
        <f>VLOOKUP(B16,$AA$4:$AN$36,6,FALSE)</f>
        <v>0</v>
      </c>
      <c r="G16">
        <f>VLOOKUP(B16,$AA$4:$AN$36,7,FALSE)</f>
        <v>6</v>
      </c>
      <c r="H16">
        <f>VLOOKUP(B16,$AA$4:$AN$36,8,FALSE)</f>
        <v>104</v>
      </c>
      <c r="I16">
        <f>VLOOKUP(B16,$AA$4:$AN$36,10,FALSE)</f>
        <v>1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52" t="s">
        <v>303</v>
      </c>
      <c r="AQ16" s="53" t="s">
        <v>333</v>
      </c>
      <c r="AR16" s="53">
        <v>1</v>
      </c>
      <c r="AS16" s="53">
        <v>1</v>
      </c>
      <c r="AT16" s="53">
        <v>2</v>
      </c>
      <c r="AU16" s="53">
        <v>0</v>
      </c>
      <c r="AV16" s="53">
        <v>0</v>
      </c>
      <c r="AW16" s="53"/>
      <c r="AX16" s="53"/>
      <c r="AY16" s="53"/>
      <c r="AZ16" s="53"/>
      <c r="BA16" s="53"/>
      <c r="BB16" s="53"/>
      <c r="BC16" s="53"/>
      <c r="BD16" s="53"/>
      <c r="BE16" s="53"/>
    </row>
    <row r="17" spans="1:57" ht="30" x14ac:dyDescent="0.2">
      <c r="A17" s="1" t="s">
        <v>92</v>
      </c>
      <c r="B17" s="26" t="s">
        <v>254</v>
      </c>
      <c r="C17" t="e">
        <f>VLOOKUP(B17,$AA$4:$AN$36,3,FALSE)</f>
        <v>#N/A</v>
      </c>
      <c r="D17" t="e">
        <f>VLOOKUP(B17,$AA$4:$AN$36,4,FALSE)</f>
        <v>#N/A</v>
      </c>
      <c r="E17" t="e">
        <f>VLOOKUP(B17,$AA$4:$AN$36,5,FALSE)</f>
        <v>#N/A</v>
      </c>
      <c r="F17" t="e">
        <f>VLOOKUP(B17,$AA$4:$AN$36,6,FALSE)</f>
        <v>#N/A</v>
      </c>
      <c r="G17" t="e">
        <f>VLOOKUP(B17,$AA$4:$AN$36,7,FALSE)</f>
        <v>#N/A</v>
      </c>
      <c r="H17" t="e">
        <f>VLOOKUP(B17,$AA$4:$AN$36,8,FALSE)</f>
        <v>#N/A</v>
      </c>
      <c r="I17" t="e">
        <f>VLOOKUP(B17,$AA$4:$AN$36,10,FALSE)</f>
        <v>#N/A</v>
      </c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52" t="s">
        <v>286</v>
      </c>
      <c r="AQ17" s="53" t="s">
        <v>333</v>
      </c>
      <c r="AR17" s="53">
        <v>1</v>
      </c>
      <c r="AS17" s="53">
        <v>0</v>
      </c>
      <c r="AT17" s="53">
        <v>1</v>
      </c>
      <c r="AU17" s="53">
        <v>0</v>
      </c>
      <c r="AV17" s="53">
        <v>0</v>
      </c>
      <c r="AW17" s="53">
        <v>1</v>
      </c>
      <c r="AX17" s="53">
        <v>0</v>
      </c>
      <c r="AY17" s="53">
        <v>0</v>
      </c>
      <c r="AZ17" s="53">
        <v>0</v>
      </c>
      <c r="BA17" s="53">
        <v>1</v>
      </c>
      <c r="BB17" s="53"/>
      <c r="BC17" s="53"/>
      <c r="BD17" s="53"/>
      <c r="BE17" s="53"/>
    </row>
    <row r="18" spans="1:57" ht="30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52" t="s">
        <v>268</v>
      </c>
      <c r="AQ18" s="53" t="s">
        <v>333</v>
      </c>
      <c r="AR18" s="53">
        <v>0</v>
      </c>
      <c r="AS18" s="53">
        <v>1</v>
      </c>
      <c r="AT18" s="53">
        <v>1</v>
      </c>
      <c r="AU18" s="53">
        <v>0</v>
      </c>
      <c r="AV18" s="53">
        <v>0</v>
      </c>
      <c r="AW18" s="53"/>
      <c r="AX18" s="53"/>
      <c r="AY18" s="53"/>
      <c r="AZ18" s="53"/>
      <c r="BA18" s="53"/>
      <c r="BB18" s="53"/>
      <c r="BC18" s="53"/>
      <c r="BD18" s="53"/>
      <c r="BE18" s="53"/>
    </row>
    <row r="19" spans="1:57" ht="30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52" t="s">
        <v>270</v>
      </c>
      <c r="AQ19" s="53" t="s">
        <v>333</v>
      </c>
      <c r="AR19" s="53">
        <v>1</v>
      </c>
      <c r="AS19" s="53">
        <v>0</v>
      </c>
      <c r="AT19" s="53">
        <v>1</v>
      </c>
      <c r="AU19" s="53">
        <v>1</v>
      </c>
      <c r="AV19" s="53">
        <v>0</v>
      </c>
      <c r="AW19" s="53"/>
      <c r="AX19" s="53"/>
      <c r="AY19" s="53"/>
      <c r="AZ19" s="53"/>
      <c r="BA19" s="53"/>
      <c r="BB19" s="53"/>
      <c r="BC19" s="53"/>
      <c r="BD19" s="53"/>
      <c r="BE19" s="53"/>
    </row>
    <row r="20" spans="1:57" ht="30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52" t="s">
        <v>295</v>
      </c>
      <c r="AQ20" s="53" t="s">
        <v>333</v>
      </c>
      <c r="AR20" s="53">
        <v>1</v>
      </c>
      <c r="AS20" s="53">
        <v>0</v>
      </c>
      <c r="AT20" s="53">
        <v>1</v>
      </c>
      <c r="AU20" s="53">
        <v>0</v>
      </c>
      <c r="AV20" s="53">
        <v>0</v>
      </c>
      <c r="AW20" s="53"/>
      <c r="AX20" s="53"/>
      <c r="AY20" s="53"/>
      <c r="AZ20" s="53"/>
      <c r="BA20" s="53"/>
      <c r="BB20" s="53"/>
      <c r="BC20" s="53"/>
      <c r="BD20" s="53"/>
      <c r="BE20" s="53"/>
    </row>
    <row r="21" spans="1:57" ht="30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52" t="s">
        <v>249</v>
      </c>
      <c r="AQ21" s="53" t="s">
        <v>333</v>
      </c>
      <c r="AR21" s="53">
        <v>1</v>
      </c>
      <c r="AS21" s="53">
        <v>0</v>
      </c>
      <c r="AT21" s="53">
        <v>1</v>
      </c>
      <c r="AU21" s="53">
        <v>0</v>
      </c>
      <c r="AV21" s="53">
        <v>0</v>
      </c>
      <c r="AW21" s="53"/>
      <c r="AX21" s="53"/>
      <c r="AY21" s="53"/>
      <c r="AZ21" s="53"/>
      <c r="BA21" s="53"/>
      <c r="BB21" s="53"/>
      <c r="BC21" s="53"/>
      <c r="BD21" s="53"/>
      <c r="BE21" s="53"/>
    </row>
    <row r="22" spans="1:57" ht="26" x14ac:dyDescent="0.3">
      <c r="A22" s="17" t="s">
        <v>26</v>
      </c>
      <c r="B22" s="26"/>
      <c r="AP22" s="26"/>
      <c r="AQ22" s="1"/>
      <c r="AR22" s="1"/>
      <c r="AS22" s="1"/>
      <c r="AT22" s="1"/>
      <c r="AU22" s="1"/>
      <c r="AV22" s="1"/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6"/>
      <c r="AQ23" s="1"/>
      <c r="AR23" s="1"/>
      <c r="AS23" s="1"/>
      <c r="AT23" s="1"/>
      <c r="AU23" s="1"/>
      <c r="AV23" s="1"/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28" x14ac:dyDescent="0.2">
      <c r="A24" s="1" t="s">
        <v>86</v>
      </c>
      <c r="B24" s="26" t="s">
        <v>255</v>
      </c>
      <c r="C24">
        <f t="shared" ref="C24:C38" si="3">VLOOKUP(B24,$AA$4:$AN$36,7,FALSE)</f>
        <v>2</v>
      </c>
      <c r="D24">
        <f t="shared" ref="D24:D38" si="4">VLOOKUP(B24,$AA$4:$AN$36,8,FALSE)</f>
        <v>26</v>
      </c>
      <c r="E24">
        <f t="shared" ref="E24:E38" si="5">VLOOKUP(B24,$AA$4:$AN$36,9,FALSE)</f>
        <v>13</v>
      </c>
      <c r="F24">
        <f t="shared" ref="F24:F38" si="6">VLOOKUP(B24,$AA$4:$AN$36,10,FALSE)</f>
        <v>0</v>
      </c>
      <c r="AP24" s="26"/>
      <c r="AQ24" s="1"/>
      <c r="AR24" s="1"/>
      <c r="AS24" s="1"/>
      <c r="AT24" s="1"/>
      <c r="AU24" s="1"/>
      <c r="AV24" s="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28" x14ac:dyDescent="0.2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6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28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x14ac:dyDescent="0.2">
      <c r="A27" s="1" t="s">
        <v>86</v>
      </c>
      <c r="B27" s="26" t="s">
        <v>258</v>
      </c>
      <c r="C27">
        <f t="shared" si="3"/>
        <v>1</v>
      </c>
      <c r="D27">
        <f t="shared" si="4"/>
        <v>15</v>
      </c>
      <c r="E27">
        <f t="shared" si="5"/>
        <v>15</v>
      </c>
      <c r="F27">
        <f t="shared" si="6"/>
        <v>0</v>
      </c>
    </row>
    <row r="28" spans="1:57" ht="28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28" x14ac:dyDescent="0.2">
      <c r="A29" s="1" t="s">
        <v>86</v>
      </c>
      <c r="B29" s="26" t="s">
        <v>260</v>
      </c>
      <c r="C29">
        <f t="shared" si="3"/>
        <v>2</v>
      </c>
      <c r="D29">
        <f t="shared" si="4"/>
        <v>37</v>
      </c>
      <c r="E29">
        <f t="shared" si="5"/>
        <v>18.5</v>
      </c>
      <c r="F29">
        <f t="shared" si="6"/>
        <v>1</v>
      </c>
    </row>
    <row r="30" spans="1:57" ht="28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8" x14ac:dyDescent="0.2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28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8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8" x14ac:dyDescent="0.2">
      <c r="A34" s="1" t="s">
        <v>79</v>
      </c>
      <c r="B34" s="26" t="s">
        <v>310</v>
      </c>
      <c r="C34">
        <f t="shared" si="3"/>
        <v>4</v>
      </c>
      <c r="D34">
        <f t="shared" si="4"/>
        <v>36</v>
      </c>
      <c r="E34">
        <f t="shared" si="5"/>
        <v>9</v>
      </c>
      <c r="F34">
        <f t="shared" si="6"/>
        <v>0</v>
      </c>
    </row>
    <row r="35" spans="1:6" ht="28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8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8" x14ac:dyDescent="0.2">
      <c r="A37" s="1" t="s">
        <v>79</v>
      </c>
      <c r="B37" s="26" t="s">
        <v>313</v>
      </c>
      <c r="C37">
        <f t="shared" si="3"/>
        <v>5</v>
      </c>
      <c r="D37">
        <f t="shared" si="4"/>
        <v>74</v>
      </c>
      <c r="E37">
        <f t="shared" si="5"/>
        <v>14.8</v>
      </c>
      <c r="F37">
        <f t="shared" si="6"/>
        <v>1</v>
      </c>
    </row>
    <row r="38" spans="1:6" ht="28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4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8" x14ac:dyDescent="0.2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8" x14ac:dyDescent="0.2">
      <c r="A54" s="1" t="s">
        <v>75</v>
      </c>
      <c r="B54" s="26" t="s">
        <v>266</v>
      </c>
      <c r="C54">
        <f t="shared" ref="C54:C93" si="7">VLOOKUP(B54,$AP$4:$BE$56,3,FALSE)</f>
        <v>5</v>
      </c>
      <c r="D54">
        <f t="shared" ref="D54:D93" si="8">VLOOKUP(B54,$AP$4:$BE$56,4,FALSE)</f>
        <v>3</v>
      </c>
      <c r="E54">
        <f t="shared" ref="E54:E93" si="9">VLOOKUP(B54,$AP$4:$BE$56,5,FALSE)</f>
        <v>8</v>
      </c>
      <c r="F54">
        <f t="shared" ref="F54:F93" si="10">VLOOKUP(B54,$AP$4:$BE$56,6,FALSE)</f>
        <v>1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8" x14ac:dyDescent="0.2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8" x14ac:dyDescent="0.2">
      <c r="A56" s="1" t="s">
        <v>75</v>
      </c>
      <c r="B56" s="26" t="s">
        <v>268</v>
      </c>
      <c r="C56">
        <f t="shared" si="7"/>
        <v>0</v>
      </c>
      <c r="D56">
        <f t="shared" si="8"/>
        <v>1</v>
      </c>
      <c r="E56">
        <f t="shared" si="9"/>
        <v>1</v>
      </c>
      <c r="F56">
        <f t="shared" si="10"/>
        <v>0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28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8" x14ac:dyDescent="0.2">
      <c r="A58" s="1" t="s">
        <v>75</v>
      </c>
      <c r="B58" s="26" t="s">
        <v>270</v>
      </c>
      <c r="C58">
        <f t="shared" si="7"/>
        <v>1</v>
      </c>
      <c r="D58">
        <f t="shared" si="8"/>
        <v>0</v>
      </c>
      <c r="E58">
        <f t="shared" si="9"/>
        <v>1</v>
      </c>
      <c r="F58">
        <f t="shared" si="10"/>
        <v>1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8" x14ac:dyDescent="0.2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8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8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8" x14ac:dyDescent="0.2">
      <c r="A62" s="1" t="s">
        <v>109</v>
      </c>
      <c r="B62" s="26" t="s">
        <v>274</v>
      </c>
      <c r="C62">
        <f t="shared" si="7"/>
        <v>2</v>
      </c>
      <c r="D62">
        <f t="shared" si="8"/>
        <v>1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8" x14ac:dyDescent="0.2">
      <c r="A63" s="1" t="s">
        <v>82</v>
      </c>
      <c r="B63" s="26" t="s">
        <v>275</v>
      </c>
      <c r="C63" t="e">
        <f t="shared" si="7"/>
        <v>#N/A</v>
      </c>
      <c r="D63" t="e">
        <f t="shared" si="8"/>
        <v>#N/A</v>
      </c>
      <c r="E63" t="e">
        <f t="shared" si="9"/>
        <v>#N/A</v>
      </c>
      <c r="F63" t="e">
        <f t="shared" si="10"/>
        <v>#N/A</v>
      </c>
      <c r="G63" t="e">
        <f t="shared" si="11"/>
        <v>#N/A</v>
      </c>
      <c r="H63" t="e">
        <f t="shared" si="12"/>
        <v>#N/A</v>
      </c>
      <c r="I63" t="e">
        <f t="shared" si="13"/>
        <v>#N/A</v>
      </c>
      <c r="J63" t="e">
        <f t="shared" si="14"/>
        <v>#N/A</v>
      </c>
      <c r="K63" t="e">
        <f t="shared" si="15"/>
        <v>#N/A</v>
      </c>
      <c r="L63" t="e">
        <f t="shared" si="16"/>
        <v>#N/A</v>
      </c>
      <c r="M63" t="e">
        <f t="shared" si="17"/>
        <v>#N/A</v>
      </c>
    </row>
    <row r="64" spans="1:13" ht="28" x14ac:dyDescent="0.2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8" x14ac:dyDescent="0.2">
      <c r="A65" s="1" t="s">
        <v>109</v>
      </c>
      <c r="B65" s="26" t="s">
        <v>277</v>
      </c>
      <c r="C65">
        <f t="shared" si="7"/>
        <v>4</v>
      </c>
      <c r="D65">
        <f t="shared" si="8"/>
        <v>1</v>
      </c>
      <c r="E65">
        <f t="shared" si="9"/>
        <v>5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1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8" x14ac:dyDescent="0.2">
      <c r="A66" s="1" t="s">
        <v>123</v>
      </c>
      <c r="B66" s="26" t="s">
        <v>278</v>
      </c>
      <c r="C66" t="e">
        <f t="shared" si="7"/>
        <v>#N/A</v>
      </c>
      <c r="D66" t="e">
        <f t="shared" si="8"/>
        <v>#N/A</v>
      </c>
      <c r="E66" t="e">
        <f t="shared" si="9"/>
        <v>#N/A</v>
      </c>
      <c r="F66" t="e">
        <f t="shared" si="10"/>
        <v>#N/A</v>
      </c>
      <c r="G66" t="e">
        <f t="shared" si="11"/>
        <v>#N/A</v>
      </c>
      <c r="H66" t="e">
        <f t="shared" si="12"/>
        <v>#N/A</v>
      </c>
      <c r="I66" t="e">
        <f t="shared" si="13"/>
        <v>#N/A</v>
      </c>
      <c r="J66" t="e">
        <f t="shared" si="14"/>
        <v>#N/A</v>
      </c>
      <c r="K66" t="e">
        <f t="shared" si="15"/>
        <v>#N/A</v>
      </c>
      <c r="L66" t="e">
        <f t="shared" si="16"/>
        <v>#N/A</v>
      </c>
      <c r="M66" t="e">
        <f t="shared" si="17"/>
        <v>#N/A</v>
      </c>
    </row>
    <row r="67" spans="1:13" ht="28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28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8" x14ac:dyDescent="0.2">
      <c r="A69" s="1" t="s">
        <v>82</v>
      </c>
      <c r="B69" s="26" t="s">
        <v>281</v>
      </c>
      <c r="C69">
        <f t="shared" si="7"/>
        <v>3</v>
      </c>
      <c r="D69">
        <f t="shared" si="8"/>
        <v>0</v>
      </c>
      <c r="E69">
        <f t="shared" si="9"/>
        <v>3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8" x14ac:dyDescent="0.2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8" x14ac:dyDescent="0.2">
      <c r="A71" s="1" t="s">
        <v>123</v>
      </c>
      <c r="B71" s="26" t="s">
        <v>283</v>
      </c>
      <c r="C71">
        <f t="shared" si="7"/>
        <v>2</v>
      </c>
      <c r="D71">
        <f t="shared" si="8"/>
        <v>1</v>
      </c>
      <c r="E71">
        <f t="shared" si="9"/>
        <v>3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8" x14ac:dyDescent="0.2">
      <c r="A72" s="1" t="s">
        <v>151</v>
      </c>
      <c r="B72" s="26" t="s">
        <v>284</v>
      </c>
      <c r="C72">
        <f t="shared" si="7"/>
        <v>6</v>
      </c>
      <c r="D72">
        <f t="shared" si="8"/>
        <v>3</v>
      </c>
      <c r="E72">
        <f t="shared" si="9"/>
        <v>9</v>
      </c>
      <c r="F72">
        <f t="shared" si="10"/>
        <v>1</v>
      </c>
      <c r="G72">
        <f t="shared" si="11"/>
        <v>1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1</v>
      </c>
      <c r="M72">
        <f t="shared" si="17"/>
        <v>0</v>
      </c>
    </row>
    <row r="73" spans="1:13" ht="28" x14ac:dyDescent="0.2">
      <c r="A73" s="1" t="s">
        <v>75</v>
      </c>
      <c r="B73" s="26" t="s">
        <v>285</v>
      </c>
      <c r="C73">
        <f t="shared" si="7"/>
        <v>0</v>
      </c>
      <c r="D73">
        <f t="shared" si="8"/>
        <v>2</v>
      </c>
      <c r="E73">
        <f t="shared" si="9"/>
        <v>2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8" x14ac:dyDescent="0.2">
      <c r="A74" s="1" t="s">
        <v>71</v>
      </c>
      <c r="B74" s="26" t="s">
        <v>286</v>
      </c>
      <c r="C74">
        <f t="shared" si="7"/>
        <v>1</v>
      </c>
      <c r="D74">
        <f t="shared" si="8"/>
        <v>0</v>
      </c>
      <c r="E74">
        <f t="shared" si="9"/>
        <v>1</v>
      </c>
      <c r="F74">
        <f t="shared" si="10"/>
        <v>0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8" x14ac:dyDescent="0.2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8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8" x14ac:dyDescent="0.2">
      <c r="A77" s="1" t="s">
        <v>123</v>
      </c>
      <c r="B77" s="26" t="s">
        <v>289</v>
      </c>
      <c r="C77">
        <f t="shared" si="7"/>
        <v>1</v>
      </c>
      <c r="D77">
        <f t="shared" si="8"/>
        <v>1</v>
      </c>
      <c r="E77">
        <f t="shared" si="9"/>
        <v>2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8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8" x14ac:dyDescent="0.2">
      <c r="A79" s="1" t="s">
        <v>109</v>
      </c>
      <c r="B79" s="26" t="s">
        <v>291</v>
      </c>
      <c r="C79">
        <f t="shared" si="7"/>
        <v>2</v>
      </c>
      <c r="D79">
        <f t="shared" si="8"/>
        <v>0</v>
      </c>
      <c r="E79">
        <f t="shared" si="9"/>
        <v>2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8" x14ac:dyDescent="0.2">
      <c r="A80" s="1" t="s">
        <v>82</v>
      </c>
      <c r="B80" s="26" t="s">
        <v>292</v>
      </c>
      <c r="C80">
        <f t="shared" si="7"/>
        <v>4</v>
      </c>
      <c r="D80">
        <f t="shared" si="8"/>
        <v>3</v>
      </c>
      <c r="E80">
        <f t="shared" si="9"/>
        <v>7</v>
      </c>
      <c r="F80">
        <f t="shared" si="10"/>
        <v>1</v>
      </c>
      <c r="G80">
        <f t="shared" si="11"/>
        <v>1</v>
      </c>
      <c r="H80">
        <f t="shared" si="12"/>
        <v>0</v>
      </c>
      <c r="I80">
        <f t="shared" si="13"/>
        <v>1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8" x14ac:dyDescent="0.2">
      <c r="A81" s="1" t="s">
        <v>71</v>
      </c>
      <c r="B81" s="26" t="s">
        <v>293</v>
      </c>
      <c r="C81">
        <f t="shared" si="7"/>
        <v>6</v>
      </c>
      <c r="D81">
        <f t="shared" si="8"/>
        <v>1</v>
      </c>
      <c r="E81">
        <f t="shared" si="9"/>
        <v>7</v>
      </c>
      <c r="F81">
        <f t="shared" si="10"/>
        <v>0</v>
      </c>
      <c r="G81">
        <f t="shared" si="11"/>
        <v>0</v>
      </c>
      <c r="H81">
        <f t="shared" si="12"/>
        <v>2</v>
      </c>
      <c r="I81">
        <f t="shared" si="13"/>
        <v>2</v>
      </c>
      <c r="J81">
        <f t="shared" si="14"/>
        <v>1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8" x14ac:dyDescent="0.2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8" x14ac:dyDescent="0.2">
      <c r="A83" s="1" t="s">
        <v>123</v>
      </c>
      <c r="B83" s="26" t="s">
        <v>295</v>
      </c>
      <c r="C83">
        <f t="shared" si="7"/>
        <v>1</v>
      </c>
      <c r="D83">
        <f t="shared" si="8"/>
        <v>0</v>
      </c>
      <c r="E83">
        <f t="shared" si="9"/>
        <v>1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8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28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3</v>
      </c>
      <c r="D86">
        <f t="shared" si="8"/>
        <v>0</v>
      </c>
      <c r="E86">
        <f t="shared" si="9"/>
        <v>3</v>
      </c>
      <c r="F86">
        <f t="shared" si="10"/>
        <v>1</v>
      </c>
      <c r="G86">
        <f t="shared" si="11"/>
        <v>1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1</v>
      </c>
      <c r="M86">
        <f t="shared" si="17"/>
        <v>0</v>
      </c>
    </row>
    <row r="87" spans="1:13" ht="42" x14ac:dyDescent="0.2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28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8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8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8" x14ac:dyDescent="0.2">
      <c r="A91" s="1" t="s">
        <v>123</v>
      </c>
      <c r="B91" s="26" t="s">
        <v>303</v>
      </c>
      <c r="C91">
        <f t="shared" si="7"/>
        <v>1</v>
      </c>
      <c r="D91">
        <f t="shared" si="8"/>
        <v>1</v>
      </c>
      <c r="E91">
        <f t="shared" si="9"/>
        <v>2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8" x14ac:dyDescent="0.2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8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4" x14ac:dyDescent="0.3">
      <c r="A111" s="16" t="s">
        <v>39</v>
      </c>
      <c r="B111" s="26"/>
    </row>
    <row r="112" spans="1:10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8" x14ac:dyDescent="0.2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96</v>
      </c>
      <c r="B114" s="26" t="s">
        <v>307</v>
      </c>
      <c r="C114">
        <f>VLOOKUP(B114,$BG$4:$BR$15,3,FALSE)</f>
        <v>4</v>
      </c>
      <c r="D114">
        <f t="shared" ref="D114:D115" si="18">VLOOKUP(B114,$BG$4:$BR$6,4,FALSE)</f>
        <v>4</v>
      </c>
      <c r="E114">
        <f t="shared" ref="E114:E115" si="19">VLOOKUP(B114,$BG$4:$BR$6,6,FALSE)</f>
        <v>2</v>
      </c>
      <c r="F114">
        <f t="shared" ref="F114:F115" si="20">VLOOKUP(B114,$BG$4:$BR$6,7,FALSE)</f>
        <v>3</v>
      </c>
      <c r="G114">
        <f t="shared" ref="G114:G115" si="21">VLOOKUP(B114,$BG$4:$BR$6,9,FALSE)</f>
        <v>10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2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136</v>
      </c>
      <c r="J115">
        <f t="shared" si="24"/>
        <v>45.3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4DA6-0658-4D4C-B4F4-53CB84058A15}">
  <dimension ref="A1:BR132"/>
  <sheetViews>
    <sheetView topLeftCell="A6" workbookViewId="0">
      <selection activeCell="A10" sqref="A10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7"/>
      <c r="P2" s="97"/>
      <c r="Q2" s="97" t="s">
        <v>9</v>
      </c>
      <c r="R2" s="97"/>
      <c r="S2" s="97"/>
      <c r="T2" s="97"/>
      <c r="U2" s="97"/>
      <c r="V2" s="97"/>
      <c r="W2" s="97"/>
      <c r="X2" s="97"/>
      <c r="Y2" s="97"/>
      <c r="AA2" s="97"/>
      <c r="AB2" s="97"/>
      <c r="AC2" s="97" t="s">
        <v>25</v>
      </c>
      <c r="AD2" s="97"/>
      <c r="AE2" s="97"/>
      <c r="AF2" s="97"/>
      <c r="AG2" s="97" t="s">
        <v>26</v>
      </c>
      <c r="AH2" s="97"/>
      <c r="AI2" s="97"/>
      <c r="AJ2" s="97"/>
      <c r="AK2" s="97" t="s">
        <v>334</v>
      </c>
      <c r="AL2" s="97"/>
      <c r="AM2" s="97"/>
      <c r="AN2" s="97"/>
      <c r="AP2" s="97"/>
      <c r="AQ2" s="97"/>
      <c r="AR2" s="97" t="s">
        <v>339</v>
      </c>
      <c r="AS2" s="97"/>
      <c r="AT2" s="97"/>
      <c r="AU2" s="97"/>
      <c r="AV2" s="97"/>
      <c r="AW2" s="97" t="s">
        <v>340</v>
      </c>
      <c r="AX2" s="97"/>
      <c r="AY2" s="97"/>
      <c r="AZ2" s="97"/>
      <c r="BA2" s="97"/>
      <c r="BB2" s="97" t="s">
        <v>341</v>
      </c>
      <c r="BC2" s="97"/>
      <c r="BD2" s="97"/>
      <c r="BE2" s="97"/>
      <c r="BG2" s="97"/>
      <c r="BH2" s="97"/>
      <c r="BI2" s="97" t="s">
        <v>39</v>
      </c>
      <c r="BJ2" s="97"/>
      <c r="BK2" s="97"/>
      <c r="BL2" s="97"/>
      <c r="BM2" s="97"/>
      <c r="BN2" s="97"/>
      <c r="BO2" s="97"/>
      <c r="BP2" s="97" t="s">
        <v>346</v>
      </c>
      <c r="BQ2" s="97"/>
      <c r="BR2" s="97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6" t="s">
        <v>2</v>
      </c>
      <c r="P3" s="56" t="s">
        <v>330</v>
      </c>
      <c r="Q3" s="56" t="s">
        <v>3</v>
      </c>
      <c r="R3" s="56" t="s">
        <v>4</v>
      </c>
      <c r="S3" s="56" t="s">
        <v>5</v>
      </c>
      <c r="T3" s="56" t="s">
        <v>6</v>
      </c>
      <c r="U3" s="56" t="s">
        <v>7</v>
      </c>
      <c r="V3" s="56" t="s">
        <v>331</v>
      </c>
      <c r="W3" s="56" t="s">
        <v>0</v>
      </c>
      <c r="X3" s="56" t="s">
        <v>8</v>
      </c>
      <c r="Y3" s="56" t="s">
        <v>332</v>
      </c>
      <c r="AA3" s="58" t="s">
        <v>2</v>
      </c>
      <c r="AB3" s="58" t="s">
        <v>330</v>
      </c>
      <c r="AC3" s="58" t="s">
        <v>4</v>
      </c>
      <c r="AD3" s="58" t="s">
        <v>6</v>
      </c>
      <c r="AE3" s="58" t="s">
        <v>27</v>
      </c>
      <c r="AF3" s="58" t="s">
        <v>0</v>
      </c>
      <c r="AG3" s="58" t="s">
        <v>335</v>
      </c>
      <c r="AH3" s="58" t="s">
        <v>6</v>
      </c>
      <c r="AI3" s="58" t="s">
        <v>27</v>
      </c>
      <c r="AJ3" s="58" t="s">
        <v>0</v>
      </c>
      <c r="AK3" s="58" t="s">
        <v>336</v>
      </c>
      <c r="AL3" s="58" t="s">
        <v>6</v>
      </c>
      <c r="AM3" s="58" t="s">
        <v>27</v>
      </c>
      <c r="AN3" s="58" t="s">
        <v>0</v>
      </c>
      <c r="AP3" s="60" t="s">
        <v>2</v>
      </c>
      <c r="AQ3" s="60" t="s">
        <v>330</v>
      </c>
      <c r="AR3" s="60" t="s">
        <v>35</v>
      </c>
      <c r="AS3" s="60" t="s">
        <v>36</v>
      </c>
      <c r="AT3" s="60" t="s">
        <v>37</v>
      </c>
      <c r="AU3" s="60" t="s">
        <v>342</v>
      </c>
      <c r="AV3" s="60" t="s">
        <v>343</v>
      </c>
      <c r="AW3" s="60" t="s">
        <v>8</v>
      </c>
      <c r="AX3" s="60" t="s">
        <v>6</v>
      </c>
      <c r="AY3" s="60" t="s">
        <v>27</v>
      </c>
      <c r="AZ3" s="60" t="s">
        <v>0</v>
      </c>
      <c r="BA3" s="60" t="s">
        <v>344</v>
      </c>
      <c r="BB3" s="60" t="s">
        <v>15</v>
      </c>
      <c r="BC3" s="60" t="s">
        <v>6</v>
      </c>
      <c r="BD3" s="60" t="s">
        <v>0</v>
      </c>
      <c r="BE3" s="60" t="s">
        <v>38</v>
      </c>
      <c r="BG3" s="62" t="s">
        <v>2</v>
      </c>
      <c r="BH3" s="62" t="s">
        <v>330</v>
      </c>
      <c r="BI3" s="62" t="s">
        <v>40</v>
      </c>
      <c r="BJ3" s="62" t="s">
        <v>41</v>
      </c>
      <c r="BK3" s="62" t="s">
        <v>347</v>
      </c>
      <c r="BL3" s="62" t="s">
        <v>42</v>
      </c>
      <c r="BM3" s="62" t="s">
        <v>43</v>
      </c>
      <c r="BN3" s="62" t="s">
        <v>348</v>
      </c>
      <c r="BO3" s="62" t="s">
        <v>349</v>
      </c>
      <c r="BP3" s="62" t="s">
        <v>44</v>
      </c>
      <c r="BQ3" s="62" t="s">
        <v>6</v>
      </c>
      <c r="BR3" s="62" t="s">
        <v>27</v>
      </c>
    </row>
    <row r="4" spans="1:70" ht="30" x14ac:dyDescent="0.2">
      <c r="A4" s="1" t="s">
        <v>104</v>
      </c>
      <c r="B4" s="26" t="s">
        <v>247</v>
      </c>
      <c r="C4" s="1">
        <f>VLOOKUP(B4,$O$4:$Y$11,3,FALSE)</f>
        <v>5</v>
      </c>
      <c r="D4" s="1">
        <f>VLOOKUP(B4,$O$4:$Y$11,4,FALSE)</f>
        <v>6</v>
      </c>
      <c r="E4" s="1">
        <f>VLOOKUP(B4,$O$4:$Y$11,5,FALSE)</f>
        <v>83.3</v>
      </c>
      <c r="F4" s="1">
        <f>VLOOKUP(B4,$O$4:$Y$11,6,FALSE)</f>
        <v>55</v>
      </c>
      <c r="G4" s="1">
        <f>VLOOKUP(B4,$O$4:$Y$11,7,FALSE)</f>
        <v>9.1999999999999993</v>
      </c>
      <c r="H4" s="1">
        <f>VLOOKUP(B4,$O$4:$Y$11,9,FALSE)</f>
        <v>1</v>
      </c>
      <c r="I4" s="1">
        <f>VLOOKUP(B4,$O$4:$Y$11,10,FALSE)</f>
        <v>0</v>
      </c>
      <c r="J4" s="1">
        <f>VLOOKUP(B4,$O$4:$Y$11,11,FALSE)</f>
        <v>215.3</v>
      </c>
      <c r="K4" s="1">
        <f t="shared" ref="K4:K6" si="0">VLOOKUP(B4,$AA$4:$AN$36,3,FALSE)</f>
        <v>3</v>
      </c>
      <c r="L4" s="1">
        <f t="shared" ref="L4:L6" si="1">VLOOKUP(B4,$AA$4:$AN$36,4,FALSE)</f>
        <v>19</v>
      </c>
      <c r="M4" s="1">
        <f t="shared" ref="M4:M6" si="2">VLOOKUP(B4,$AA$4:$AN$36,6,FALSE)</f>
        <v>1</v>
      </c>
      <c r="O4" s="56" t="s">
        <v>248</v>
      </c>
      <c r="P4" s="57" t="s">
        <v>333</v>
      </c>
      <c r="Q4" s="57">
        <v>7</v>
      </c>
      <c r="R4" s="57">
        <v>16</v>
      </c>
      <c r="S4" s="57">
        <v>43.8</v>
      </c>
      <c r="T4" s="57">
        <v>70</v>
      </c>
      <c r="U4" s="57">
        <v>4.4000000000000004</v>
      </c>
      <c r="V4" s="57">
        <v>0</v>
      </c>
      <c r="W4" s="57">
        <v>1</v>
      </c>
      <c r="X4" s="57">
        <v>2</v>
      </c>
      <c r="Y4" s="57">
        <v>76.099999999999994</v>
      </c>
      <c r="AA4" s="58" t="s">
        <v>251</v>
      </c>
      <c r="AB4" s="59" t="s">
        <v>333</v>
      </c>
      <c r="AC4" s="59">
        <v>13</v>
      </c>
      <c r="AD4" s="59">
        <v>76</v>
      </c>
      <c r="AE4" s="59">
        <v>5.8</v>
      </c>
      <c r="AF4" s="59">
        <v>1</v>
      </c>
      <c r="AG4" s="59">
        <v>1</v>
      </c>
      <c r="AH4" s="59">
        <v>9</v>
      </c>
      <c r="AI4" s="59">
        <v>9</v>
      </c>
      <c r="AJ4" s="59">
        <v>0</v>
      </c>
      <c r="AK4" s="59">
        <v>14</v>
      </c>
      <c r="AL4" s="59">
        <v>85</v>
      </c>
      <c r="AM4" s="59">
        <v>6.1</v>
      </c>
      <c r="AN4" s="59">
        <v>1</v>
      </c>
      <c r="AP4" s="60" t="s">
        <v>287</v>
      </c>
      <c r="AQ4" s="61" t="s">
        <v>333</v>
      </c>
      <c r="AR4" s="61">
        <v>3</v>
      </c>
      <c r="AS4" s="61">
        <v>5</v>
      </c>
      <c r="AT4" s="61">
        <v>8</v>
      </c>
      <c r="AU4" s="61">
        <v>2.5</v>
      </c>
      <c r="AV4" s="61">
        <v>2</v>
      </c>
      <c r="AW4" s="61"/>
      <c r="AX4" s="61"/>
      <c r="AY4" s="61"/>
      <c r="AZ4" s="61"/>
      <c r="BA4" s="61"/>
      <c r="BB4" s="61"/>
      <c r="BC4" s="61"/>
      <c r="BD4" s="61"/>
      <c r="BE4" s="61"/>
      <c r="BG4" s="62" t="s">
        <v>307</v>
      </c>
      <c r="BH4" s="63" t="s">
        <v>333</v>
      </c>
      <c r="BI4" s="63">
        <v>6</v>
      </c>
      <c r="BJ4" s="63">
        <v>6</v>
      </c>
      <c r="BK4" s="63">
        <v>100</v>
      </c>
      <c r="BL4" s="63">
        <v>0</v>
      </c>
      <c r="BM4" s="63">
        <v>0</v>
      </c>
      <c r="BN4" s="63"/>
      <c r="BO4" s="63">
        <v>6</v>
      </c>
      <c r="BP4" s="63"/>
      <c r="BQ4" s="63"/>
      <c r="BR4" s="63"/>
    </row>
    <row r="5" spans="1:70" ht="30" x14ac:dyDescent="0.2">
      <c r="A5" s="1" t="s">
        <v>104</v>
      </c>
      <c r="B5" s="26" t="s">
        <v>248</v>
      </c>
      <c r="C5" s="1">
        <f>VLOOKUP(B5,$O$4:$Y$11,3,FALSE)</f>
        <v>7</v>
      </c>
      <c r="D5" s="1">
        <f>VLOOKUP(B5,$O$4:$Y$11,4,FALSE)</f>
        <v>16</v>
      </c>
      <c r="E5" s="1">
        <f>VLOOKUP(B5,$O$4:$Y$11,5,FALSE)</f>
        <v>43.8</v>
      </c>
      <c r="F5" s="1">
        <f>VLOOKUP(B5,$O$4:$Y$11,6,FALSE)</f>
        <v>70</v>
      </c>
      <c r="G5" s="1">
        <f>VLOOKUP(B5,$O$4:$Y$11,7,FALSE)</f>
        <v>4.4000000000000004</v>
      </c>
      <c r="H5" s="1">
        <f>VLOOKUP(B5,$O$4:$Y$11,9,FALSE)</f>
        <v>1</v>
      </c>
      <c r="I5" s="1">
        <f>VLOOKUP(B5,$O$4:$Y$11,10,FALSE)</f>
        <v>2</v>
      </c>
      <c r="J5" s="1">
        <f>VLOOKUP(B5,$O$4:$Y$11,11,FALSE)</f>
        <v>76.099999999999994</v>
      </c>
      <c r="K5" s="1">
        <f t="shared" si="0"/>
        <v>3</v>
      </c>
      <c r="L5" s="1">
        <f t="shared" si="1"/>
        <v>18</v>
      </c>
      <c r="M5" s="1">
        <f t="shared" si="2"/>
        <v>0</v>
      </c>
      <c r="O5" s="56" t="s">
        <v>247</v>
      </c>
      <c r="P5" s="57" t="s">
        <v>333</v>
      </c>
      <c r="Q5" s="57">
        <v>5</v>
      </c>
      <c r="R5" s="57">
        <v>6</v>
      </c>
      <c r="S5" s="57">
        <v>83.3</v>
      </c>
      <c r="T5" s="57">
        <v>55</v>
      </c>
      <c r="U5" s="57">
        <v>9.1999999999999993</v>
      </c>
      <c r="V5" s="57">
        <v>12.5</v>
      </c>
      <c r="W5" s="57">
        <v>1</v>
      </c>
      <c r="X5" s="57">
        <v>0</v>
      </c>
      <c r="Y5" s="57">
        <v>215.3</v>
      </c>
      <c r="AA5" s="58" t="s">
        <v>250</v>
      </c>
      <c r="AB5" s="59" t="s">
        <v>333</v>
      </c>
      <c r="AC5" s="59">
        <v>6</v>
      </c>
      <c r="AD5" s="59">
        <v>88</v>
      </c>
      <c r="AE5" s="59">
        <v>14.7</v>
      </c>
      <c r="AF5" s="59">
        <v>1</v>
      </c>
      <c r="AG5" s="59">
        <v>1</v>
      </c>
      <c r="AH5" s="59">
        <v>5</v>
      </c>
      <c r="AI5" s="59">
        <v>5</v>
      </c>
      <c r="AJ5" s="59">
        <v>0</v>
      </c>
      <c r="AK5" s="59">
        <v>7</v>
      </c>
      <c r="AL5" s="59">
        <v>93</v>
      </c>
      <c r="AM5" s="59">
        <v>13.3</v>
      </c>
      <c r="AN5" s="59">
        <v>1</v>
      </c>
      <c r="AP5" s="60" t="s">
        <v>286</v>
      </c>
      <c r="AQ5" s="61" t="s">
        <v>333</v>
      </c>
      <c r="AR5" s="61">
        <v>1</v>
      </c>
      <c r="AS5" s="61">
        <v>5</v>
      </c>
      <c r="AT5" s="61">
        <v>6</v>
      </c>
      <c r="AU5" s="61">
        <v>1</v>
      </c>
      <c r="AV5" s="61">
        <v>0</v>
      </c>
      <c r="AW5" s="61">
        <v>1</v>
      </c>
      <c r="AX5" s="61">
        <v>49</v>
      </c>
      <c r="AY5" s="61">
        <v>49</v>
      </c>
      <c r="AZ5" s="61">
        <v>0</v>
      </c>
      <c r="BA5" s="61">
        <v>1</v>
      </c>
      <c r="BB5" s="61"/>
      <c r="BC5" s="61"/>
      <c r="BD5" s="61"/>
      <c r="BE5" s="61"/>
      <c r="BG5" s="62" t="s">
        <v>306</v>
      </c>
      <c r="BH5" s="63" t="s">
        <v>333</v>
      </c>
      <c r="BI5" s="63">
        <v>1</v>
      </c>
      <c r="BJ5" s="63">
        <v>1</v>
      </c>
      <c r="BK5" s="63">
        <v>100</v>
      </c>
      <c r="BL5" s="63">
        <v>0</v>
      </c>
      <c r="BM5" s="63">
        <v>0</v>
      </c>
      <c r="BN5" s="63"/>
      <c r="BO5" s="63">
        <v>1</v>
      </c>
      <c r="BP5" s="63"/>
      <c r="BQ5" s="63"/>
      <c r="BR5" s="63"/>
    </row>
    <row r="6" spans="1:70" ht="45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56" t="s">
        <v>260</v>
      </c>
      <c r="P6" s="57" t="s">
        <v>333</v>
      </c>
      <c r="Q6" s="57">
        <v>1</v>
      </c>
      <c r="R6" s="57">
        <v>1</v>
      </c>
      <c r="S6" s="57">
        <v>100</v>
      </c>
      <c r="T6" s="57">
        <v>23</v>
      </c>
      <c r="U6" s="57">
        <v>23</v>
      </c>
      <c r="V6" s="57">
        <v>43</v>
      </c>
      <c r="W6" s="57">
        <v>1</v>
      </c>
      <c r="X6" s="57">
        <v>0</v>
      </c>
      <c r="Y6" s="57">
        <v>623.20000000000005</v>
      </c>
      <c r="AA6" s="58" t="s">
        <v>253</v>
      </c>
      <c r="AB6" s="59" t="s">
        <v>333</v>
      </c>
      <c r="AC6" s="59">
        <v>5</v>
      </c>
      <c r="AD6" s="59">
        <v>27</v>
      </c>
      <c r="AE6" s="59">
        <v>5.4</v>
      </c>
      <c r="AF6" s="59">
        <v>1</v>
      </c>
      <c r="AG6" s="59"/>
      <c r="AH6" s="59"/>
      <c r="AI6" s="59"/>
      <c r="AJ6" s="59"/>
      <c r="AK6" s="59">
        <v>5</v>
      </c>
      <c r="AL6" s="59">
        <v>27</v>
      </c>
      <c r="AM6" s="59">
        <v>5.4</v>
      </c>
      <c r="AN6" s="59">
        <v>1</v>
      </c>
      <c r="AP6" s="60" t="s">
        <v>285</v>
      </c>
      <c r="AQ6" s="61" t="s">
        <v>333</v>
      </c>
      <c r="AR6" s="61">
        <v>3</v>
      </c>
      <c r="AS6" s="61">
        <v>3</v>
      </c>
      <c r="AT6" s="61">
        <v>6</v>
      </c>
      <c r="AU6" s="61">
        <v>1</v>
      </c>
      <c r="AV6" s="61">
        <v>0</v>
      </c>
      <c r="AW6" s="61"/>
      <c r="AX6" s="61"/>
      <c r="AY6" s="61"/>
      <c r="AZ6" s="61"/>
      <c r="BA6" s="61"/>
      <c r="BB6" s="61"/>
      <c r="BC6" s="61"/>
      <c r="BD6" s="61"/>
      <c r="BE6" s="61"/>
      <c r="BG6" s="62" t="s">
        <v>308</v>
      </c>
      <c r="BH6" s="63" t="s">
        <v>333</v>
      </c>
      <c r="BI6" s="63"/>
      <c r="BJ6" s="63"/>
      <c r="BK6" s="63"/>
      <c r="BL6" s="63"/>
      <c r="BM6" s="63"/>
      <c r="BN6" s="63"/>
      <c r="BO6" s="63"/>
      <c r="BP6" s="63">
        <v>3</v>
      </c>
      <c r="BQ6" s="63">
        <v>115</v>
      </c>
      <c r="BR6" s="63">
        <v>38.299999999999997</v>
      </c>
    </row>
    <row r="7" spans="1:70" ht="30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58" t="s">
        <v>247</v>
      </c>
      <c r="AB7" s="59" t="s">
        <v>333</v>
      </c>
      <c r="AC7" s="59">
        <v>3</v>
      </c>
      <c r="AD7" s="59">
        <v>19</v>
      </c>
      <c r="AE7" s="59">
        <v>6.3</v>
      </c>
      <c r="AF7" s="59">
        <v>1</v>
      </c>
      <c r="AG7" s="59"/>
      <c r="AH7" s="59"/>
      <c r="AI7" s="59"/>
      <c r="AJ7" s="59"/>
      <c r="AK7" s="59">
        <v>3</v>
      </c>
      <c r="AL7" s="59">
        <v>19</v>
      </c>
      <c r="AM7" s="59">
        <v>6.3</v>
      </c>
      <c r="AN7" s="59">
        <v>1</v>
      </c>
      <c r="AP7" s="60" t="s">
        <v>281</v>
      </c>
      <c r="AQ7" s="61" t="s">
        <v>333</v>
      </c>
      <c r="AR7" s="61">
        <v>0</v>
      </c>
      <c r="AS7" s="61">
        <v>5</v>
      </c>
      <c r="AT7" s="61">
        <v>5</v>
      </c>
      <c r="AU7" s="61">
        <v>0</v>
      </c>
      <c r="AV7" s="61">
        <v>0</v>
      </c>
      <c r="AW7" s="61"/>
      <c r="AX7" s="61"/>
      <c r="AY7" s="61"/>
      <c r="AZ7" s="61"/>
      <c r="BA7" s="61"/>
      <c r="BB7" s="61"/>
      <c r="BC7" s="61"/>
      <c r="BD7" s="61"/>
      <c r="BE7" s="61"/>
    </row>
    <row r="8" spans="1:70" ht="30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8" t="s">
        <v>248</v>
      </c>
      <c r="AB8" s="59" t="s">
        <v>333</v>
      </c>
      <c r="AC8" s="59">
        <v>3</v>
      </c>
      <c r="AD8" s="59">
        <v>18</v>
      </c>
      <c r="AE8" s="59">
        <v>6</v>
      </c>
      <c r="AF8" s="59">
        <v>0</v>
      </c>
      <c r="AG8" s="59"/>
      <c r="AH8" s="59"/>
      <c r="AI8" s="59"/>
      <c r="AJ8" s="59"/>
      <c r="AK8" s="59">
        <v>3</v>
      </c>
      <c r="AL8" s="59">
        <v>18</v>
      </c>
      <c r="AM8" s="59">
        <v>6</v>
      </c>
      <c r="AN8" s="59">
        <v>0</v>
      </c>
      <c r="AP8" s="60" t="s">
        <v>292</v>
      </c>
      <c r="AQ8" s="61" t="s">
        <v>333</v>
      </c>
      <c r="AR8" s="61">
        <v>0</v>
      </c>
      <c r="AS8" s="61">
        <v>5</v>
      </c>
      <c r="AT8" s="61">
        <v>5</v>
      </c>
      <c r="AU8" s="61">
        <v>0</v>
      </c>
      <c r="AV8" s="61">
        <v>0</v>
      </c>
      <c r="AW8" s="61"/>
      <c r="AX8" s="61"/>
      <c r="AY8" s="61"/>
      <c r="AZ8" s="61"/>
      <c r="BA8" s="61"/>
      <c r="BB8" s="61"/>
      <c r="BC8" s="61"/>
      <c r="BD8" s="61"/>
      <c r="BE8" s="61"/>
    </row>
    <row r="9" spans="1:70" ht="30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58" t="s">
        <v>254</v>
      </c>
      <c r="AB9" s="59" t="s">
        <v>333</v>
      </c>
      <c r="AC9" s="59">
        <v>3</v>
      </c>
      <c r="AD9" s="59">
        <v>-1</v>
      </c>
      <c r="AE9" s="59">
        <v>-0.3</v>
      </c>
      <c r="AF9" s="59">
        <v>0</v>
      </c>
      <c r="AG9" s="59"/>
      <c r="AH9" s="59"/>
      <c r="AI9" s="59"/>
      <c r="AJ9" s="59"/>
      <c r="AK9" s="59">
        <v>3</v>
      </c>
      <c r="AL9" s="59">
        <v>-1</v>
      </c>
      <c r="AM9" s="59">
        <v>-0.3</v>
      </c>
      <c r="AN9" s="59">
        <v>0</v>
      </c>
      <c r="AP9" s="60" t="s">
        <v>298</v>
      </c>
      <c r="AQ9" s="61" t="s">
        <v>333</v>
      </c>
      <c r="AR9" s="61">
        <v>2</v>
      </c>
      <c r="AS9" s="61">
        <v>3</v>
      </c>
      <c r="AT9" s="61">
        <v>5</v>
      </c>
      <c r="AU9" s="61">
        <v>0.5</v>
      </c>
      <c r="AV9" s="61">
        <v>0</v>
      </c>
      <c r="AW9" s="61"/>
      <c r="AX9" s="61"/>
      <c r="AY9" s="61"/>
      <c r="AZ9" s="61"/>
      <c r="BA9" s="61"/>
      <c r="BB9" s="61"/>
      <c r="BC9" s="61"/>
      <c r="BD9" s="61"/>
      <c r="BE9" s="61"/>
    </row>
    <row r="10" spans="1:70" ht="31" x14ac:dyDescent="0.35">
      <c r="A10" s="18"/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58" t="s">
        <v>337</v>
      </c>
      <c r="AB10" s="59" t="s">
        <v>333</v>
      </c>
      <c r="AC10" s="59">
        <v>2</v>
      </c>
      <c r="AD10" s="59">
        <v>12</v>
      </c>
      <c r="AE10" s="59">
        <v>6</v>
      </c>
      <c r="AF10" s="59">
        <v>0</v>
      </c>
      <c r="AG10" s="59">
        <v>1</v>
      </c>
      <c r="AH10" s="59">
        <v>8</v>
      </c>
      <c r="AI10" s="59">
        <v>8</v>
      </c>
      <c r="AJ10" s="59">
        <v>0</v>
      </c>
      <c r="AK10" s="59">
        <v>3</v>
      </c>
      <c r="AL10" s="59">
        <v>20</v>
      </c>
      <c r="AM10" s="59">
        <v>6.7</v>
      </c>
      <c r="AN10" s="59">
        <v>0</v>
      </c>
      <c r="AP10" s="60" t="s">
        <v>276</v>
      </c>
      <c r="AQ10" s="61" t="s">
        <v>333</v>
      </c>
      <c r="AR10" s="61">
        <v>2</v>
      </c>
      <c r="AS10" s="61">
        <v>2</v>
      </c>
      <c r="AT10" s="61">
        <v>4</v>
      </c>
      <c r="AU10" s="61">
        <v>0</v>
      </c>
      <c r="AV10" s="61">
        <v>0</v>
      </c>
      <c r="AW10" s="61"/>
      <c r="AX10" s="61"/>
      <c r="AY10" s="61"/>
      <c r="AZ10" s="61"/>
      <c r="BA10" s="61"/>
      <c r="BB10" s="61"/>
      <c r="BC10" s="61"/>
      <c r="BD10" s="61"/>
      <c r="BE10" s="61"/>
    </row>
    <row r="11" spans="1:70" ht="31" x14ac:dyDescent="0.35">
      <c r="A11" s="18" t="s">
        <v>25</v>
      </c>
      <c r="B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58" t="s">
        <v>260</v>
      </c>
      <c r="AB11" s="59" t="s">
        <v>333</v>
      </c>
      <c r="AC11" s="59">
        <v>1</v>
      </c>
      <c r="AD11" s="59">
        <v>10</v>
      </c>
      <c r="AE11" s="59">
        <v>10</v>
      </c>
      <c r="AF11" s="59">
        <v>0</v>
      </c>
      <c r="AG11" s="59">
        <v>4</v>
      </c>
      <c r="AH11" s="59">
        <v>45</v>
      </c>
      <c r="AI11" s="59">
        <v>11.3</v>
      </c>
      <c r="AJ11" s="59">
        <v>1</v>
      </c>
      <c r="AK11" s="59">
        <v>5</v>
      </c>
      <c r="AL11" s="59">
        <v>55</v>
      </c>
      <c r="AM11" s="59">
        <v>11</v>
      </c>
      <c r="AN11" s="59">
        <v>1</v>
      </c>
      <c r="AP11" s="60" t="s">
        <v>283</v>
      </c>
      <c r="AQ11" s="61" t="s">
        <v>333</v>
      </c>
      <c r="AR11" s="61">
        <v>2</v>
      </c>
      <c r="AS11" s="61">
        <v>2</v>
      </c>
      <c r="AT11" s="61">
        <v>4</v>
      </c>
      <c r="AU11" s="61">
        <v>0</v>
      </c>
      <c r="AV11" s="61">
        <v>0</v>
      </c>
      <c r="AW11" s="61"/>
      <c r="AX11" s="61"/>
      <c r="AY11" s="61"/>
      <c r="AZ11" s="61"/>
      <c r="BA11" s="61"/>
      <c r="BB11" s="61"/>
      <c r="BC11" s="61"/>
      <c r="BD11" s="61"/>
      <c r="BE11" s="61"/>
    </row>
    <row r="12" spans="1:70" ht="30" x14ac:dyDescent="0.2">
      <c r="A12" s="11" t="s">
        <v>1</v>
      </c>
      <c r="B12" s="26" t="s">
        <v>2</v>
      </c>
      <c r="C12" t="s">
        <v>28</v>
      </c>
      <c r="D12" t="s">
        <v>6</v>
      </c>
      <c r="E12" t="s">
        <v>27</v>
      </c>
      <c r="F12" t="s">
        <v>0</v>
      </c>
      <c r="G12" t="s">
        <v>29</v>
      </c>
      <c r="H12" t="s">
        <v>31</v>
      </c>
      <c r="I12" t="s">
        <v>30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58" t="s">
        <v>357</v>
      </c>
      <c r="AB12" s="59" t="s">
        <v>333</v>
      </c>
      <c r="AC12" s="59">
        <v>1</v>
      </c>
      <c r="AD12" s="59">
        <v>3</v>
      </c>
      <c r="AE12" s="59">
        <v>3</v>
      </c>
      <c r="AF12" s="59">
        <v>0</v>
      </c>
      <c r="AG12" s="59"/>
      <c r="AH12" s="59"/>
      <c r="AI12" s="59"/>
      <c r="AJ12" s="59"/>
      <c r="AK12" s="59">
        <v>1</v>
      </c>
      <c r="AL12" s="59">
        <v>3</v>
      </c>
      <c r="AM12" s="59">
        <v>3</v>
      </c>
      <c r="AN12" s="59">
        <v>0</v>
      </c>
      <c r="AP12" s="60" t="s">
        <v>304</v>
      </c>
      <c r="AQ12" s="61" t="s">
        <v>333</v>
      </c>
      <c r="AR12" s="61">
        <v>1</v>
      </c>
      <c r="AS12" s="61">
        <v>3</v>
      </c>
      <c r="AT12" s="61">
        <v>4</v>
      </c>
      <c r="AU12" s="61">
        <v>0.5</v>
      </c>
      <c r="AV12" s="61">
        <v>0</v>
      </c>
      <c r="AW12" s="61"/>
      <c r="AX12" s="61"/>
      <c r="AY12" s="61"/>
      <c r="AZ12" s="61"/>
      <c r="BA12" s="61"/>
      <c r="BB12" s="61"/>
      <c r="BC12" s="61"/>
      <c r="BD12" s="61"/>
      <c r="BE12" s="61"/>
    </row>
    <row r="13" spans="1:70" ht="30" x14ac:dyDescent="0.2">
      <c r="A13" s="1" t="s">
        <v>92</v>
      </c>
      <c r="B13" s="26" t="s">
        <v>250</v>
      </c>
      <c r="C13">
        <f>VLOOKUP(B13,$AA$4:$AN$36,3,FALSE)</f>
        <v>6</v>
      </c>
      <c r="D13">
        <f>VLOOKUP(B13,$AA$4:$AN$36,4,FALSE)</f>
        <v>88</v>
      </c>
      <c r="E13">
        <f>VLOOKUP(B13,$AA$4:$AN$36,5,FALSE)</f>
        <v>14.7</v>
      </c>
      <c r="F13">
        <f>VLOOKUP(B13,$AA$4:$AN$36,6,FALSE)</f>
        <v>1</v>
      </c>
      <c r="G13">
        <f>VLOOKUP(B13,$AA$4:$AN$36,7,FALSE)</f>
        <v>1</v>
      </c>
      <c r="H13">
        <f>VLOOKUP(B13,$AA$4:$AN$36,8,FALSE)</f>
        <v>5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8" t="s">
        <v>257</v>
      </c>
      <c r="AB13" s="59" t="s">
        <v>333</v>
      </c>
      <c r="AC13" s="59"/>
      <c r="AD13" s="59"/>
      <c r="AE13" s="59"/>
      <c r="AF13" s="59"/>
      <c r="AG13" s="59">
        <v>2</v>
      </c>
      <c r="AH13" s="59">
        <v>25</v>
      </c>
      <c r="AI13" s="59">
        <v>12.5</v>
      </c>
      <c r="AJ13" s="59">
        <v>0</v>
      </c>
      <c r="AK13" s="59">
        <v>2</v>
      </c>
      <c r="AL13" s="59">
        <v>25</v>
      </c>
      <c r="AM13" s="59">
        <v>12.5</v>
      </c>
      <c r="AN13" s="59">
        <v>0</v>
      </c>
      <c r="AP13" s="60" t="s">
        <v>265</v>
      </c>
      <c r="AQ13" s="61" t="s">
        <v>333</v>
      </c>
      <c r="AR13" s="61">
        <v>1</v>
      </c>
      <c r="AS13" s="61">
        <v>2</v>
      </c>
      <c r="AT13" s="61">
        <v>3</v>
      </c>
      <c r="AU13" s="61">
        <v>0</v>
      </c>
      <c r="AV13" s="61">
        <v>0</v>
      </c>
      <c r="AW13" s="61"/>
      <c r="AX13" s="61"/>
      <c r="AY13" s="61"/>
      <c r="AZ13" s="61"/>
      <c r="BA13" s="61"/>
      <c r="BB13" s="61"/>
      <c r="BC13" s="61"/>
      <c r="BD13" s="61"/>
      <c r="BE13" s="61"/>
    </row>
    <row r="14" spans="1:70" ht="45" x14ac:dyDescent="0.2">
      <c r="A14" s="1" t="s">
        <v>92</v>
      </c>
      <c r="B14" s="26" t="s">
        <v>251</v>
      </c>
      <c r="C14">
        <f>VLOOKUP(B14,$AA$4:$AN$36,3,FALSE)</f>
        <v>13</v>
      </c>
      <c r="D14">
        <f>VLOOKUP(B14,$AA$4:$AN$36,4,FALSE)</f>
        <v>76</v>
      </c>
      <c r="E14">
        <f>VLOOKUP(B14,$AA$4:$AN$36,5,FALSE)</f>
        <v>5.8</v>
      </c>
      <c r="F14">
        <f>VLOOKUP(B14,$AA$4:$AN$36,6,FALSE)</f>
        <v>1</v>
      </c>
      <c r="G14">
        <f>VLOOKUP(B14,$AA$4:$AN$36,7,FALSE)</f>
        <v>1</v>
      </c>
      <c r="H14">
        <f>VLOOKUP(B14,$AA$4:$AN$36,8,FALSE)</f>
        <v>9</v>
      </c>
      <c r="I14">
        <f>VLOOKUP(B14,$AA$4:$AN$36,10,FALSE)</f>
        <v>0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8" t="s">
        <v>258</v>
      </c>
      <c r="AB14" s="59" t="s">
        <v>333</v>
      </c>
      <c r="AC14" s="59"/>
      <c r="AD14" s="59"/>
      <c r="AE14" s="59"/>
      <c r="AF14" s="59"/>
      <c r="AG14" s="59">
        <v>1</v>
      </c>
      <c r="AH14" s="59">
        <v>23</v>
      </c>
      <c r="AI14" s="59">
        <v>23</v>
      </c>
      <c r="AJ14" s="59">
        <v>1</v>
      </c>
      <c r="AK14" s="59">
        <v>1</v>
      </c>
      <c r="AL14" s="59">
        <v>23</v>
      </c>
      <c r="AM14" s="59">
        <v>23</v>
      </c>
      <c r="AN14" s="59">
        <v>1</v>
      </c>
      <c r="AP14" s="60" t="s">
        <v>266</v>
      </c>
      <c r="AQ14" s="61" t="s">
        <v>333</v>
      </c>
      <c r="AR14" s="61">
        <v>2</v>
      </c>
      <c r="AS14" s="61">
        <v>1</v>
      </c>
      <c r="AT14" s="61">
        <v>3</v>
      </c>
      <c r="AU14" s="61">
        <v>0</v>
      </c>
      <c r="AV14" s="61">
        <v>0</v>
      </c>
      <c r="AW14" s="61"/>
      <c r="AX14" s="61"/>
      <c r="AY14" s="61"/>
      <c r="AZ14" s="61"/>
      <c r="BA14" s="61"/>
      <c r="BB14" s="61"/>
      <c r="BC14" s="61"/>
      <c r="BD14" s="61"/>
      <c r="BE14" s="61"/>
    </row>
    <row r="15" spans="1:70" ht="30" x14ac:dyDescent="0.2">
      <c r="A15" s="1" t="s">
        <v>92</v>
      </c>
      <c r="B15" s="26" t="s">
        <v>252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58" t="s">
        <v>256</v>
      </c>
      <c r="AB15" s="59" t="s">
        <v>333</v>
      </c>
      <c r="AC15" s="59"/>
      <c r="AD15" s="59"/>
      <c r="AE15" s="59"/>
      <c r="AF15" s="59"/>
      <c r="AG15" s="59">
        <v>1</v>
      </c>
      <c r="AH15" s="59">
        <v>18</v>
      </c>
      <c r="AI15" s="59">
        <v>18</v>
      </c>
      <c r="AJ15" s="59">
        <v>1</v>
      </c>
      <c r="AK15" s="59">
        <v>1</v>
      </c>
      <c r="AL15" s="59">
        <v>18</v>
      </c>
      <c r="AM15" s="59">
        <v>18</v>
      </c>
      <c r="AN15" s="59">
        <v>1</v>
      </c>
      <c r="AP15" s="60" t="s">
        <v>270</v>
      </c>
      <c r="AQ15" s="61" t="s">
        <v>333</v>
      </c>
      <c r="AR15" s="61">
        <v>2</v>
      </c>
      <c r="AS15" s="61">
        <v>1</v>
      </c>
      <c r="AT15" s="61">
        <v>3</v>
      </c>
      <c r="AU15" s="61">
        <v>1</v>
      </c>
      <c r="AV15" s="61">
        <v>0</v>
      </c>
      <c r="AW15" s="61"/>
      <c r="AX15" s="61"/>
      <c r="AY15" s="61"/>
      <c r="AZ15" s="61"/>
      <c r="BA15" s="61"/>
      <c r="BB15" s="61"/>
      <c r="BC15" s="61"/>
      <c r="BD15" s="61"/>
      <c r="BE15" s="61"/>
    </row>
    <row r="16" spans="1:70" ht="30" x14ac:dyDescent="0.2">
      <c r="A16" s="1" t="s">
        <v>92</v>
      </c>
      <c r="B16" s="26" t="s">
        <v>253</v>
      </c>
      <c r="C16">
        <f>VLOOKUP(B16,$AA$4:$AN$36,3,FALSE)</f>
        <v>5</v>
      </c>
      <c r="D16">
        <f>VLOOKUP(B16,$AA$4:$AN$36,4,FALSE)</f>
        <v>27</v>
      </c>
      <c r="E16">
        <f>VLOOKUP(B16,$AA$4:$AN$36,5,FALSE)</f>
        <v>5.4</v>
      </c>
      <c r="F16">
        <f>VLOOKUP(B16,$AA$4:$AN$36,6,FALSE)</f>
        <v>1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58" t="s">
        <v>261</v>
      </c>
      <c r="AB16" s="59" t="s">
        <v>333</v>
      </c>
      <c r="AC16" s="59"/>
      <c r="AD16" s="59"/>
      <c r="AE16" s="59"/>
      <c r="AF16" s="59"/>
      <c r="AG16" s="59">
        <v>1</v>
      </c>
      <c r="AH16" s="59">
        <v>11</v>
      </c>
      <c r="AI16" s="59">
        <v>11</v>
      </c>
      <c r="AJ16" s="59">
        <v>0</v>
      </c>
      <c r="AK16" s="59">
        <v>1</v>
      </c>
      <c r="AL16" s="59">
        <v>11</v>
      </c>
      <c r="AM16" s="59">
        <v>11</v>
      </c>
      <c r="AN16" s="59">
        <v>0</v>
      </c>
      <c r="AP16" s="60" t="s">
        <v>271</v>
      </c>
      <c r="AQ16" s="61" t="s">
        <v>333</v>
      </c>
      <c r="AR16" s="61">
        <v>3</v>
      </c>
      <c r="AS16" s="61">
        <v>0</v>
      </c>
      <c r="AT16" s="61">
        <v>3</v>
      </c>
      <c r="AU16" s="61">
        <v>0</v>
      </c>
      <c r="AV16" s="61">
        <v>0</v>
      </c>
      <c r="AW16" s="61"/>
      <c r="AX16" s="61"/>
      <c r="AY16" s="61"/>
      <c r="AZ16" s="61"/>
      <c r="BA16" s="61"/>
      <c r="BB16" s="61"/>
      <c r="BC16" s="61"/>
      <c r="BD16" s="61"/>
      <c r="BE16" s="61"/>
    </row>
    <row r="17" spans="1:57" ht="30" x14ac:dyDescent="0.2">
      <c r="A17" s="1" t="s">
        <v>92</v>
      </c>
      <c r="B17" s="26" t="s">
        <v>254</v>
      </c>
      <c r="C17">
        <f>VLOOKUP(B17,$AA$4:$AN$36,3,FALSE)</f>
        <v>3</v>
      </c>
      <c r="D17">
        <f>VLOOKUP(B17,$AA$4:$AN$36,4,FALSE)</f>
        <v>-1</v>
      </c>
      <c r="E17">
        <f>VLOOKUP(B17,$AA$4:$AN$36,5,FALSE)</f>
        <v>-0.3</v>
      </c>
      <c r="F17">
        <f>VLOOKUP(B17,$AA$4:$AN$36,6,FALSE)</f>
        <v>0</v>
      </c>
      <c r="G17">
        <f>VLOOKUP(B17,$AA$4:$AN$36,7,FALSE)</f>
        <v>0</v>
      </c>
      <c r="H17">
        <f>VLOOKUP(B17,$AA$4:$AN$36,8,FALSE)</f>
        <v>0</v>
      </c>
      <c r="I17">
        <f>VLOOKUP(B17,$AA$4:$AN$36,10,FALSE)</f>
        <v>0</v>
      </c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58" t="s">
        <v>259</v>
      </c>
      <c r="AB17" s="59" t="s">
        <v>333</v>
      </c>
      <c r="AC17" s="59"/>
      <c r="AD17" s="59"/>
      <c r="AE17" s="59"/>
      <c r="AF17" s="59"/>
      <c r="AG17" s="59">
        <v>1</v>
      </c>
      <c r="AH17" s="59">
        <v>4</v>
      </c>
      <c r="AI17" s="59">
        <v>4</v>
      </c>
      <c r="AJ17" s="59">
        <v>0</v>
      </c>
      <c r="AK17" s="59">
        <v>1</v>
      </c>
      <c r="AL17" s="59">
        <v>4</v>
      </c>
      <c r="AM17" s="59">
        <v>4</v>
      </c>
      <c r="AN17" s="59">
        <v>0</v>
      </c>
      <c r="AP17" s="60" t="s">
        <v>284</v>
      </c>
      <c r="AQ17" s="61" t="s">
        <v>333</v>
      </c>
      <c r="AR17" s="61">
        <v>0</v>
      </c>
      <c r="AS17" s="61">
        <v>3</v>
      </c>
      <c r="AT17" s="61">
        <v>3</v>
      </c>
      <c r="AU17" s="61">
        <v>0.5</v>
      </c>
      <c r="AV17" s="61">
        <v>0</v>
      </c>
      <c r="AW17" s="61"/>
      <c r="AX17" s="61"/>
      <c r="AY17" s="61"/>
      <c r="AZ17" s="61"/>
      <c r="BA17" s="61"/>
      <c r="BB17" s="61"/>
      <c r="BC17" s="61"/>
      <c r="BD17" s="61"/>
      <c r="BE17" s="61"/>
    </row>
    <row r="18" spans="1:57" ht="30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60" t="s">
        <v>345</v>
      </c>
      <c r="AQ18" s="61" t="s">
        <v>333</v>
      </c>
      <c r="AR18" s="61">
        <v>1</v>
      </c>
      <c r="AS18" s="61">
        <v>2</v>
      </c>
      <c r="AT18" s="61">
        <v>3</v>
      </c>
      <c r="AU18" s="61">
        <v>0.5</v>
      </c>
      <c r="AV18" s="61">
        <v>0</v>
      </c>
      <c r="AW18" s="61"/>
      <c r="AX18" s="61"/>
      <c r="AY18" s="61"/>
      <c r="AZ18" s="61"/>
      <c r="BA18" s="61"/>
      <c r="BB18" s="61"/>
      <c r="BC18" s="61"/>
      <c r="BD18" s="61"/>
      <c r="BE18" s="61"/>
    </row>
    <row r="19" spans="1:57" ht="30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60" t="s">
        <v>278</v>
      </c>
      <c r="AQ19" s="61" t="s">
        <v>333</v>
      </c>
      <c r="AR19" s="61">
        <v>1</v>
      </c>
      <c r="AS19" s="61">
        <v>1</v>
      </c>
      <c r="AT19" s="61">
        <v>2</v>
      </c>
      <c r="AU19" s="61">
        <v>0.5</v>
      </c>
      <c r="AV19" s="61">
        <v>0</v>
      </c>
      <c r="AW19" s="61"/>
      <c r="AX19" s="61"/>
      <c r="AY19" s="61"/>
      <c r="AZ19" s="61"/>
      <c r="BA19" s="61"/>
      <c r="BB19" s="61"/>
      <c r="BC19" s="61"/>
      <c r="BD19" s="61"/>
      <c r="BE19" s="61"/>
    </row>
    <row r="20" spans="1:57" ht="30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60" t="s">
        <v>282</v>
      </c>
      <c r="AQ20" s="61" t="s">
        <v>333</v>
      </c>
      <c r="AR20" s="61">
        <v>1</v>
      </c>
      <c r="AS20" s="61">
        <v>1</v>
      </c>
      <c r="AT20" s="61">
        <v>2</v>
      </c>
      <c r="AU20" s="61">
        <v>0</v>
      </c>
      <c r="AV20" s="61">
        <v>0</v>
      </c>
      <c r="AW20" s="61"/>
      <c r="AX20" s="61"/>
      <c r="AY20" s="61"/>
      <c r="AZ20" s="61"/>
      <c r="BA20" s="61"/>
      <c r="BB20" s="61"/>
      <c r="BC20" s="61"/>
      <c r="BD20" s="61"/>
      <c r="BE20" s="61"/>
    </row>
    <row r="21" spans="1:57" ht="30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60" t="s">
        <v>289</v>
      </c>
      <c r="AQ21" s="61" t="s">
        <v>333</v>
      </c>
      <c r="AR21" s="61">
        <v>1</v>
      </c>
      <c r="AS21" s="61">
        <v>1</v>
      </c>
      <c r="AT21" s="61">
        <v>2</v>
      </c>
      <c r="AU21" s="61">
        <v>0</v>
      </c>
      <c r="AV21" s="61">
        <v>0</v>
      </c>
      <c r="AW21" s="61"/>
      <c r="AX21" s="61"/>
      <c r="AY21" s="61"/>
      <c r="AZ21" s="61"/>
      <c r="BA21" s="61"/>
      <c r="BB21" s="61"/>
      <c r="BC21" s="61"/>
      <c r="BD21" s="61"/>
      <c r="BE21" s="61"/>
    </row>
    <row r="22" spans="1:57" ht="30" x14ac:dyDescent="0.3">
      <c r="A22" s="17" t="s">
        <v>26</v>
      </c>
      <c r="B22" s="26"/>
      <c r="AP22" s="60" t="s">
        <v>356</v>
      </c>
      <c r="AQ22" s="61" t="s">
        <v>333</v>
      </c>
      <c r="AR22" s="61">
        <v>2</v>
      </c>
      <c r="AS22" s="61">
        <v>0</v>
      </c>
      <c r="AT22" s="61">
        <v>2</v>
      </c>
      <c r="AU22" s="61">
        <v>0</v>
      </c>
      <c r="AV22" s="61">
        <v>0</v>
      </c>
      <c r="AW22" s="61"/>
      <c r="AX22" s="61"/>
      <c r="AY22" s="61"/>
      <c r="AZ22" s="61"/>
      <c r="BA22" s="61"/>
      <c r="BB22" s="61"/>
      <c r="BC22" s="61"/>
      <c r="BD22" s="61"/>
      <c r="BE22" s="61"/>
    </row>
    <row r="23" spans="1:57" ht="30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60" t="s">
        <v>294</v>
      </c>
      <c r="AQ23" s="61" t="s">
        <v>333</v>
      </c>
      <c r="AR23" s="61">
        <v>0</v>
      </c>
      <c r="AS23" s="61">
        <v>2</v>
      </c>
      <c r="AT23" s="61">
        <v>2</v>
      </c>
      <c r="AU23" s="61">
        <v>0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</row>
    <row r="24" spans="1:57" ht="30" x14ac:dyDescent="0.2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60" t="s">
        <v>295</v>
      </c>
      <c r="AQ24" s="61" t="s">
        <v>333</v>
      </c>
      <c r="AR24" s="61">
        <v>2</v>
      </c>
      <c r="AS24" s="61">
        <v>0</v>
      </c>
      <c r="AT24" s="61">
        <v>2</v>
      </c>
      <c r="AU24" s="61">
        <v>2</v>
      </c>
      <c r="AV24" s="61">
        <v>0</v>
      </c>
      <c r="AW24" s="61"/>
      <c r="AX24" s="61"/>
      <c r="AY24" s="61"/>
      <c r="AZ24" s="61"/>
      <c r="BA24" s="61"/>
      <c r="BB24" s="61"/>
      <c r="BC24" s="61"/>
      <c r="BD24" s="61"/>
      <c r="BE24" s="61"/>
    </row>
    <row r="25" spans="1:57" ht="30" x14ac:dyDescent="0.2">
      <c r="A25" s="1" t="s">
        <v>86</v>
      </c>
      <c r="B25" s="26" t="s">
        <v>256</v>
      </c>
      <c r="C25">
        <f t="shared" si="3"/>
        <v>1</v>
      </c>
      <c r="D25">
        <f t="shared" si="4"/>
        <v>18</v>
      </c>
      <c r="E25">
        <f t="shared" si="5"/>
        <v>18</v>
      </c>
      <c r="F25">
        <f t="shared" si="6"/>
        <v>1</v>
      </c>
      <c r="AP25" s="60" t="s">
        <v>337</v>
      </c>
      <c r="AQ25" s="61" t="s">
        <v>333</v>
      </c>
      <c r="AR25" s="61">
        <v>1</v>
      </c>
      <c r="AS25" s="61">
        <v>1</v>
      </c>
      <c r="AT25" s="61">
        <v>2</v>
      </c>
      <c r="AU25" s="61">
        <v>0</v>
      </c>
      <c r="AV25" s="61">
        <v>0</v>
      </c>
      <c r="AW25" s="61"/>
      <c r="AX25" s="61"/>
      <c r="AY25" s="61"/>
      <c r="AZ25" s="61"/>
      <c r="BA25" s="61"/>
      <c r="BB25" s="61"/>
      <c r="BC25" s="61"/>
      <c r="BD25" s="61"/>
      <c r="BE25" s="61"/>
    </row>
    <row r="26" spans="1:57" ht="30" x14ac:dyDescent="0.2">
      <c r="A26" s="1" t="s">
        <v>86</v>
      </c>
      <c r="B26" s="26" t="s">
        <v>257</v>
      </c>
      <c r="C26">
        <f t="shared" si="3"/>
        <v>2</v>
      </c>
      <c r="D26">
        <f t="shared" si="4"/>
        <v>25</v>
      </c>
      <c r="E26">
        <f t="shared" si="5"/>
        <v>12.5</v>
      </c>
      <c r="F26">
        <f t="shared" si="6"/>
        <v>0</v>
      </c>
      <c r="AP26" s="60" t="s">
        <v>267</v>
      </c>
      <c r="AQ26" s="61" t="s">
        <v>333</v>
      </c>
      <c r="AR26" s="61">
        <v>0</v>
      </c>
      <c r="AS26" s="61">
        <v>1</v>
      </c>
      <c r="AT26" s="61">
        <v>1</v>
      </c>
      <c r="AU26" s="61">
        <v>0</v>
      </c>
      <c r="AV26" s="61">
        <v>0</v>
      </c>
      <c r="AW26" s="61"/>
      <c r="AX26" s="61"/>
      <c r="AY26" s="61"/>
      <c r="AZ26" s="61"/>
      <c r="BA26" s="61"/>
      <c r="BB26" s="61"/>
      <c r="BC26" s="61"/>
      <c r="BD26" s="61"/>
      <c r="BE26" s="61"/>
    </row>
    <row r="27" spans="1:57" ht="30" x14ac:dyDescent="0.2">
      <c r="A27" s="1" t="s">
        <v>86</v>
      </c>
      <c r="B27" s="26" t="s">
        <v>258</v>
      </c>
      <c r="C27">
        <f t="shared" si="3"/>
        <v>1</v>
      </c>
      <c r="D27">
        <f t="shared" si="4"/>
        <v>23</v>
      </c>
      <c r="E27">
        <f t="shared" si="5"/>
        <v>23</v>
      </c>
      <c r="F27">
        <f t="shared" si="6"/>
        <v>1</v>
      </c>
      <c r="AP27" s="60" t="s">
        <v>306</v>
      </c>
      <c r="AQ27" s="61" t="s">
        <v>333</v>
      </c>
      <c r="AR27" s="61">
        <v>0</v>
      </c>
      <c r="AS27" s="61">
        <v>1</v>
      </c>
      <c r="AT27" s="61">
        <v>1</v>
      </c>
      <c r="AU27" s="61">
        <v>0</v>
      </c>
      <c r="AV27" s="61">
        <v>0</v>
      </c>
      <c r="AW27" s="61"/>
      <c r="AX27" s="61"/>
      <c r="AY27" s="61"/>
      <c r="AZ27" s="61"/>
      <c r="BA27" s="61"/>
      <c r="BB27" s="61"/>
      <c r="BC27" s="61"/>
      <c r="BD27" s="61"/>
      <c r="BE27" s="61"/>
    </row>
    <row r="28" spans="1:57" ht="30" x14ac:dyDescent="0.2">
      <c r="A28" s="1" t="s">
        <v>86</v>
      </c>
      <c r="B28" s="26" t="s">
        <v>259</v>
      </c>
      <c r="C28">
        <f t="shared" si="3"/>
        <v>1</v>
      </c>
      <c r="D28">
        <f t="shared" si="4"/>
        <v>4</v>
      </c>
      <c r="E28">
        <f t="shared" si="5"/>
        <v>4</v>
      </c>
      <c r="F28">
        <f t="shared" si="6"/>
        <v>0</v>
      </c>
      <c r="AP28" s="60" t="s">
        <v>275</v>
      </c>
      <c r="AQ28" s="61" t="s">
        <v>333</v>
      </c>
      <c r="AR28" s="61">
        <v>0</v>
      </c>
      <c r="AS28" s="61">
        <v>1</v>
      </c>
      <c r="AT28" s="61">
        <v>1</v>
      </c>
      <c r="AU28" s="61">
        <v>0</v>
      </c>
      <c r="AV28" s="61">
        <v>0</v>
      </c>
      <c r="AW28" s="61"/>
      <c r="AX28" s="61"/>
      <c r="AY28" s="61"/>
      <c r="AZ28" s="61"/>
      <c r="BA28" s="61"/>
      <c r="BB28" s="61"/>
      <c r="BC28" s="61"/>
      <c r="BD28" s="61"/>
      <c r="BE28" s="61"/>
    </row>
    <row r="29" spans="1:57" ht="30" x14ac:dyDescent="0.2">
      <c r="A29" s="1" t="s">
        <v>86</v>
      </c>
      <c r="B29" s="26" t="s">
        <v>260</v>
      </c>
      <c r="C29">
        <f t="shared" si="3"/>
        <v>4</v>
      </c>
      <c r="D29">
        <f t="shared" si="4"/>
        <v>45</v>
      </c>
      <c r="E29">
        <f t="shared" si="5"/>
        <v>11.3</v>
      </c>
      <c r="F29">
        <f t="shared" si="6"/>
        <v>1</v>
      </c>
      <c r="AP29" s="60" t="s">
        <v>280</v>
      </c>
      <c r="AQ29" s="61" t="s">
        <v>333</v>
      </c>
      <c r="AR29" s="61">
        <v>1</v>
      </c>
      <c r="AS29" s="61">
        <v>0</v>
      </c>
      <c r="AT29" s="61">
        <v>1</v>
      </c>
      <c r="AU29" s="61">
        <v>0</v>
      </c>
      <c r="AV29" s="61">
        <v>0</v>
      </c>
      <c r="AW29" s="61"/>
      <c r="AX29" s="61"/>
      <c r="AY29" s="61"/>
      <c r="AZ29" s="61"/>
      <c r="BA29" s="61"/>
      <c r="BB29" s="61"/>
      <c r="BC29" s="61"/>
      <c r="BD29" s="61"/>
      <c r="BE29" s="61"/>
    </row>
    <row r="30" spans="1:57" ht="30" x14ac:dyDescent="0.2">
      <c r="A30" s="1" t="s">
        <v>86</v>
      </c>
      <c r="B30" s="26" t="s">
        <v>261</v>
      </c>
      <c r="C30">
        <f t="shared" si="3"/>
        <v>1</v>
      </c>
      <c r="D30">
        <f t="shared" si="4"/>
        <v>11</v>
      </c>
      <c r="E30">
        <f t="shared" si="5"/>
        <v>11</v>
      </c>
      <c r="F30">
        <f t="shared" si="6"/>
        <v>0</v>
      </c>
      <c r="AP30" s="60" t="s">
        <v>291</v>
      </c>
      <c r="AQ30" s="61" t="s">
        <v>333</v>
      </c>
      <c r="AR30" s="61">
        <v>0</v>
      </c>
      <c r="AS30" s="61">
        <v>1</v>
      </c>
      <c r="AT30" s="61">
        <v>1</v>
      </c>
      <c r="AU30" s="61">
        <v>0</v>
      </c>
      <c r="AV30" s="61">
        <v>0</v>
      </c>
      <c r="AW30" s="61"/>
      <c r="AX30" s="61"/>
      <c r="AY30" s="61"/>
      <c r="AZ30" s="61"/>
      <c r="BA30" s="61"/>
      <c r="BB30" s="61"/>
      <c r="BC30" s="61"/>
      <c r="BD30" s="61"/>
      <c r="BE30" s="61"/>
    </row>
    <row r="31" spans="1:57" ht="45" x14ac:dyDescent="0.2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  <c r="AP31" s="60" t="s">
        <v>299</v>
      </c>
      <c r="AQ31" s="61" t="s">
        <v>333</v>
      </c>
      <c r="AR31" s="61">
        <v>1</v>
      </c>
      <c r="AS31" s="61">
        <v>0</v>
      </c>
      <c r="AT31" s="61">
        <v>1</v>
      </c>
      <c r="AU31" s="61">
        <v>0</v>
      </c>
      <c r="AV31" s="61">
        <v>0</v>
      </c>
      <c r="AW31" s="61"/>
      <c r="AX31" s="61"/>
      <c r="AY31" s="61"/>
      <c r="AZ31" s="61"/>
      <c r="BA31" s="61">
        <v>1</v>
      </c>
      <c r="BB31" s="61"/>
      <c r="BC31" s="61"/>
      <c r="BD31" s="61"/>
      <c r="BE31" s="61"/>
    </row>
    <row r="32" spans="1:57" ht="30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  <c r="AP32" s="60" t="s">
        <v>274</v>
      </c>
      <c r="AQ32" s="61" t="s">
        <v>333</v>
      </c>
      <c r="AR32" s="61"/>
      <c r="AS32" s="61"/>
      <c r="AT32" s="61"/>
      <c r="AU32" s="61">
        <v>0</v>
      </c>
      <c r="AV32" s="61">
        <v>0</v>
      </c>
      <c r="AW32" s="61">
        <v>1</v>
      </c>
      <c r="AX32" s="61">
        <v>47</v>
      </c>
      <c r="AY32" s="61">
        <v>47</v>
      </c>
      <c r="AZ32" s="61">
        <v>0</v>
      </c>
      <c r="BA32" s="61">
        <v>2</v>
      </c>
      <c r="BB32" s="61"/>
      <c r="BC32" s="61"/>
      <c r="BD32" s="61"/>
      <c r="BE32" s="61"/>
    </row>
    <row r="33" spans="1:6" ht="28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8" x14ac:dyDescent="0.2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8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8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8" x14ac:dyDescent="0.2">
      <c r="A37" s="1" t="s">
        <v>79</v>
      </c>
      <c r="B37" s="26" t="s">
        <v>313</v>
      </c>
      <c r="C37" t="e">
        <f t="shared" si="3"/>
        <v>#N/A</v>
      </c>
      <c r="D37" t="e">
        <f t="shared" si="4"/>
        <v>#N/A</v>
      </c>
      <c r="E37" t="e">
        <f t="shared" si="5"/>
        <v>#N/A</v>
      </c>
      <c r="F37" t="e">
        <f t="shared" si="6"/>
        <v>#N/A</v>
      </c>
    </row>
    <row r="38" spans="1:6" ht="28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4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8" x14ac:dyDescent="0.2">
      <c r="A53" s="1" t="s">
        <v>71</v>
      </c>
      <c r="B53" s="26" t="s">
        <v>265</v>
      </c>
      <c r="C53">
        <f>VLOOKUP(B53,$AP$4:$BE$56,3,FALSE)</f>
        <v>1</v>
      </c>
      <c r="D53">
        <f>VLOOKUP(B53,$AP$4:$BE$56,4,FALSE)</f>
        <v>2</v>
      </c>
      <c r="E53">
        <f>VLOOKUP(B53,$AP$4:$BE$56,5,FALSE)</f>
        <v>3</v>
      </c>
      <c r="F53">
        <f>VLOOKUP(B53,$AP$4:$BE$56,6,FALSE)</f>
        <v>0</v>
      </c>
      <c r="G53">
        <f>VLOOKUP(B53,$AP$4:$BE$56,7,FALSE)</f>
        <v>0</v>
      </c>
      <c r="H53">
        <f>VLOOKUP(B53,$AP$4:$BE$56,8,FALSE)</f>
        <v>0</v>
      </c>
      <c r="I53">
        <f>VLOOKUP(B53,$AP$4:$BE$56,12,FALSE)</f>
        <v>0</v>
      </c>
      <c r="J53">
        <f>VLOOKUP(B53,$AP$4:$BE$56,11,FALSE)</f>
        <v>0</v>
      </c>
      <c r="K53">
        <f>VLOOKUP(B53,$AP$4:$BE$56,13,FALSE)</f>
        <v>0</v>
      </c>
      <c r="L53">
        <f>VLOOKUP(B53,$AP$4:$BE$56,16,FALSE)</f>
        <v>0</v>
      </c>
      <c r="M53">
        <f>VLOOKUP(B53,$AP$4:$BE$56,15,FALSE)</f>
        <v>0</v>
      </c>
    </row>
    <row r="54" spans="1:13" ht="28" x14ac:dyDescent="0.2">
      <c r="A54" s="1" t="s">
        <v>75</v>
      </c>
      <c r="B54" s="26" t="s">
        <v>266</v>
      </c>
      <c r="C54">
        <f t="shared" ref="C54:C93" si="7">VLOOKUP(B54,$AP$4:$BE$56,3,FALSE)</f>
        <v>2</v>
      </c>
      <c r="D54">
        <f t="shared" ref="D54:D93" si="8">VLOOKUP(B54,$AP$4:$BE$56,4,FALSE)</f>
        <v>1</v>
      </c>
      <c r="E54">
        <f t="shared" ref="E54:E93" si="9">VLOOKUP(B54,$AP$4:$BE$56,5,FALSE)</f>
        <v>3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8" x14ac:dyDescent="0.2">
      <c r="A55" s="1" t="s">
        <v>82</v>
      </c>
      <c r="B55" s="26" t="s">
        <v>267</v>
      </c>
      <c r="C55">
        <f t="shared" si="7"/>
        <v>0</v>
      </c>
      <c r="D55">
        <f t="shared" si="8"/>
        <v>1</v>
      </c>
      <c r="E55">
        <f t="shared" si="9"/>
        <v>1</v>
      </c>
      <c r="F55">
        <f t="shared" si="10"/>
        <v>0</v>
      </c>
      <c r="G55">
        <f t="shared" si="11"/>
        <v>0</v>
      </c>
      <c r="H55">
        <f t="shared" si="12"/>
        <v>0</v>
      </c>
      <c r="I55">
        <f t="shared" si="13"/>
        <v>0</v>
      </c>
      <c r="J55">
        <f t="shared" si="14"/>
        <v>0</v>
      </c>
      <c r="K55">
        <f t="shared" si="15"/>
        <v>0</v>
      </c>
      <c r="L55">
        <f t="shared" si="16"/>
        <v>0</v>
      </c>
      <c r="M55">
        <f t="shared" si="17"/>
        <v>0</v>
      </c>
    </row>
    <row r="56" spans="1:13" ht="28" x14ac:dyDescent="0.2">
      <c r="A56" s="1" t="s">
        <v>75</v>
      </c>
      <c r="B56" s="26" t="s">
        <v>268</v>
      </c>
      <c r="C56" t="e">
        <f t="shared" si="7"/>
        <v>#N/A</v>
      </c>
      <c r="D56" t="e">
        <f t="shared" si="8"/>
        <v>#N/A</v>
      </c>
      <c r="E56" t="e">
        <f t="shared" si="9"/>
        <v>#N/A</v>
      </c>
      <c r="F56" t="e">
        <f t="shared" si="10"/>
        <v>#N/A</v>
      </c>
      <c r="G56" t="e">
        <f t="shared" si="11"/>
        <v>#N/A</v>
      </c>
      <c r="H56" t="e">
        <f t="shared" si="12"/>
        <v>#N/A</v>
      </c>
      <c r="I56" t="e">
        <f t="shared" si="13"/>
        <v>#N/A</v>
      </c>
      <c r="J56" t="e">
        <f t="shared" si="14"/>
        <v>#N/A</v>
      </c>
      <c r="K56" t="e">
        <f t="shared" si="15"/>
        <v>#N/A</v>
      </c>
      <c r="L56" t="e">
        <f t="shared" si="16"/>
        <v>#N/A</v>
      </c>
      <c r="M56" t="e">
        <f t="shared" si="17"/>
        <v>#N/A</v>
      </c>
    </row>
    <row r="57" spans="1:13" ht="28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8" x14ac:dyDescent="0.2">
      <c r="A58" s="1" t="s">
        <v>75</v>
      </c>
      <c r="B58" s="26" t="s">
        <v>270</v>
      </c>
      <c r="C58">
        <f t="shared" si="7"/>
        <v>2</v>
      </c>
      <c r="D58">
        <f t="shared" si="8"/>
        <v>1</v>
      </c>
      <c r="E58">
        <f t="shared" si="9"/>
        <v>3</v>
      </c>
      <c r="F58">
        <f t="shared" si="10"/>
        <v>1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8" x14ac:dyDescent="0.2">
      <c r="A59" s="1" t="s">
        <v>109</v>
      </c>
      <c r="B59" s="26" t="s">
        <v>271</v>
      </c>
      <c r="C59">
        <f t="shared" si="7"/>
        <v>3</v>
      </c>
      <c r="D59">
        <f t="shared" si="8"/>
        <v>0</v>
      </c>
      <c r="E59">
        <f t="shared" si="9"/>
        <v>3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28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8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8" x14ac:dyDescent="0.2">
      <c r="A62" s="1" t="s">
        <v>109</v>
      </c>
      <c r="B62" s="26" t="s">
        <v>274</v>
      </c>
      <c r="C62">
        <f t="shared" si="7"/>
        <v>0</v>
      </c>
      <c r="D62">
        <f t="shared" si="8"/>
        <v>0</v>
      </c>
      <c r="E62">
        <f t="shared" si="9"/>
        <v>0</v>
      </c>
      <c r="F62">
        <f t="shared" si="10"/>
        <v>0</v>
      </c>
      <c r="G62">
        <f t="shared" si="11"/>
        <v>0</v>
      </c>
      <c r="H62">
        <f t="shared" si="12"/>
        <v>1</v>
      </c>
      <c r="I62">
        <f t="shared" si="13"/>
        <v>2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8" x14ac:dyDescent="0.2">
      <c r="A63" s="1" t="s">
        <v>82</v>
      </c>
      <c r="B63" s="26" t="s">
        <v>275</v>
      </c>
      <c r="C63">
        <f t="shared" si="7"/>
        <v>0</v>
      </c>
      <c r="D63">
        <f t="shared" si="8"/>
        <v>1</v>
      </c>
      <c r="E63">
        <f t="shared" si="9"/>
        <v>1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8" x14ac:dyDescent="0.2">
      <c r="A64" s="1" t="s">
        <v>71</v>
      </c>
      <c r="B64" s="26" t="s">
        <v>276</v>
      </c>
      <c r="C64">
        <f t="shared" si="7"/>
        <v>2</v>
      </c>
      <c r="D64">
        <f t="shared" si="8"/>
        <v>2</v>
      </c>
      <c r="E64">
        <f t="shared" si="9"/>
        <v>4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28" x14ac:dyDescent="0.2">
      <c r="A65" s="1" t="s">
        <v>109</v>
      </c>
      <c r="B65" s="26" t="s">
        <v>277</v>
      </c>
      <c r="C65" t="e">
        <f t="shared" si="7"/>
        <v>#N/A</v>
      </c>
      <c r="D65" t="e">
        <f t="shared" si="8"/>
        <v>#N/A</v>
      </c>
      <c r="E65" t="e">
        <f t="shared" si="9"/>
        <v>#N/A</v>
      </c>
      <c r="F65" t="e">
        <f t="shared" si="10"/>
        <v>#N/A</v>
      </c>
      <c r="G65" t="e">
        <f t="shared" si="11"/>
        <v>#N/A</v>
      </c>
      <c r="H65" t="e">
        <f t="shared" si="12"/>
        <v>#N/A</v>
      </c>
      <c r="I65" t="e">
        <f t="shared" si="13"/>
        <v>#N/A</v>
      </c>
      <c r="J65" t="e">
        <f t="shared" si="14"/>
        <v>#N/A</v>
      </c>
      <c r="K65" t="e">
        <f t="shared" si="15"/>
        <v>#N/A</v>
      </c>
      <c r="L65" t="e">
        <f t="shared" si="16"/>
        <v>#N/A</v>
      </c>
      <c r="M65" t="e">
        <f t="shared" si="17"/>
        <v>#N/A</v>
      </c>
    </row>
    <row r="66" spans="1:13" ht="28" x14ac:dyDescent="0.2">
      <c r="A66" s="1" t="s">
        <v>123</v>
      </c>
      <c r="B66" s="26" t="s">
        <v>278</v>
      </c>
      <c r="C66">
        <f t="shared" si="7"/>
        <v>1</v>
      </c>
      <c r="D66">
        <f t="shared" si="8"/>
        <v>1</v>
      </c>
      <c r="E66">
        <f t="shared" si="9"/>
        <v>2</v>
      </c>
      <c r="F66">
        <f t="shared" si="10"/>
        <v>0.5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8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28" x14ac:dyDescent="0.2">
      <c r="A68" s="1" t="s">
        <v>75</v>
      </c>
      <c r="B68" s="26" t="s">
        <v>280</v>
      </c>
      <c r="C68">
        <f t="shared" si="7"/>
        <v>1</v>
      </c>
      <c r="D68">
        <f t="shared" si="8"/>
        <v>0</v>
      </c>
      <c r="E68">
        <f t="shared" si="9"/>
        <v>1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0</v>
      </c>
      <c r="K68">
        <f t="shared" si="15"/>
        <v>0</v>
      </c>
      <c r="L68">
        <f t="shared" si="16"/>
        <v>0</v>
      </c>
      <c r="M68">
        <f t="shared" si="17"/>
        <v>0</v>
      </c>
    </row>
    <row r="69" spans="1:13" ht="28" x14ac:dyDescent="0.2">
      <c r="A69" s="1" t="s">
        <v>82</v>
      </c>
      <c r="B69" s="26" t="s">
        <v>281</v>
      </c>
      <c r="C69">
        <f t="shared" si="7"/>
        <v>0</v>
      </c>
      <c r="D69">
        <f t="shared" si="8"/>
        <v>5</v>
      </c>
      <c r="E69">
        <f t="shared" si="9"/>
        <v>5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8" x14ac:dyDescent="0.2">
      <c r="A70" s="1" t="s">
        <v>82</v>
      </c>
      <c r="B70" s="26" t="s">
        <v>282</v>
      </c>
      <c r="C70">
        <f t="shared" si="7"/>
        <v>1</v>
      </c>
      <c r="D70">
        <f t="shared" si="8"/>
        <v>1</v>
      </c>
      <c r="E70">
        <f t="shared" si="9"/>
        <v>2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</row>
    <row r="71" spans="1:13" ht="28" x14ac:dyDescent="0.2">
      <c r="A71" s="1" t="s">
        <v>123</v>
      </c>
      <c r="B71" s="26" t="s">
        <v>283</v>
      </c>
      <c r="C71">
        <f t="shared" si="7"/>
        <v>2</v>
      </c>
      <c r="D71">
        <f t="shared" si="8"/>
        <v>2</v>
      </c>
      <c r="E71">
        <f t="shared" si="9"/>
        <v>4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8" x14ac:dyDescent="0.2">
      <c r="A72" s="1" t="s">
        <v>151</v>
      </c>
      <c r="B72" s="26" t="s">
        <v>284</v>
      </c>
      <c r="C72">
        <f t="shared" si="7"/>
        <v>0</v>
      </c>
      <c r="D72">
        <f t="shared" si="8"/>
        <v>3</v>
      </c>
      <c r="E72">
        <f t="shared" si="9"/>
        <v>3</v>
      </c>
      <c r="F72">
        <f t="shared" si="10"/>
        <v>0.5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8" x14ac:dyDescent="0.2">
      <c r="A73" s="1" t="s">
        <v>75</v>
      </c>
      <c r="B73" s="26" t="s">
        <v>285</v>
      </c>
      <c r="C73">
        <f t="shared" si="7"/>
        <v>3</v>
      </c>
      <c r="D73">
        <f t="shared" si="8"/>
        <v>3</v>
      </c>
      <c r="E73">
        <f t="shared" si="9"/>
        <v>6</v>
      </c>
      <c r="F73">
        <f t="shared" si="10"/>
        <v>1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8" x14ac:dyDescent="0.2">
      <c r="A74" s="1" t="s">
        <v>71</v>
      </c>
      <c r="B74" s="26" t="s">
        <v>286</v>
      </c>
      <c r="C74">
        <f t="shared" si="7"/>
        <v>1</v>
      </c>
      <c r="D74">
        <f t="shared" si="8"/>
        <v>5</v>
      </c>
      <c r="E74">
        <f t="shared" si="9"/>
        <v>6</v>
      </c>
      <c r="F74">
        <f t="shared" si="10"/>
        <v>1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8" x14ac:dyDescent="0.2">
      <c r="A75" s="1" t="s">
        <v>82</v>
      </c>
      <c r="B75" s="26" t="s">
        <v>287</v>
      </c>
      <c r="C75">
        <f t="shared" si="7"/>
        <v>3</v>
      </c>
      <c r="D75">
        <f t="shared" si="8"/>
        <v>5</v>
      </c>
      <c r="E75">
        <f t="shared" si="9"/>
        <v>8</v>
      </c>
      <c r="F75">
        <f t="shared" si="10"/>
        <v>2.5</v>
      </c>
      <c r="G75">
        <f t="shared" si="11"/>
        <v>2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</row>
    <row r="76" spans="1:13" ht="28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8" x14ac:dyDescent="0.2">
      <c r="A77" s="1" t="s">
        <v>123</v>
      </c>
      <c r="B77" s="26" t="s">
        <v>289</v>
      </c>
      <c r="C77">
        <f t="shared" si="7"/>
        <v>1</v>
      </c>
      <c r="D77">
        <f t="shared" si="8"/>
        <v>1</v>
      </c>
      <c r="E77">
        <f t="shared" si="9"/>
        <v>2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8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8" x14ac:dyDescent="0.2">
      <c r="A79" s="1" t="s">
        <v>109</v>
      </c>
      <c r="B79" s="26" t="s">
        <v>291</v>
      </c>
      <c r="C79">
        <f t="shared" si="7"/>
        <v>0</v>
      </c>
      <c r="D79">
        <f t="shared" si="8"/>
        <v>1</v>
      </c>
      <c r="E79">
        <f t="shared" si="9"/>
        <v>1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8" x14ac:dyDescent="0.2">
      <c r="A80" s="1" t="s">
        <v>82</v>
      </c>
      <c r="B80" s="26" t="s">
        <v>292</v>
      </c>
      <c r="C80">
        <f t="shared" si="7"/>
        <v>0</v>
      </c>
      <c r="D80">
        <f t="shared" si="8"/>
        <v>5</v>
      </c>
      <c r="E80">
        <f t="shared" si="9"/>
        <v>5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8" x14ac:dyDescent="0.2">
      <c r="A81" s="1" t="s">
        <v>71</v>
      </c>
      <c r="B81" s="26" t="s">
        <v>293</v>
      </c>
      <c r="C81">
        <f t="shared" si="7"/>
        <v>1</v>
      </c>
      <c r="D81">
        <f t="shared" si="8"/>
        <v>2</v>
      </c>
      <c r="E81">
        <f t="shared" si="9"/>
        <v>3</v>
      </c>
      <c r="F81">
        <f t="shared" si="10"/>
        <v>0.5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8" x14ac:dyDescent="0.2">
      <c r="A82" s="1" t="s">
        <v>71</v>
      </c>
      <c r="B82" s="26" t="s">
        <v>294</v>
      </c>
      <c r="C82">
        <f t="shared" si="7"/>
        <v>0</v>
      </c>
      <c r="D82">
        <f t="shared" si="8"/>
        <v>2</v>
      </c>
      <c r="E82">
        <f t="shared" si="9"/>
        <v>2</v>
      </c>
      <c r="F82">
        <f t="shared" si="10"/>
        <v>0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0</v>
      </c>
    </row>
    <row r="83" spans="1:13" ht="28" x14ac:dyDescent="0.2">
      <c r="A83" s="1" t="s">
        <v>123</v>
      </c>
      <c r="B83" s="26" t="s">
        <v>295</v>
      </c>
      <c r="C83">
        <f t="shared" si="7"/>
        <v>2</v>
      </c>
      <c r="D83">
        <f t="shared" si="8"/>
        <v>0</v>
      </c>
      <c r="E83">
        <f t="shared" si="9"/>
        <v>2</v>
      </c>
      <c r="F83">
        <f t="shared" si="10"/>
        <v>2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8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28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2</v>
      </c>
      <c r="D86">
        <f t="shared" si="8"/>
        <v>3</v>
      </c>
      <c r="E86">
        <f t="shared" si="9"/>
        <v>5</v>
      </c>
      <c r="F86">
        <f t="shared" si="10"/>
        <v>0.5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2" x14ac:dyDescent="0.2">
      <c r="A87" s="1" t="s">
        <v>109</v>
      </c>
      <c r="B87" s="26" t="s">
        <v>299</v>
      </c>
      <c r="C87">
        <f t="shared" si="7"/>
        <v>1</v>
      </c>
      <c r="D87">
        <f t="shared" si="8"/>
        <v>0</v>
      </c>
      <c r="E87">
        <f t="shared" si="9"/>
        <v>1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1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8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8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8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8" x14ac:dyDescent="0.2">
      <c r="A91" s="1" t="s">
        <v>123</v>
      </c>
      <c r="B91" s="26" t="s">
        <v>303</v>
      </c>
      <c r="C91" t="e">
        <f t="shared" si="7"/>
        <v>#N/A</v>
      </c>
      <c r="D91" t="e">
        <f t="shared" si="8"/>
        <v>#N/A</v>
      </c>
      <c r="E91" t="e">
        <f t="shared" si="9"/>
        <v>#N/A</v>
      </c>
      <c r="F91" t="e">
        <f t="shared" si="10"/>
        <v>#N/A</v>
      </c>
      <c r="G91" t="e">
        <f t="shared" si="11"/>
        <v>#N/A</v>
      </c>
      <c r="H91" t="e">
        <f t="shared" si="12"/>
        <v>#N/A</v>
      </c>
      <c r="I91" t="e">
        <f t="shared" si="13"/>
        <v>#N/A</v>
      </c>
      <c r="J91" t="e">
        <f t="shared" si="14"/>
        <v>#N/A</v>
      </c>
      <c r="K91" t="e">
        <f t="shared" si="15"/>
        <v>#N/A</v>
      </c>
      <c r="L91" t="e">
        <f t="shared" si="16"/>
        <v>#N/A</v>
      </c>
      <c r="M91" t="e">
        <f t="shared" si="17"/>
        <v>#N/A</v>
      </c>
    </row>
    <row r="92" spans="1:13" ht="28" x14ac:dyDescent="0.2">
      <c r="A92" s="1" t="s">
        <v>82</v>
      </c>
      <c r="B92" s="26" t="s">
        <v>304</v>
      </c>
      <c r="C92">
        <f t="shared" si="7"/>
        <v>1</v>
      </c>
      <c r="D92">
        <f t="shared" si="8"/>
        <v>3</v>
      </c>
      <c r="E92">
        <f t="shared" si="9"/>
        <v>4</v>
      </c>
      <c r="F92">
        <f t="shared" si="10"/>
        <v>0.5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</row>
    <row r="93" spans="1:13" ht="28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4" x14ac:dyDescent="0.3">
      <c r="A111" s="16" t="s">
        <v>39</v>
      </c>
      <c r="B111" s="26"/>
    </row>
    <row r="112" spans="1:10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8" x14ac:dyDescent="0.2">
      <c r="A113" s="1" t="s">
        <v>96</v>
      </c>
      <c r="B113" s="26" t="s">
        <v>306</v>
      </c>
      <c r="C113">
        <f>VLOOKUP(B113,$BG$4:$BR$15,3,FALSE)</f>
        <v>1</v>
      </c>
      <c r="D113">
        <f>VLOOKUP(B113,$BG$4:$BR$6,4,FALSE)</f>
        <v>1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1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ht="28" x14ac:dyDescent="0.2">
      <c r="A114" s="1" t="s">
        <v>96</v>
      </c>
      <c r="B114" s="26" t="s">
        <v>307</v>
      </c>
      <c r="C114">
        <f>VLOOKUP(B114,$BG$4:$BR$15,3,FALSE)</f>
        <v>6</v>
      </c>
      <c r="D114">
        <f t="shared" ref="D114:D115" si="18">VLOOKUP(B114,$BG$4:$BR$6,4,FALSE)</f>
        <v>6</v>
      </c>
      <c r="E114">
        <f t="shared" ref="E114:E115" si="19">VLOOKUP(B114,$BG$4:$BR$6,6,FALSE)</f>
        <v>0</v>
      </c>
      <c r="F114">
        <f t="shared" ref="F114:F115" si="20">VLOOKUP(B114,$BG$4:$BR$6,7,FALSE)</f>
        <v>0</v>
      </c>
      <c r="G114">
        <f t="shared" ref="G114:G115" si="21">VLOOKUP(B114,$BG$4:$BR$6,9,FALSE)</f>
        <v>6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2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115</v>
      </c>
      <c r="J115">
        <f t="shared" si="24"/>
        <v>38.299999999999997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Depth</vt:lpstr>
      <vt:lpstr>2009-1</vt:lpstr>
      <vt:lpstr>2009-2</vt:lpstr>
      <vt:lpstr>2009-3</vt:lpstr>
      <vt:lpstr>2009-4</vt:lpstr>
      <vt:lpstr>2009-5</vt:lpstr>
      <vt:lpstr>2009-6</vt:lpstr>
      <vt:lpstr>2009-7</vt:lpstr>
      <vt:lpstr>2009-8</vt:lpstr>
      <vt:lpstr>2009-9</vt:lpstr>
      <vt:lpstr>2009-10</vt:lpstr>
      <vt:lpstr>2009-11</vt:lpstr>
      <vt:lpstr>2009-12</vt:lpstr>
      <vt:lpstr>2009-13</vt:lpstr>
      <vt:lpstr>2009-14</vt:lpstr>
      <vt:lpstr>Blank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2019-08-07T00:56:07Z</dcterms:created>
  <dcterms:modified xsi:type="dcterms:W3CDTF">2019-08-19T06:22:25Z</dcterms:modified>
</cp:coreProperties>
</file>