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EV_RJ\rj_lib_workspace\bb.CIFX_文件\01.doc_cifx_常用查詢文件\"/>
    </mc:Choice>
  </mc:AlternateContent>
  <bookViews>
    <workbookView xWindow="0" yWindow="0" windowWidth="18672" windowHeight="7548" tabRatio="701" firstSheet="2" activeTab="2"/>
  </bookViews>
  <sheets>
    <sheet name="大師改model" sheetId="39" state="hidden" r:id="rId1"/>
    <sheet name="緯正_簡訊mail防火牆" sheetId="22" state="hidden" r:id="rId2"/>
    <sheet name="人員資訊only" sheetId="40" r:id="rId3"/>
    <sheet name="人員帳號信箱" sheetId="31" r:id="rId4"/>
    <sheet name="CIP成員資訊資產總表" sheetId="6" r:id="rId5"/>
    <sheet name="資訊安裝考題" sheetId="10" state="hidden" r:id="rId6"/>
    <sheet name="eclipse and jboss setting" sheetId="1" state="hidden" r:id="rId7"/>
  </sheets>
  <definedNames>
    <definedName name="_xlnm._FilterDatabase" localSheetId="4" hidden="1">CIP成員資訊資產總表!$B$6:$Q$72</definedName>
    <definedName name="_xlnm._FilterDatabase" localSheetId="3" hidden="1">人員帳號信箱!$C$5:$L$40</definedName>
    <definedName name="member_data">OFFSET(人員帳號信箱!$C$5,0,0,COUNTA(人員帳號信箱!$C:$C),COUNTA(人員帳號信箱!$5:$5))</definedName>
    <definedName name="member_data_organize">OFFSET(CIP成員資訊資產總表!$B$6,0,0,COUNTA(CIP成員資訊資產總表!$B:$B),COUNTA(CIP成員資訊資產總表!$6:$6))</definedName>
    <definedName name="Slicer_姓名1">#N/A</definedName>
    <definedName name="Slicer_單位1">#N/A</definedName>
    <definedName name="Slicer_電腦種類1">#N/A</definedName>
  </definedNames>
  <calcPr calcId="162913"/>
  <pivotCaches>
    <pivotCache cacheId="57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3" i="6" l="1"/>
  <c r="M33" i="6"/>
  <c r="N33" i="6"/>
  <c r="O33" i="6"/>
  <c r="P33" i="6"/>
  <c r="Q33" i="6"/>
  <c r="K33" i="6"/>
  <c r="H26" i="31"/>
  <c r="L3" i="31" l="1"/>
  <c r="Y10" i="40" l="1"/>
  <c r="H7" i="31" l="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6" i="31"/>
  <c r="F3" i="31" l="1"/>
  <c r="E3" i="31"/>
  <c r="D3" i="31"/>
  <c r="Q8" i="6" l="1"/>
  <c r="Q16" i="6"/>
  <c r="Q24" i="6"/>
  <c r="Q32" i="6"/>
  <c r="Q41" i="6"/>
  <c r="Q49" i="6"/>
  <c r="Q57" i="6"/>
  <c r="Q65" i="6"/>
  <c r="Q7" i="6"/>
  <c r="P15" i="6"/>
  <c r="P23" i="6"/>
  <c r="P31" i="6"/>
  <c r="P40" i="6"/>
  <c r="P48" i="6"/>
  <c r="P56" i="6"/>
  <c r="P64" i="6"/>
  <c r="P72" i="6"/>
  <c r="O14" i="6"/>
  <c r="O22" i="6"/>
  <c r="O30" i="6"/>
  <c r="O39" i="6"/>
  <c r="O47" i="6"/>
  <c r="O55" i="6"/>
  <c r="O63" i="6"/>
  <c r="O71" i="6"/>
  <c r="N13" i="6"/>
  <c r="N21" i="6"/>
  <c r="N29" i="6"/>
  <c r="M12" i="6"/>
  <c r="M20" i="6"/>
  <c r="M28" i="6"/>
  <c r="M37" i="6"/>
  <c r="M45" i="6"/>
  <c r="M53" i="6"/>
  <c r="M61" i="6"/>
  <c r="M69" i="6"/>
  <c r="Q47" i="6"/>
  <c r="Q63" i="6"/>
  <c r="P38" i="6"/>
  <c r="O37" i="6"/>
  <c r="N27" i="6"/>
  <c r="M18" i="6"/>
  <c r="M67" i="6"/>
  <c r="Q56" i="6"/>
  <c r="P30" i="6"/>
  <c r="O13" i="6"/>
  <c r="O62" i="6"/>
  <c r="M36" i="6"/>
  <c r="Q9" i="6"/>
  <c r="Q17" i="6"/>
  <c r="Q25" i="6"/>
  <c r="Q34" i="6"/>
  <c r="Q42" i="6"/>
  <c r="Q50" i="6"/>
  <c r="Q58" i="6"/>
  <c r="Q66" i="6"/>
  <c r="P8" i="6"/>
  <c r="P16" i="6"/>
  <c r="P24" i="6"/>
  <c r="P32" i="6"/>
  <c r="P41" i="6"/>
  <c r="P49" i="6"/>
  <c r="P57" i="6"/>
  <c r="P65" i="6"/>
  <c r="P7" i="6"/>
  <c r="O15" i="6"/>
  <c r="O23" i="6"/>
  <c r="O31" i="6"/>
  <c r="O40" i="6"/>
  <c r="O48" i="6"/>
  <c r="O56" i="6"/>
  <c r="O64" i="6"/>
  <c r="O72" i="6"/>
  <c r="N14" i="6"/>
  <c r="N22" i="6"/>
  <c r="N30" i="6"/>
  <c r="N71" i="6"/>
  <c r="M13" i="6"/>
  <c r="M21" i="6"/>
  <c r="M29" i="6"/>
  <c r="M38" i="6"/>
  <c r="M46" i="6"/>
  <c r="M54" i="6"/>
  <c r="M62" i="6"/>
  <c r="M70" i="6"/>
  <c r="Q30" i="6"/>
  <c r="P13" i="6"/>
  <c r="P70" i="6"/>
  <c r="O53" i="6"/>
  <c r="N19" i="6"/>
  <c r="M59" i="6"/>
  <c r="Q40" i="6"/>
  <c r="P14" i="6"/>
  <c r="P55" i="6"/>
  <c r="O38" i="6"/>
  <c r="N20" i="6"/>
  <c r="M52" i="6"/>
  <c r="Q10" i="6"/>
  <c r="Q18" i="6"/>
  <c r="Q26" i="6"/>
  <c r="Q35" i="6"/>
  <c r="Q43" i="6"/>
  <c r="Q51" i="6"/>
  <c r="Q59" i="6"/>
  <c r="Q67" i="6"/>
  <c r="P9" i="6"/>
  <c r="P17" i="6"/>
  <c r="P25" i="6"/>
  <c r="P34" i="6"/>
  <c r="P42" i="6"/>
  <c r="P50" i="6"/>
  <c r="P58" i="6"/>
  <c r="P66" i="6"/>
  <c r="O8" i="6"/>
  <c r="O16" i="6"/>
  <c r="O24" i="6"/>
  <c r="O32" i="6"/>
  <c r="O41" i="6"/>
  <c r="O49" i="6"/>
  <c r="O57" i="6"/>
  <c r="O65" i="6"/>
  <c r="O7" i="6"/>
  <c r="N15" i="6"/>
  <c r="N23" i="6"/>
  <c r="N31" i="6"/>
  <c r="N72" i="6"/>
  <c r="M14" i="6"/>
  <c r="M22" i="6"/>
  <c r="M30" i="6"/>
  <c r="M39" i="6"/>
  <c r="M47" i="6"/>
  <c r="M55" i="6"/>
  <c r="M63" i="6"/>
  <c r="M71" i="6"/>
  <c r="Q22" i="6"/>
  <c r="Q71" i="6"/>
  <c r="P54" i="6"/>
  <c r="O28" i="6"/>
  <c r="N11" i="6"/>
  <c r="M43" i="6"/>
  <c r="Q48" i="6"/>
  <c r="P22" i="6"/>
  <c r="P71" i="6"/>
  <c r="O54" i="6"/>
  <c r="N28" i="6"/>
  <c r="M11" i="6"/>
  <c r="M68" i="6"/>
  <c r="Q11" i="6"/>
  <c r="Q19" i="6"/>
  <c r="Q27" i="6"/>
  <c r="Q36" i="6"/>
  <c r="Q44" i="6"/>
  <c r="Q52" i="6"/>
  <c r="Q60" i="6"/>
  <c r="Q68" i="6"/>
  <c r="P10" i="6"/>
  <c r="P18" i="6"/>
  <c r="P26" i="6"/>
  <c r="P35" i="6"/>
  <c r="P43" i="6"/>
  <c r="P51" i="6"/>
  <c r="P59" i="6"/>
  <c r="P67" i="6"/>
  <c r="O9" i="6"/>
  <c r="O17" i="6"/>
  <c r="O25" i="6"/>
  <c r="O34" i="6"/>
  <c r="O42" i="6"/>
  <c r="O50" i="6"/>
  <c r="O58" i="6"/>
  <c r="O66" i="6"/>
  <c r="N8" i="6"/>
  <c r="N16" i="6"/>
  <c r="N24" i="6"/>
  <c r="N32" i="6"/>
  <c r="N57" i="6"/>
  <c r="N7" i="6"/>
  <c r="M15" i="6"/>
  <c r="M23" i="6"/>
  <c r="M31" i="6"/>
  <c r="M40" i="6"/>
  <c r="M48" i="6"/>
  <c r="M56" i="6"/>
  <c r="M64" i="6"/>
  <c r="M72" i="6"/>
  <c r="Q14" i="6"/>
  <c r="P46" i="6"/>
  <c r="O45" i="6"/>
  <c r="M26" i="6"/>
  <c r="Q23" i="6"/>
  <c r="P39" i="6"/>
  <c r="O21" i="6"/>
  <c r="N12" i="6"/>
  <c r="M44" i="6"/>
  <c r="Q12" i="6"/>
  <c r="Q20" i="6"/>
  <c r="Q28" i="6"/>
  <c r="Q37" i="6"/>
  <c r="Q45" i="6"/>
  <c r="Q53" i="6"/>
  <c r="Q61" i="6"/>
  <c r="Q69" i="6"/>
  <c r="P11" i="6"/>
  <c r="P19" i="6"/>
  <c r="P27" i="6"/>
  <c r="P36" i="6"/>
  <c r="P44" i="6"/>
  <c r="P52" i="6"/>
  <c r="P60" i="6"/>
  <c r="P68" i="6"/>
  <c r="O10" i="6"/>
  <c r="O18" i="6"/>
  <c r="O26" i="6"/>
  <c r="O35" i="6"/>
  <c r="O43" i="6"/>
  <c r="O51" i="6"/>
  <c r="O59" i="6"/>
  <c r="O67" i="6"/>
  <c r="N9" i="6"/>
  <c r="N17" i="6"/>
  <c r="N25" i="6"/>
  <c r="N42" i="6"/>
  <c r="M8" i="6"/>
  <c r="M16" i="6"/>
  <c r="M24" i="6"/>
  <c r="M32" i="6"/>
  <c r="M41" i="6"/>
  <c r="M49" i="6"/>
  <c r="M57" i="6"/>
  <c r="M65" i="6"/>
  <c r="M7" i="6"/>
  <c r="Q39" i="6"/>
  <c r="P29" i="6"/>
  <c r="O12" i="6"/>
  <c r="O61" i="6"/>
  <c r="M35" i="6"/>
  <c r="Q15" i="6"/>
  <c r="Q64" i="6"/>
  <c r="P63" i="6"/>
  <c r="O46" i="6"/>
  <c r="M27" i="6"/>
  <c r="Q13" i="6"/>
  <c r="Q21" i="6"/>
  <c r="Q29" i="6"/>
  <c r="Q38" i="6"/>
  <c r="Q46" i="6"/>
  <c r="Q54" i="6"/>
  <c r="Q62" i="6"/>
  <c r="Q70" i="6"/>
  <c r="P12" i="6"/>
  <c r="P20" i="6"/>
  <c r="P28" i="6"/>
  <c r="P37" i="6"/>
  <c r="P45" i="6"/>
  <c r="P53" i="6"/>
  <c r="P61" i="6"/>
  <c r="P69" i="6"/>
  <c r="O11" i="6"/>
  <c r="O19" i="6"/>
  <c r="O27" i="6"/>
  <c r="O36" i="6"/>
  <c r="O44" i="6"/>
  <c r="O52" i="6"/>
  <c r="O60" i="6"/>
  <c r="O68" i="6"/>
  <c r="N10" i="6"/>
  <c r="N18" i="6"/>
  <c r="N26" i="6"/>
  <c r="M9" i="6"/>
  <c r="M17" i="6"/>
  <c r="M25" i="6"/>
  <c r="M34" i="6"/>
  <c r="M42" i="6"/>
  <c r="M50" i="6"/>
  <c r="M58" i="6"/>
  <c r="M66" i="6"/>
  <c r="Q55" i="6"/>
  <c r="P21" i="6"/>
  <c r="P62" i="6"/>
  <c r="O20" i="6"/>
  <c r="O69" i="6"/>
  <c r="M10" i="6"/>
  <c r="M51" i="6"/>
  <c r="Q31" i="6"/>
  <c r="Q72" i="6"/>
  <c r="P47" i="6"/>
  <c r="O29" i="6"/>
  <c r="O70" i="6"/>
  <c r="M19" i="6"/>
  <c r="M60" i="6"/>
  <c r="L7" i="6"/>
  <c r="L19" i="6"/>
  <c r="L14" i="6"/>
  <c r="L25" i="6"/>
  <c r="L34" i="6"/>
  <c r="L42" i="6"/>
  <c r="L50" i="6"/>
  <c r="L58" i="6"/>
  <c r="L66" i="6"/>
  <c r="L11" i="6"/>
  <c r="L56" i="6"/>
  <c r="L64" i="6"/>
  <c r="L13" i="6"/>
  <c r="L57" i="6"/>
  <c r="L18" i="6"/>
  <c r="L15" i="6"/>
  <c r="L26" i="6"/>
  <c r="L35" i="6"/>
  <c r="L43" i="6"/>
  <c r="L51" i="6"/>
  <c r="L59" i="6"/>
  <c r="L67" i="6"/>
  <c r="L40" i="6"/>
  <c r="L32" i="6"/>
  <c r="L8" i="6"/>
  <c r="L17" i="6"/>
  <c r="L16" i="6"/>
  <c r="L27" i="6"/>
  <c r="L36" i="6"/>
  <c r="L44" i="6"/>
  <c r="L52" i="6"/>
  <c r="L60" i="6"/>
  <c r="L68" i="6"/>
  <c r="L31" i="6"/>
  <c r="L49" i="6"/>
  <c r="L12" i="6"/>
  <c r="L20" i="6"/>
  <c r="L28" i="6"/>
  <c r="L37" i="6"/>
  <c r="L45" i="6"/>
  <c r="L53" i="6"/>
  <c r="L61" i="6"/>
  <c r="L69" i="6"/>
  <c r="L23" i="6"/>
  <c r="L41" i="6"/>
  <c r="L9" i="6"/>
  <c r="L21" i="6"/>
  <c r="L29" i="6"/>
  <c r="L38" i="6"/>
  <c r="L46" i="6"/>
  <c r="L54" i="6"/>
  <c r="L62" i="6"/>
  <c r="L70" i="6"/>
  <c r="L48" i="6"/>
  <c r="L72" i="6"/>
  <c r="L24" i="6"/>
  <c r="L65" i="6"/>
  <c r="L10" i="6"/>
  <c r="L22" i="6"/>
  <c r="L30" i="6"/>
  <c r="L39" i="6"/>
  <c r="L47" i="6"/>
  <c r="L55" i="6"/>
  <c r="L63" i="6"/>
  <c r="L71" i="6"/>
  <c r="K20" i="6" l="1"/>
  <c r="K10" i="6" l="1"/>
  <c r="K18" i="6"/>
  <c r="Y4" i="40" l="1"/>
  <c r="Y47" i="40" l="1"/>
  <c r="Y46" i="40"/>
  <c r="Y45" i="40"/>
  <c r="Y44" i="40"/>
  <c r="Y43" i="40"/>
  <c r="Y42" i="40"/>
  <c r="Y41" i="40"/>
  <c r="Y40" i="40"/>
  <c r="Y39" i="40"/>
  <c r="Y38" i="40"/>
  <c r="Y37" i="40"/>
  <c r="Y36" i="40"/>
  <c r="Y35" i="40"/>
  <c r="Y34" i="40"/>
  <c r="Y33" i="40"/>
  <c r="Y32" i="40"/>
  <c r="Y31" i="40"/>
  <c r="Y30" i="40"/>
  <c r="Y29" i="40"/>
  <c r="Y28" i="40"/>
  <c r="Y27" i="40"/>
  <c r="Y26" i="40"/>
  <c r="Y25" i="40"/>
  <c r="Y24" i="40"/>
  <c r="Y23" i="40"/>
  <c r="Y22" i="40"/>
  <c r="Y21" i="40"/>
  <c r="Y20" i="40"/>
  <c r="Y19" i="40"/>
  <c r="Y18" i="40"/>
  <c r="Y17" i="40"/>
  <c r="Y16" i="40"/>
  <c r="Y15" i="40"/>
  <c r="Y14" i="40"/>
  <c r="Y13" i="40"/>
  <c r="Y12" i="40"/>
  <c r="Y11" i="40"/>
  <c r="Y9" i="40"/>
  <c r="Y8" i="40"/>
  <c r="Y7" i="40"/>
  <c r="Y6" i="40"/>
  <c r="Y5" i="40"/>
  <c r="K28" i="6" l="1"/>
  <c r="K27" i="6"/>
  <c r="I39" i="31" l="1"/>
  <c r="I38" i="31"/>
  <c r="I37" i="31"/>
  <c r="I36" i="31"/>
  <c r="I35" i="31"/>
  <c r="I34" i="31"/>
  <c r="I33" i="31"/>
  <c r="I32" i="31"/>
  <c r="I30" i="31"/>
  <c r="I29" i="31"/>
  <c r="I28" i="31"/>
  <c r="I27" i="31"/>
  <c r="K72" i="6"/>
  <c r="K71" i="6"/>
  <c r="K70" i="6"/>
  <c r="K69" i="6"/>
  <c r="K68" i="6"/>
  <c r="K67" i="6"/>
  <c r="K66" i="6"/>
  <c r="K65" i="6"/>
  <c r="K64" i="6"/>
  <c r="K63" i="6"/>
  <c r="K62" i="6"/>
  <c r="K61" i="6"/>
  <c r="K60" i="6"/>
  <c r="K59" i="6"/>
  <c r="K58" i="6"/>
  <c r="K57" i="6"/>
  <c r="K56" i="6"/>
  <c r="K55" i="6"/>
  <c r="F55" i="6"/>
  <c r="K54" i="6"/>
  <c r="K53" i="6"/>
  <c r="F53" i="6"/>
  <c r="K52" i="6"/>
  <c r="K51" i="6"/>
  <c r="F51" i="6"/>
  <c r="K50" i="6"/>
  <c r="K49" i="6"/>
  <c r="F49" i="6"/>
  <c r="K48" i="6"/>
  <c r="K47" i="6"/>
  <c r="K46" i="6"/>
  <c r="F46" i="6"/>
  <c r="K45" i="6"/>
  <c r="K44" i="6"/>
  <c r="F44" i="6"/>
  <c r="K43" i="6"/>
  <c r="K42" i="6"/>
  <c r="K41" i="6"/>
  <c r="F41" i="6"/>
  <c r="K40" i="6"/>
  <c r="K39" i="6"/>
  <c r="F39" i="6"/>
  <c r="K38" i="6"/>
  <c r="K37" i="6"/>
  <c r="F37" i="6"/>
  <c r="K36" i="6"/>
  <c r="K35" i="6"/>
  <c r="F35" i="6"/>
  <c r="K34" i="6"/>
  <c r="K26" i="6"/>
  <c r="K25" i="6"/>
  <c r="K24" i="6"/>
  <c r="K23" i="6"/>
  <c r="K22" i="6"/>
  <c r="K21" i="6"/>
  <c r="K19" i="6"/>
  <c r="K17" i="6"/>
  <c r="K16" i="6"/>
  <c r="K15" i="6"/>
  <c r="K14" i="6"/>
  <c r="K13" i="6"/>
  <c r="K12" i="6"/>
  <c r="K11" i="6"/>
  <c r="K9" i="6"/>
  <c r="K8" i="6"/>
  <c r="K7" i="6"/>
  <c r="N43" i="6" l="1"/>
  <c r="N44" i="6"/>
  <c r="N62" i="6"/>
  <c r="N47" i="6"/>
  <c r="N66" i="6"/>
  <c r="N49" i="6"/>
  <c r="N48" i="6"/>
  <c r="N58" i="6"/>
  <c r="N35" i="6"/>
  <c r="N34" i="6"/>
  <c r="N64" i="6"/>
  <c r="N51" i="6"/>
  <c r="N59" i="6"/>
  <c r="N50" i="6"/>
  <c r="N65" i="6"/>
  <c r="N45" i="6"/>
  <c r="N46" i="6"/>
  <c r="N36" i="6"/>
  <c r="N69" i="6"/>
  <c r="N37" i="6"/>
  <c r="N53" i="6"/>
  <c r="N52" i="6"/>
  <c r="N61" i="6"/>
  <c r="N39" i="6"/>
  <c r="N38" i="6"/>
  <c r="N67" i="6"/>
  <c r="N55" i="6"/>
  <c r="N63" i="6"/>
  <c r="N54" i="6"/>
  <c r="N41" i="6"/>
  <c r="N40" i="6"/>
  <c r="N60" i="6"/>
  <c r="N68" i="6"/>
  <c r="N70" i="6"/>
  <c r="N56" i="6"/>
</calcChain>
</file>

<file path=xl/comments1.xml><?xml version="1.0" encoding="utf-8"?>
<comments xmlns="http://schemas.openxmlformats.org/spreadsheetml/2006/main">
  <authors>
    <author>陳仁傑18442</author>
  </authors>
  <commentList>
    <comment ref="F4" authorId="0" shapeId="0">
      <text>
        <r>
          <rPr>
            <b/>
            <sz val="9"/>
            <color indexed="81"/>
            <rFont val="細明體"/>
            <family val="3"/>
            <charset val="136"/>
          </rPr>
          <t>陳仁傑</t>
        </r>
        <r>
          <rPr>
            <b/>
            <sz val="9"/>
            <color indexed="81"/>
            <rFont val="Tahoma"/>
            <family val="2"/>
          </rPr>
          <t>18442:</t>
        </r>
        <r>
          <rPr>
            <sz val="9"/>
            <color indexed="81"/>
            <rFont val="Tahoma"/>
            <family val="2"/>
          </rPr>
          <t xml:space="preserve">
https://smsdev.esunbank.com.tw
</t>
        </r>
      </text>
    </comment>
    <comment ref="G4" authorId="0" shapeId="0">
      <text>
        <r>
          <rPr>
            <b/>
            <sz val="9"/>
            <color indexed="81"/>
            <rFont val="細明體"/>
            <family val="3"/>
            <charset val="136"/>
          </rPr>
          <t>陳仁傑</t>
        </r>
        <r>
          <rPr>
            <b/>
            <sz val="9"/>
            <color indexed="81"/>
            <rFont val="Tahoma"/>
            <family val="2"/>
          </rPr>
          <t>18442:</t>
        </r>
        <r>
          <rPr>
            <sz val="9"/>
            <color indexed="81"/>
            <rFont val="Tahoma"/>
            <family val="2"/>
          </rPr>
          <t xml:space="preserve">
 ping smsdev.esunbank.com.tw
</t>
        </r>
      </text>
    </comment>
    <comment ref="H15" authorId="0" shapeId="0">
      <text>
        <r>
          <rPr>
            <b/>
            <sz val="9"/>
            <color indexed="81"/>
            <rFont val="細明體"/>
            <family val="3"/>
            <charset val="136"/>
          </rPr>
          <t>陳仁傑</t>
        </r>
        <r>
          <rPr>
            <b/>
            <sz val="9"/>
            <color indexed="81"/>
            <rFont val="Tahoma"/>
            <family val="2"/>
          </rPr>
          <t>18442:</t>
        </r>
        <r>
          <rPr>
            <sz val="9"/>
            <color indexed="81"/>
            <rFont val="Tahoma"/>
            <family val="2"/>
          </rPr>
          <t xml:space="preserve">
 ping smsdev.esunbank.com.tw
</t>
        </r>
      </text>
    </comment>
    <comment ref="H17" authorId="0" shapeId="0">
      <text>
        <r>
          <rPr>
            <b/>
            <sz val="9"/>
            <color indexed="81"/>
            <rFont val="細明體"/>
            <family val="3"/>
            <charset val="136"/>
          </rPr>
          <t>陳仁傑</t>
        </r>
        <r>
          <rPr>
            <b/>
            <sz val="9"/>
            <color indexed="81"/>
            <rFont val="Tahoma"/>
            <family val="2"/>
          </rPr>
          <t>18442:</t>
        </r>
        <r>
          <rPr>
            <sz val="9"/>
            <color indexed="81"/>
            <rFont val="Tahoma"/>
            <family val="2"/>
          </rPr>
          <t xml:space="preserve">
 ping smsdev.esunbank.com.tw
</t>
        </r>
      </text>
    </comment>
  </commentList>
</comments>
</file>

<file path=xl/sharedStrings.xml><?xml version="1.0" encoding="utf-8"?>
<sst xmlns="http://schemas.openxmlformats.org/spreadsheetml/2006/main" count="1060" uniqueCount="502">
  <si>
    <t>DEV_Table</t>
    <phoneticPr fontId="1" type="noConversion"/>
  </si>
  <si>
    <t>少cust_type</t>
    <phoneticPr fontId="1" type="noConversion"/>
  </si>
  <si>
    <t>SIT_TABLE</t>
    <phoneticPr fontId="1" type="noConversion"/>
  </si>
  <si>
    <t>少item_predicate</t>
    <phoneticPr fontId="1" type="noConversion"/>
  </si>
  <si>
    <t>status</t>
  </si>
  <si>
    <t>present</t>
  </si>
  <si>
    <t>單位</t>
  </si>
  <si>
    <t>姓名</t>
  </si>
  <si>
    <t>電腦種類</t>
  </si>
  <si>
    <t>電腦名稱</t>
  </si>
  <si>
    <t>IP</t>
  </si>
  <si>
    <t>OANT</t>
  </si>
  <si>
    <t>李俊慶</t>
  </si>
  <si>
    <t>wistron-ljq</t>
  </si>
  <si>
    <t>vDCBP01PG00007</t>
  </si>
  <si>
    <t>徐觀茹</t>
  </si>
  <si>
    <t>vDCBP01PG00006</t>
  </si>
  <si>
    <t>陳宏德</t>
  </si>
  <si>
    <t>Wistron-HarryChen</t>
  </si>
  <si>
    <t>vDCBP01PG00002</t>
  </si>
  <si>
    <t>陳建安</t>
  </si>
  <si>
    <t>Elitech-Jackson</t>
  </si>
  <si>
    <t>vDCBP01PG00005</t>
  </si>
  <si>
    <t>陳錫宏</t>
  </si>
  <si>
    <t>vDCBP01PG00004</t>
  </si>
  <si>
    <t>楊美玲</t>
  </si>
  <si>
    <t>vDCBP01SA00004</t>
  </si>
  <si>
    <t>葉木金</t>
  </si>
  <si>
    <t>vDCBP01PG00001</t>
  </si>
  <si>
    <t>葉凱玓</t>
  </si>
  <si>
    <t>vDCBP01SA00002</t>
  </si>
  <si>
    <t>簡靜慈</t>
  </si>
  <si>
    <t>vDCBP01SA00003</t>
  </si>
  <si>
    <t>羅文宜</t>
  </si>
  <si>
    <t>vDCBP01SA00001</t>
  </si>
  <si>
    <t>V</t>
    <phoneticPr fontId="1" type="noConversion"/>
  </si>
  <si>
    <t>電腦種類</t>
    <phoneticPr fontId="1" type="noConversion"/>
  </si>
  <si>
    <t>筆電無線IP</t>
    <phoneticPr fontId="1" type="noConversion"/>
  </si>
  <si>
    <t>Mail</t>
    <phoneticPr fontId="1" type="noConversion"/>
  </si>
  <si>
    <t>OANT</t>
    <phoneticPr fontId="1" type="noConversion"/>
  </si>
  <si>
    <t>TEST_OANT</t>
    <phoneticPr fontId="1" type="noConversion"/>
  </si>
  <si>
    <t>Test_mail</t>
    <phoneticPr fontId="1" type="noConversion"/>
  </si>
  <si>
    <t>status</t>
    <phoneticPr fontId="1" type="noConversion"/>
  </si>
  <si>
    <t>玉山</t>
  </si>
  <si>
    <t>廖若妤</t>
    <phoneticPr fontId="1" type="noConversion"/>
  </si>
  <si>
    <t>桌機</t>
    <phoneticPr fontId="1" type="noConversion"/>
  </si>
  <si>
    <t>L9999B89</t>
    <phoneticPr fontId="1" type="noConversion"/>
  </si>
  <si>
    <t>no record</t>
    <phoneticPr fontId="1" type="noConversion"/>
  </si>
  <si>
    <t>10.214.72.11</t>
    <phoneticPr fontId="1" type="noConversion"/>
  </si>
  <si>
    <t>NA</t>
  </si>
  <si>
    <t>陳冠仲</t>
    <phoneticPr fontId="1" type="noConversion"/>
  </si>
  <si>
    <t>L9999B91</t>
    <phoneticPr fontId="1" type="noConversion"/>
  </si>
  <si>
    <t>10.214.72.13</t>
    <phoneticPr fontId="1" type="noConversion"/>
  </si>
  <si>
    <t>陳仁傑</t>
    <phoneticPr fontId="1" type="noConversion"/>
  </si>
  <si>
    <t>10.214.42.46</t>
    <phoneticPr fontId="1" type="noConversion"/>
  </si>
  <si>
    <t>rjchenl-18442@email.esunbank.com.tw</t>
  </si>
  <si>
    <t>彭春娥</t>
    <phoneticPr fontId="1" type="noConversion"/>
  </si>
  <si>
    <t>LC105-AP4-02</t>
    <phoneticPr fontId="1" type="noConversion"/>
  </si>
  <si>
    <t>10.214.43.101</t>
    <phoneticPr fontId="1" type="noConversion"/>
  </si>
  <si>
    <t>盧婉芳</t>
    <phoneticPr fontId="1" type="noConversion"/>
  </si>
  <si>
    <t>lwf-15109@email.esunbank.com.tw</t>
  </si>
  <si>
    <t>張富順</t>
    <phoneticPr fontId="1" type="noConversion"/>
  </si>
  <si>
    <t>L9004A20</t>
    <phoneticPr fontId="1" type="noConversion"/>
  </si>
  <si>
    <t>10.214.51.10</t>
    <phoneticPr fontId="1" type="noConversion"/>
  </si>
  <si>
    <t>cfs-0324@email.esunbank.com.tw</t>
  </si>
  <si>
    <t>鄭惟鍾</t>
    <phoneticPr fontId="1" type="noConversion"/>
  </si>
  <si>
    <t>LC105-CWJ-01</t>
    <phoneticPr fontId="1" type="noConversion"/>
  </si>
  <si>
    <t>10.214.44.17</t>
    <phoneticPr fontId="1" type="noConversion"/>
  </si>
  <si>
    <t>cwj-11532@email.esunbank.com.tw</t>
  </si>
  <si>
    <t>謝基中</t>
    <phoneticPr fontId="1" type="noConversion"/>
  </si>
  <si>
    <t>LC105-18595-01</t>
    <phoneticPr fontId="1" type="noConversion"/>
  </si>
  <si>
    <t>10.214.42.60</t>
    <phoneticPr fontId="1" type="noConversion"/>
  </si>
  <si>
    <t>玉山</t>
    <phoneticPr fontId="1" type="noConversion"/>
  </si>
  <si>
    <t>黃明哲</t>
    <phoneticPr fontId="1" type="noConversion"/>
  </si>
  <si>
    <t>筆電</t>
    <phoneticPr fontId="1" type="noConversion"/>
  </si>
  <si>
    <t>LC105-PRJ-101</t>
    <phoneticPr fontId="1" type="noConversion"/>
  </si>
  <si>
    <t>10.81.205.172</t>
    <phoneticPr fontId="1" type="noConversion"/>
  </si>
  <si>
    <t>方昱傑</t>
    <phoneticPr fontId="1" type="noConversion"/>
  </si>
  <si>
    <t>LC105-18693-01</t>
    <phoneticPr fontId="1" type="noConversion"/>
  </si>
  <si>
    <t>ianzhong-18434@email.esunbank.com.tw</t>
  </si>
  <si>
    <t>鍾冠宇</t>
    <phoneticPr fontId="1" type="noConversion"/>
  </si>
  <si>
    <t>LC105-18434-01</t>
    <phoneticPr fontId="1" type="noConversion"/>
  </si>
  <si>
    <t>10.214.44.202</t>
    <phoneticPr fontId="1" type="noConversion"/>
  </si>
  <si>
    <t>胡珅</t>
  </si>
  <si>
    <t>程亮維</t>
    <phoneticPr fontId="1" type="noConversion"/>
  </si>
  <si>
    <t>LC105-18752-01</t>
    <phoneticPr fontId="1" type="noConversion"/>
  </si>
  <si>
    <t>10.214.41.78</t>
    <phoneticPr fontId="1" type="noConversion"/>
  </si>
  <si>
    <t>philip-18752@email.esunbank.com.tw</t>
  </si>
  <si>
    <t>委外夥伴</t>
    <phoneticPr fontId="1" type="noConversion"/>
  </si>
  <si>
    <t>葉凱玓</t>
    <phoneticPr fontId="1" type="noConversion"/>
  </si>
  <si>
    <t>桌面雲(舊)</t>
    <phoneticPr fontId="1" type="noConversion"/>
  </si>
  <si>
    <t>vOSA9-009</t>
    <phoneticPr fontId="1" type="noConversion"/>
  </si>
  <si>
    <t>NA</t>
    <phoneticPr fontId="1" type="noConversion"/>
  </si>
  <si>
    <t>10.229.11.100</t>
    <phoneticPr fontId="1" type="noConversion"/>
  </si>
  <si>
    <t>桌面雲(新)</t>
    <phoneticPr fontId="1" type="noConversion"/>
  </si>
  <si>
    <t>10.229.40.0/22</t>
    <phoneticPr fontId="1" type="noConversion"/>
  </si>
  <si>
    <t>簡靜慈</t>
    <phoneticPr fontId="1" type="noConversion"/>
  </si>
  <si>
    <t>vOSA9-002</t>
    <phoneticPr fontId="1" type="noConversion"/>
  </si>
  <si>
    <t>10.229.11.98</t>
    <phoneticPr fontId="1" type="noConversion"/>
  </si>
  <si>
    <t>楊美玲</t>
    <phoneticPr fontId="1" type="noConversion"/>
  </si>
  <si>
    <t>vOSA9-001</t>
    <phoneticPr fontId="1" type="noConversion"/>
  </si>
  <si>
    <t>10.229.11.79</t>
    <phoneticPr fontId="1" type="noConversion"/>
  </si>
  <si>
    <t>葉木金</t>
    <phoneticPr fontId="1" type="noConversion"/>
  </si>
  <si>
    <t>vOSA8-001</t>
    <phoneticPr fontId="1" type="noConversion"/>
  </si>
  <si>
    <t>10.229.11.155</t>
    <phoneticPr fontId="1" type="noConversion"/>
  </si>
  <si>
    <t>陳秋源</t>
    <phoneticPr fontId="1" type="noConversion"/>
  </si>
  <si>
    <t>vOSA9-014</t>
    <phoneticPr fontId="1" type="noConversion"/>
  </si>
  <si>
    <t>10.229.11.39</t>
    <phoneticPr fontId="1" type="noConversion"/>
  </si>
  <si>
    <t>羅文宜</t>
    <phoneticPr fontId="1" type="noConversion"/>
  </si>
  <si>
    <t>vOSA9-013</t>
    <phoneticPr fontId="1" type="noConversion"/>
  </si>
  <si>
    <t>10.229.11.218</t>
    <phoneticPr fontId="1" type="noConversion"/>
  </si>
  <si>
    <t>陳宏德</t>
    <phoneticPr fontId="1" type="noConversion"/>
  </si>
  <si>
    <t>vC150HEV64-033</t>
    <phoneticPr fontId="1" type="noConversion"/>
  </si>
  <si>
    <t>10.229.11.42</t>
    <phoneticPr fontId="1" type="noConversion"/>
  </si>
  <si>
    <t>曾緯正</t>
    <phoneticPr fontId="1" type="noConversion"/>
  </si>
  <si>
    <t>vOSA9-015</t>
    <phoneticPr fontId="1" type="noConversion"/>
  </si>
  <si>
    <t>10.229.11.38</t>
    <phoneticPr fontId="1" type="noConversion"/>
  </si>
  <si>
    <t>李俊慶</t>
    <phoneticPr fontId="1" type="noConversion"/>
  </si>
  <si>
    <t>VDEVCBP01CIP01T</t>
    <phoneticPr fontId="1" type="noConversion"/>
  </si>
  <si>
    <t>10.229.20.0/22</t>
    <phoneticPr fontId="1" type="noConversion"/>
  </si>
  <si>
    <t>陳建安</t>
    <phoneticPr fontId="1" type="noConversion"/>
  </si>
  <si>
    <t>VDEVCBP01CIP02T</t>
    <phoneticPr fontId="1" type="noConversion"/>
  </si>
  <si>
    <t>陳錫宏</t>
    <phoneticPr fontId="1" type="noConversion"/>
  </si>
  <si>
    <t>VDEVCBP01CIP03T</t>
    <phoneticPr fontId="1" type="noConversion"/>
  </si>
  <si>
    <t>徐觀茹</t>
    <phoneticPr fontId="1" type="noConversion"/>
  </si>
  <si>
    <t>VDEVCBP01CIP04T</t>
    <phoneticPr fontId="1" type="noConversion"/>
  </si>
  <si>
    <t>林群立</t>
    <phoneticPr fontId="1" type="noConversion"/>
  </si>
  <si>
    <t>vDCBP01PG00008</t>
    <phoneticPr fontId="1" type="noConversion"/>
  </si>
  <si>
    <t>LC105-OSA-67</t>
    <phoneticPr fontId="1" type="noConversion"/>
  </si>
  <si>
    <t>44-87-FC-F1-41-3F</t>
    <phoneticPr fontId="1" type="noConversion"/>
  </si>
  <si>
    <t>10.234.114.115</t>
    <phoneticPr fontId="1" type="noConversion"/>
  </si>
  <si>
    <t>LC105-OSA-108</t>
    <phoneticPr fontId="1" type="noConversion"/>
  </si>
  <si>
    <t>54-04-A6-89-B0-F4</t>
    <phoneticPr fontId="1" type="noConversion"/>
  </si>
  <si>
    <t>10.234.114.120</t>
    <phoneticPr fontId="1" type="noConversion"/>
  </si>
  <si>
    <t>28-D2-44-61-0A-32</t>
    <phoneticPr fontId="1" type="noConversion"/>
  </si>
  <si>
    <t>10.234.114.129</t>
    <phoneticPr fontId="1" type="noConversion"/>
  </si>
  <si>
    <t>10.81.205.241</t>
    <phoneticPr fontId="1" type="noConversion"/>
  </si>
  <si>
    <t>LC105-OSA-70</t>
    <phoneticPr fontId="1" type="noConversion"/>
  </si>
  <si>
    <t>44-37-E6-36-B7-70</t>
    <phoneticPr fontId="1" type="noConversion"/>
  </si>
  <si>
    <t>10.234.114.108</t>
    <phoneticPr fontId="1" type="noConversion"/>
  </si>
  <si>
    <t>LC105-OSA-109</t>
    <phoneticPr fontId="1" type="noConversion"/>
  </si>
  <si>
    <t>BC-EE-7B-DB-1F-93</t>
    <phoneticPr fontId="1" type="noConversion"/>
  </si>
  <si>
    <t>10.234.114.121</t>
    <phoneticPr fontId="1" type="noConversion"/>
  </si>
  <si>
    <t>F4-6D-04-F9-20-5E</t>
    <phoneticPr fontId="1" type="noConversion"/>
  </si>
  <si>
    <t>10.234.114.113</t>
    <phoneticPr fontId="1" type="noConversion"/>
  </si>
  <si>
    <t>10.81.205.231</t>
    <phoneticPr fontId="1" type="noConversion"/>
  </si>
  <si>
    <t>LC105-OSA-156</t>
    <phoneticPr fontId="1" type="noConversion"/>
  </si>
  <si>
    <t>54-04-A6-89-B1-5E</t>
    <phoneticPr fontId="1" type="noConversion"/>
  </si>
  <si>
    <t>10.234.114.95</t>
    <phoneticPr fontId="1" type="noConversion"/>
  </si>
  <si>
    <t>54-04-A6-A9-0D-9A</t>
    <phoneticPr fontId="1" type="noConversion"/>
  </si>
  <si>
    <t>10.234.114.105</t>
    <phoneticPr fontId="1" type="noConversion"/>
  </si>
  <si>
    <t>10.81.205.227</t>
    <phoneticPr fontId="1" type="noConversion"/>
  </si>
  <si>
    <t>LC105-OSA-68</t>
    <phoneticPr fontId="1" type="noConversion"/>
  </si>
  <si>
    <t>44-87-FC-F1-B3-9D</t>
    <phoneticPr fontId="1" type="noConversion"/>
  </si>
  <si>
    <t>10.234.114.111</t>
    <phoneticPr fontId="1" type="noConversion"/>
  </si>
  <si>
    <t>LC105-AP3-23</t>
    <phoneticPr fontId="1" type="noConversion"/>
  </si>
  <si>
    <t>10-78-D2-E0-F2-5C</t>
    <phoneticPr fontId="1" type="noConversion"/>
  </si>
  <si>
    <t>10.234.114.114</t>
    <phoneticPr fontId="1" type="noConversion"/>
  </si>
  <si>
    <t>54-04-A6-A9-0D-14</t>
    <phoneticPr fontId="1" type="noConversion"/>
  </si>
  <si>
    <t>10.234.114.106</t>
    <phoneticPr fontId="1" type="noConversion"/>
  </si>
  <si>
    <t>10.81.205.228</t>
    <phoneticPr fontId="1" type="noConversion"/>
  </si>
  <si>
    <t>LC105-PRJ-111</t>
    <phoneticPr fontId="1" type="noConversion"/>
  </si>
  <si>
    <t>74-DO-2B-61-E3-C8</t>
    <phoneticPr fontId="1" type="noConversion"/>
  </si>
  <si>
    <t>10.234.114.102</t>
    <phoneticPr fontId="1" type="noConversion"/>
  </si>
  <si>
    <t>10.81.205.224</t>
    <phoneticPr fontId="1" type="noConversion"/>
  </si>
  <si>
    <t>LC105-PRJ-114</t>
    <phoneticPr fontId="1" type="noConversion"/>
  </si>
  <si>
    <t>54-04-A6-A9-0D-1D</t>
    <phoneticPr fontId="1" type="noConversion"/>
  </si>
  <si>
    <t>10.234.114.103</t>
    <phoneticPr fontId="1" type="noConversion"/>
  </si>
  <si>
    <t>10.81.205.225</t>
  </si>
  <si>
    <t>LC105-OSA-114</t>
    <phoneticPr fontId="1" type="noConversion"/>
  </si>
  <si>
    <t>AC-22-0B-8A-21-11</t>
    <phoneticPr fontId="1" type="noConversion"/>
  </si>
  <si>
    <t>10.234.114.94</t>
    <phoneticPr fontId="1" type="noConversion"/>
  </si>
  <si>
    <t>Server類型</t>
  </si>
  <si>
    <t>Item</t>
    <phoneticPr fontId="1" type="noConversion"/>
  </si>
  <si>
    <t>IP</t>
    <phoneticPr fontId="1" type="noConversion"/>
  </si>
  <si>
    <t>Port</t>
    <phoneticPr fontId="1" type="noConversion"/>
  </si>
  <si>
    <t>SIT</t>
  </si>
  <si>
    <t>172.17.227.151</t>
  </si>
  <si>
    <t>玉山mail(test)</t>
    <phoneticPr fontId="1" type="noConversion"/>
  </si>
  <si>
    <t>172.17.223.39</t>
    <phoneticPr fontId="1" type="noConversion"/>
  </si>
  <si>
    <t>UAT</t>
  </si>
  <si>
    <t>172.17.213.103</t>
  </si>
  <si>
    <t>玉山mail(Prod)</t>
    <phoneticPr fontId="1" type="noConversion"/>
  </si>
  <si>
    <t>172.17.235.90</t>
    <phoneticPr fontId="1" type="noConversion"/>
  </si>
  <si>
    <r>
      <t>https://sms.esunbank.com.tw/SmsWebService.asmx</t>
    </r>
    <r>
      <rPr>
        <u/>
        <sz val="12"/>
        <color theme="10"/>
        <rFont val="新細明體"/>
        <family val="1"/>
        <charset val="136"/>
        <scheme val="minor"/>
      </rPr>
      <t>(營運)</t>
    </r>
  </si>
  <si>
    <t>Prod</t>
  </si>
  <si>
    <t>172.17.202.213、172.17.202.214、172.17.232.202</t>
  </si>
  <si>
    <t>玉山sms簡訊</t>
    <phoneticPr fontId="1" type="noConversion"/>
  </si>
  <si>
    <t>172.17.6.111</t>
    <phoneticPr fontId="1" type="noConversion"/>
  </si>
  <si>
    <t>https://smsdev.esunbank.com.tw/SmsWebService.asmx(測試)，</t>
  </si>
  <si>
    <t>chk</t>
    <phoneticPr fontId="1" type="noConversion"/>
  </si>
  <si>
    <t>EMAIL：</t>
  </si>
  <si>
    <t>port :25</t>
    <phoneticPr fontId="1" type="noConversion"/>
  </si>
  <si>
    <t>緯正桌面雲-&gt;172.17.223.39 25</t>
    <phoneticPr fontId="1" type="noConversion"/>
  </si>
  <si>
    <t>CIP SIT AP SERVER-&gt;172.17.223.39 25</t>
    <phoneticPr fontId="1" type="noConversion"/>
  </si>
  <si>
    <t>CIP_Item</t>
    <phoneticPr fontId="1" type="noConversion"/>
  </si>
  <si>
    <t>CIP IP</t>
    <phoneticPr fontId="1" type="noConversion"/>
  </si>
  <si>
    <t>FW</t>
    <phoneticPr fontId="1" type="noConversion"/>
  </si>
  <si>
    <t>X</t>
    <phoneticPr fontId="1" type="noConversion"/>
  </si>
  <si>
    <t>CIP UAT AP SERVER-&gt;172.17.223.39 25</t>
  </si>
  <si>
    <t>CIP_SIT_AP_SERVER</t>
    <phoneticPr fontId="1" type="noConversion"/>
  </si>
  <si>
    <t>10.230.212.91</t>
    <phoneticPr fontId="1" type="noConversion"/>
  </si>
  <si>
    <t>(未來)</t>
  </si>
  <si>
    <t>CIP UAT PROD AP SERVER-&gt;172.17.235.90 25</t>
  </si>
  <si>
    <t>CIP UAT PROD AP SERVER-&gt;172.17.12.16 25</t>
  </si>
  <si>
    <t>緯正桌面雲</t>
    <phoneticPr fontId="1" type="noConversion"/>
  </si>
  <si>
    <t>CIP UAT PROD AP SERVER-&gt;172.17.12.21 25</t>
  </si>
  <si>
    <t>SMS：</t>
  </si>
  <si>
    <t>port :80</t>
    <phoneticPr fontId="1" type="noConversion"/>
  </si>
  <si>
    <t>(請緯正)於桌面雲測試是否可連線https://smsdev.esunbank.com.tw/SmsWebService.asmx</t>
  </si>
  <si>
    <t>若不行則協助開通防火牆：</t>
  </si>
  <si>
    <t>緯正桌面雲-&gt;smsdev.esunbank.com.tw</t>
  </si>
  <si>
    <t>CIP SIT AP SERVER-&gt; https://smsdev.esunbank.com.tw</t>
    <phoneticPr fontId="1" type="noConversion"/>
  </si>
  <si>
    <t>CIP UAT AP SERVER-&gt; https://smsdev.esunbank.com.tw</t>
  </si>
  <si>
    <t>CIP UAT PROD AP SERVER-&gt;https://sms.esunbank.com.tw/SmsWebService.asmx</t>
  </si>
  <si>
    <t>@testesunbank.com.tw</t>
    <phoneticPr fontId="1" type="noConversion"/>
  </si>
  <si>
    <t>公司</t>
    <phoneticPr fontId="1" type="noConversion"/>
  </si>
  <si>
    <t>人員</t>
    <phoneticPr fontId="1" type="noConversion"/>
  </si>
  <si>
    <t>信箱</t>
    <phoneticPr fontId="1" type="noConversion"/>
  </si>
  <si>
    <t>TEST_MAIL</t>
    <phoneticPr fontId="1" type="noConversion"/>
  </si>
  <si>
    <t>新桌面雲電腦名稱</t>
    <phoneticPr fontId="1" type="noConversion"/>
  </si>
  <si>
    <t>present</t>
    <phoneticPr fontId="1" type="noConversion"/>
  </si>
  <si>
    <t>lry-15268@email.esunbank.com.tw</t>
  </si>
  <si>
    <t>cgz-16603@email.esunbank.com.tw</t>
  </si>
  <si>
    <t>鄭惟鍾</t>
  </si>
  <si>
    <t>coolplay1030-18595@email.esunbank.com.tw</t>
  </si>
  <si>
    <t>mingche-18263@email.esunbank.com.tw</t>
  </si>
  <si>
    <t>IBM</t>
  </si>
  <si>
    <t>KatyYeh@esunbank.com.tw</t>
    <phoneticPr fontId="1" type="noConversion"/>
  </si>
  <si>
    <t>GraceChien@esunbank.com.tw</t>
  </si>
  <si>
    <t>IBM-GraceChien</t>
    <phoneticPr fontId="1" type="noConversion"/>
  </si>
  <si>
    <t>SoniaYang@esunbank.com.tw</t>
  </si>
  <si>
    <t>IBM-SoniaYang</t>
    <phoneticPr fontId="1" type="noConversion"/>
  </si>
  <si>
    <t>CIFYMJ@email.esunbank.com.tw</t>
  </si>
  <si>
    <t>CIF-YMJ</t>
    <phoneticPr fontId="1" type="noConversion"/>
  </si>
  <si>
    <t>vDCBP01PG00007</t>
    <phoneticPr fontId="1" type="noConversion"/>
  </si>
  <si>
    <t>??</t>
    <phoneticPr fontId="1" type="noConversion"/>
  </si>
  <si>
    <t>Elitech-Caspar@email.esunbank.com.tw</t>
  </si>
  <si>
    <t>Elitech-Caspar</t>
  </si>
  <si>
    <t>IBM-WinnieLo@email.esunbank.com.tw</t>
  </si>
  <si>
    <t>IBM-WinnieLo</t>
    <phoneticPr fontId="1" type="noConversion"/>
  </si>
  <si>
    <t>緯創軟體</t>
  </si>
  <si>
    <t>Wistron-HarryChen@email.esunbank.com.tw</t>
  </si>
  <si>
    <t>WISTRON-HarryChen</t>
    <phoneticPr fontId="1" type="noConversion"/>
  </si>
  <si>
    <t>vDCBP01PG00003</t>
  </si>
  <si>
    <t>曾緯正</t>
  </si>
  <si>
    <t>網飛訊科技</t>
  </si>
  <si>
    <t>MRLCZWJ@email.esunbank.com.tw</t>
    <phoneticPr fontId="1" type="noConversion"/>
  </si>
  <si>
    <t>NETF-ZWJ</t>
  </si>
  <si>
    <t>NETF-ZWJ</t>
    <phoneticPr fontId="1" type="noConversion"/>
  </si>
  <si>
    <t>wistron-ljq@email.esunbank.com.tw</t>
  </si>
  <si>
    <t>艾力特科技</t>
  </si>
  <si>
    <t>Elitech-Jackson@email.esunbank.com.tw</t>
  </si>
  <si>
    <t>Elitech-Jackson</t>
    <phoneticPr fontId="1" type="noConversion"/>
  </si>
  <si>
    <t>Envotions-XHC@email.esunbank.com.tw</t>
  </si>
  <si>
    <t>Envotions-XHC</t>
    <phoneticPr fontId="1" type="noConversion"/>
  </si>
  <si>
    <t>Elitech-RuruHsu</t>
    <phoneticPr fontId="1" type="noConversion"/>
  </si>
  <si>
    <t>NETF-LCL@esunbank.com.tw</t>
  </si>
  <si>
    <t>NETF-LCL</t>
    <phoneticPr fontId="1" type="noConversion"/>
  </si>
  <si>
    <t>C</t>
    <phoneticPr fontId="1" type="noConversion"/>
  </si>
  <si>
    <t>A</t>
    <phoneticPr fontId="1" type="noConversion"/>
  </si>
  <si>
    <t>B</t>
    <phoneticPr fontId="1" type="noConversion"/>
  </si>
  <si>
    <t>D</t>
    <phoneticPr fontId="1" type="noConversion"/>
  </si>
  <si>
    <t>Eclipse</t>
    <phoneticPr fontId="1" type="noConversion"/>
  </si>
  <si>
    <t>說明</t>
    <phoneticPr fontId="1" type="noConversion"/>
  </si>
  <si>
    <t>LINK</t>
    <phoneticPr fontId="1" type="noConversion"/>
  </si>
  <si>
    <t>1.copy eclipse.zip出來可以直接用，但裡面是跑jre比較小</t>
    <phoneticPr fontId="1" type="noConversion"/>
  </si>
  <si>
    <t>按我</t>
    <phoneticPr fontId="1" type="noConversion"/>
  </si>
  <si>
    <t>2.可以再copy jdk.zip出來，將step1jre裡跑出來的eclipse設定改為jdk的路徑</t>
    <phoneticPr fontId="1" type="noConversion"/>
  </si>
  <si>
    <t>Jboss安裝</t>
    <phoneticPr fontId="1" type="noConversion"/>
  </si>
  <si>
    <t>Link</t>
    <phoneticPr fontId="1" type="noConversion"/>
  </si>
  <si>
    <t>1.直接解壓縮到D槽</t>
    <phoneticPr fontId="1" type="noConversion"/>
  </si>
  <si>
    <t>2.去elipse run time 設定</t>
    <phoneticPr fontId="1" type="noConversion"/>
  </si>
  <si>
    <t>可以指向外部的JDK</t>
    <phoneticPr fontId="1" type="noConversion"/>
  </si>
  <si>
    <t>3.去standalone.bat檔 新增參數</t>
    <phoneticPr fontId="1" type="noConversion"/>
  </si>
  <si>
    <t>只有加JAVA_HOME的環境變數</t>
    <phoneticPr fontId="1" type="noConversion"/>
  </si>
  <si>
    <t>謝肇暐</t>
    <phoneticPr fontId="1" type="noConversion"/>
  </si>
  <si>
    <t>envotions-mason@testesunbank.com.tw</t>
    <phoneticPr fontId="1" type="noConversion"/>
  </si>
  <si>
    <t>envotions-mason</t>
    <phoneticPr fontId="1" type="noConversion"/>
  </si>
  <si>
    <t>謝肇暐</t>
    <phoneticPr fontId="1" type="noConversion"/>
  </si>
  <si>
    <t>筆電</t>
    <phoneticPr fontId="1" type="noConversion"/>
  </si>
  <si>
    <t>LC105-PRJ-137</t>
    <phoneticPr fontId="1" type="noConversion"/>
  </si>
  <si>
    <t>28-D2-44-F5-A7-F6</t>
    <phoneticPr fontId="1" type="noConversion"/>
  </si>
  <si>
    <t>10.234.114.125</t>
    <phoneticPr fontId="1" type="noConversion"/>
  </si>
  <si>
    <t>Mac</t>
    <phoneticPr fontId="1" type="noConversion"/>
  </si>
  <si>
    <t>無線Mac</t>
    <phoneticPr fontId="1" type="noConversion"/>
  </si>
  <si>
    <t>present</t>
    <phoneticPr fontId="1" type="noConversion"/>
  </si>
  <si>
    <t>胡珅</t>
    <phoneticPr fontId="1" type="noConversion"/>
  </si>
  <si>
    <t>ESB15268</t>
  </si>
  <si>
    <t>ESB16603</t>
  </si>
  <si>
    <t>ESB18442</t>
  </si>
  <si>
    <t>ESB11532</t>
  </si>
  <si>
    <t>ESB18595</t>
  </si>
  <si>
    <t>ESB18263</t>
  </si>
  <si>
    <t>ESB18434</t>
  </si>
  <si>
    <t>ESB18752</t>
  </si>
  <si>
    <t>vDCBP01PG00009</t>
    <phoneticPr fontId="1" type="noConversion"/>
  </si>
  <si>
    <t>28-B2-BD-56-35-74</t>
    <phoneticPr fontId="1" type="noConversion"/>
  </si>
  <si>
    <t>張裕豐</t>
    <phoneticPr fontId="1" type="noConversion"/>
  </si>
  <si>
    <t>LC105-19155-01</t>
    <phoneticPr fontId="1" type="noConversion"/>
  </si>
  <si>
    <t>10.214.42.50 </t>
    <phoneticPr fontId="1" type="noConversion"/>
  </si>
  <si>
    <t>18-31-BF-93-2C-87</t>
    <phoneticPr fontId="1" type="noConversion"/>
  </si>
  <si>
    <t>委外申請防火牆用</t>
    <phoneticPr fontId="1" type="noConversion"/>
  </si>
  <si>
    <t>張裕豐</t>
    <phoneticPr fontId="1" type="noConversion"/>
  </si>
  <si>
    <t>jasonchang-19155@email.esunbank.com.tw</t>
    <phoneticPr fontId="1" type="noConversion"/>
  </si>
  <si>
    <t>ESB19155</t>
  </si>
  <si>
    <t>筆電</t>
    <phoneticPr fontId="1" type="noConversion"/>
  </si>
  <si>
    <t>LC105-PRJ-195</t>
    <phoneticPr fontId="1" type="noConversion"/>
  </si>
  <si>
    <t>Elitech-RuruHsu</t>
    <phoneticPr fontId="1" type="noConversion"/>
  </si>
  <si>
    <t>Elitech-RuruHsu@email.esunbank.com.tw</t>
    <phoneticPr fontId="1" type="noConversion"/>
  </si>
  <si>
    <t>智誠科技</t>
    <phoneticPr fontId="1" type="noConversion"/>
  </si>
  <si>
    <t>envotions-mason</t>
    <phoneticPr fontId="1" type="noConversion"/>
  </si>
  <si>
    <t>IBM-WinnieLo</t>
    <phoneticPr fontId="1" type="noConversion"/>
  </si>
  <si>
    <t>羅文宜</t>
    <phoneticPr fontId="1" type="noConversion"/>
  </si>
  <si>
    <t>許庭瑋</t>
    <phoneticPr fontId="1" type="noConversion"/>
  </si>
  <si>
    <t>林裕芳</t>
    <phoneticPr fontId="1" type="noConversion"/>
  </si>
  <si>
    <t>kylehsu-19348@email.esunbank.com.tw</t>
    <phoneticPr fontId="1" type="noConversion"/>
  </si>
  <si>
    <t>fang-19347@email.esunbank.com.tw</t>
    <phoneticPr fontId="1" type="noConversion"/>
  </si>
  <si>
    <t>ESB19348</t>
    <phoneticPr fontId="1" type="noConversion"/>
  </si>
  <si>
    <t>ESB19347</t>
    <phoneticPr fontId="1" type="noConversion"/>
  </si>
  <si>
    <t>許庭瑋</t>
    <phoneticPr fontId="1" type="noConversion"/>
  </si>
  <si>
    <t>林裕芳</t>
    <phoneticPr fontId="1" type="noConversion"/>
  </si>
  <si>
    <t>LC105-19348-01</t>
    <phoneticPr fontId="1" type="noConversion"/>
  </si>
  <si>
    <t>LC105-19347-01</t>
    <phoneticPr fontId="1" type="noConversion"/>
  </si>
  <si>
    <t>10.214.42.70</t>
    <phoneticPr fontId="1" type="noConversion"/>
  </si>
  <si>
    <t>10.214.42.69</t>
    <phoneticPr fontId="1" type="noConversion"/>
  </si>
  <si>
    <t>林楷翰</t>
    <phoneticPr fontId="1" type="noConversion"/>
  </si>
  <si>
    <t>macjohn-19357@email.esunbank.com.tw</t>
    <phoneticPr fontId="1" type="noConversion"/>
  </si>
  <si>
    <t>ESB19357</t>
    <phoneticPr fontId="1" type="noConversion"/>
  </si>
  <si>
    <t>林楷翰</t>
    <phoneticPr fontId="1" type="noConversion"/>
  </si>
  <si>
    <t>LC105-19357-01</t>
    <phoneticPr fontId="1" type="noConversion"/>
  </si>
  <si>
    <t>10.214.42.71</t>
    <phoneticPr fontId="1" type="noConversion"/>
  </si>
  <si>
    <t>IBM-KatyYeh</t>
    <phoneticPr fontId="1" type="noConversion"/>
  </si>
  <si>
    <t>IBM-GraceChien</t>
    <phoneticPr fontId="1" type="noConversion"/>
  </si>
  <si>
    <t>簡靜慈</t>
    <phoneticPr fontId="1" type="noConversion"/>
  </si>
  <si>
    <t>楊美玲</t>
    <phoneticPr fontId="1" type="noConversion"/>
  </si>
  <si>
    <t>IBM-SoniaYang</t>
    <phoneticPr fontId="1" type="noConversion"/>
  </si>
  <si>
    <t>WISTRON-LJQ</t>
    <phoneticPr fontId="1" type="noConversion"/>
  </si>
  <si>
    <t>Envotions-XHC</t>
    <phoneticPr fontId="1" type="noConversion"/>
  </si>
  <si>
    <t>陳錫宏</t>
    <phoneticPr fontId="1" type="noConversion"/>
  </si>
  <si>
    <t>IBM</t>
    <phoneticPr fontId="1" type="noConversion"/>
  </si>
  <si>
    <t>智誠科技</t>
    <phoneticPr fontId="1" type="noConversion"/>
  </si>
  <si>
    <t>緯創軟體</t>
    <phoneticPr fontId="1" type="noConversion"/>
  </si>
  <si>
    <t>網飛訊科技</t>
    <phoneticPr fontId="1" type="noConversion"/>
  </si>
  <si>
    <t>ESB15109</t>
    <phoneticPr fontId="1" type="noConversion"/>
  </si>
  <si>
    <t>Envotions-YMJ</t>
    <phoneticPr fontId="1" type="noConversion"/>
  </si>
  <si>
    <t>LC105-PRJ-109</t>
    <phoneticPr fontId="1" type="noConversion"/>
  </si>
  <si>
    <t>玉山</t>
    <phoneticPr fontId="1" type="noConversion"/>
  </si>
  <si>
    <t>劉季函</t>
    <phoneticPr fontId="1" type="noConversion"/>
  </si>
  <si>
    <t>ESB19432</t>
    <phoneticPr fontId="1" type="noConversion"/>
  </si>
  <si>
    <t>NA</t>
    <phoneticPr fontId="1" type="noConversion"/>
  </si>
  <si>
    <t>LC105-19432-01</t>
    <phoneticPr fontId="1" type="noConversion"/>
  </si>
  <si>
    <t>筆電</t>
    <phoneticPr fontId="1" type="noConversion"/>
  </si>
  <si>
    <t>0C-9D-92-5E-76-60</t>
    <phoneticPr fontId="1" type="noConversion"/>
  </si>
  <si>
    <t>8C-16-45-FA-58-B2</t>
    <phoneticPr fontId="1" type="noConversion"/>
  </si>
  <si>
    <t>10.214.42.73</t>
    <phoneticPr fontId="1" type="noConversion"/>
  </si>
  <si>
    <t>LC105-PRJ-223</t>
    <phoneticPr fontId="1" type="noConversion"/>
  </si>
  <si>
    <t>sunny.liu-19432@email.esunbank.com.tw</t>
    <phoneticPr fontId="1" type="noConversion"/>
  </si>
  <si>
    <t>IBM-KatyYeh</t>
    <phoneticPr fontId="1" type="noConversion"/>
  </si>
  <si>
    <t>葉凱玓</t>
    <phoneticPr fontId="1" type="noConversion"/>
  </si>
  <si>
    <t>gone</t>
  </si>
  <si>
    <t>gone</t>
    <phoneticPr fontId="1" type="noConversion"/>
  </si>
  <si>
    <t>目前在Chiak那</t>
    <phoneticPr fontId="1" type="noConversion"/>
  </si>
  <si>
    <t>仁傑抽屜</t>
    <phoneticPr fontId="1" type="noConversion"/>
  </si>
  <si>
    <t>仁傑抽屜(已壞掉)</t>
    <phoneticPr fontId="1" type="noConversion"/>
  </si>
  <si>
    <t>LC105-PRJ-141</t>
    <phoneticPr fontId="1" type="noConversion"/>
  </si>
  <si>
    <t>LC105-PRJ-121</t>
    <phoneticPr fontId="1" type="noConversion"/>
  </si>
  <si>
    <t>LC105-PRJ-122</t>
    <phoneticPr fontId="1" type="noConversion"/>
  </si>
  <si>
    <t>gone</t>
    <phoneticPr fontId="1" type="noConversion"/>
  </si>
  <si>
    <t>V</t>
    <phoneticPr fontId="1" type="noConversion"/>
  </si>
  <si>
    <t>陳仁傑</t>
    <phoneticPr fontId="1" type="noConversion"/>
  </si>
  <si>
    <t>玉山</t>
    <phoneticPr fontId="1" type="noConversion"/>
  </si>
  <si>
    <t>許昱彥</t>
  </si>
  <si>
    <t>許昱彥</t>
    <phoneticPr fontId="1" type="noConversion"/>
  </si>
  <si>
    <t>ESB19598</t>
    <phoneticPr fontId="1" type="noConversion"/>
  </si>
  <si>
    <t>許昱彥</t>
    <phoneticPr fontId="1" type="noConversion"/>
  </si>
  <si>
    <t>e31217-19598@email.esunbank.com.tw</t>
    <phoneticPr fontId="1" type="noConversion"/>
  </si>
  <si>
    <t>筆電</t>
    <phoneticPr fontId="1" type="noConversion"/>
  </si>
  <si>
    <t>LC105-19598-01</t>
    <phoneticPr fontId="1" type="noConversion"/>
  </si>
  <si>
    <t>10.81.236.87</t>
    <phoneticPr fontId="1" type="noConversion"/>
  </si>
  <si>
    <t>10.214.42.75</t>
    <phoneticPr fontId="1" type="noConversion"/>
  </si>
  <si>
    <t>筆電</t>
    <phoneticPr fontId="1" type="noConversion"/>
  </si>
  <si>
    <t>LC105-PRJ-125</t>
    <phoneticPr fontId="1" type="noConversion"/>
  </si>
  <si>
    <t>LC105-PRJ-101</t>
    <phoneticPr fontId="1" type="noConversion"/>
  </si>
  <si>
    <t>cfs-0324</t>
    <phoneticPr fontId="1" type="noConversion"/>
  </si>
  <si>
    <t>hus-11092@email.esunbank.com.tw</t>
    <phoneticPr fontId="1" type="noConversion"/>
  </si>
  <si>
    <t>hus-11092</t>
    <phoneticPr fontId="1" type="noConversion"/>
  </si>
  <si>
    <t>pce-04503@email.esunbank.com.tw</t>
    <phoneticPr fontId="1" type="noConversion"/>
  </si>
  <si>
    <t>gone</t>
    <phoneticPr fontId="1" type="noConversion"/>
  </si>
  <si>
    <t>envotions-mason@testesunbank.com.tw</t>
    <phoneticPr fontId="1" type="noConversion"/>
  </si>
  <si>
    <t>gone</t>
    <phoneticPr fontId="1" type="noConversion"/>
  </si>
  <si>
    <t>10.81.205.142</t>
    <phoneticPr fontId="1" type="noConversion"/>
  </si>
  <si>
    <t>開發機</t>
    <phoneticPr fontId="1" type="noConversion"/>
  </si>
  <si>
    <t>V</t>
    <phoneticPr fontId="1" type="noConversion"/>
  </si>
  <si>
    <t>V</t>
    <phoneticPr fontId="1" type="noConversion"/>
  </si>
  <si>
    <t>V</t>
    <phoneticPr fontId="1" type="noConversion"/>
  </si>
  <si>
    <t>LC105-19347-01</t>
    <phoneticPr fontId="1" type="noConversion"/>
  </si>
  <si>
    <t>陳秋源</t>
    <phoneticPr fontId="1" type="noConversion"/>
  </si>
  <si>
    <t>e31217-19599@email.esunbank.com.tw</t>
  </si>
  <si>
    <t>艾力特科技</t>
    <phoneticPr fontId="1" type="noConversion"/>
  </si>
  <si>
    <t>廠商資訊</t>
  </si>
  <si>
    <t>廠商資訊</t>
    <phoneticPr fontId="1" type="noConversion"/>
  </si>
  <si>
    <t>v</t>
    <phoneticPr fontId="1" type="noConversion"/>
  </si>
  <si>
    <t>玉山</t>
    <phoneticPr fontId="1" type="noConversion"/>
  </si>
  <si>
    <t>曾郁婷</t>
    <phoneticPr fontId="1" type="noConversion"/>
  </si>
  <si>
    <t>e31217-19598@email.esunbank.com.tw</t>
    <phoneticPr fontId="1" type="noConversion"/>
  </si>
  <si>
    <t>joanne-17774@email.esunbank.com.tw</t>
    <phoneticPr fontId="1" type="noConversion"/>
  </si>
  <si>
    <t>ESB17774</t>
    <phoneticPr fontId="1" type="noConversion"/>
  </si>
  <si>
    <t>LC105-17774-01</t>
    <phoneticPr fontId="1" type="noConversion"/>
  </si>
  <si>
    <t>LC105-17774-02</t>
    <phoneticPr fontId="1" type="noConversion"/>
  </si>
  <si>
    <t>曾郁婷</t>
    <phoneticPr fontId="1" type="noConversion"/>
  </si>
  <si>
    <t>桌機</t>
    <phoneticPr fontId="1" type="noConversion"/>
  </si>
  <si>
    <t>筆電</t>
    <phoneticPr fontId="1" type="noConversion"/>
  </si>
  <si>
    <t>10.81.205.210</t>
    <phoneticPr fontId="1" type="noConversion"/>
  </si>
  <si>
    <t>10.214.44.242</t>
    <phoneticPr fontId="1" type="noConversion"/>
  </si>
  <si>
    <t>v</t>
    <phoneticPr fontId="1" type="noConversion"/>
  </si>
  <si>
    <t>e31217-19600@email.esunbank.com.tw</t>
  </si>
  <si>
    <t>e31217-19601@email.esunbank.com.tw</t>
  </si>
  <si>
    <t>PCE-04503</t>
    <phoneticPr fontId="1" type="noConversion"/>
  </si>
  <si>
    <t>桌機</t>
  </si>
  <si>
    <t>陳仁傑</t>
  </si>
  <si>
    <t>LC105-18442-01</t>
  </si>
  <si>
    <t>彭春娥</t>
  </si>
  <si>
    <t>LC105-AP4-02</t>
  </si>
  <si>
    <t>hus-11092</t>
  </si>
  <si>
    <t>劉季函</t>
  </si>
  <si>
    <t>LC105-19432-01</t>
  </si>
  <si>
    <t>ESB19432</t>
  </si>
  <si>
    <t>LC105-19347-01</t>
  </si>
  <si>
    <t>ESB19598</t>
  </si>
  <si>
    <t>曾郁婷</t>
  </si>
  <si>
    <t>LC105-17774-01</t>
  </si>
  <si>
    <t>ESB17774</t>
  </si>
  <si>
    <t>PCE-04503</t>
  </si>
  <si>
    <t>gone</t>
    <phoneticPr fontId="1" type="noConversion"/>
  </si>
  <si>
    <t>已申請固定IP</t>
    <phoneticPr fontId="1" type="noConversion"/>
  </si>
  <si>
    <t>10.81.236.86</t>
    <phoneticPr fontId="1" type="noConversion"/>
  </si>
  <si>
    <t>10.214.45.36</t>
    <phoneticPr fontId="1" type="noConversion"/>
  </si>
  <si>
    <r>
      <rPr>
        <strike/>
        <sz val="12"/>
        <color theme="1"/>
        <rFont val="微軟正黑體"/>
        <family val="2"/>
        <charset val="136"/>
      </rPr>
      <t>10.81.205.172</t>
    </r>
    <r>
      <rPr>
        <sz val="12"/>
        <color theme="1"/>
        <rFont val="微軟正黑體"/>
        <family val="2"/>
        <charset val="136"/>
      </rPr>
      <t xml:space="preserve">
10.81.238.211
10.81.205.53</t>
    </r>
    <phoneticPr fontId="1" type="noConversion"/>
  </si>
  <si>
    <t>CIFX/CIP</t>
    <phoneticPr fontId="1" type="noConversion"/>
  </si>
  <si>
    <t>CIFX</t>
    <phoneticPr fontId="1" type="noConversion"/>
  </si>
  <si>
    <t>gone</t>
    <phoneticPr fontId="1" type="noConversion"/>
  </si>
  <si>
    <t>CIP</t>
    <phoneticPr fontId="1" type="noConversion"/>
  </si>
  <si>
    <t>OTHER</t>
    <phoneticPr fontId="1" type="noConversion"/>
  </si>
  <si>
    <t>CIP</t>
    <phoneticPr fontId="1" type="noConversion"/>
  </si>
  <si>
    <t>NA</t>
    <phoneticPr fontId="1" type="noConversion"/>
  </si>
  <si>
    <t>CIFX</t>
    <phoneticPr fontId="1" type="noConversion"/>
  </si>
  <si>
    <t>NA</t>
    <phoneticPr fontId="1" type="noConversion"/>
  </si>
  <si>
    <t>開發機</t>
  </si>
  <si>
    <t>(全部)</t>
  </si>
  <si>
    <t>V</t>
  </si>
  <si>
    <t>CIFX/CIP</t>
  </si>
  <si>
    <t>已申請固定IP</t>
  </si>
  <si>
    <t>10.214.42.46</t>
  </si>
  <si>
    <t>10.214.43.101</t>
  </si>
  <si>
    <t>10.214.42.73</t>
  </si>
  <si>
    <t>10.214.42.75</t>
  </si>
  <si>
    <t>10.214.44.242</t>
  </si>
  <si>
    <t>LC105-15109-01</t>
    <phoneticPr fontId="1" type="noConversion"/>
  </si>
  <si>
    <t>10.214.42.77</t>
    <phoneticPr fontId="1" type="noConversion"/>
  </si>
  <si>
    <t>LC105-HUS-01</t>
  </si>
  <si>
    <t>LC105-HUS-01</t>
    <phoneticPr fontId="1" type="noConversion"/>
  </si>
  <si>
    <t>no record</t>
    <phoneticPr fontId="1" type="noConversion"/>
  </si>
  <si>
    <t>筆電</t>
    <phoneticPr fontId="1" type="noConversion"/>
  </si>
  <si>
    <t>LC105-18442-01</t>
    <phoneticPr fontId="1" type="noConversion"/>
  </si>
  <si>
    <t>維護系統</t>
    <phoneticPr fontId="1" type="noConversion"/>
  </si>
  <si>
    <t>AML</t>
    <phoneticPr fontId="1" type="noConversion"/>
  </si>
  <si>
    <t>CIFX</t>
    <phoneticPr fontId="1" type="noConversion"/>
  </si>
  <si>
    <t>ESB18693</t>
    <phoneticPr fontId="1" type="noConversion"/>
  </si>
  <si>
    <t>tram-18693@email.esunbank.com.tw</t>
    <phoneticPr fontId="1" type="noConversion"/>
  </si>
  <si>
    <t>10.214.42.84</t>
  </si>
  <si>
    <t>10.214.42.84</t>
    <phoneticPr fontId="1" type="noConversion"/>
  </si>
  <si>
    <t>程亮維</t>
  </si>
  <si>
    <t>LC105-18752-01</t>
  </si>
  <si>
    <t>10.214.41.78</t>
  </si>
  <si>
    <t>謝基中</t>
  </si>
  <si>
    <t>LC105-18595-01</t>
  </si>
  <si>
    <t>10.214.42.60</t>
  </si>
  <si>
    <t>筆電</t>
  </si>
  <si>
    <t>盧婉芳</t>
  </si>
  <si>
    <t>LC105-15109-01</t>
  </si>
  <si>
    <t>ESB15109</t>
  </si>
  <si>
    <t>10.214.42.77</t>
  </si>
  <si>
    <t>(多重項目)</t>
  </si>
  <si>
    <t>玉山</t>
    <phoneticPr fontId="1" type="noConversion"/>
  </si>
  <si>
    <t>史瑞鈴</t>
  </si>
  <si>
    <t>史瑞鈴</t>
    <phoneticPr fontId="1" type="noConversion"/>
  </si>
  <si>
    <t>juiling-21991@esunbank.com.tw</t>
    <phoneticPr fontId="1" type="noConversion"/>
  </si>
  <si>
    <t>ESB21911</t>
  </si>
  <si>
    <t>ESB21911</t>
    <phoneticPr fontId="1" type="noConversion"/>
  </si>
  <si>
    <t>NA</t>
    <phoneticPr fontId="1" type="noConversion"/>
  </si>
  <si>
    <t>NA</t>
    <phoneticPr fontId="1" type="noConversion"/>
  </si>
  <si>
    <t>CIP</t>
    <phoneticPr fontId="1" type="noConversion"/>
  </si>
  <si>
    <t>ABR</t>
    <phoneticPr fontId="1" type="noConversion"/>
  </si>
  <si>
    <t>AML</t>
    <phoneticPr fontId="1" type="noConversion"/>
  </si>
  <si>
    <t>玉山</t>
    <phoneticPr fontId="1" type="noConversion"/>
  </si>
  <si>
    <t>筆電</t>
    <phoneticPr fontId="1" type="noConversion"/>
  </si>
  <si>
    <t>V</t>
    <phoneticPr fontId="1" type="noConversion"/>
  </si>
  <si>
    <t>LC105-21991-01</t>
  </si>
  <si>
    <t>LC105-21991-01</t>
    <phoneticPr fontId="1" type="noConversion"/>
  </si>
  <si>
    <t>10.214.42.83</t>
  </si>
  <si>
    <t>10.214.42.83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</si>
</sst>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19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u/>
      <sz val="12"/>
      <color theme="1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細明體"/>
      <family val="3"/>
      <charset val="136"/>
    </font>
    <font>
      <sz val="12"/>
      <color theme="1"/>
      <name val="新細明體"/>
      <family val="2"/>
      <scheme val="minor"/>
    </font>
    <font>
      <u/>
      <sz val="12"/>
      <color theme="10"/>
      <name val="新細明體"/>
      <family val="1"/>
      <charset val="136"/>
      <scheme val="minor"/>
    </font>
    <font>
      <sz val="12"/>
      <color rgb="FF000000"/>
      <name val="新細明體"/>
      <family val="1"/>
      <charset val="136"/>
      <scheme val="minor"/>
    </font>
    <font>
      <b/>
      <sz val="18"/>
      <color theme="1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u/>
      <sz val="12"/>
      <color theme="1"/>
      <name val="微軟正黑體"/>
      <family val="2"/>
      <charset val="136"/>
    </font>
    <font>
      <b/>
      <sz val="16"/>
      <color rgb="FF000000"/>
      <name val="新細明體"/>
      <family val="1"/>
      <charset val="136"/>
    </font>
    <font>
      <strike/>
      <sz val="12"/>
      <color theme="1"/>
      <name val="微軟正黑體"/>
      <family val="2"/>
      <charset val="136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1" fillId="0" borderId="0"/>
    <xf numFmtId="9" fontId="11" fillId="0" borderId="0" applyFon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2" fillId="0" borderId="0" xfId="1">
      <alignment vertical="center"/>
    </xf>
    <xf numFmtId="0" fontId="4" fillId="0" borderId="0" xfId="0" applyFont="1">
      <alignment vertical="center"/>
    </xf>
    <xf numFmtId="0" fontId="3" fillId="2" borderId="0" xfId="0" applyFont="1" applyFill="1">
      <alignment vertical="center"/>
    </xf>
    <xf numFmtId="0" fontId="0" fillId="2" borderId="0" xfId="0" applyFill="1">
      <alignment vertical="center"/>
    </xf>
    <xf numFmtId="0" fontId="0" fillId="0" borderId="1" xfId="0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0" borderId="1" xfId="0" applyBorder="1">
      <alignment vertical="center"/>
    </xf>
    <xf numFmtId="0" fontId="5" fillId="0" borderId="1" xfId="0" applyFont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0" fillId="0" borderId="0" xfId="0" pivotButton="1">
      <alignment vertical="center"/>
    </xf>
    <xf numFmtId="0" fontId="2" fillId="0" borderId="1" xfId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14" fillId="2" borderId="0" xfId="0" applyFont="1" applyFill="1">
      <alignment vertical="center"/>
    </xf>
    <xf numFmtId="0" fontId="15" fillId="0" borderId="0" xfId="0" applyFont="1">
      <alignment vertical="center"/>
    </xf>
    <xf numFmtId="0" fontId="3" fillId="0" borderId="0" xfId="0" applyFont="1">
      <alignment vertical="center"/>
    </xf>
    <xf numFmtId="0" fontId="0" fillId="0" borderId="0" xfId="0" quotePrefix="1">
      <alignment vertical="center"/>
    </xf>
    <xf numFmtId="0" fontId="0" fillId="0" borderId="1" xfId="0" applyFont="1" applyBorder="1">
      <alignment vertical="center"/>
    </xf>
    <xf numFmtId="0" fontId="0" fillId="0" borderId="3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176" fontId="5" fillId="0" borderId="1" xfId="0" applyNumberFormat="1" applyFont="1" applyBorder="1" applyAlignment="1">
      <alignment horizontal="center" vertical="center"/>
    </xf>
    <xf numFmtId="0" fontId="16" fillId="0" borderId="1" xfId="1" applyFont="1" applyBorder="1" applyAlignment="1">
      <alignment horizontal="center" vertical="center"/>
    </xf>
    <xf numFmtId="0" fontId="0" fillId="6" borderId="0" xfId="0" applyFill="1">
      <alignment vertical="center"/>
    </xf>
    <xf numFmtId="0" fontId="3" fillId="6" borderId="0" xfId="0" applyFont="1" applyFill="1">
      <alignment vertical="center"/>
    </xf>
    <xf numFmtId="0" fontId="5" fillId="0" borderId="0" xfId="0" applyFont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2" fillId="0" borderId="0" xfId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</cellXfs>
  <cellStyles count="8">
    <cellStyle name="一般" xfId="0" builtinId="0"/>
    <cellStyle name="一般 16" xfId="3"/>
    <cellStyle name="一般 17" xfId="4"/>
    <cellStyle name="一般 18" xfId="5"/>
    <cellStyle name="一般 2" xfId="6"/>
    <cellStyle name="一般 2 2" xfId="2"/>
    <cellStyle name="百分比 2" xfId="7"/>
    <cellStyle name="超連結" xfId="1" builtinId="8"/>
  </cellStyles>
  <dxfs count="15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07/relationships/slicerCache" Target="slicerCaches/slicerCache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13" Type="http://schemas.openxmlformats.org/officeDocument/2006/relationships/image" Target="../media/image23.png"/><Relationship Id="rId3" Type="http://schemas.openxmlformats.org/officeDocument/2006/relationships/image" Target="../media/image13.png"/><Relationship Id="rId7" Type="http://schemas.openxmlformats.org/officeDocument/2006/relationships/image" Target="../media/image17.png"/><Relationship Id="rId12" Type="http://schemas.openxmlformats.org/officeDocument/2006/relationships/image" Target="../media/image22.png"/><Relationship Id="rId17" Type="http://schemas.openxmlformats.org/officeDocument/2006/relationships/image" Target="../media/image27.png"/><Relationship Id="rId2" Type="http://schemas.openxmlformats.org/officeDocument/2006/relationships/image" Target="../media/image12.png"/><Relationship Id="rId16" Type="http://schemas.openxmlformats.org/officeDocument/2006/relationships/image" Target="../media/image26.png"/><Relationship Id="rId1" Type="http://schemas.openxmlformats.org/officeDocument/2006/relationships/image" Target="../media/image11.png"/><Relationship Id="rId6" Type="http://schemas.openxmlformats.org/officeDocument/2006/relationships/image" Target="../media/image16.png"/><Relationship Id="rId11" Type="http://schemas.openxmlformats.org/officeDocument/2006/relationships/image" Target="../media/image21.png"/><Relationship Id="rId5" Type="http://schemas.openxmlformats.org/officeDocument/2006/relationships/image" Target="../media/image15.png"/><Relationship Id="rId15" Type="http://schemas.openxmlformats.org/officeDocument/2006/relationships/image" Target="../media/image25.png"/><Relationship Id="rId10" Type="http://schemas.openxmlformats.org/officeDocument/2006/relationships/image" Target="../media/image20.png"/><Relationship Id="rId4" Type="http://schemas.openxmlformats.org/officeDocument/2006/relationships/image" Target="../media/image14.png"/><Relationship Id="rId9" Type="http://schemas.openxmlformats.org/officeDocument/2006/relationships/image" Target="../media/image19.png"/><Relationship Id="rId14" Type="http://schemas.openxmlformats.org/officeDocument/2006/relationships/image" Target="../media/image2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7" Type="http://schemas.openxmlformats.org/officeDocument/2006/relationships/image" Target="../media/image34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6" Type="http://schemas.openxmlformats.org/officeDocument/2006/relationships/image" Target="../media/image33.png"/><Relationship Id="rId5" Type="http://schemas.openxmlformats.org/officeDocument/2006/relationships/image" Target="../media/image32.png"/><Relationship Id="rId4" Type="http://schemas.openxmlformats.org/officeDocument/2006/relationships/image" Target="../media/image3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308162</xdr:colOff>
      <xdr:row>13</xdr:row>
      <xdr:rowOff>112058</xdr:rowOff>
    </xdr:from>
    <xdr:to>
      <xdr:col>8</xdr:col>
      <xdr:colOff>162485</xdr:colOff>
      <xdr:row>17</xdr:row>
      <xdr:rowOff>39220</xdr:rowOff>
    </xdr:to>
    <xdr:sp macro="" textlink="">
      <xdr:nvSpPr>
        <xdr:cNvPr id="2" name="弧形箭號 (上彎)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16200000">
          <a:off x="4996143" y="3063127"/>
          <a:ext cx="765362" cy="540123"/>
        </a:xfrm>
        <a:prstGeom prst="curvedUpArrow">
          <a:avLst>
            <a:gd name="adj1" fmla="val 25000"/>
            <a:gd name="adj2" fmla="val 87800"/>
            <a:gd name="adj3" fmla="val 25000"/>
          </a:avLst>
        </a:prstGeom>
        <a:solidFill>
          <a:srgbClr val="FF0000"/>
        </a:solidFill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0</xdr:col>
      <xdr:colOff>142875</xdr:colOff>
      <xdr:row>5</xdr:row>
      <xdr:rowOff>57150</xdr:rowOff>
    </xdr:from>
    <xdr:to>
      <xdr:col>7</xdr:col>
      <xdr:colOff>342275</xdr:colOff>
      <xdr:row>21</xdr:row>
      <xdr:rowOff>205177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875" y="1219200"/>
          <a:ext cx="5000000" cy="3615127"/>
        </a:xfrm>
        <a:prstGeom prst="rect">
          <a:avLst/>
        </a:prstGeom>
      </xdr:spPr>
    </xdr:pic>
    <xdr:clientData/>
  </xdr:twoCellAnchor>
  <xdr:twoCellAnchor>
    <xdr:from>
      <xdr:col>3</xdr:col>
      <xdr:colOff>523875</xdr:colOff>
      <xdr:row>8</xdr:row>
      <xdr:rowOff>19050</xdr:rowOff>
    </xdr:from>
    <xdr:to>
      <xdr:col>9</xdr:col>
      <xdr:colOff>133350</xdr:colOff>
      <xdr:row>15</xdr:row>
      <xdr:rowOff>28575</xdr:rowOff>
    </xdr:to>
    <xdr:cxnSp macro="">
      <xdr:nvCxnSpPr>
        <xdr:cNvPr id="4" name="直線單箭頭接點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V="1">
          <a:off x="2581275" y="1809750"/>
          <a:ext cx="3724275" cy="1476375"/>
        </a:xfrm>
        <a:prstGeom prst="straightConnector1">
          <a:avLst/>
        </a:prstGeom>
        <a:ln>
          <a:solidFill>
            <a:schemeClr val="accent6">
              <a:lumMod val="50000"/>
            </a:schemeClr>
          </a:solidFill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219075</xdr:colOff>
      <xdr:row>16</xdr:row>
      <xdr:rowOff>104775</xdr:rowOff>
    </xdr:from>
    <xdr:to>
      <xdr:col>13</xdr:col>
      <xdr:colOff>628256</xdr:colOff>
      <xdr:row>25</xdr:row>
      <xdr:rowOff>176795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91275" y="3571875"/>
          <a:ext cx="3152381" cy="2072270"/>
        </a:xfrm>
        <a:prstGeom prst="rect">
          <a:avLst/>
        </a:prstGeom>
      </xdr:spPr>
    </xdr:pic>
    <xdr:clientData/>
  </xdr:twoCellAnchor>
  <xdr:twoCellAnchor>
    <xdr:from>
      <xdr:col>0</xdr:col>
      <xdr:colOff>161925</xdr:colOff>
      <xdr:row>15</xdr:row>
      <xdr:rowOff>190500</xdr:rowOff>
    </xdr:from>
    <xdr:to>
      <xdr:col>7</xdr:col>
      <xdr:colOff>76200</xdr:colOff>
      <xdr:row>17</xdr:row>
      <xdr:rowOff>57150</xdr:rowOff>
    </xdr:to>
    <xdr:sp macro="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61925" y="3448050"/>
          <a:ext cx="4714875" cy="285750"/>
        </a:xfrm>
        <a:prstGeom prst="rect">
          <a:avLst/>
        </a:prstGeom>
        <a:noFill/>
        <a:ln w="38100">
          <a:solidFill>
            <a:schemeClr val="accent6">
              <a:lumMod val="75000"/>
            </a:schemeClr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0</xdr:col>
      <xdr:colOff>133350</xdr:colOff>
      <xdr:row>14</xdr:row>
      <xdr:rowOff>85725</xdr:rowOff>
    </xdr:from>
    <xdr:to>
      <xdr:col>7</xdr:col>
      <xdr:colOff>47625</xdr:colOff>
      <xdr:row>15</xdr:row>
      <xdr:rowOff>161925</xdr:rowOff>
    </xdr:to>
    <xdr:sp macro="" textlink="">
      <xdr:nvSpPr>
        <xdr:cNvPr id="7" name="矩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33350" y="3133725"/>
          <a:ext cx="4714875" cy="285750"/>
        </a:xfrm>
        <a:prstGeom prst="rect">
          <a:avLst/>
        </a:prstGeom>
        <a:noFill/>
        <a:ln w="38100">
          <a:solidFill>
            <a:schemeClr val="accent6">
              <a:lumMod val="75000"/>
            </a:schemeClr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3</xdr:col>
      <xdr:colOff>476250</xdr:colOff>
      <xdr:row>16</xdr:row>
      <xdr:rowOff>123826</xdr:rowOff>
    </xdr:from>
    <xdr:to>
      <xdr:col>9</xdr:col>
      <xdr:colOff>219075</xdr:colOff>
      <xdr:row>21</xdr:row>
      <xdr:rowOff>90359</xdr:rowOff>
    </xdr:to>
    <xdr:cxnSp macro="">
      <xdr:nvCxnSpPr>
        <xdr:cNvPr id="8" name="直線單箭頭接點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>
          <a:endCxn id="5" idx="1"/>
        </xdr:cNvCxnSpPr>
      </xdr:nvCxnSpPr>
      <xdr:spPr>
        <a:xfrm>
          <a:off x="2533650" y="3590926"/>
          <a:ext cx="3857625" cy="1128583"/>
        </a:xfrm>
        <a:prstGeom prst="straightConnector1">
          <a:avLst/>
        </a:prstGeom>
        <a:ln>
          <a:solidFill>
            <a:schemeClr val="accent6">
              <a:lumMod val="50000"/>
            </a:schemeClr>
          </a:solidFill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114300</xdr:colOff>
      <xdr:row>2</xdr:row>
      <xdr:rowOff>95250</xdr:rowOff>
    </xdr:from>
    <xdr:to>
      <xdr:col>13</xdr:col>
      <xdr:colOff>428243</xdr:colOff>
      <xdr:row>10</xdr:row>
      <xdr:rowOff>195867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86500" y="514350"/>
          <a:ext cx="3057143" cy="1891317"/>
        </a:xfrm>
        <a:prstGeom prst="rect">
          <a:avLst/>
        </a:prstGeom>
      </xdr:spPr>
    </xdr:pic>
    <xdr:clientData/>
  </xdr:twoCellAnchor>
  <xdr:twoCellAnchor editAs="oneCell">
    <xdr:from>
      <xdr:col>15</xdr:col>
      <xdr:colOff>333375</xdr:colOff>
      <xdr:row>5</xdr:row>
      <xdr:rowOff>28575</xdr:rowOff>
    </xdr:from>
    <xdr:to>
      <xdr:col>26</xdr:col>
      <xdr:colOff>190602</xdr:colOff>
      <xdr:row>13</xdr:row>
      <xdr:rowOff>85508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620375" y="1190625"/>
          <a:ext cx="8134452" cy="1733333"/>
        </a:xfrm>
        <a:prstGeom prst="rect">
          <a:avLst/>
        </a:prstGeom>
      </xdr:spPr>
    </xdr:pic>
    <xdr:clientData/>
  </xdr:twoCellAnchor>
  <xdr:twoCellAnchor editAs="oneCell">
    <xdr:from>
      <xdr:col>15</xdr:col>
      <xdr:colOff>314325</xdr:colOff>
      <xdr:row>3</xdr:row>
      <xdr:rowOff>57150</xdr:rowOff>
    </xdr:from>
    <xdr:to>
      <xdr:col>17</xdr:col>
      <xdr:colOff>419944</xdr:colOff>
      <xdr:row>5</xdr:row>
      <xdr:rowOff>28526</xdr:rowOff>
    </xdr:to>
    <xdr:pic>
      <xdr:nvPicPr>
        <xdr:cNvPr id="11" name="圖片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601325" y="800100"/>
          <a:ext cx="2210644" cy="390476"/>
        </a:xfrm>
        <a:prstGeom prst="rect">
          <a:avLst/>
        </a:prstGeom>
      </xdr:spPr>
    </xdr:pic>
    <xdr:clientData/>
  </xdr:twoCellAnchor>
  <xdr:twoCellAnchor editAs="oneCell">
    <xdr:from>
      <xdr:col>15</xdr:col>
      <xdr:colOff>561975</xdr:colOff>
      <xdr:row>20</xdr:row>
      <xdr:rowOff>123825</xdr:rowOff>
    </xdr:from>
    <xdr:to>
      <xdr:col>25</xdr:col>
      <xdr:colOff>66907</xdr:colOff>
      <xdr:row>28</xdr:row>
      <xdr:rowOff>28377</xdr:rowOff>
    </xdr:to>
    <xdr:pic>
      <xdr:nvPicPr>
        <xdr:cNvPr id="12" name="圖片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848975" y="4543425"/>
          <a:ext cx="7096357" cy="1580952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19</xdr:row>
      <xdr:rowOff>0</xdr:rowOff>
    </xdr:from>
    <xdr:to>
      <xdr:col>17</xdr:col>
      <xdr:colOff>591419</xdr:colOff>
      <xdr:row>20</xdr:row>
      <xdr:rowOff>47592</xdr:rowOff>
    </xdr:to>
    <xdr:pic>
      <xdr:nvPicPr>
        <xdr:cNvPr id="13" name="圖片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972800" y="4210050"/>
          <a:ext cx="2010644" cy="257142"/>
        </a:xfrm>
        <a:prstGeom prst="rect">
          <a:avLst/>
        </a:prstGeom>
      </xdr:spPr>
    </xdr:pic>
    <xdr:clientData/>
  </xdr:twoCellAnchor>
  <xdr:twoCellAnchor>
    <xdr:from>
      <xdr:col>13</xdr:col>
      <xdr:colOff>371475</xdr:colOff>
      <xdr:row>8</xdr:row>
      <xdr:rowOff>76200</xdr:rowOff>
    </xdr:from>
    <xdr:to>
      <xdr:col>15</xdr:col>
      <xdr:colOff>428625</xdr:colOff>
      <xdr:row>10</xdr:row>
      <xdr:rowOff>57150</xdr:rowOff>
    </xdr:to>
    <xdr:sp macro="" textlink="">
      <xdr:nvSpPr>
        <xdr:cNvPr id="14" name="向右箭號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9286875" y="1866900"/>
          <a:ext cx="1428750" cy="400050"/>
        </a:xfrm>
        <a:prstGeom prst="rightArrow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514350</xdr:colOff>
      <xdr:row>23</xdr:row>
      <xdr:rowOff>85725</xdr:rowOff>
    </xdr:from>
    <xdr:to>
      <xdr:col>15</xdr:col>
      <xdr:colOff>571500</xdr:colOff>
      <xdr:row>25</xdr:row>
      <xdr:rowOff>66675</xdr:rowOff>
    </xdr:to>
    <xdr:sp macro="" textlink="">
      <xdr:nvSpPr>
        <xdr:cNvPr id="15" name="向右箭號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9429750" y="5133975"/>
          <a:ext cx="1428750" cy="400050"/>
        </a:xfrm>
        <a:prstGeom prst="rightArrow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 editAs="oneCell">
    <xdr:from>
      <xdr:col>9</xdr:col>
      <xdr:colOff>257175</xdr:colOff>
      <xdr:row>28</xdr:row>
      <xdr:rowOff>171450</xdr:rowOff>
    </xdr:from>
    <xdr:to>
      <xdr:col>14</xdr:col>
      <xdr:colOff>37699</xdr:colOff>
      <xdr:row>38</xdr:row>
      <xdr:rowOff>18807</xdr:rowOff>
    </xdr:to>
    <xdr:pic>
      <xdr:nvPicPr>
        <xdr:cNvPr id="16" name="圖片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429375" y="6267450"/>
          <a:ext cx="3209524" cy="1942857"/>
        </a:xfrm>
        <a:prstGeom prst="rect">
          <a:avLst/>
        </a:prstGeom>
      </xdr:spPr>
    </xdr:pic>
    <xdr:clientData/>
  </xdr:twoCellAnchor>
  <xdr:twoCellAnchor>
    <xdr:from>
      <xdr:col>0</xdr:col>
      <xdr:colOff>190500</xdr:colOff>
      <xdr:row>17</xdr:row>
      <xdr:rowOff>28575</xdr:rowOff>
    </xdr:from>
    <xdr:to>
      <xdr:col>7</xdr:col>
      <xdr:colOff>104775</xdr:colOff>
      <xdr:row>17</xdr:row>
      <xdr:rowOff>302559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90500" y="3705225"/>
          <a:ext cx="4714875" cy="273984"/>
        </a:xfrm>
        <a:prstGeom prst="rect">
          <a:avLst/>
        </a:prstGeom>
        <a:noFill/>
        <a:ln w="38100">
          <a:solidFill>
            <a:schemeClr val="accent6">
              <a:lumMod val="75000"/>
            </a:schemeClr>
          </a:solidFill>
          <a:prstDash val="soli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3</xdr:col>
      <xdr:colOff>523875</xdr:colOff>
      <xdr:row>18</xdr:row>
      <xdr:rowOff>19051</xdr:rowOff>
    </xdr:from>
    <xdr:to>
      <xdr:col>9</xdr:col>
      <xdr:colOff>19050</xdr:colOff>
      <xdr:row>30</xdr:row>
      <xdr:rowOff>76200</xdr:rowOff>
    </xdr:to>
    <xdr:cxnSp macro="">
      <xdr:nvCxnSpPr>
        <xdr:cNvPr id="18" name="直線單箭頭接點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>
          <a:off x="2581275" y="4019551"/>
          <a:ext cx="3609975" cy="2571749"/>
        </a:xfrm>
        <a:prstGeom prst="straightConnector1">
          <a:avLst/>
        </a:prstGeom>
        <a:ln>
          <a:solidFill>
            <a:schemeClr val="accent6">
              <a:lumMod val="50000"/>
            </a:schemeClr>
          </a:solidFill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361949</xdr:colOff>
      <xdr:row>31</xdr:row>
      <xdr:rowOff>38100</xdr:rowOff>
    </xdr:from>
    <xdr:to>
      <xdr:col>16</xdr:col>
      <xdr:colOff>419099</xdr:colOff>
      <xdr:row>33</xdr:row>
      <xdr:rowOff>19050</xdr:rowOff>
    </xdr:to>
    <xdr:sp macro="" textlink="">
      <xdr:nvSpPr>
        <xdr:cNvPr id="19" name="向右箭號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 rot="19427845">
          <a:off x="9963149" y="6762750"/>
          <a:ext cx="1428750" cy="400050"/>
        </a:xfrm>
        <a:prstGeom prst="rightArrow">
          <a:avLst>
            <a:gd name="adj1" fmla="val 50000"/>
            <a:gd name="adj2" fmla="val 57143"/>
          </a:avLst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11</xdr:col>
      <xdr:colOff>638735</xdr:colOff>
      <xdr:row>17</xdr:row>
      <xdr:rowOff>22412</xdr:rowOff>
    </xdr:from>
    <xdr:to>
      <xdr:col>12</xdr:col>
      <xdr:colOff>291353</xdr:colOff>
      <xdr:row>17</xdr:row>
      <xdr:rowOff>179294</xdr:rowOff>
    </xdr:to>
    <xdr:sp macro="" textlink="">
      <xdr:nvSpPr>
        <xdr:cNvPr id="20" name="矩形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8182535" y="3699062"/>
          <a:ext cx="338418" cy="156882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17929</xdr:colOff>
      <xdr:row>29</xdr:row>
      <xdr:rowOff>62753</xdr:rowOff>
    </xdr:from>
    <xdr:to>
      <xdr:col>12</xdr:col>
      <xdr:colOff>354106</xdr:colOff>
      <xdr:row>30</xdr:row>
      <xdr:rowOff>6723</xdr:rowOff>
    </xdr:to>
    <xdr:sp macro="" textlink="">
      <xdr:nvSpPr>
        <xdr:cNvPr id="21" name="矩形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247529" y="6368303"/>
          <a:ext cx="336177" cy="153520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47625</xdr:colOff>
      <xdr:row>12</xdr:row>
      <xdr:rowOff>190500</xdr:rowOff>
    </xdr:from>
    <xdr:to>
      <xdr:col>3</xdr:col>
      <xdr:colOff>418968</xdr:colOff>
      <xdr:row>13</xdr:row>
      <xdr:rowOff>142855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6100" y="2705100"/>
          <a:ext cx="1057143" cy="1619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18649</xdr:colOff>
      <xdr:row>7</xdr:row>
      <xdr:rowOff>196663</xdr:rowOff>
    </xdr:from>
    <xdr:to>
      <xdr:col>3</xdr:col>
      <xdr:colOff>607423</xdr:colOff>
      <xdr:row>14</xdr:row>
      <xdr:rowOff>149679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單位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單位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9006" y="1625413"/>
              <a:ext cx="1995208" cy="138176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TW" altLang="en-US" sz="1100"/>
                <a:t>此圖案代表交叉分析篩選器。Excel 2010 或更新版本支援交叉分析篩選器。
如果圖案是在舊版 Excel 中修改，或如果活頁簿是在 Excel 2003 或較舊版本中儲存，則交叉分析篩選器無法使用。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32815</xdr:colOff>
      <xdr:row>16</xdr:row>
      <xdr:rowOff>139994</xdr:rowOff>
    </xdr:from>
    <xdr:to>
      <xdr:col>4</xdr:col>
      <xdr:colOff>476250</xdr:colOff>
      <xdr:row>28</xdr:row>
      <xdr:rowOff>108857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電腦種類 1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電腦種類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3172" y="3405708"/>
              <a:ext cx="2484507" cy="24181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TW" altLang="en-US" sz="1100"/>
                <a:t>此圖案代表交叉分析篩選器。Excel 2010 或更新版本支援交叉分析篩選器。
如果圖案是在舊版 Excel 中修改，或如果活頁簿是在 Excel 2003 或較舊版本中儲存，則交叉分析篩選器無法使用。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517072</xdr:colOff>
      <xdr:row>31</xdr:row>
      <xdr:rowOff>192819</xdr:rowOff>
    </xdr:from>
    <xdr:to>
      <xdr:col>8</xdr:col>
      <xdr:colOff>530679</xdr:colOff>
      <xdr:row>53</xdr:row>
      <xdr:rowOff>149678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姓名 1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姓名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7072" y="6520140"/>
              <a:ext cx="5456464" cy="444721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TW" altLang="en-US" sz="1100"/>
                <a:t>此圖案代表交叉分析篩選器。Excel 2010 或更新版本支援交叉分析篩選器。
如果圖案是在舊版 Excel 中修改，或如果活頁簿是在 Excel 2003 或較舊版本中儲存，則交叉分析篩選器無法使用。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2</xdr:row>
          <xdr:rowOff>45720</xdr:rowOff>
        </xdr:from>
        <xdr:to>
          <xdr:col>3</xdr:col>
          <xdr:colOff>670560</xdr:colOff>
          <xdr:row>5</xdr:row>
          <xdr:rowOff>160020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TW" altLang="en-US" sz="16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ReleaseFilter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285750</xdr:colOff>
      <xdr:row>13</xdr:row>
      <xdr:rowOff>142875</xdr:rowOff>
    </xdr:from>
    <xdr:to>
      <xdr:col>35</xdr:col>
      <xdr:colOff>531825</xdr:colOff>
      <xdr:row>46</xdr:row>
      <xdr:rowOff>16797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346025" y="2867025"/>
          <a:ext cx="12590476" cy="712380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266700</xdr:colOff>
      <xdr:row>1</xdr:row>
      <xdr:rowOff>104775</xdr:rowOff>
    </xdr:from>
    <xdr:to>
      <xdr:col>24</xdr:col>
      <xdr:colOff>112259</xdr:colOff>
      <xdr:row>24</xdr:row>
      <xdr:rowOff>199411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8300" y="314325"/>
          <a:ext cx="16323809" cy="4914286"/>
        </a:xfrm>
        <a:prstGeom prst="rect">
          <a:avLst/>
        </a:prstGeom>
      </xdr:spPr>
    </xdr:pic>
    <xdr:clientData/>
  </xdr:twoCellAnchor>
  <xdr:twoCellAnchor editAs="oneCell">
    <xdr:from>
      <xdr:col>2</xdr:col>
      <xdr:colOff>457200</xdr:colOff>
      <xdr:row>26</xdr:row>
      <xdr:rowOff>9525</xdr:rowOff>
    </xdr:from>
    <xdr:to>
      <xdr:col>17</xdr:col>
      <xdr:colOff>331931</xdr:colOff>
      <xdr:row>48</xdr:row>
      <xdr:rowOff>151806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28800" y="5457825"/>
          <a:ext cx="11552381" cy="4752381"/>
        </a:xfrm>
        <a:prstGeom prst="rect">
          <a:avLst/>
        </a:prstGeom>
      </xdr:spPr>
    </xdr:pic>
    <xdr:clientData/>
  </xdr:twoCellAnchor>
  <xdr:twoCellAnchor editAs="oneCell">
    <xdr:from>
      <xdr:col>2</xdr:col>
      <xdr:colOff>400050</xdr:colOff>
      <xdr:row>50</xdr:row>
      <xdr:rowOff>76200</xdr:rowOff>
    </xdr:from>
    <xdr:to>
      <xdr:col>12</xdr:col>
      <xdr:colOff>237114</xdr:colOff>
      <xdr:row>61</xdr:row>
      <xdr:rowOff>66388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71650" y="10553700"/>
          <a:ext cx="8085714" cy="2295238"/>
        </a:xfrm>
        <a:prstGeom prst="rect">
          <a:avLst/>
        </a:prstGeom>
      </xdr:spPr>
    </xdr:pic>
    <xdr:clientData/>
  </xdr:twoCellAnchor>
  <xdr:twoCellAnchor editAs="oneCell">
    <xdr:from>
      <xdr:col>2</xdr:col>
      <xdr:colOff>371475</xdr:colOff>
      <xdr:row>63</xdr:row>
      <xdr:rowOff>9525</xdr:rowOff>
    </xdr:from>
    <xdr:to>
      <xdr:col>15</xdr:col>
      <xdr:colOff>313044</xdr:colOff>
      <xdr:row>98</xdr:row>
      <xdr:rowOff>75275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43075" y="13211175"/>
          <a:ext cx="10247619" cy="7400000"/>
        </a:xfrm>
        <a:prstGeom prst="rect">
          <a:avLst/>
        </a:prstGeom>
      </xdr:spPr>
    </xdr:pic>
    <xdr:clientData/>
  </xdr:twoCellAnchor>
  <xdr:twoCellAnchor editAs="oneCell">
    <xdr:from>
      <xdr:col>2</xdr:col>
      <xdr:colOff>314325</xdr:colOff>
      <xdr:row>99</xdr:row>
      <xdr:rowOff>85725</xdr:rowOff>
    </xdr:from>
    <xdr:to>
      <xdr:col>11</xdr:col>
      <xdr:colOff>522903</xdr:colOff>
      <xdr:row>122</xdr:row>
      <xdr:rowOff>161313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85925" y="20831175"/>
          <a:ext cx="7771428" cy="4895238"/>
        </a:xfrm>
        <a:prstGeom prst="rect">
          <a:avLst/>
        </a:prstGeom>
      </xdr:spPr>
    </xdr:pic>
    <xdr:clientData/>
  </xdr:twoCellAnchor>
  <xdr:twoCellAnchor editAs="oneCell">
    <xdr:from>
      <xdr:col>2</xdr:col>
      <xdr:colOff>247650</xdr:colOff>
      <xdr:row>124</xdr:row>
      <xdr:rowOff>142875</xdr:rowOff>
    </xdr:from>
    <xdr:to>
      <xdr:col>12</xdr:col>
      <xdr:colOff>208524</xdr:colOff>
      <xdr:row>159</xdr:row>
      <xdr:rowOff>122911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19250" y="26127075"/>
          <a:ext cx="8209524" cy="7314286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160</xdr:row>
      <xdr:rowOff>0</xdr:rowOff>
    </xdr:from>
    <xdr:to>
      <xdr:col>13</xdr:col>
      <xdr:colOff>17931</xdr:colOff>
      <xdr:row>182</xdr:row>
      <xdr:rowOff>85138</xdr:rowOff>
    </xdr:to>
    <xdr:pic>
      <xdr:nvPicPr>
        <xdr:cNvPr id="8" name="圖片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71600" y="33528000"/>
          <a:ext cx="8952381" cy="469523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185</xdr:row>
      <xdr:rowOff>0</xdr:rowOff>
    </xdr:from>
    <xdr:to>
      <xdr:col>12</xdr:col>
      <xdr:colOff>94207</xdr:colOff>
      <xdr:row>218</xdr:row>
      <xdr:rowOff>180088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71600" y="38766750"/>
          <a:ext cx="8342857" cy="7095238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152400</xdr:colOff>
      <xdr:row>220</xdr:row>
      <xdr:rowOff>180975</xdr:rowOff>
    </xdr:from>
    <xdr:to>
      <xdr:col>10</xdr:col>
      <xdr:colOff>465826</xdr:colOff>
      <xdr:row>243</xdr:row>
      <xdr:rowOff>37515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24000" y="46281975"/>
          <a:ext cx="7190476" cy="467619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245</xdr:row>
      <xdr:rowOff>0</xdr:rowOff>
    </xdr:from>
    <xdr:to>
      <xdr:col>9</xdr:col>
      <xdr:colOff>494464</xdr:colOff>
      <xdr:row>279</xdr:row>
      <xdr:rowOff>208633</xdr:rowOff>
    </xdr:to>
    <xdr:pic>
      <xdr:nvPicPr>
        <xdr:cNvPr id="11" name="圖片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371600" y="51339750"/>
          <a:ext cx="6685714" cy="7333333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281</xdr:row>
      <xdr:rowOff>0</xdr:rowOff>
    </xdr:from>
    <xdr:to>
      <xdr:col>10</xdr:col>
      <xdr:colOff>361045</xdr:colOff>
      <xdr:row>303</xdr:row>
      <xdr:rowOff>94662</xdr:rowOff>
    </xdr:to>
    <xdr:pic>
      <xdr:nvPicPr>
        <xdr:cNvPr id="12" name="圖片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371600" y="58883550"/>
          <a:ext cx="7238095" cy="470476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305</xdr:row>
      <xdr:rowOff>0</xdr:rowOff>
    </xdr:from>
    <xdr:to>
      <xdr:col>10</xdr:col>
      <xdr:colOff>341998</xdr:colOff>
      <xdr:row>340</xdr:row>
      <xdr:rowOff>46702</xdr:rowOff>
    </xdr:to>
    <xdr:pic>
      <xdr:nvPicPr>
        <xdr:cNvPr id="13" name="圖片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371600" y="63912750"/>
          <a:ext cx="7219048" cy="738095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343</xdr:row>
      <xdr:rowOff>0</xdr:rowOff>
    </xdr:from>
    <xdr:to>
      <xdr:col>8</xdr:col>
      <xdr:colOff>123121</xdr:colOff>
      <xdr:row>365</xdr:row>
      <xdr:rowOff>113709</xdr:rowOff>
    </xdr:to>
    <xdr:pic>
      <xdr:nvPicPr>
        <xdr:cNvPr id="14" name="圖片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371600" y="71875650"/>
          <a:ext cx="5628571" cy="4723809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368</xdr:row>
      <xdr:rowOff>0</xdr:rowOff>
    </xdr:from>
    <xdr:to>
      <xdr:col>11</xdr:col>
      <xdr:colOff>256198</xdr:colOff>
      <xdr:row>402</xdr:row>
      <xdr:rowOff>151490</xdr:rowOff>
    </xdr:to>
    <xdr:pic>
      <xdr:nvPicPr>
        <xdr:cNvPr id="15" name="圖片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371600" y="77114400"/>
          <a:ext cx="7819048" cy="727619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405</xdr:row>
      <xdr:rowOff>0</xdr:rowOff>
    </xdr:from>
    <xdr:to>
      <xdr:col>10</xdr:col>
      <xdr:colOff>103902</xdr:colOff>
      <xdr:row>428</xdr:row>
      <xdr:rowOff>18445</xdr:rowOff>
    </xdr:to>
    <xdr:pic>
      <xdr:nvPicPr>
        <xdr:cNvPr id="16" name="圖片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71600" y="84867750"/>
          <a:ext cx="6980952" cy="483809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430</xdr:row>
      <xdr:rowOff>0</xdr:rowOff>
    </xdr:from>
    <xdr:to>
      <xdr:col>16</xdr:col>
      <xdr:colOff>427197</xdr:colOff>
      <xdr:row>465</xdr:row>
      <xdr:rowOff>37178</xdr:rowOff>
    </xdr:to>
    <xdr:pic>
      <xdr:nvPicPr>
        <xdr:cNvPr id="17" name="圖片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371600" y="90106500"/>
          <a:ext cx="11419047" cy="7371428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468</xdr:row>
      <xdr:rowOff>0</xdr:rowOff>
    </xdr:from>
    <xdr:to>
      <xdr:col>8</xdr:col>
      <xdr:colOff>399312</xdr:colOff>
      <xdr:row>490</xdr:row>
      <xdr:rowOff>104186</xdr:rowOff>
    </xdr:to>
    <xdr:pic>
      <xdr:nvPicPr>
        <xdr:cNvPr id="18" name="圖片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371600" y="98069400"/>
          <a:ext cx="5904762" cy="471428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19050</xdr:rowOff>
    </xdr:from>
    <xdr:to>
      <xdr:col>4</xdr:col>
      <xdr:colOff>637164</xdr:colOff>
      <xdr:row>33</xdr:row>
      <xdr:rowOff>18631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581400"/>
          <a:ext cx="8085714" cy="335238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85725</xdr:rowOff>
    </xdr:from>
    <xdr:to>
      <xdr:col>4</xdr:col>
      <xdr:colOff>408593</xdr:colOff>
      <xdr:row>13</xdr:row>
      <xdr:rowOff>199749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714375"/>
          <a:ext cx="7857143" cy="220952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40</xdr:row>
      <xdr:rowOff>123825</xdr:rowOff>
    </xdr:from>
    <xdr:to>
      <xdr:col>4</xdr:col>
      <xdr:colOff>665736</xdr:colOff>
      <xdr:row>61</xdr:row>
      <xdr:rowOff>66132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8505825"/>
          <a:ext cx="8114286" cy="434285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65</xdr:row>
      <xdr:rowOff>104775</xdr:rowOff>
    </xdr:from>
    <xdr:to>
      <xdr:col>5</xdr:col>
      <xdr:colOff>437078</xdr:colOff>
      <xdr:row>81</xdr:row>
      <xdr:rowOff>132927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725525"/>
          <a:ext cx="8571428" cy="33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83</xdr:row>
      <xdr:rowOff>66675</xdr:rowOff>
    </xdr:from>
    <xdr:to>
      <xdr:col>0</xdr:col>
      <xdr:colOff>5000004</xdr:colOff>
      <xdr:row>108</xdr:row>
      <xdr:rowOff>123163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8575" y="17459325"/>
          <a:ext cx="4971429" cy="529523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110</xdr:row>
      <xdr:rowOff>0</xdr:rowOff>
    </xdr:from>
    <xdr:to>
      <xdr:col>1</xdr:col>
      <xdr:colOff>294564</xdr:colOff>
      <xdr:row>136</xdr:row>
      <xdr:rowOff>199319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23050500"/>
          <a:ext cx="5685714" cy="56476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141</xdr:row>
      <xdr:rowOff>9525</xdr:rowOff>
    </xdr:from>
    <xdr:to>
      <xdr:col>3</xdr:col>
      <xdr:colOff>161059</xdr:colOff>
      <xdr:row>157</xdr:row>
      <xdr:rowOff>56725</xdr:rowOff>
    </xdr:to>
    <xdr:pic>
      <xdr:nvPicPr>
        <xdr:cNvPr id="8" name="圖片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29556075"/>
          <a:ext cx="6923809" cy="3400000"/>
        </a:xfrm>
        <a:prstGeom prst="rect">
          <a:avLst/>
        </a:prstGeom>
      </xdr:spPr>
    </xdr:pic>
    <xdr:clientData/>
  </xdr:twoCellAnchor>
  <xdr:twoCellAnchor>
    <xdr:from>
      <xdr:col>0</xdr:col>
      <xdr:colOff>238125</xdr:colOff>
      <xdr:row>91</xdr:row>
      <xdr:rowOff>95250</xdr:rowOff>
    </xdr:from>
    <xdr:to>
      <xdr:col>0</xdr:col>
      <xdr:colOff>2295525</xdr:colOff>
      <xdr:row>92</xdr:row>
      <xdr:rowOff>66675</xdr:rowOff>
    </xdr:to>
    <xdr:sp macro="" textlink="">
      <xdr:nvSpPr>
        <xdr:cNvPr id="9" name="矩形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238125" y="19164300"/>
          <a:ext cx="2057400" cy="18097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0</xdr:col>
      <xdr:colOff>76200</xdr:colOff>
      <xdr:row>124</xdr:row>
      <xdr:rowOff>95250</xdr:rowOff>
    </xdr:from>
    <xdr:to>
      <xdr:col>1</xdr:col>
      <xdr:colOff>209550</xdr:colOff>
      <xdr:row>125</xdr:row>
      <xdr:rowOff>200025</xdr:rowOff>
    </xdr:to>
    <xdr:sp macro="" textlink="">
      <xdr:nvSpPr>
        <xdr:cNvPr id="10" name="矩形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76200" y="26079450"/>
          <a:ext cx="5524500" cy="31432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陳仁傑18442" refreshedDate="44638.64813425926" createdVersion="5" refreshedVersion="6" minRefreshableVersion="3" recordCount="66">
  <cacheSource type="worksheet">
    <worksheetSource name="member_data_organize"/>
  </cacheSource>
  <cacheFields count="16">
    <cacheField name="單位" numFmtId="0">
      <sharedItems count="2">
        <s v="玉山"/>
        <s v="委外夥伴"/>
      </sharedItems>
    </cacheField>
    <cacheField name="姓名" numFmtId="0">
      <sharedItems count="35">
        <s v="廖若妤"/>
        <s v="陳冠仲"/>
        <s v="陳仁傑"/>
        <s v="彭春娥"/>
        <s v="盧婉芳"/>
        <s v="張富順"/>
        <s v="鄭惟鍾"/>
        <s v="謝基中"/>
        <s v="黃明哲"/>
        <s v="方昱傑"/>
        <s v="鍾冠宇"/>
        <s v="胡珅"/>
        <s v="程亮維"/>
        <s v="張裕豐"/>
        <s v="許庭瑋"/>
        <s v="林裕芳"/>
        <s v="林楷翰"/>
        <s v="劉季函"/>
        <s v="許昱彥"/>
        <s v="曾郁婷"/>
        <s v="史瑞鈴"/>
        <s v="葉凱玓"/>
        <s v="簡靜慈"/>
        <s v="楊美玲"/>
        <s v="葉木金"/>
        <s v="陳秋源"/>
        <s v="羅文宜"/>
        <s v="陳宏德"/>
        <s v="曾緯正"/>
        <s v="李俊慶"/>
        <s v="陳建安"/>
        <s v="陳錫宏"/>
        <s v="徐觀茹"/>
        <s v="林群立"/>
        <s v="謝肇暐"/>
      </sharedItems>
    </cacheField>
    <cacheField name="電腦種類" numFmtId="0">
      <sharedItems containsBlank="1" count="6">
        <s v="桌機"/>
        <s v="筆電"/>
        <s v="桌面雲(舊)"/>
        <s v="桌面雲(新)"/>
        <m u="1"/>
        <s v="桌面雲" u="1"/>
      </sharedItems>
    </cacheField>
    <cacheField name="開發機" numFmtId="0">
      <sharedItems containsBlank="1" count="5">
        <m/>
        <s v="V"/>
        <s v="仁傑抽屜(已壞掉)"/>
        <s v="目前在Chiak那"/>
        <s v="仁傑抽屜"/>
      </sharedItems>
    </cacheField>
    <cacheField name="電腦名稱" numFmtId="0">
      <sharedItems containsBlank="1" count="69">
        <s v="L9999B89"/>
        <s v="L9999B91"/>
        <s v="LC105-18442-01"/>
        <s v="LC105-PRJ-125"/>
        <s v="LC105-AP4-02"/>
        <s v="LC105-15109-01"/>
        <s v="L9004A20"/>
        <s v="LC105-CWJ-01"/>
        <s v="LC105-18595-01"/>
        <s v="LC105-PRJ-101"/>
        <s v="LC105-18693-01"/>
        <s v="LC105-18434-01"/>
        <s v="LC105-HUS-01"/>
        <s v="LC105-18752-01"/>
        <s v="LC105-19155-01"/>
        <s v="LC105-PRJ-195"/>
        <s v="LC105-19348-01"/>
        <s v="LC105-19347-01"/>
        <s v="LC105-19357-01"/>
        <s v="LC105-19432-01"/>
        <s v="LC105-PRJ-223"/>
        <s v="LC105-19598-01"/>
        <s v="LC105-17774-01"/>
        <s v="LC105-17774-02"/>
        <s v="LC105-21991-01"/>
        <s v="vOSA9-009"/>
        <e v="#REF!"/>
        <s v="vOSA9-002"/>
        <s v="vOSA9-001"/>
        <s v="vOSA8-001"/>
        <s v="vOSA9-014"/>
        <s v="vOSA9-013"/>
        <s v="vC150HEV64-033"/>
        <s v="vOSA9-015"/>
        <s v="VDEVCBP01CIP01T"/>
        <s v="VDEVCBP01CIP02T"/>
        <s v="VDEVCBP01CIP03T"/>
        <s v="VDEVCBP01CIP04T"/>
        <s v="vDCBP01PG00008"/>
        <s v="LC105-OSA-67"/>
        <s v="LC105-OSA-108"/>
        <s v="LC105-PRJ-141"/>
        <s v="LC105-OSA-70"/>
        <s v="LC105-OSA-109"/>
        <s v="LC105-PRJ-109"/>
        <s v="LC105-OSA-156"/>
        <s v="LC105-PRJ-121"/>
        <s v="LC105-OSA-68"/>
        <s v="LC105-AP3-23"/>
        <s v="LC105-PRJ-122"/>
        <s v="LC105-PRJ-111"/>
        <s v="LC105-PRJ-114"/>
        <s v="LC105-OSA-114"/>
        <s v="LC105-PRJ-137"/>
        <s v="vDCBP01PG00009"/>
        <m u="1"/>
        <s v="vDCBP01PG00001" u="1"/>
        <s v="vDCBP01PG00007" u="1"/>
        <s v="vDCBP01PG00002" u="1"/>
        <s v="vDCBP01SA00001" u="1"/>
        <s v="vDCBP01SA00002" u="1"/>
        <s v="vDCBP01PG00004" u="1"/>
        <s v="vDCBP01SA00003" u="1"/>
        <s v="vDCBP01PG00005" u="1"/>
        <s v="vDCBP01SA00004" u="1"/>
        <s v="NA" u="1"/>
        <s v="vDCBP01PG00006" u="1"/>
        <s v="L9999A21" u="1"/>
        <s v="L9999B88" u="1"/>
      </sharedItems>
    </cacheField>
    <cacheField name="Mac" numFmtId="0">
      <sharedItems containsBlank="1"/>
    </cacheField>
    <cacheField name="已申請固定IP" numFmtId="0">
      <sharedItems containsBlank="1" count="54">
        <s v="10.214.72.11"/>
        <s v="10.214.72.13"/>
        <s v="10.214.42.46"/>
        <s v="10.81.236.86"/>
        <s v="10.214.43.101"/>
        <s v="10.214.42.77"/>
        <s v="10.214.51.10"/>
        <s v="10.214.44.17"/>
        <s v="10.214.42.60"/>
        <s v="10.81.205.172"/>
        <s v="10.214.45.36"/>
        <s v="10.81.205.172_x000a_10.81.238.211_x000a_10.81.205.53"/>
        <s v="10.214.44.202"/>
        <s v="10.214.42.84"/>
        <s v="10.214.41.78"/>
        <s v="10.214.42.50 "/>
        <m/>
        <s v="10.214.42.70"/>
        <s v="10.214.42.69"/>
        <s v="10.214.42.71"/>
        <s v="10.214.42.73"/>
        <s v="10.81.205.142"/>
        <s v="10.81.236.87"/>
        <s v="10.214.42.75"/>
        <s v="10.214.44.242"/>
        <s v="10.81.205.210"/>
        <s v="10.214.42.83"/>
        <s v="10.229.11.100"/>
        <s v="10.229.40.0/22"/>
        <s v="10.229.11.98"/>
        <s v="10.229.11.79"/>
        <s v="10.229.11.155"/>
        <s v="10.229.11.39"/>
        <s v="10.229.11.218"/>
        <s v="10.229.11.42"/>
        <s v="10.229.11.38"/>
        <s v="10.229.20.0/22"/>
        <s v="10.234.114.115"/>
        <s v="10.234.114.120"/>
        <s v="10.234.114.129"/>
        <s v="10.234.114.108"/>
        <s v="10.234.114.121"/>
        <s v="10.234.114.113"/>
        <s v="10.234.114.95"/>
        <s v="10.234.114.105"/>
        <s v="10.234.114.111"/>
        <s v="10.234.114.114"/>
        <s v="10.234.114.106"/>
        <s v="10.234.114.102"/>
        <s v="10.234.114.103"/>
        <s v="10.234.114.94"/>
        <s v="10.234.114.125"/>
        <s v="10.214.72.14" u="1"/>
        <s v="10.214.72.12" u="1"/>
      </sharedItems>
    </cacheField>
    <cacheField name="無線Mac" numFmtId="0">
      <sharedItems containsBlank="1"/>
    </cacheField>
    <cacheField name="筆電無線IP" numFmtId="0">
      <sharedItems containsBlank="1"/>
    </cacheField>
    <cacheField name="Mail" numFmtId="0">
      <sharedItems/>
    </cacheField>
    <cacheField name="OANT" numFmtId="0">
      <sharedItems containsBlank="1" count="60">
        <s v="ESB15268"/>
        <s v="ESB16603"/>
        <s v="ESB18442"/>
        <s v="PCE-04503"/>
        <s v="ESB15109"/>
        <s v="cfs-0324"/>
        <s v="ESB11532"/>
        <s v="ESB18595"/>
        <s v="ESB18263"/>
        <s v="ESB18693"/>
        <s v="ESB18434"/>
        <s v="hus-11092"/>
        <s v="ESB18752"/>
        <s v="ESB19155"/>
        <s v="ESB19348"/>
        <s v="ESB19347"/>
        <s v="ESB19357"/>
        <s v="ESB19432"/>
        <s v="ESB19598"/>
        <s v="ESB17774"/>
        <s v="ESB21911"/>
        <s v="IBM-KatyYeh"/>
        <s v="IBM-GraceChien"/>
        <s v="IBM-SoniaYang"/>
        <s v="CIF-YMJ"/>
        <s v="Elitech-Caspar"/>
        <s v="IBM-WinnieLo"/>
        <s v="Wistron-HarryChen"/>
        <s v="NETF-ZWJ"/>
        <s v="wistron-ljq"/>
        <s v="Elitech-Jackson"/>
        <s v="Envotions-XHC"/>
        <s v="Elitech-RuruHsu"/>
        <s v="NETF-LCL"/>
        <s v="envotions-mason"/>
        <s v="cgz-16603" u="1"/>
        <s v="ianzhong-18434" u="1"/>
        <m u="1"/>
        <s v="ESB19601" u="1"/>
        <s v="hus" u="1"/>
        <s v="rjchenl-18442" u="1"/>
        <s v="ESB19156" u="1"/>
        <s v="PCE-4503" u="1"/>
        <s v="ESB19600" u="1"/>
        <s v="ESB11092" u="1"/>
        <s v="cwj-11532" u="1"/>
        <s v="ESB19160" u="1"/>
        <s v="lwf-15109" u="1"/>
        <s v="ESB04503" u="1"/>
        <s v="lry-15268" u="1"/>
        <s v="ESB19159" u="1"/>
        <s v="philip-18752" u="1"/>
        <s v="coolplay1030-18595" u="1"/>
        <s v="ESB19158" u="1"/>
        <s v="NA" u="1"/>
        <s v="tram-18693" u="1"/>
        <s v="mingche-18263" u="1"/>
        <s v="ESB00324" u="1"/>
        <s v="ESB19157" u="1"/>
        <s v="ESB19599" u="1"/>
      </sharedItems>
    </cacheField>
    <cacheField name="TEST_OANT" numFmtId="0">
      <sharedItems/>
    </cacheField>
    <cacheField name="Test_mail" numFmtId="0">
      <sharedItems/>
    </cacheField>
    <cacheField name="status" numFmtId="0">
      <sharedItems containsBlank="1" count="5">
        <s v="gone"/>
        <s v="present"/>
        <m u="1"/>
        <s v="resigned" u="1"/>
        <s v="ogne" u="1"/>
      </sharedItems>
    </cacheField>
    <cacheField name="CIFX/CIP" numFmtId="0">
      <sharedItems count="8">
        <s v="NA"/>
        <s v="CIFX"/>
        <s v="CIP"/>
        <s v="OTHER"/>
        <s v="AML"/>
        <s v="ABR"/>
        <s v="SACS/CIDVE" u="1"/>
        <s v="GIB" u="1"/>
      </sharedItems>
    </cacheField>
    <cacheField name="廠商資訊" numFmtId="0">
      <sharedItems count="7">
        <s v="玉山"/>
        <s v="IBM"/>
        <s v="智誠科技"/>
        <s v="??"/>
        <s v="緯創軟體"/>
        <s v="網飛訊科技"/>
        <s v="艾力特科技"/>
      </sharedItems>
    </cacheField>
  </cacheFields>
  <extLst>
    <ext xmlns:x14="http://schemas.microsoft.com/office/spreadsheetml/2009/9/main" uri="{725AE2AE-9491-48be-B2B4-4EB974FC3084}">
      <x14:pivotCacheDefinition pivotCacheId="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6">
  <r>
    <x v="0"/>
    <x v="0"/>
    <x v="0"/>
    <x v="0"/>
    <x v="0"/>
    <s v="no record"/>
    <x v="0"/>
    <m/>
    <s v="NA"/>
    <s v="lry-15268@email.esunbank.com.tw"/>
    <x v="0"/>
    <s v="ESB15268"/>
    <s v="NA"/>
    <x v="0"/>
    <x v="0"/>
    <x v="0"/>
  </r>
  <r>
    <x v="0"/>
    <x v="1"/>
    <x v="0"/>
    <x v="0"/>
    <x v="1"/>
    <s v="no record"/>
    <x v="1"/>
    <m/>
    <s v="NA"/>
    <s v="cgz-16603@email.esunbank.com.tw"/>
    <x v="1"/>
    <s v="ESB16603"/>
    <s v="NA"/>
    <x v="0"/>
    <x v="0"/>
    <x v="0"/>
  </r>
  <r>
    <x v="0"/>
    <x v="2"/>
    <x v="0"/>
    <x v="1"/>
    <x v="2"/>
    <s v="no record"/>
    <x v="2"/>
    <m/>
    <s v="NA"/>
    <s v="rjchenl-18442@email.esunbank.com.tw"/>
    <x v="2"/>
    <s v="ESB18442"/>
    <s v="NA"/>
    <x v="1"/>
    <x v="1"/>
    <x v="0"/>
  </r>
  <r>
    <x v="0"/>
    <x v="2"/>
    <x v="1"/>
    <x v="0"/>
    <x v="3"/>
    <s v="no record"/>
    <x v="3"/>
    <m/>
    <s v="NA"/>
    <s v="rjchenl-18442@email.esunbank.com.tw"/>
    <x v="2"/>
    <s v="ESB18442"/>
    <s v="NA"/>
    <x v="1"/>
    <x v="1"/>
    <x v="0"/>
  </r>
  <r>
    <x v="0"/>
    <x v="3"/>
    <x v="0"/>
    <x v="1"/>
    <x v="4"/>
    <s v="no record"/>
    <x v="4"/>
    <m/>
    <s v="NA"/>
    <s v="pce-04503@email.esunbank.com.tw"/>
    <x v="3"/>
    <s v="PCE-04503"/>
    <s v="NA"/>
    <x v="1"/>
    <x v="1"/>
    <x v="0"/>
  </r>
  <r>
    <x v="0"/>
    <x v="4"/>
    <x v="1"/>
    <x v="1"/>
    <x v="5"/>
    <s v="no record"/>
    <x v="5"/>
    <m/>
    <s v="NA"/>
    <s v="lwf-15109@email.esunbank.com.tw"/>
    <x v="4"/>
    <s v="ESB15109"/>
    <s v="NA"/>
    <x v="1"/>
    <x v="2"/>
    <x v="0"/>
  </r>
  <r>
    <x v="0"/>
    <x v="5"/>
    <x v="0"/>
    <x v="1"/>
    <x v="6"/>
    <s v="no record"/>
    <x v="6"/>
    <m/>
    <s v="NA"/>
    <s v="cfs-0324@email.esunbank.com.tw"/>
    <x v="5"/>
    <s v="cfs-0324"/>
    <s v="NA"/>
    <x v="0"/>
    <x v="0"/>
    <x v="0"/>
  </r>
  <r>
    <x v="0"/>
    <x v="6"/>
    <x v="0"/>
    <x v="1"/>
    <x v="7"/>
    <s v="no record"/>
    <x v="7"/>
    <m/>
    <s v="NA"/>
    <s v="cwj-11532@email.esunbank.com.tw"/>
    <x v="6"/>
    <s v="ESB11532"/>
    <s v="NA"/>
    <x v="1"/>
    <x v="3"/>
    <x v="0"/>
  </r>
  <r>
    <x v="0"/>
    <x v="7"/>
    <x v="0"/>
    <x v="1"/>
    <x v="8"/>
    <s v="no record"/>
    <x v="8"/>
    <m/>
    <s v="NA"/>
    <s v="coolplay1030-18595@email.esunbank.com.tw"/>
    <x v="7"/>
    <s v="ESB18595"/>
    <s v="NA"/>
    <x v="1"/>
    <x v="2"/>
    <x v="0"/>
  </r>
  <r>
    <x v="0"/>
    <x v="8"/>
    <x v="1"/>
    <x v="0"/>
    <x v="9"/>
    <s v="no record"/>
    <x v="9"/>
    <m/>
    <s v="NA"/>
    <s v="mingche-18263@email.esunbank.com.tw"/>
    <x v="8"/>
    <s v="ESB18263"/>
    <s v="NA"/>
    <x v="0"/>
    <x v="0"/>
    <x v="0"/>
  </r>
  <r>
    <x v="0"/>
    <x v="9"/>
    <x v="0"/>
    <x v="1"/>
    <x v="10"/>
    <s v="no record"/>
    <x v="10"/>
    <m/>
    <s v="NA"/>
    <s v="tram-18693@email.esunbank.com.tw"/>
    <x v="9"/>
    <s v="ESB18693"/>
    <s v="NA"/>
    <x v="1"/>
    <x v="4"/>
    <x v="0"/>
  </r>
  <r>
    <x v="0"/>
    <x v="9"/>
    <x v="1"/>
    <x v="0"/>
    <x v="9"/>
    <s v="no record"/>
    <x v="11"/>
    <m/>
    <s v="NA"/>
    <s v="tram-18693@email.esunbank.com.tw"/>
    <x v="9"/>
    <s v="ESB18693"/>
    <s v="NA"/>
    <x v="1"/>
    <x v="4"/>
    <x v="0"/>
  </r>
  <r>
    <x v="0"/>
    <x v="10"/>
    <x v="0"/>
    <x v="1"/>
    <x v="11"/>
    <s v="no record"/>
    <x v="12"/>
    <m/>
    <s v="NA"/>
    <s v="ianzhong-18434@email.esunbank.com.tw"/>
    <x v="10"/>
    <s v="ESB18434"/>
    <s v="NA"/>
    <x v="1"/>
    <x v="3"/>
    <x v="0"/>
  </r>
  <r>
    <x v="0"/>
    <x v="11"/>
    <x v="0"/>
    <x v="1"/>
    <x v="12"/>
    <s v="no record"/>
    <x v="13"/>
    <m/>
    <s v="NA"/>
    <s v="hus-11092@email.esunbank.com.tw"/>
    <x v="11"/>
    <s v="hus-11092"/>
    <s v="NA"/>
    <x v="1"/>
    <x v="1"/>
    <x v="0"/>
  </r>
  <r>
    <x v="0"/>
    <x v="12"/>
    <x v="0"/>
    <x v="1"/>
    <x v="13"/>
    <s v="no record"/>
    <x v="14"/>
    <m/>
    <s v="NA"/>
    <s v="philip-18752@email.esunbank.com.tw"/>
    <x v="12"/>
    <s v="ESB18752"/>
    <s v="NA"/>
    <x v="1"/>
    <x v="2"/>
    <x v="0"/>
  </r>
  <r>
    <x v="0"/>
    <x v="13"/>
    <x v="0"/>
    <x v="1"/>
    <x v="14"/>
    <s v="18-31-BF-93-2C-87"/>
    <x v="15"/>
    <m/>
    <s v="NA"/>
    <s v="jasonchang-19155@email.esunbank.com.tw"/>
    <x v="13"/>
    <s v="ESB19155"/>
    <s v="NA"/>
    <x v="0"/>
    <x v="0"/>
    <x v="0"/>
  </r>
  <r>
    <x v="0"/>
    <x v="13"/>
    <x v="1"/>
    <x v="0"/>
    <x v="15"/>
    <s v="no record"/>
    <x v="16"/>
    <m/>
    <s v="NA"/>
    <s v="jasonchang-19155@email.esunbank.com.tw"/>
    <x v="13"/>
    <s v="ESB19155"/>
    <s v="NA"/>
    <x v="0"/>
    <x v="0"/>
    <x v="0"/>
  </r>
  <r>
    <x v="0"/>
    <x v="14"/>
    <x v="0"/>
    <x v="1"/>
    <x v="16"/>
    <s v="no record"/>
    <x v="17"/>
    <m/>
    <s v="NA"/>
    <s v="kylehsu-19348@email.esunbank.com.tw"/>
    <x v="14"/>
    <s v="ESB19348"/>
    <s v="NA"/>
    <x v="1"/>
    <x v="4"/>
    <x v="0"/>
  </r>
  <r>
    <x v="0"/>
    <x v="15"/>
    <x v="0"/>
    <x v="0"/>
    <x v="17"/>
    <s v="no record"/>
    <x v="18"/>
    <m/>
    <s v="NA"/>
    <s v="fang-19347@email.esunbank.com.tw"/>
    <x v="15"/>
    <s v="ESB19347"/>
    <s v="NA"/>
    <x v="0"/>
    <x v="0"/>
    <x v="0"/>
  </r>
  <r>
    <x v="0"/>
    <x v="16"/>
    <x v="0"/>
    <x v="1"/>
    <x v="18"/>
    <s v="no record"/>
    <x v="19"/>
    <m/>
    <s v="NA"/>
    <s v="macjohn-19357@email.esunbank.com.tw"/>
    <x v="16"/>
    <s v="ESB19357"/>
    <s v="NA"/>
    <x v="1"/>
    <x v="5"/>
    <x v="0"/>
  </r>
  <r>
    <x v="0"/>
    <x v="17"/>
    <x v="0"/>
    <x v="1"/>
    <x v="19"/>
    <s v="0C-9D-92-5E-76-60"/>
    <x v="20"/>
    <m/>
    <s v="NA"/>
    <s v="sunny.liu-19432@email.esunbank.com.tw"/>
    <x v="17"/>
    <s v="ESB19432"/>
    <s v="NA"/>
    <x v="1"/>
    <x v="1"/>
    <x v="0"/>
  </r>
  <r>
    <x v="0"/>
    <x v="17"/>
    <x v="1"/>
    <x v="0"/>
    <x v="20"/>
    <s v="8C-16-45-FA-58-B2"/>
    <x v="21"/>
    <m/>
    <m/>
    <s v="sunny.liu-19432@email.esunbank.com.tw"/>
    <x v="17"/>
    <s v="ESB19432"/>
    <s v="NA"/>
    <x v="1"/>
    <x v="1"/>
    <x v="0"/>
  </r>
  <r>
    <x v="0"/>
    <x v="18"/>
    <x v="1"/>
    <x v="0"/>
    <x v="21"/>
    <m/>
    <x v="22"/>
    <m/>
    <m/>
    <s v="e31217-19598@email.esunbank.com.tw"/>
    <x v="18"/>
    <s v="ESB19598"/>
    <s v="NA"/>
    <x v="1"/>
    <x v="1"/>
    <x v="0"/>
  </r>
  <r>
    <x v="0"/>
    <x v="18"/>
    <x v="0"/>
    <x v="1"/>
    <x v="17"/>
    <m/>
    <x v="23"/>
    <m/>
    <m/>
    <s v="e31217-19599@email.esunbank.com.tw"/>
    <x v="18"/>
    <s v="ESB19598"/>
    <s v="NA"/>
    <x v="1"/>
    <x v="1"/>
    <x v="0"/>
  </r>
  <r>
    <x v="0"/>
    <x v="19"/>
    <x v="0"/>
    <x v="1"/>
    <x v="22"/>
    <m/>
    <x v="24"/>
    <m/>
    <m/>
    <s v="e31217-19600@email.esunbank.com.tw"/>
    <x v="19"/>
    <s v="ESB17774"/>
    <s v="NA"/>
    <x v="1"/>
    <x v="2"/>
    <x v="0"/>
  </r>
  <r>
    <x v="0"/>
    <x v="19"/>
    <x v="1"/>
    <x v="0"/>
    <x v="23"/>
    <m/>
    <x v="25"/>
    <m/>
    <m/>
    <s v="e31217-19601@email.esunbank.com.tw"/>
    <x v="19"/>
    <s v="ESB17774"/>
    <s v="NA"/>
    <x v="1"/>
    <x v="2"/>
    <x v="0"/>
  </r>
  <r>
    <x v="0"/>
    <x v="20"/>
    <x v="1"/>
    <x v="1"/>
    <x v="24"/>
    <m/>
    <x v="26"/>
    <m/>
    <m/>
    <s v="juiling-21991@esunbank.com.tw"/>
    <x v="20"/>
    <s v="ESB21911"/>
    <s v="NA"/>
    <x v="1"/>
    <x v="2"/>
    <x v="0"/>
  </r>
  <r>
    <x v="1"/>
    <x v="21"/>
    <x v="2"/>
    <x v="0"/>
    <x v="25"/>
    <s v="NA"/>
    <x v="27"/>
    <m/>
    <s v="NA"/>
    <s v="KatyYeh@esunbank.com.tw"/>
    <x v="21"/>
    <s v="IBM-KatyYeh"/>
    <s v="IBM-KatyYeh@testesunbank.com.tw"/>
    <x v="0"/>
    <x v="0"/>
    <x v="1"/>
  </r>
  <r>
    <x v="1"/>
    <x v="21"/>
    <x v="3"/>
    <x v="1"/>
    <x v="26"/>
    <s v="NA"/>
    <x v="28"/>
    <m/>
    <s v="NA"/>
    <s v="KatyYeh@esunbank.com.tw"/>
    <x v="21"/>
    <s v="IBM-KatyYeh"/>
    <s v="IBM-KatyYeh@testesunbank.com.tw"/>
    <x v="0"/>
    <x v="0"/>
    <x v="1"/>
  </r>
  <r>
    <x v="1"/>
    <x v="22"/>
    <x v="2"/>
    <x v="0"/>
    <x v="27"/>
    <s v="NA"/>
    <x v="29"/>
    <m/>
    <s v="NA"/>
    <s v="GraceChien@esunbank.com.tw"/>
    <x v="22"/>
    <s v="IBM-GraceChien"/>
    <s v="IBM-GraceChien@testesunbank.com.tw"/>
    <x v="0"/>
    <x v="0"/>
    <x v="1"/>
  </r>
  <r>
    <x v="1"/>
    <x v="22"/>
    <x v="3"/>
    <x v="1"/>
    <x v="26"/>
    <s v="NA"/>
    <x v="28"/>
    <m/>
    <s v="NA"/>
    <s v="GraceChien@esunbank.com.tw"/>
    <x v="22"/>
    <s v="IBM-GraceChien"/>
    <s v="IBM-GraceChien@testesunbank.com.tw"/>
    <x v="0"/>
    <x v="0"/>
    <x v="1"/>
  </r>
  <r>
    <x v="1"/>
    <x v="23"/>
    <x v="2"/>
    <x v="0"/>
    <x v="28"/>
    <s v="NA"/>
    <x v="30"/>
    <m/>
    <s v="NA"/>
    <s v="SoniaYang@esunbank.com.tw"/>
    <x v="23"/>
    <s v="IBM-SoniaYang"/>
    <s v="IBM-SoniaYang@testesunbank.com.tw"/>
    <x v="0"/>
    <x v="0"/>
    <x v="1"/>
  </r>
  <r>
    <x v="1"/>
    <x v="23"/>
    <x v="3"/>
    <x v="0"/>
    <x v="26"/>
    <s v="NA"/>
    <x v="28"/>
    <m/>
    <s v="NA"/>
    <s v="SoniaYang@esunbank.com.tw"/>
    <x v="23"/>
    <s v="IBM-SoniaYang"/>
    <s v="IBM-SoniaYang@testesunbank.com.tw"/>
    <x v="0"/>
    <x v="0"/>
    <x v="1"/>
  </r>
  <r>
    <x v="1"/>
    <x v="24"/>
    <x v="2"/>
    <x v="0"/>
    <x v="29"/>
    <s v="NA"/>
    <x v="31"/>
    <m/>
    <s v="NA"/>
    <s v="CIFYMJ@email.esunbank.com.tw"/>
    <x v="24"/>
    <s v="Envotions-YMJ"/>
    <s v="Envotions-YMJ@testesunbank.com.tw"/>
    <x v="0"/>
    <x v="0"/>
    <x v="2"/>
  </r>
  <r>
    <x v="1"/>
    <x v="24"/>
    <x v="3"/>
    <x v="0"/>
    <x v="26"/>
    <s v="NA"/>
    <x v="28"/>
    <m/>
    <s v="NA"/>
    <s v="CIFYMJ@email.esunbank.com.tw"/>
    <x v="24"/>
    <s v="Envotions-YMJ"/>
    <s v="Envotions-YMJ@testesunbank.com.tw"/>
    <x v="0"/>
    <x v="0"/>
    <x v="2"/>
  </r>
  <r>
    <x v="1"/>
    <x v="25"/>
    <x v="2"/>
    <x v="0"/>
    <x v="30"/>
    <s v="NA"/>
    <x v="32"/>
    <m/>
    <s v="NA"/>
    <s v="Elitech-Caspar@email.esunbank.com.tw"/>
    <x v="25"/>
    <s v="NA"/>
    <s v="NA"/>
    <x v="0"/>
    <x v="0"/>
    <x v="3"/>
  </r>
  <r>
    <x v="1"/>
    <x v="26"/>
    <x v="2"/>
    <x v="0"/>
    <x v="31"/>
    <s v="NA"/>
    <x v="33"/>
    <m/>
    <s v="NA"/>
    <s v="IBM-WinnieLo@email.esunbank.com.tw"/>
    <x v="26"/>
    <s v="IBM-WinnieLo"/>
    <s v="IBM-WinnieLo@testesunbank.com.tw"/>
    <x v="0"/>
    <x v="0"/>
    <x v="1"/>
  </r>
  <r>
    <x v="1"/>
    <x v="26"/>
    <x v="3"/>
    <x v="0"/>
    <x v="26"/>
    <s v="NA"/>
    <x v="28"/>
    <m/>
    <s v="NA"/>
    <s v="IBM-WinnieLo@email.esunbank.com.tw"/>
    <x v="26"/>
    <s v="IBM-WinnieLo"/>
    <s v="IBM-WinnieLo@testesunbank.com.tw"/>
    <x v="0"/>
    <x v="0"/>
    <x v="1"/>
  </r>
  <r>
    <x v="1"/>
    <x v="27"/>
    <x v="2"/>
    <x v="0"/>
    <x v="32"/>
    <s v="NA"/>
    <x v="34"/>
    <m/>
    <s v="NA"/>
    <s v="Wistron-HarryChen@email.esunbank.com.tw"/>
    <x v="27"/>
    <s v="WISTRON-HarryChen"/>
    <s v="WISTRON-HarryChen@testesunbank.com.tw"/>
    <x v="0"/>
    <x v="0"/>
    <x v="4"/>
  </r>
  <r>
    <x v="1"/>
    <x v="27"/>
    <x v="3"/>
    <x v="0"/>
    <x v="26"/>
    <s v="NA"/>
    <x v="28"/>
    <m/>
    <s v="NA"/>
    <s v="Wistron-HarryChen@email.esunbank.com.tw"/>
    <x v="27"/>
    <s v="WISTRON-HarryChen"/>
    <s v="WISTRON-HarryChen@testesunbank.com.tw"/>
    <x v="0"/>
    <x v="0"/>
    <x v="4"/>
  </r>
  <r>
    <x v="1"/>
    <x v="28"/>
    <x v="2"/>
    <x v="0"/>
    <x v="33"/>
    <s v="NA"/>
    <x v="35"/>
    <m/>
    <s v="NA"/>
    <s v="MRLCZWJ@email.esunbank.com.tw"/>
    <x v="28"/>
    <s v="NETF-ZWJ"/>
    <s v="NETF-ZWJ@testesunbank.com.tw"/>
    <x v="0"/>
    <x v="0"/>
    <x v="5"/>
  </r>
  <r>
    <x v="1"/>
    <x v="29"/>
    <x v="2"/>
    <x v="0"/>
    <x v="34"/>
    <s v="NA"/>
    <x v="36"/>
    <m/>
    <s v="NA"/>
    <s v="wistron-ljq@email.esunbank.com.tw"/>
    <x v="29"/>
    <s v="WISTRON-LJQ"/>
    <s v="WISTRON-LJQ@testesunbank.com.tw"/>
    <x v="0"/>
    <x v="0"/>
    <x v="4"/>
  </r>
  <r>
    <x v="1"/>
    <x v="29"/>
    <x v="3"/>
    <x v="1"/>
    <x v="26"/>
    <s v="NA"/>
    <x v="28"/>
    <m/>
    <s v="NA"/>
    <s v="wistron-ljq@email.esunbank.com.tw"/>
    <x v="29"/>
    <s v="WISTRON-LJQ"/>
    <s v="WISTRON-LJQ@testesunbank.com.tw"/>
    <x v="0"/>
    <x v="0"/>
    <x v="4"/>
  </r>
  <r>
    <x v="1"/>
    <x v="30"/>
    <x v="2"/>
    <x v="0"/>
    <x v="35"/>
    <s v="NA"/>
    <x v="36"/>
    <m/>
    <s v="NA"/>
    <s v="Elitech-Jackson@email.esunbank.com.tw"/>
    <x v="30"/>
    <s v="Elitech-Jackson"/>
    <s v="Elitech-Jackson@testesunbank.com.tw"/>
    <x v="0"/>
    <x v="0"/>
    <x v="6"/>
  </r>
  <r>
    <x v="1"/>
    <x v="30"/>
    <x v="3"/>
    <x v="0"/>
    <x v="26"/>
    <s v="NA"/>
    <x v="28"/>
    <m/>
    <s v="NA"/>
    <s v="Elitech-Jackson@email.esunbank.com.tw"/>
    <x v="30"/>
    <s v="Elitech-Jackson"/>
    <s v="Elitech-Jackson@testesunbank.com.tw"/>
    <x v="0"/>
    <x v="0"/>
    <x v="6"/>
  </r>
  <r>
    <x v="1"/>
    <x v="31"/>
    <x v="2"/>
    <x v="0"/>
    <x v="36"/>
    <s v="NA"/>
    <x v="36"/>
    <m/>
    <s v="NA"/>
    <s v="Envotions-XHC@email.esunbank.com.tw"/>
    <x v="31"/>
    <s v="Envotions-XHC"/>
    <s v="Envotions-XHC@testesunbank.com.tw"/>
    <x v="0"/>
    <x v="0"/>
    <x v="2"/>
  </r>
  <r>
    <x v="1"/>
    <x v="31"/>
    <x v="3"/>
    <x v="0"/>
    <x v="26"/>
    <s v="NA"/>
    <x v="28"/>
    <m/>
    <s v="NA"/>
    <s v="Envotions-XHC@email.esunbank.com.tw"/>
    <x v="31"/>
    <s v="Envotions-XHC"/>
    <s v="Envotions-XHC@testesunbank.com.tw"/>
    <x v="0"/>
    <x v="0"/>
    <x v="2"/>
  </r>
  <r>
    <x v="1"/>
    <x v="32"/>
    <x v="2"/>
    <x v="0"/>
    <x v="37"/>
    <s v="NA"/>
    <x v="36"/>
    <m/>
    <s v="NA"/>
    <s v="Elitech-RuruHsu@email.esunbank.com.tw"/>
    <x v="32"/>
    <s v="Elitech-RuruHsu"/>
    <s v="Elitech-RuruHsu@testesunbank.com.tw"/>
    <x v="0"/>
    <x v="0"/>
    <x v="6"/>
  </r>
  <r>
    <x v="1"/>
    <x v="32"/>
    <x v="3"/>
    <x v="1"/>
    <x v="26"/>
    <s v="NA"/>
    <x v="28"/>
    <m/>
    <s v="NA"/>
    <s v="Elitech-RuruHsu@email.esunbank.com.tw"/>
    <x v="32"/>
    <s v="Elitech-RuruHsu"/>
    <s v="Elitech-RuruHsu@testesunbank.com.tw"/>
    <x v="0"/>
    <x v="0"/>
    <x v="6"/>
  </r>
  <r>
    <x v="1"/>
    <x v="33"/>
    <x v="3"/>
    <x v="1"/>
    <x v="38"/>
    <s v="NA"/>
    <x v="28"/>
    <m/>
    <s v="NA"/>
    <s v="NETF-LCL@esunbank.com.tw"/>
    <x v="33"/>
    <s v="NETF-LCL"/>
    <s v="NETF-LCL@testesunbank.com.tw"/>
    <x v="0"/>
    <x v="0"/>
    <x v="5"/>
  </r>
  <r>
    <x v="1"/>
    <x v="25"/>
    <x v="0"/>
    <x v="0"/>
    <x v="39"/>
    <s v="44-87-FC-F1-41-3F"/>
    <x v="37"/>
    <m/>
    <s v="NA"/>
    <s v="Elitech-Caspar@email.esunbank.com.tw"/>
    <x v="25"/>
    <s v="NA"/>
    <s v="NA"/>
    <x v="0"/>
    <x v="0"/>
    <x v="3"/>
  </r>
  <r>
    <x v="1"/>
    <x v="29"/>
    <x v="0"/>
    <x v="0"/>
    <x v="40"/>
    <s v="54-04-A6-89-B0-F4"/>
    <x v="38"/>
    <m/>
    <s v="NA"/>
    <s v="wistron-ljq@email.esunbank.com.tw"/>
    <x v="29"/>
    <s v="WISTRON-LJQ"/>
    <s v="WISTRON-LJQ@testesunbank.com.tw"/>
    <x v="0"/>
    <x v="0"/>
    <x v="4"/>
  </r>
  <r>
    <x v="1"/>
    <x v="30"/>
    <x v="1"/>
    <x v="2"/>
    <x v="41"/>
    <s v="28-D2-44-61-0A-32"/>
    <x v="39"/>
    <m/>
    <s v="10.81.205.241"/>
    <s v="Elitech-Jackson@email.esunbank.com.tw"/>
    <x v="30"/>
    <s v="Elitech-Jackson"/>
    <s v="Elitech-Jackson@testesunbank.com.tw"/>
    <x v="0"/>
    <x v="0"/>
    <x v="6"/>
  </r>
  <r>
    <x v="1"/>
    <x v="24"/>
    <x v="0"/>
    <x v="0"/>
    <x v="42"/>
    <s v="44-37-E6-36-B7-70"/>
    <x v="40"/>
    <m/>
    <s v="NA"/>
    <s v="CIFYMJ@email.esunbank.com.tw"/>
    <x v="24"/>
    <s v="Envotions-YMJ"/>
    <s v="Envotions-YMJ@testesunbank.com.tw"/>
    <x v="0"/>
    <x v="0"/>
    <x v="2"/>
  </r>
  <r>
    <x v="1"/>
    <x v="31"/>
    <x v="0"/>
    <x v="0"/>
    <x v="43"/>
    <s v="BC-EE-7B-DB-1F-93"/>
    <x v="41"/>
    <m/>
    <s v="NA"/>
    <s v="Envotions-XHC@email.esunbank.com.tw"/>
    <x v="31"/>
    <s v="Envotions-XHC"/>
    <s v="Envotions-XHC@testesunbank.com.tw"/>
    <x v="0"/>
    <x v="0"/>
    <x v="2"/>
  </r>
  <r>
    <x v="1"/>
    <x v="26"/>
    <x v="1"/>
    <x v="3"/>
    <x v="44"/>
    <s v="F4-6D-04-F9-20-5E"/>
    <x v="42"/>
    <m/>
    <s v="10.81.205.231"/>
    <s v="IBM-WinnieLo@email.esunbank.com.tw"/>
    <x v="26"/>
    <s v="IBM-WinnieLo"/>
    <s v="IBM-WinnieLo@testesunbank.com.tw"/>
    <x v="0"/>
    <x v="0"/>
    <x v="1"/>
  </r>
  <r>
    <x v="1"/>
    <x v="32"/>
    <x v="0"/>
    <x v="0"/>
    <x v="45"/>
    <s v="54-04-A6-89-B1-5E"/>
    <x v="43"/>
    <m/>
    <s v="NA"/>
    <s v="Elitech-RuruHsu@email.esunbank.com.tw"/>
    <x v="32"/>
    <s v="Elitech-RuruHsu"/>
    <s v="Elitech-RuruHsu@testesunbank.com.tw"/>
    <x v="0"/>
    <x v="0"/>
    <x v="6"/>
  </r>
  <r>
    <x v="1"/>
    <x v="21"/>
    <x v="1"/>
    <x v="0"/>
    <x v="46"/>
    <s v="54-04-A6-A9-0D-9A"/>
    <x v="44"/>
    <m/>
    <s v="10.81.205.227"/>
    <s v="KatyYeh@esunbank.com.tw"/>
    <x v="21"/>
    <s v="IBM-KatyYeh"/>
    <s v="IBM-KatyYeh@testesunbank.com.tw"/>
    <x v="0"/>
    <x v="0"/>
    <x v="1"/>
  </r>
  <r>
    <x v="1"/>
    <x v="27"/>
    <x v="0"/>
    <x v="0"/>
    <x v="47"/>
    <s v="44-87-FC-F1-B3-9D"/>
    <x v="45"/>
    <m/>
    <s v="NA"/>
    <s v="Wistron-HarryChen@email.esunbank.com.tw"/>
    <x v="27"/>
    <s v="WISTRON-HarryChen"/>
    <s v="WISTRON-HarryChen@testesunbank.com.tw"/>
    <x v="0"/>
    <x v="0"/>
    <x v="4"/>
  </r>
  <r>
    <x v="1"/>
    <x v="28"/>
    <x v="0"/>
    <x v="0"/>
    <x v="48"/>
    <s v="10-78-D2-E0-F2-5C"/>
    <x v="46"/>
    <m/>
    <s v="NA"/>
    <s v="MRLCZWJ@email.esunbank.com.tw"/>
    <x v="28"/>
    <s v="NETF-ZWJ"/>
    <s v="NETF-ZWJ@testesunbank.com.tw"/>
    <x v="0"/>
    <x v="0"/>
    <x v="5"/>
  </r>
  <r>
    <x v="1"/>
    <x v="23"/>
    <x v="1"/>
    <x v="4"/>
    <x v="49"/>
    <s v="54-04-A6-A9-0D-14"/>
    <x v="47"/>
    <m/>
    <s v="10.81.205.228"/>
    <s v="SoniaYang@esunbank.com.tw"/>
    <x v="23"/>
    <s v="IBM-SoniaYang"/>
    <s v="IBM-SoniaYang@testesunbank.com.tw"/>
    <x v="0"/>
    <x v="0"/>
    <x v="1"/>
  </r>
  <r>
    <x v="1"/>
    <x v="24"/>
    <x v="1"/>
    <x v="0"/>
    <x v="50"/>
    <s v="74-DO-2B-61-E3-C8"/>
    <x v="48"/>
    <m/>
    <s v="10.81.205.224"/>
    <s v="CIFYMJ@email.esunbank.com.tw"/>
    <x v="24"/>
    <s v="Envotions-YMJ"/>
    <s v="Envotions-YMJ@testesunbank.com.tw"/>
    <x v="0"/>
    <x v="0"/>
    <x v="2"/>
  </r>
  <r>
    <x v="1"/>
    <x v="22"/>
    <x v="1"/>
    <x v="0"/>
    <x v="51"/>
    <s v="54-04-A6-A9-0D-1D"/>
    <x v="49"/>
    <m/>
    <s v="10.81.205.225"/>
    <s v="GraceChien@esunbank.com.tw"/>
    <x v="22"/>
    <s v="IBM-GraceChien"/>
    <s v="IBM-GraceChien@testesunbank.com.tw"/>
    <x v="0"/>
    <x v="0"/>
    <x v="1"/>
  </r>
  <r>
    <x v="1"/>
    <x v="33"/>
    <x v="0"/>
    <x v="0"/>
    <x v="52"/>
    <s v="AC-22-0B-8A-21-11"/>
    <x v="50"/>
    <m/>
    <s v="NA"/>
    <s v="NETF-LCL@esunbank.com.tw"/>
    <x v="33"/>
    <s v="NETF-LCL"/>
    <s v="NETF-LCL@testesunbank.com.tw"/>
    <x v="0"/>
    <x v="0"/>
    <x v="5"/>
  </r>
  <r>
    <x v="1"/>
    <x v="34"/>
    <x v="1"/>
    <x v="0"/>
    <x v="53"/>
    <s v="28-D2-44-F5-A7-F6"/>
    <x v="51"/>
    <s v="28-B2-BD-56-35-74"/>
    <m/>
    <s v="envotions-mason@testesunbank.com.tw"/>
    <x v="34"/>
    <s v="envotions-mason"/>
    <s v="envotions-mason@testesunbank.com.tw"/>
    <x v="0"/>
    <x v="0"/>
    <x v="2"/>
  </r>
  <r>
    <x v="1"/>
    <x v="34"/>
    <x v="3"/>
    <x v="1"/>
    <x v="54"/>
    <s v="NA"/>
    <x v="28"/>
    <s v="NA"/>
    <s v="NA"/>
    <s v="envotions-mason@testesunbank.com.tw"/>
    <x v="34"/>
    <s v="envotions-mason"/>
    <s v="envotions-mason@testesunbank.com.tw"/>
    <x v="0"/>
    <x v="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2" cacheId="57" applyNumberFormats="0" applyBorderFormats="0" applyFontFormats="0" applyPatternFormats="0" applyAlignmentFormats="0" applyWidthHeightFormats="1" dataCaption="數值" updatedVersion="6" minRefreshableVersion="3" useAutoFormatting="1" rowGrandTotals="0" colGrandTotals="0" itemPrintTitles="1" createdVersion="5" indent="0" compact="0" compactData="0" multipleFieldFilters="0">
  <location ref="N7:R17" firstHeaderRow="1" firstDataRow="1" firstDataCol="5" rowPageCount="5" colPageCount="1"/>
  <pivotFields count="16">
    <pivotField axis="axisPage" compact="0" outline="0" multipleItemSelectionAllowed="1" showAll="0" defaultSubtotal="0">
      <items count="2">
        <item x="0"/>
        <item h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x="9"/>
        <item x="29"/>
        <item x="32"/>
        <item x="5"/>
        <item x="2"/>
        <item x="27"/>
        <item x="1"/>
        <item x="30"/>
        <item x="25"/>
        <item x="31"/>
        <item x="3"/>
        <item x="28"/>
        <item x="12"/>
        <item x="8"/>
        <item x="23"/>
        <item x="24"/>
        <item x="21"/>
        <item x="0"/>
        <item x="6"/>
        <item x="4"/>
        <item x="7"/>
        <item x="10"/>
        <item x="22"/>
        <item x="26"/>
        <item x="33"/>
        <item x="11"/>
        <item x="34"/>
        <item x="13"/>
        <item x="14"/>
        <item x="15"/>
        <item x="16"/>
        <item x="17"/>
        <item x="18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5"/>
        <item x="3"/>
        <item x="2"/>
        <item x="0"/>
        <item x="1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5">
        <item x="1"/>
        <item h="1" x="4"/>
        <item h="1" x="2"/>
        <item h="1" x="3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9">
        <item x="6"/>
        <item m="1" x="67"/>
        <item m="1" x="68"/>
        <item x="0"/>
        <item x="1"/>
        <item x="11"/>
        <item x="2"/>
        <item x="8"/>
        <item x="10"/>
        <item x="13"/>
        <item x="14"/>
        <item x="17"/>
        <item x="16"/>
        <item x="18"/>
        <item x="19"/>
        <item x="21"/>
        <item x="48"/>
        <item x="4"/>
        <item x="7"/>
        <item x="40"/>
        <item x="43"/>
        <item x="52"/>
        <item x="45"/>
        <item x="39"/>
        <item x="47"/>
        <item x="42"/>
        <item x="9"/>
        <item x="44"/>
        <item x="50"/>
        <item x="51"/>
        <item x="46"/>
        <item x="49"/>
        <item x="3"/>
        <item x="53"/>
        <item x="41"/>
        <item x="15"/>
        <item x="20"/>
        <item m="1" x="65"/>
        <item x="32"/>
        <item m="1" x="56"/>
        <item m="1" x="58"/>
        <item m="1" x="61"/>
        <item m="1" x="63"/>
        <item m="1" x="66"/>
        <item m="1" x="57"/>
        <item x="38"/>
        <item x="54"/>
        <item m="1" x="59"/>
        <item m="1" x="60"/>
        <item m="1" x="62"/>
        <item m="1" x="64"/>
        <item x="34"/>
        <item x="35"/>
        <item x="36"/>
        <item x="37"/>
        <item x="29"/>
        <item x="28"/>
        <item x="27"/>
        <item x="25"/>
        <item x="31"/>
        <item x="30"/>
        <item x="33"/>
        <item m="1" x="55"/>
        <item x="22"/>
        <item x="23"/>
        <item x="26"/>
        <item x="5"/>
        <item x="12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4">
        <item x="14"/>
        <item x="2"/>
        <item x="15"/>
        <item x="8"/>
        <item x="18"/>
        <item x="17"/>
        <item x="19"/>
        <item x="20"/>
        <item x="23"/>
        <item x="4"/>
        <item x="7"/>
        <item x="12"/>
        <item x="24"/>
        <item x="10"/>
        <item x="6"/>
        <item x="0"/>
        <item m="1" x="53"/>
        <item x="1"/>
        <item m="1" x="52"/>
        <item x="27"/>
        <item x="31"/>
        <item x="33"/>
        <item x="35"/>
        <item x="32"/>
        <item x="34"/>
        <item x="30"/>
        <item x="29"/>
        <item x="36"/>
        <item x="28"/>
        <item x="48"/>
        <item x="49"/>
        <item x="44"/>
        <item x="47"/>
        <item x="40"/>
        <item x="45"/>
        <item x="42"/>
        <item x="46"/>
        <item x="37"/>
        <item x="38"/>
        <item x="41"/>
        <item x="51"/>
        <item x="39"/>
        <item x="50"/>
        <item x="43"/>
        <item x="21"/>
        <item x="9"/>
        <item x="11"/>
        <item x="25"/>
        <item x="3"/>
        <item x="22"/>
        <item x="16"/>
        <item x="5"/>
        <item x="13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0">
        <item x="5"/>
        <item m="1" x="35"/>
        <item m="1" x="52"/>
        <item m="1" x="45"/>
        <item x="25"/>
        <item x="30"/>
        <item x="32"/>
        <item x="31"/>
        <item m="1" x="36"/>
        <item x="26"/>
        <item m="1" x="49"/>
        <item m="1" x="47"/>
        <item m="1" x="56"/>
        <item x="3"/>
        <item m="1" x="51"/>
        <item m="1" x="40"/>
        <item m="1" x="55"/>
        <item x="27"/>
        <item x="29"/>
        <item x="21"/>
        <item x="22"/>
        <item x="23"/>
        <item x="24"/>
        <item x="28"/>
        <item m="1" x="54"/>
        <item x="33"/>
        <item m="1" x="37"/>
        <item x="0"/>
        <item x="1"/>
        <item x="2"/>
        <item m="1" x="48"/>
        <item x="4"/>
        <item m="1" x="57"/>
        <item x="6"/>
        <item x="7"/>
        <item x="8"/>
        <item x="9"/>
        <item x="10"/>
        <item x="11"/>
        <item x="12"/>
        <item x="34"/>
        <item x="13"/>
        <item m="1" x="41"/>
        <item m="1" x="58"/>
        <item m="1" x="53"/>
        <item m="1" x="50"/>
        <item m="1" x="46"/>
        <item m="1" x="44"/>
        <item x="14"/>
        <item x="15"/>
        <item x="16"/>
        <item x="17"/>
        <item x="18"/>
        <item m="1" x="42"/>
        <item m="1" x="39"/>
        <item m="1" x="59"/>
        <item m="1" x="43"/>
        <item m="1" x="38"/>
        <item x="19"/>
        <item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5">
        <item x="1"/>
        <item h="1" m="1" x="3"/>
        <item h="1" m="1" x="2"/>
        <item h="1" x="0"/>
        <item h="1"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8">
        <item x="1"/>
        <item x="2"/>
        <item h="1" x="0"/>
        <item h="1" x="3"/>
        <item h="1" x="4"/>
        <item h="1" m="1" x="6"/>
        <item h="1" m="1" x="7"/>
        <item h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7">
        <item x="3"/>
        <item x="1"/>
        <item x="0"/>
        <item x="6"/>
        <item x="2"/>
        <item x="5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"/>
    <field x="1"/>
    <field x="4"/>
    <field x="10"/>
    <field x="6"/>
  </rowFields>
  <rowItems count="10">
    <i>
      <x v="3"/>
      <x v="4"/>
      <x v="6"/>
      <x v="29"/>
      <x v="1"/>
    </i>
    <i r="1">
      <x v="10"/>
      <x v="17"/>
      <x v="13"/>
      <x v="9"/>
    </i>
    <i r="1">
      <x v="12"/>
      <x v="9"/>
      <x v="39"/>
      <x/>
    </i>
    <i r="1">
      <x v="20"/>
      <x v="7"/>
      <x v="34"/>
      <x v="3"/>
    </i>
    <i r="1">
      <x v="25"/>
      <x v="67"/>
      <x v="38"/>
      <x v="52"/>
    </i>
    <i r="1">
      <x v="31"/>
      <x v="14"/>
      <x v="51"/>
      <x v="7"/>
    </i>
    <i r="1">
      <x v="32"/>
      <x v="11"/>
      <x v="52"/>
      <x v="8"/>
    </i>
    <i r="1">
      <x v="33"/>
      <x v="63"/>
      <x v="58"/>
      <x v="12"/>
    </i>
    <i>
      <x v="4"/>
      <x v="19"/>
      <x v="66"/>
      <x v="31"/>
      <x v="51"/>
    </i>
    <i r="1">
      <x v="34"/>
      <x v="68"/>
      <x v="59"/>
      <x v="53"/>
    </i>
  </rowItems>
  <colItems count="1">
    <i/>
  </colItems>
  <pageFields count="5">
    <pageField fld="13" hier="-1"/>
    <pageField fld="3" hier="-1"/>
    <pageField fld="0" hier="-1"/>
    <pageField fld="14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單位1" sourceName="單位">
  <pivotTables>
    <pivotTable tabId="40" name="樞紐分析表2"/>
  </pivotTables>
  <data>
    <tabular pivotCacheId="4">
      <items count="2">
        <i x="0" s="1"/>
        <i x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電腦種類1" sourceName="電腦種類">
  <pivotTables>
    <pivotTable tabId="40" name="樞紐分析表2"/>
  </pivotTables>
  <data>
    <tabular pivotCacheId="4">
      <items count="6">
        <i x="0" s="1"/>
        <i x="1" s="1"/>
        <i x="5" s="1" nd="1"/>
        <i x="3" s="1" nd="1"/>
        <i x="2" s="1" nd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姓名1" sourceName="姓名">
  <pivotTables>
    <pivotTable tabId="40" name="樞紐分析表2"/>
  </pivotTables>
  <data>
    <tabular pivotCacheId="4">
      <items count="35">
        <i x="20" s="1"/>
        <i x="11" s="1"/>
        <i x="18" s="1"/>
        <i x="2" s="1"/>
        <i x="3" s="1"/>
        <i x="19" s="1"/>
        <i x="12" s="1"/>
        <i x="17" s="1"/>
        <i x="4" s="1"/>
        <i x="7" s="1"/>
        <i x="9" s="1" nd="1"/>
        <i x="29" s="1" nd="1"/>
        <i x="16" s="1" nd="1"/>
        <i x="33" s="1" nd="1"/>
        <i x="15" s="1" nd="1"/>
        <i x="32" s="1" nd="1"/>
        <i x="5" s="1" nd="1"/>
        <i x="13" s="1" nd="1"/>
        <i x="14" s="1" nd="1"/>
        <i x="27" s="1" nd="1"/>
        <i x="1" s="1" nd="1"/>
        <i x="30" s="1" nd="1"/>
        <i x="25" s="1" nd="1"/>
        <i x="31" s="1" nd="1"/>
        <i x="28" s="1" nd="1"/>
        <i x="8" s="1" nd="1"/>
        <i x="23" s="1" nd="1"/>
        <i x="24" s="1" nd="1"/>
        <i x="21" s="1" nd="1"/>
        <i x="0" s="1" nd="1"/>
        <i x="6" s="1" nd="1"/>
        <i x="34" s="1" nd="1"/>
        <i x="10" s="1" nd="1"/>
        <i x="22" s="1" nd="1"/>
        <i x="2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單位 1" cache="Slicer_單位1" caption="單位" rowHeight="324000"/>
  <slicer name="電腦種類 1" cache="Slicer_電腦種類1" caption="電腦種類" rowHeight="360000"/>
  <slicer name="姓名 1" cache="Slicer_姓名1" caption="姓名" columnCount="3" rowHeight="324000"/>
</slicer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smsdev.esunbank.com.tw/SmsWebService.asmx" TargetMode="External"/><Relationship Id="rId1" Type="http://schemas.openxmlformats.org/officeDocument/2006/relationships/hyperlink" Target="https://sms.esunbank.com.tw/SmsWebService.asmx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fang-19347@email.esunbank.com.tw" TargetMode="External"/><Relationship Id="rId13" Type="http://schemas.openxmlformats.org/officeDocument/2006/relationships/hyperlink" Target="mailto:envotions-mason@testesunbank.com.tw" TargetMode="External"/><Relationship Id="rId18" Type="http://schemas.openxmlformats.org/officeDocument/2006/relationships/drawing" Target="../drawings/drawing4.xml"/><Relationship Id="rId3" Type="http://schemas.openxmlformats.org/officeDocument/2006/relationships/hyperlink" Target="mailto:Elitech-RuruHsu@email.esunbank.com.tw" TargetMode="External"/><Relationship Id="rId7" Type="http://schemas.openxmlformats.org/officeDocument/2006/relationships/hyperlink" Target="mailto:kylehsu-19348@email.esunbank.com.tw" TargetMode="External"/><Relationship Id="rId12" Type="http://schemas.openxmlformats.org/officeDocument/2006/relationships/hyperlink" Target="mailto:pce-04503@email.esunbank.com.tw" TargetMode="External"/><Relationship Id="rId17" Type="http://schemas.openxmlformats.org/officeDocument/2006/relationships/printerSettings" Target="../printerSettings/printerSettings3.bin"/><Relationship Id="rId2" Type="http://schemas.openxmlformats.org/officeDocument/2006/relationships/hyperlink" Target="mailto:MRLCZWJ@email.esunbank.com.tw" TargetMode="External"/><Relationship Id="rId16" Type="http://schemas.openxmlformats.org/officeDocument/2006/relationships/hyperlink" Target="mailto:juiling-21991@esunbank.com.tw" TargetMode="External"/><Relationship Id="rId1" Type="http://schemas.openxmlformats.org/officeDocument/2006/relationships/hyperlink" Target="mailto:KatyYeh@esunbank.com.tw" TargetMode="External"/><Relationship Id="rId6" Type="http://schemas.openxmlformats.org/officeDocument/2006/relationships/hyperlink" Target="mailto:jasonchang-19155@email.esunbank.com.tw" TargetMode="External"/><Relationship Id="rId11" Type="http://schemas.openxmlformats.org/officeDocument/2006/relationships/hyperlink" Target="mailto:e31217-19598@email.esunbank.com.tw" TargetMode="External"/><Relationship Id="rId5" Type="http://schemas.openxmlformats.org/officeDocument/2006/relationships/hyperlink" Target="mailto:hus-11092@email.esunbank.com.tw" TargetMode="External"/><Relationship Id="rId15" Type="http://schemas.openxmlformats.org/officeDocument/2006/relationships/hyperlink" Target="mailto:tram-18693@email.esunbank.com.tw" TargetMode="External"/><Relationship Id="rId10" Type="http://schemas.openxmlformats.org/officeDocument/2006/relationships/hyperlink" Target="mailto:sunny.liu-19432@email.esunbank.com.tw" TargetMode="External"/><Relationship Id="rId4" Type="http://schemas.openxmlformats.org/officeDocument/2006/relationships/hyperlink" Target="mailto:envotions-mason@testesunbank.com.tw" TargetMode="External"/><Relationship Id="rId9" Type="http://schemas.openxmlformats.org/officeDocument/2006/relationships/hyperlink" Target="mailto:macjohn-19357@email.esunbank.com.tw" TargetMode="External"/><Relationship Id="rId14" Type="http://schemas.openxmlformats.org/officeDocument/2006/relationships/hyperlink" Target="mailto:joanne-17774@email.esunbank.com.tw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e31217-19598@email.esunbank.com.tw" TargetMode="External"/><Relationship Id="rId2" Type="http://schemas.openxmlformats.org/officeDocument/2006/relationships/hyperlink" Target="mailto:e31217-19598@email.esunbank.com.tw" TargetMode="External"/><Relationship Id="rId1" Type="http://schemas.openxmlformats.org/officeDocument/2006/relationships/hyperlink" Target="mailto:e31217-19598@email.esunbank.com.tw" TargetMode="External"/><Relationship Id="rId5" Type="http://schemas.openxmlformats.org/officeDocument/2006/relationships/printerSettings" Target="../printerSettings/printerSettings4.bin"/><Relationship Id="rId4" Type="http://schemas.openxmlformats.org/officeDocument/2006/relationships/hyperlink" Target="mailto:e31217-19598@email.esunbank.com.tw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ESB18442\AppData\Roaming\Microsoft\rjchenl" TargetMode="External"/><Relationship Id="rId2" Type="http://schemas.openxmlformats.org/officeDocument/2006/relationships/hyperlink" Target="file:///C:\Users\ESB18442\AppData\Roaming\Microsoft\&#39015;&#23458;&#36039;&#35338;&#25972;&#21512;&#24179;&#21488;\20&#38283;&#30332;&#24037;&#20855;\Sources" TargetMode="External"/><Relationship Id="rId1" Type="http://schemas.openxmlformats.org/officeDocument/2006/relationships/hyperlink" Target="file:///C:\Users\ESB18442\AppData\Roaming\Microsoft\Excel\eclipse&#23433;&#35037;&#27284;" TargetMode="External"/><Relationship Id="rId5" Type="http://schemas.openxmlformats.org/officeDocument/2006/relationships/drawing" Target="../drawings/drawing6.xml"/><Relationship Id="rId4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I3:Q30"/>
  <sheetViews>
    <sheetView showGridLines="0" zoomScale="85" zoomScaleNormal="85" workbookViewId="0">
      <selection activeCell="D33" sqref="D33"/>
    </sheetView>
  </sheetViews>
  <sheetFormatPr defaultRowHeight="16.2" x14ac:dyDescent="0.3"/>
  <cols>
    <col min="17" max="17" width="18.6640625" bestFit="1" customWidth="1"/>
  </cols>
  <sheetData>
    <row r="3" spans="9:17" ht="24.6" x14ac:dyDescent="0.3">
      <c r="Q3" s="18" t="s">
        <v>0</v>
      </c>
    </row>
    <row r="8" spans="9:17" x14ac:dyDescent="0.3">
      <c r="O8" s="19" t="s">
        <v>1</v>
      </c>
    </row>
    <row r="16" spans="9:17" x14ac:dyDescent="0.3">
      <c r="I16" s="20"/>
    </row>
    <row r="18" spans="15:17" ht="24.6" x14ac:dyDescent="0.3">
      <c r="Q18" s="18" t="s">
        <v>2</v>
      </c>
    </row>
    <row r="23" spans="15:17" x14ac:dyDescent="0.3">
      <c r="O23" s="19" t="s">
        <v>3</v>
      </c>
    </row>
    <row r="30" spans="15:17" x14ac:dyDescent="0.3">
      <c r="O30" s="19" t="s">
        <v>3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J26"/>
  <sheetViews>
    <sheetView workbookViewId="0">
      <selection activeCell="D33" sqref="D33"/>
    </sheetView>
  </sheetViews>
  <sheetFormatPr defaultRowHeight="16.2" x14ac:dyDescent="0.3"/>
  <cols>
    <col min="2" max="2" width="80.88671875" bestFit="1" customWidth="1"/>
    <col min="4" max="4" width="10.44140625" bestFit="1" customWidth="1"/>
    <col min="5" max="5" width="46.6640625" bestFit="1" customWidth="1"/>
    <col min="6" max="6" width="14.109375" bestFit="1" customWidth="1"/>
    <col min="7" max="7" width="18" bestFit="1" customWidth="1"/>
    <col min="8" max="8" width="13.33203125" bestFit="1" customWidth="1"/>
  </cols>
  <sheetData>
    <row r="1" spans="1:10" x14ac:dyDescent="0.3">
      <c r="D1" t="s">
        <v>172</v>
      </c>
      <c r="E1" t="s">
        <v>10</v>
      </c>
      <c r="F1" s="10" t="s">
        <v>173</v>
      </c>
      <c r="G1" s="10" t="s">
        <v>174</v>
      </c>
      <c r="H1" s="10" t="s">
        <v>175</v>
      </c>
    </row>
    <row r="2" spans="1:10" x14ac:dyDescent="0.3">
      <c r="D2" t="s">
        <v>176</v>
      </c>
      <c r="E2" t="s">
        <v>177</v>
      </c>
      <c r="F2" s="10" t="s">
        <v>178</v>
      </c>
      <c r="G2" s="10" t="s">
        <v>179</v>
      </c>
      <c r="H2" s="10">
        <v>25</v>
      </c>
    </row>
    <row r="3" spans="1:10" x14ac:dyDescent="0.3">
      <c r="A3" t="s">
        <v>116</v>
      </c>
      <c r="D3" t="s">
        <v>180</v>
      </c>
      <c r="E3" t="s">
        <v>181</v>
      </c>
      <c r="F3" s="10" t="s">
        <v>182</v>
      </c>
      <c r="G3" s="10" t="s">
        <v>183</v>
      </c>
      <c r="H3" s="10">
        <v>25</v>
      </c>
      <c r="J3" s="1" t="s">
        <v>184</v>
      </c>
    </row>
    <row r="4" spans="1:10" x14ac:dyDescent="0.3">
      <c r="A4" t="s">
        <v>115</v>
      </c>
      <c r="D4" t="s">
        <v>185</v>
      </c>
      <c r="E4" t="s">
        <v>186</v>
      </c>
      <c r="F4" s="10" t="s">
        <v>187</v>
      </c>
      <c r="G4" s="10" t="s">
        <v>188</v>
      </c>
      <c r="H4" s="10">
        <v>80</v>
      </c>
      <c r="J4" s="1" t="s">
        <v>189</v>
      </c>
    </row>
    <row r="10" spans="1:10" x14ac:dyDescent="0.3">
      <c r="A10" t="s">
        <v>190</v>
      </c>
      <c r="B10" s="4" t="s">
        <v>191</v>
      </c>
      <c r="C10" t="s">
        <v>192</v>
      </c>
    </row>
    <row r="11" spans="1:10" x14ac:dyDescent="0.3">
      <c r="A11" t="s">
        <v>35</v>
      </c>
      <c r="B11" t="s">
        <v>193</v>
      </c>
    </row>
    <row r="12" spans="1:10" x14ac:dyDescent="0.3">
      <c r="A12" t="s">
        <v>35</v>
      </c>
      <c r="B12" t="s">
        <v>194</v>
      </c>
      <c r="E12" t="s">
        <v>195</v>
      </c>
      <c r="F12" t="s">
        <v>196</v>
      </c>
      <c r="G12" t="s">
        <v>173</v>
      </c>
      <c r="H12" t="s">
        <v>174</v>
      </c>
      <c r="I12" t="s">
        <v>175</v>
      </c>
      <c r="J12" t="s">
        <v>197</v>
      </c>
    </row>
    <row r="13" spans="1:10" x14ac:dyDescent="0.3">
      <c r="A13" t="s">
        <v>198</v>
      </c>
      <c r="B13" t="s">
        <v>199</v>
      </c>
      <c r="E13" t="s">
        <v>200</v>
      </c>
      <c r="F13" t="s">
        <v>201</v>
      </c>
      <c r="G13" t="s">
        <v>178</v>
      </c>
      <c r="H13" t="s">
        <v>179</v>
      </c>
      <c r="I13">
        <v>25</v>
      </c>
      <c r="J13" t="s">
        <v>35</v>
      </c>
    </row>
    <row r="14" spans="1:10" x14ac:dyDescent="0.3">
      <c r="B14" t="s">
        <v>202</v>
      </c>
      <c r="G14" t="s">
        <v>182</v>
      </c>
      <c r="H14" t="s">
        <v>183</v>
      </c>
      <c r="I14">
        <v>25</v>
      </c>
    </row>
    <row r="15" spans="1:10" x14ac:dyDescent="0.3">
      <c r="A15" t="s">
        <v>198</v>
      </c>
      <c r="B15" t="s">
        <v>203</v>
      </c>
      <c r="E15" t="s">
        <v>200</v>
      </c>
      <c r="F15" t="s">
        <v>201</v>
      </c>
      <c r="G15" t="s">
        <v>187</v>
      </c>
      <c r="H15" t="s">
        <v>188</v>
      </c>
      <c r="I15">
        <v>80</v>
      </c>
      <c r="J15" t="s">
        <v>35</v>
      </c>
    </row>
    <row r="16" spans="1:10" x14ac:dyDescent="0.3">
      <c r="A16" t="s">
        <v>198</v>
      </c>
      <c r="B16" t="s">
        <v>204</v>
      </c>
      <c r="E16" t="s">
        <v>205</v>
      </c>
      <c r="F16" t="s">
        <v>116</v>
      </c>
      <c r="G16" t="s">
        <v>178</v>
      </c>
      <c r="H16" t="s">
        <v>179</v>
      </c>
      <c r="I16">
        <v>25</v>
      </c>
      <c r="J16" t="s">
        <v>35</v>
      </c>
    </row>
    <row r="17" spans="1:10" x14ac:dyDescent="0.3">
      <c r="A17" t="s">
        <v>198</v>
      </c>
      <c r="B17" t="s">
        <v>206</v>
      </c>
      <c r="E17" t="s">
        <v>205</v>
      </c>
      <c r="F17" t="s">
        <v>116</v>
      </c>
      <c r="G17" t="s">
        <v>187</v>
      </c>
      <c r="H17" t="s">
        <v>188</v>
      </c>
      <c r="I17">
        <v>80</v>
      </c>
      <c r="J17" t="s">
        <v>35</v>
      </c>
    </row>
    <row r="19" spans="1:10" x14ac:dyDescent="0.3">
      <c r="B19" s="4" t="s">
        <v>207</v>
      </c>
      <c r="C19" t="s">
        <v>208</v>
      </c>
    </row>
    <row r="20" spans="1:10" x14ac:dyDescent="0.3">
      <c r="B20" t="s">
        <v>209</v>
      </c>
      <c r="C20" t="s">
        <v>188</v>
      </c>
    </row>
    <row r="21" spans="1:10" x14ac:dyDescent="0.3">
      <c r="B21" t="s">
        <v>210</v>
      </c>
    </row>
    <row r="22" spans="1:10" x14ac:dyDescent="0.3">
      <c r="B22" t="s">
        <v>211</v>
      </c>
    </row>
    <row r="23" spans="1:10" x14ac:dyDescent="0.3">
      <c r="B23" t="s">
        <v>212</v>
      </c>
    </row>
    <row r="24" spans="1:10" x14ac:dyDescent="0.3">
      <c r="A24" t="s">
        <v>198</v>
      </c>
      <c r="B24" t="s">
        <v>213</v>
      </c>
    </row>
    <row r="25" spans="1:10" x14ac:dyDescent="0.3">
      <c r="B25" t="s">
        <v>202</v>
      </c>
    </row>
    <row r="26" spans="1:10" x14ac:dyDescent="0.3">
      <c r="A26" t="s">
        <v>198</v>
      </c>
      <c r="B26" t="s">
        <v>214</v>
      </c>
    </row>
  </sheetData>
  <phoneticPr fontId="1" type="noConversion"/>
  <hyperlinks>
    <hyperlink ref="J3" r:id="rId1" display="https://sms.esunbank.com.tw/SmsWebService.asmx"/>
    <hyperlink ref="J4" r:id="rId2" display="https://smsdev.esunbank.com.tw/SmsWebService.asmx"/>
  </hyperlinks>
  <pageMargins left="0.7" right="0.7" top="0.75" bottom="0.75" header="0.3" footer="0.3"/>
  <pageSetup paperSize="9" orientation="portrait" r:id="rId3"/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>
    <tabColor theme="9" tint="0.39997558519241921"/>
  </sheetPr>
  <dimension ref="N1:Y47"/>
  <sheetViews>
    <sheetView showGridLines="0" tabSelected="1" topLeftCell="J4" zoomScale="70" zoomScaleNormal="70" workbookViewId="0">
      <selection activeCell="AB25" sqref="AB25"/>
    </sheetView>
  </sheetViews>
  <sheetFormatPr defaultColWidth="8.88671875" defaultRowHeight="16.2" x14ac:dyDescent="0.3"/>
  <cols>
    <col min="13" max="13" width="14.77734375" bestFit="1" customWidth="1"/>
    <col min="14" max="14" width="12.33203125" bestFit="1" customWidth="1"/>
    <col min="15" max="15" width="10.21875" bestFit="1" customWidth="1"/>
    <col min="16" max="16" width="17.44140625" bestFit="1" customWidth="1"/>
    <col min="17" max="17" width="22.21875" bestFit="1" customWidth="1"/>
    <col min="18" max="18" width="19.6640625" bestFit="1" customWidth="1"/>
    <col min="19" max="19" width="17.21875" customWidth="1"/>
    <col min="20" max="21" width="13.77734375" customWidth="1"/>
    <col min="22" max="22" width="36.33203125" customWidth="1"/>
    <col min="23" max="24" width="14.21875" customWidth="1"/>
    <col min="25" max="25" width="40.44140625" bestFit="1" customWidth="1"/>
    <col min="26" max="26" width="15.109375" bestFit="1" customWidth="1"/>
    <col min="27" max="28" width="19.88671875" bestFit="1" customWidth="1"/>
  </cols>
  <sheetData>
    <row r="1" spans="14:25" x14ac:dyDescent="0.3">
      <c r="N1" s="13" t="s">
        <v>4</v>
      </c>
      <c r="O1" t="s">
        <v>5</v>
      </c>
    </row>
    <row r="2" spans="14:25" x14ac:dyDescent="0.3">
      <c r="N2" s="13" t="s">
        <v>448</v>
      </c>
      <c r="O2" t="s">
        <v>450</v>
      </c>
    </row>
    <row r="3" spans="14:25" x14ac:dyDescent="0.3">
      <c r="N3" s="13" t="s">
        <v>6</v>
      </c>
      <c r="O3" t="s">
        <v>43</v>
      </c>
      <c r="Y3" s="30" t="s">
        <v>302</v>
      </c>
    </row>
    <row r="4" spans="14:25" x14ac:dyDescent="0.3">
      <c r="N4" s="13" t="s">
        <v>451</v>
      </c>
      <c r="O4" t="s">
        <v>483</v>
      </c>
      <c r="Y4" s="29" t="str">
        <f>Q4&amp;"  (  "&amp;O4&amp;"  "&amp;P4&amp;")"</f>
        <v xml:space="preserve">  (  (多重項目)  )</v>
      </c>
    </row>
    <row r="5" spans="14:25" x14ac:dyDescent="0.3">
      <c r="N5" s="13" t="s">
        <v>400</v>
      </c>
      <c r="O5" t="s">
        <v>449</v>
      </c>
      <c r="Y5" s="29" t="str">
        <f>Q5&amp;"  (  "&amp;O5&amp;"  "&amp;P5&amp;")"</f>
        <v xml:space="preserve">  (  (全部)  )</v>
      </c>
    </row>
    <row r="6" spans="14:25" x14ac:dyDescent="0.3">
      <c r="Y6" s="29" t="str">
        <f t="shared" ref="Y6:Y32" si="0">Q6&amp;"  (  "&amp;O6&amp;"  "&amp;P6&amp;")"</f>
        <v xml:space="preserve">  (    )</v>
      </c>
    </row>
    <row r="7" spans="14:25" x14ac:dyDescent="0.3">
      <c r="N7" s="13" t="s">
        <v>8</v>
      </c>
      <c r="O7" s="13" t="s">
        <v>7</v>
      </c>
      <c r="P7" s="13" t="s">
        <v>9</v>
      </c>
      <c r="Q7" s="13" t="s">
        <v>11</v>
      </c>
      <c r="R7" s="13" t="s">
        <v>452</v>
      </c>
      <c r="Y7" s="29" t="str">
        <f t="shared" si="0"/>
        <v>OANT  (  姓名  電腦名稱)</v>
      </c>
    </row>
    <row r="8" spans="14:25" x14ac:dyDescent="0.3">
      <c r="N8" t="s">
        <v>419</v>
      </c>
      <c r="O8" t="s">
        <v>420</v>
      </c>
      <c r="P8" t="s">
        <v>421</v>
      </c>
      <c r="Q8" t="s">
        <v>290</v>
      </c>
      <c r="R8" t="s">
        <v>453</v>
      </c>
      <c r="Y8" s="29" t="str">
        <f t="shared" si="0"/>
        <v>ESB18442  (  陳仁傑  LC105-18442-01)</v>
      </c>
    </row>
    <row r="9" spans="14:25" x14ac:dyDescent="0.3">
      <c r="N9" t="s">
        <v>419</v>
      </c>
      <c r="O9" t="s">
        <v>422</v>
      </c>
      <c r="P9" t="s">
        <v>423</v>
      </c>
      <c r="Q9" t="s">
        <v>433</v>
      </c>
      <c r="R9" t="s">
        <v>454</v>
      </c>
      <c r="Y9" s="29" t="str">
        <f t="shared" si="0"/>
        <v>PCE-04503  (  彭春娥  LC105-AP4-02)</v>
      </c>
    </row>
    <row r="10" spans="14:25" x14ac:dyDescent="0.3">
      <c r="N10" t="s">
        <v>419</v>
      </c>
      <c r="O10" t="s">
        <v>472</v>
      </c>
      <c r="P10" t="s">
        <v>473</v>
      </c>
      <c r="Q10" t="s">
        <v>295</v>
      </c>
      <c r="R10" t="s">
        <v>474</v>
      </c>
      <c r="Y10" s="29" t="str">
        <f>Q10&amp;"  (  "&amp;O10&amp;"  "&amp;P10&amp;")"</f>
        <v>ESB18752  (  程亮維  LC105-18752-01)</v>
      </c>
    </row>
    <row r="11" spans="14:25" x14ac:dyDescent="0.3">
      <c r="N11" t="s">
        <v>419</v>
      </c>
      <c r="O11" t="s">
        <v>475</v>
      </c>
      <c r="P11" t="s">
        <v>476</v>
      </c>
      <c r="Q11" t="s">
        <v>292</v>
      </c>
      <c r="R11" t="s">
        <v>477</v>
      </c>
      <c r="Y11" s="29" t="str">
        <f t="shared" si="0"/>
        <v>ESB18595  (  謝基中  LC105-18595-01)</v>
      </c>
    </row>
    <row r="12" spans="14:25" x14ac:dyDescent="0.3">
      <c r="N12" t="s">
        <v>419</v>
      </c>
      <c r="O12" t="s">
        <v>83</v>
      </c>
      <c r="P12" t="s">
        <v>460</v>
      </c>
      <c r="Q12" t="s">
        <v>424</v>
      </c>
      <c r="R12" t="s">
        <v>470</v>
      </c>
      <c r="Y12" s="29" t="str">
        <f t="shared" si="0"/>
        <v>hus-11092  (  胡珅  LC105-HUS-01)</v>
      </c>
    </row>
    <row r="13" spans="14:25" x14ac:dyDescent="0.3">
      <c r="N13" t="s">
        <v>419</v>
      </c>
      <c r="O13" t="s">
        <v>425</v>
      </c>
      <c r="P13" t="s">
        <v>426</v>
      </c>
      <c r="Q13" t="s">
        <v>427</v>
      </c>
      <c r="R13" t="s">
        <v>455</v>
      </c>
      <c r="Y13" s="29" t="str">
        <f t="shared" si="0"/>
        <v>ESB19432  (  劉季函  LC105-19432-01)</v>
      </c>
    </row>
    <row r="14" spans="14:25" x14ac:dyDescent="0.3">
      <c r="N14" t="s">
        <v>419</v>
      </c>
      <c r="O14" t="s">
        <v>372</v>
      </c>
      <c r="P14" t="s">
        <v>428</v>
      </c>
      <c r="Q14" t="s">
        <v>429</v>
      </c>
      <c r="R14" t="s">
        <v>456</v>
      </c>
      <c r="Y14" s="29" t="str">
        <f t="shared" si="0"/>
        <v>ESB19598  (  許昱彥  LC105-19347-01)</v>
      </c>
    </row>
    <row r="15" spans="14:25" x14ac:dyDescent="0.3">
      <c r="N15" t="s">
        <v>419</v>
      </c>
      <c r="O15" t="s">
        <v>430</v>
      </c>
      <c r="P15" t="s">
        <v>431</v>
      </c>
      <c r="Q15" t="s">
        <v>432</v>
      </c>
      <c r="R15" t="s">
        <v>457</v>
      </c>
      <c r="Y15" s="29" t="str">
        <f t="shared" si="0"/>
        <v>ESB17774  (  曾郁婷  LC105-17774-01)</v>
      </c>
    </row>
    <row r="16" spans="14:25" x14ac:dyDescent="0.3">
      <c r="N16" t="s">
        <v>478</v>
      </c>
      <c r="O16" t="s">
        <v>479</v>
      </c>
      <c r="P16" t="s">
        <v>480</v>
      </c>
      <c r="Q16" t="s">
        <v>481</v>
      </c>
      <c r="R16" t="s">
        <v>482</v>
      </c>
      <c r="Y16" s="29" t="str">
        <f t="shared" si="0"/>
        <v>ESB15109  (  盧婉芳  LC105-15109-01)</v>
      </c>
    </row>
    <row r="17" spans="14:25" x14ac:dyDescent="0.3">
      <c r="N17" t="s">
        <v>478</v>
      </c>
      <c r="O17" t="s">
        <v>485</v>
      </c>
      <c r="P17" t="s">
        <v>498</v>
      </c>
      <c r="Q17" t="s">
        <v>488</v>
      </c>
      <c r="R17" t="s">
        <v>500</v>
      </c>
      <c r="Y17" s="29" t="str">
        <f t="shared" si="0"/>
        <v>ESB21911  (  史瑞鈴  LC105-21991-01)</v>
      </c>
    </row>
    <row r="18" spans="14:25" x14ac:dyDescent="0.3">
      <c r="Y18" s="29" t="str">
        <f t="shared" si="0"/>
        <v xml:space="preserve">  (    )</v>
      </c>
    </row>
    <row r="19" spans="14:25" x14ac:dyDescent="0.3">
      <c r="Y19" s="29" t="str">
        <f t="shared" si="0"/>
        <v xml:space="preserve">  (    )</v>
      </c>
    </row>
    <row r="20" spans="14:25" x14ac:dyDescent="0.3">
      <c r="Y20" s="29" t="str">
        <f t="shared" si="0"/>
        <v xml:space="preserve">  (    )</v>
      </c>
    </row>
    <row r="21" spans="14:25" x14ac:dyDescent="0.3">
      <c r="Y21" s="29" t="str">
        <f t="shared" si="0"/>
        <v xml:space="preserve">  (    )</v>
      </c>
    </row>
    <row r="22" spans="14:25" x14ac:dyDescent="0.3">
      <c r="Y22" s="29" t="str">
        <f t="shared" si="0"/>
        <v xml:space="preserve">  (    )</v>
      </c>
    </row>
    <row r="23" spans="14:25" x14ac:dyDescent="0.3">
      <c r="Y23" s="29" t="str">
        <f t="shared" si="0"/>
        <v xml:space="preserve">  (    )</v>
      </c>
    </row>
    <row r="24" spans="14:25" x14ac:dyDescent="0.3">
      <c r="Y24" s="29" t="str">
        <f t="shared" si="0"/>
        <v xml:space="preserve">  (    )</v>
      </c>
    </row>
    <row r="25" spans="14:25" x14ac:dyDescent="0.3">
      <c r="Y25" s="29" t="str">
        <f t="shared" si="0"/>
        <v xml:space="preserve">  (    )</v>
      </c>
    </row>
    <row r="26" spans="14:25" x14ac:dyDescent="0.3">
      <c r="Y26" s="29" t="str">
        <f t="shared" si="0"/>
        <v xml:space="preserve">  (    )</v>
      </c>
    </row>
    <row r="27" spans="14:25" x14ac:dyDescent="0.3">
      <c r="Y27" s="29" t="str">
        <f t="shared" si="0"/>
        <v xml:space="preserve">  (    )</v>
      </c>
    </row>
    <row r="28" spans="14:25" x14ac:dyDescent="0.3">
      <c r="Y28" s="29" t="str">
        <f t="shared" si="0"/>
        <v xml:space="preserve">  (    )</v>
      </c>
    </row>
    <row r="29" spans="14:25" x14ac:dyDescent="0.3">
      <c r="Y29" s="29" t="str">
        <f t="shared" si="0"/>
        <v xml:space="preserve">  (    )</v>
      </c>
    </row>
    <row r="30" spans="14:25" x14ac:dyDescent="0.3">
      <c r="Y30" s="29" t="str">
        <f t="shared" si="0"/>
        <v xml:space="preserve">  (    )</v>
      </c>
    </row>
    <row r="31" spans="14:25" x14ac:dyDescent="0.3">
      <c r="Y31" s="29" t="str">
        <f t="shared" si="0"/>
        <v xml:space="preserve">  (    )</v>
      </c>
    </row>
    <row r="32" spans="14:25" x14ac:dyDescent="0.3">
      <c r="Y32" s="29" t="str">
        <f t="shared" si="0"/>
        <v xml:space="preserve">  (    )</v>
      </c>
    </row>
    <row r="33" spans="25:25" x14ac:dyDescent="0.3">
      <c r="Y33" s="29" t="str">
        <f>Q33&amp;"  (  "&amp;O33&amp;"  "&amp;P33&amp;")"</f>
        <v xml:space="preserve">  (    )</v>
      </c>
    </row>
    <row r="34" spans="25:25" x14ac:dyDescent="0.3">
      <c r="Y34" s="29" t="str">
        <f>Q34&amp;"  (  "&amp;O34&amp;"  "&amp;P34&amp;")"</f>
        <v xml:space="preserve">  (    )</v>
      </c>
    </row>
    <row r="35" spans="25:25" x14ac:dyDescent="0.3">
      <c r="Y35" s="29" t="str">
        <f t="shared" ref="Y35:Y47" si="1">Q35&amp;"  (  "&amp;O35&amp;"  "&amp;P35&amp;")"</f>
        <v xml:space="preserve">  (    )</v>
      </c>
    </row>
    <row r="36" spans="25:25" x14ac:dyDescent="0.3">
      <c r="Y36" s="29" t="str">
        <f t="shared" si="1"/>
        <v xml:space="preserve">  (    )</v>
      </c>
    </row>
    <row r="37" spans="25:25" x14ac:dyDescent="0.3">
      <c r="Y37" s="29" t="str">
        <f>Q38&amp;"  (  "&amp;O37&amp;"  "&amp;P37&amp;")"</f>
        <v xml:space="preserve">  (    )</v>
      </c>
    </row>
    <row r="38" spans="25:25" x14ac:dyDescent="0.3">
      <c r="Y38" s="29" t="e">
        <f>#REF!&amp;"  (  "&amp;O38&amp;"  "&amp;P38&amp;")"</f>
        <v>#REF!</v>
      </c>
    </row>
    <row r="39" spans="25:25" x14ac:dyDescent="0.3">
      <c r="Y39" s="29" t="str">
        <f t="shared" si="1"/>
        <v xml:space="preserve">  (    )</v>
      </c>
    </row>
    <row r="40" spans="25:25" x14ac:dyDescent="0.3">
      <c r="Y40" s="29" t="str">
        <f t="shared" si="1"/>
        <v xml:space="preserve">  (    )</v>
      </c>
    </row>
    <row r="41" spans="25:25" x14ac:dyDescent="0.3">
      <c r="Y41" s="29" t="str">
        <f t="shared" si="1"/>
        <v xml:space="preserve">  (    )</v>
      </c>
    </row>
    <row r="42" spans="25:25" x14ac:dyDescent="0.3">
      <c r="Y42" s="29" t="str">
        <f t="shared" si="1"/>
        <v xml:space="preserve">  (    )</v>
      </c>
    </row>
    <row r="43" spans="25:25" x14ac:dyDescent="0.3">
      <c r="Y43" s="29" t="str">
        <f t="shared" si="1"/>
        <v xml:space="preserve">  (    )</v>
      </c>
    </row>
    <row r="44" spans="25:25" x14ac:dyDescent="0.3">
      <c r="Y44" s="29" t="str">
        <f t="shared" si="1"/>
        <v xml:space="preserve">  (    )</v>
      </c>
    </row>
    <row r="45" spans="25:25" x14ac:dyDescent="0.3">
      <c r="Y45" s="29" t="str">
        <f t="shared" si="1"/>
        <v xml:space="preserve">  (    )</v>
      </c>
    </row>
    <row r="46" spans="25:25" x14ac:dyDescent="0.3">
      <c r="Y46" s="29" t="str">
        <f t="shared" si="1"/>
        <v xml:space="preserve">  (    )</v>
      </c>
    </row>
    <row r="47" spans="25:25" x14ac:dyDescent="0.3">
      <c r="Y47" s="29" t="str">
        <f t="shared" si="1"/>
        <v xml:space="preserve">  (    )</v>
      </c>
    </row>
  </sheetData>
  <phoneticPr fontId="1" type="noConversion"/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巨集2">
                <anchor moveWithCells="1" sizeWithCells="1">
                  <from>
                    <xdr:col>1</xdr:col>
                    <xdr:colOff>7620</xdr:colOff>
                    <xdr:row>2</xdr:row>
                    <xdr:rowOff>45720</xdr:rowOff>
                  </from>
                  <to>
                    <xdr:col>3</xdr:col>
                    <xdr:colOff>670560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rgb="FFFFC000"/>
  </sheetPr>
  <dimension ref="A2:Q47"/>
  <sheetViews>
    <sheetView zoomScale="70" zoomScaleNormal="70" workbookViewId="0">
      <selection activeCell="L26" sqref="L26"/>
    </sheetView>
  </sheetViews>
  <sheetFormatPr defaultRowHeight="16.2" x14ac:dyDescent="0.3"/>
  <cols>
    <col min="1" max="1" width="18.33203125" bestFit="1" customWidth="1"/>
    <col min="2" max="2" width="21.44140625" bestFit="1" customWidth="1"/>
    <col min="3" max="3" width="11.88671875" bestFit="1" customWidth="1"/>
    <col min="6" max="6" width="48.77734375" bestFit="1" customWidth="1"/>
    <col min="7" max="7" width="21.77734375" bestFit="1" customWidth="1"/>
    <col min="8" max="8" width="20.21875" bestFit="1" customWidth="1"/>
    <col min="9" max="9" width="40.33203125" bestFit="1" customWidth="1"/>
    <col min="10" max="10" width="18.6640625" bestFit="1" customWidth="1"/>
    <col min="11" max="11" width="12.44140625" bestFit="1" customWidth="1"/>
    <col min="12" max="12" width="11.88671875" bestFit="1" customWidth="1"/>
    <col min="16" max="16" width="28.77734375" bestFit="1" customWidth="1"/>
    <col min="17" max="17" width="17.44140625" bestFit="1" customWidth="1"/>
  </cols>
  <sheetData>
    <row r="2" spans="3:12" x14ac:dyDescent="0.3">
      <c r="I2" s="21" t="s">
        <v>215</v>
      </c>
    </row>
    <row r="3" spans="3:12" x14ac:dyDescent="0.3">
      <c r="D3">
        <f>COLUMN(D2)-3</f>
        <v>1</v>
      </c>
      <c r="E3">
        <f>COLUMN(E2)-3</f>
        <v>2</v>
      </c>
      <c r="F3">
        <f>COLUMN(F2)-3</f>
        <v>3</v>
      </c>
      <c r="L3">
        <f>COLUMN(L2)-3</f>
        <v>9</v>
      </c>
    </row>
    <row r="5" spans="3:12" x14ac:dyDescent="0.3">
      <c r="C5" s="6" t="s">
        <v>216</v>
      </c>
      <c r="D5" s="6" t="s">
        <v>217</v>
      </c>
      <c r="E5" s="6" t="s">
        <v>42</v>
      </c>
      <c r="F5" s="6" t="s">
        <v>218</v>
      </c>
      <c r="G5" s="6" t="s">
        <v>39</v>
      </c>
      <c r="H5" s="16" t="s">
        <v>40</v>
      </c>
      <c r="I5" s="16" t="s">
        <v>219</v>
      </c>
      <c r="J5" s="16" t="s">
        <v>220</v>
      </c>
      <c r="K5" s="16" t="s">
        <v>465</v>
      </c>
      <c r="L5" s="6" t="s">
        <v>216</v>
      </c>
    </row>
    <row r="6" spans="3:12" x14ac:dyDescent="0.3">
      <c r="C6" s="7" t="s">
        <v>72</v>
      </c>
      <c r="D6" s="7" t="s">
        <v>44</v>
      </c>
      <c r="E6" s="11" t="s">
        <v>360</v>
      </c>
      <c r="F6" s="28" t="s">
        <v>222</v>
      </c>
      <c r="G6" s="11" t="s">
        <v>288</v>
      </c>
      <c r="H6" s="27" t="str">
        <f t="shared" ref="H6:H26" si="0">G6</f>
        <v>ESB15268</v>
      </c>
      <c r="I6" s="27" t="s">
        <v>92</v>
      </c>
      <c r="J6" s="27" t="s">
        <v>92</v>
      </c>
      <c r="K6" s="7" t="s">
        <v>49</v>
      </c>
      <c r="L6" s="7" t="s">
        <v>72</v>
      </c>
    </row>
    <row r="7" spans="3:12" x14ac:dyDescent="0.3">
      <c r="C7" s="7" t="s">
        <v>72</v>
      </c>
      <c r="D7" s="7" t="s">
        <v>50</v>
      </c>
      <c r="E7" s="11" t="s">
        <v>360</v>
      </c>
      <c r="F7" s="14" t="s">
        <v>223</v>
      </c>
      <c r="G7" s="11" t="s">
        <v>289</v>
      </c>
      <c r="H7" s="27" t="str">
        <f t="shared" si="0"/>
        <v>ESB16603</v>
      </c>
      <c r="I7" s="17" t="s">
        <v>92</v>
      </c>
      <c r="J7" s="17" t="s">
        <v>92</v>
      </c>
      <c r="K7" s="7" t="s">
        <v>49</v>
      </c>
      <c r="L7" s="7" t="s">
        <v>72</v>
      </c>
    </row>
    <row r="8" spans="3:12" x14ac:dyDescent="0.3">
      <c r="C8" s="7" t="s">
        <v>72</v>
      </c>
      <c r="D8" s="7" t="s">
        <v>53</v>
      </c>
      <c r="E8" s="11" t="s">
        <v>221</v>
      </c>
      <c r="F8" s="28" t="s">
        <v>55</v>
      </c>
      <c r="G8" s="11" t="s">
        <v>290</v>
      </c>
      <c r="H8" s="27" t="str">
        <f t="shared" si="0"/>
        <v>ESB18442</v>
      </c>
      <c r="I8" s="27" t="s">
        <v>92</v>
      </c>
      <c r="J8" s="27" t="s">
        <v>92</v>
      </c>
      <c r="K8" s="7" t="s">
        <v>446</v>
      </c>
      <c r="L8" s="7" t="s">
        <v>72</v>
      </c>
    </row>
    <row r="9" spans="3:12" x14ac:dyDescent="0.3">
      <c r="C9" s="7" t="s">
        <v>72</v>
      </c>
      <c r="D9" s="7" t="s">
        <v>56</v>
      </c>
      <c r="E9" s="11" t="s">
        <v>221</v>
      </c>
      <c r="F9" s="14" t="s">
        <v>387</v>
      </c>
      <c r="G9" s="11" t="s">
        <v>418</v>
      </c>
      <c r="H9" s="27" t="str">
        <f t="shared" si="0"/>
        <v>PCE-04503</v>
      </c>
      <c r="I9" s="27" t="s">
        <v>92</v>
      </c>
      <c r="J9" s="27" t="s">
        <v>92</v>
      </c>
      <c r="K9" s="7" t="s">
        <v>440</v>
      </c>
      <c r="L9" s="7" t="s">
        <v>72</v>
      </c>
    </row>
    <row r="10" spans="3:12" x14ac:dyDescent="0.3">
      <c r="C10" s="7" t="s">
        <v>72</v>
      </c>
      <c r="D10" s="7" t="s">
        <v>59</v>
      </c>
      <c r="E10" s="11" t="s">
        <v>221</v>
      </c>
      <c r="F10" s="28" t="s">
        <v>60</v>
      </c>
      <c r="G10" s="11" t="s">
        <v>344</v>
      </c>
      <c r="H10" s="27" t="str">
        <f t="shared" si="0"/>
        <v>ESB15109</v>
      </c>
      <c r="I10" s="27" t="s">
        <v>92</v>
      </c>
      <c r="J10" s="27" t="s">
        <v>92</v>
      </c>
      <c r="K10" s="7" t="s">
        <v>442</v>
      </c>
      <c r="L10" s="7" t="s">
        <v>72</v>
      </c>
    </row>
    <row r="11" spans="3:12" x14ac:dyDescent="0.3">
      <c r="C11" s="7" t="s">
        <v>72</v>
      </c>
      <c r="D11" s="7" t="s">
        <v>61</v>
      </c>
      <c r="E11" s="11" t="s">
        <v>434</v>
      </c>
      <c r="F11" s="28" t="s">
        <v>64</v>
      </c>
      <c r="G11" s="11" t="s">
        <v>384</v>
      </c>
      <c r="H11" s="27" t="str">
        <f t="shared" si="0"/>
        <v>cfs-0324</v>
      </c>
      <c r="I11" s="27" t="s">
        <v>92</v>
      </c>
      <c r="J11" s="27" t="s">
        <v>92</v>
      </c>
      <c r="K11" s="7" t="s">
        <v>49</v>
      </c>
      <c r="L11" s="7" t="s">
        <v>72</v>
      </c>
    </row>
    <row r="12" spans="3:12" x14ac:dyDescent="0.3">
      <c r="C12" s="7" t="s">
        <v>72</v>
      </c>
      <c r="D12" s="7" t="s">
        <v>224</v>
      </c>
      <c r="E12" s="11" t="s">
        <v>221</v>
      </c>
      <c r="F12" s="28" t="s">
        <v>68</v>
      </c>
      <c r="G12" s="11" t="s">
        <v>291</v>
      </c>
      <c r="H12" s="27" t="str">
        <f t="shared" si="0"/>
        <v>ESB11532</v>
      </c>
      <c r="I12" s="27" t="s">
        <v>92</v>
      </c>
      <c r="J12" s="27" t="s">
        <v>92</v>
      </c>
      <c r="K12" s="7" t="s">
        <v>443</v>
      </c>
      <c r="L12" s="7" t="s">
        <v>72</v>
      </c>
    </row>
    <row r="13" spans="3:12" x14ac:dyDescent="0.3">
      <c r="C13" s="7" t="s">
        <v>72</v>
      </c>
      <c r="D13" s="7" t="s">
        <v>69</v>
      </c>
      <c r="E13" s="11" t="s">
        <v>221</v>
      </c>
      <c r="F13" s="28" t="s">
        <v>225</v>
      </c>
      <c r="G13" s="11" t="s">
        <v>292</v>
      </c>
      <c r="H13" s="27" t="str">
        <f t="shared" si="0"/>
        <v>ESB18595</v>
      </c>
      <c r="I13" s="27" t="s">
        <v>92</v>
      </c>
      <c r="J13" s="27" t="s">
        <v>92</v>
      </c>
      <c r="K13" s="7" t="s">
        <v>444</v>
      </c>
      <c r="L13" s="7" t="s">
        <v>72</v>
      </c>
    </row>
    <row r="14" spans="3:12" x14ac:dyDescent="0.3">
      <c r="C14" s="7" t="s">
        <v>72</v>
      </c>
      <c r="D14" s="7" t="s">
        <v>73</v>
      </c>
      <c r="E14" s="11" t="s">
        <v>360</v>
      </c>
      <c r="F14" s="14" t="s">
        <v>226</v>
      </c>
      <c r="G14" s="11" t="s">
        <v>293</v>
      </c>
      <c r="H14" s="27" t="str">
        <f t="shared" si="0"/>
        <v>ESB18263</v>
      </c>
      <c r="I14" s="17" t="s">
        <v>92</v>
      </c>
      <c r="J14" s="17" t="s">
        <v>92</v>
      </c>
      <c r="K14" s="7" t="s">
        <v>49</v>
      </c>
      <c r="L14" s="7" t="s">
        <v>72</v>
      </c>
    </row>
    <row r="15" spans="3:12" x14ac:dyDescent="0.3">
      <c r="C15" s="7" t="s">
        <v>72</v>
      </c>
      <c r="D15" s="7" t="s">
        <v>77</v>
      </c>
      <c r="E15" s="11" t="s">
        <v>221</v>
      </c>
      <c r="F15" s="14" t="s">
        <v>469</v>
      </c>
      <c r="G15" s="11" t="s">
        <v>468</v>
      </c>
      <c r="H15" s="27" t="str">
        <f t="shared" si="0"/>
        <v>ESB18693</v>
      </c>
      <c r="I15" s="27" t="s">
        <v>92</v>
      </c>
      <c r="J15" s="27" t="s">
        <v>92</v>
      </c>
      <c r="K15" s="7" t="s">
        <v>466</v>
      </c>
      <c r="L15" s="7" t="s">
        <v>72</v>
      </c>
    </row>
    <row r="16" spans="3:12" x14ac:dyDescent="0.3">
      <c r="C16" s="7" t="s">
        <v>72</v>
      </c>
      <c r="D16" s="7" t="s">
        <v>80</v>
      </c>
      <c r="E16" s="11" t="s">
        <v>221</v>
      </c>
      <c r="F16" s="28" t="s">
        <v>79</v>
      </c>
      <c r="G16" s="11" t="s">
        <v>294</v>
      </c>
      <c r="H16" s="27" t="str">
        <f t="shared" si="0"/>
        <v>ESB18434</v>
      </c>
      <c r="I16" s="27" t="s">
        <v>92</v>
      </c>
      <c r="J16" s="27" t="s">
        <v>92</v>
      </c>
      <c r="K16" s="7" t="s">
        <v>443</v>
      </c>
      <c r="L16" s="7" t="s">
        <v>72</v>
      </c>
    </row>
    <row r="17" spans="2:17" x14ac:dyDescent="0.3">
      <c r="C17" s="7" t="s">
        <v>72</v>
      </c>
      <c r="D17" s="7" t="s">
        <v>287</v>
      </c>
      <c r="E17" s="11" t="s">
        <v>286</v>
      </c>
      <c r="F17" s="14" t="s">
        <v>385</v>
      </c>
      <c r="G17" s="11" t="s">
        <v>386</v>
      </c>
      <c r="H17" s="27" t="str">
        <f t="shared" si="0"/>
        <v>hus-11092</v>
      </c>
      <c r="I17" s="27" t="s">
        <v>92</v>
      </c>
      <c r="J17" s="27" t="s">
        <v>92</v>
      </c>
      <c r="K17" s="7" t="s">
        <v>467</v>
      </c>
      <c r="L17" s="7" t="s">
        <v>72</v>
      </c>
    </row>
    <row r="18" spans="2:17" ht="18.75" customHeight="1" x14ac:dyDescent="0.3">
      <c r="C18" s="7" t="s">
        <v>72</v>
      </c>
      <c r="D18" s="7" t="s">
        <v>84</v>
      </c>
      <c r="E18" s="11" t="s">
        <v>221</v>
      </c>
      <c r="F18" s="28" t="s">
        <v>87</v>
      </c>
      <c r="G18" s="11" t="s">
        <v>295</v>
      </c>
      <c r="H18" s="27" t="str">
        <f t="shared" si="0"/>
        <v>ESB18752</v>
      </c>
      <c r="I18" s="27" t="s">
        <v>92</v>
      </c>
      <c r="J18" s="27" t="s">
        <v>92</v>
      </c>
      <c r="K18" s="7" t="s">
        <v>442</v>
      </c>
      <c r="L18" s="7" t="s">
        <v>72</v>
      </c>
    </row>
    <row r="19" spans="2:17" ht="18.75" customHeight="1" x14ac:dyDescent="0.3">
      <c r="C19" s="7" t="s">
        <v>72</v>
      </c>
      <c r="D19" s="7" t="s">
        <v>303</v>
      </c>
      <c r="E19" s="11" t="s">
        <v>441</v>
      </c>
      <c r="F19" s="14" t="s">
        <v>304</v>
      </c>
      <c r="G19" s="11" t="s">
        <v>305</v>
      </c>
      <c r="H19" s="27" t="str">
        <f t="shared" si="0"/>
        <v>ESB19155</v>
      </c>
      <c r="I19" s="15" t="s">
        <v>92</v>
      </c>
      <c r="J19" s="15" t="s">
        <v>92</v>
      </c>
      <c r="K19" s="7" t="s">
        <v>445</v>
      </c>
      <c r="L19" s="7" t="s">
        <v>72</v>
      </c>
    </row>
    <row r="20" spans="2:17" ht="18.75" customHeight="1" x14ac:dyDescent="0.3">
      <c r="C20" s="7" t="s">
        <v>72</v>
      </c>
      <c r="D20" s="7" t="s">
        <v>314</v>
      </c>
      <c r="E20" s="11" t="s">
        <v>286</v>
      </c>
      <c r="F20" s="14" t="s">
        <v>316</v>
      </c>
      <c r="G20" s="11" t="s">
        <v>318</v>
      </c>
      <c r="H20" s="27" t="str">
        <f t="shared" si="0"/>
        <v>ESB19348</v>
      </c>
      <c r="I20" s="15" t="s">
        <v>92</v>
      </c>
      <c r="J20" s="15" t="s">
        <v>92</v>
      </c>
      <c r="K20" s="7" t="s">
        <v>494</v>
      </c>
      <c r="L20" s="7" t="s">
        <v>72</v>
      </c>
    </row>
    <row r="21" spans="2:17" ht="18.75" customHeight="1" x14ac:dyDescent="0.3">
      <c r="C21" s="7" t="s">
        <v>72</v>
      </c>
      <c r="D21" s="7" t="s">
        <v>315</v>
      </c>
      <c r="E21" s="11" t="s">
        <v>360</v>
      </c>
      <c r="F21" s="14" t="s">
        <v>317</v>
      </c>
      <c r="G21" s="11" t="s">
        <v>319</v>
      </c>
      <c r="H21" s="27" t="str">
        <f t="shared" si="0"/>
        <v>ESB19347</v>
      </c>
      <c r="I21" s="15" t="s">
        <v>92</v>
      </c>
      <c r="J21" s="15" t="s">
        <v>92</v>
      </c>
      <c r="K21" s="7" t="s">
        <v>49</v>
      </c>
      <c r="L21" s="7" t="s">
        <v>72</v>
      </c>
    </row>
    <row r="22" spans="2:17" ht="18.75" customHeight="1" x14ac:dyDescent="0.3">
      <c r="C22" s="7" t="s">
        <v>72</v>
      </c>
      <c r="D22" s="7" t="s">
        <v>326</v>
      </c>
      <c r="E22" s="11" t="s">
        <v>286</v>
      </c>
      <c r="F22" s="14" t="s">
        <v>327</v>
      </c>
      <c r="G22" s="11" t="s">
        <v>328</v>
      </c>
      <c r="H22" s="27" t="str">
        <f t="shared" si="0"/>
        <v>ESB19357</v>
      </c>
      <c r="I22" s="15" t="s">
        <v>92</v>
      </c>
      <c r="J22" s="15" t="s">
        <v>92</v>
      </c>
      <c r="K22" s="7" t="s">
        <v>493</v>
      </c>
      <c r="L22" s="7" t="s">
        <v>72</v>
      </c>
    </row>
    <row r="23" spans="2:17" ht="18.75" customHeight="1" x14ac:dyDescent="0.3">
      <c r="C23" s="7" t="s">
        <v>347</v>
      </c>
      <c r="D23" s="7" t="s">
        <v>348</v>
      </c>
      <c r="E23" s="11" t="s">
        <v>286</v>
      </c>
      <c r="F23" s="14" t="s">
        <v>357</v>
      </c>
      <c r="G23" s="11" t="s">
        <v>349</v>
      </c>
      <c r="H23" s="27" t="str">
        <f t="shared" si="0"/>
        <v>ESB19432</v>
      </c>
      <c r="I23" s="15" t="s">
        <v>92</v>
      </c>
      <c r="J23" s="15" t="s">
        <v>92</v>
      </c>
      <c r="K23" s="7" t="s">
        <v>446</v>
      </c>
      <c r="L23" s="7" t="s">
        <v>347</v>
      </c>
    </row>
    <row r="24" spans="2:17" ht="18.75" customHeight="1" x14ac:dyDescent="0.3">
      <c r="C24" s="7" t="s">
        <v>371</v>
      </c>
      <c r="D24" s="7" t="s">
        <v>373</v>
      </c>
      <c r="E24" s="11" t="s">
        <v>221</v>
      </c>
      <c r="F24" s="14" t="s">
        <v>405</v>
      </c>
      <c r="G24" s="11" t="s">
        <v>374</v>
      </c>
      <c r="H24" s="27" t="str">
        <f t="shared" si="0"/>
        <v>ESB19598</v>
      </c>
      <c r="I24" s="15" t="s">
        <v>92</v>
      </c>
      <c r="J24" s="15" t="s">
        <v>92</v>
      </c>
      <c r="K24" s="7" t="s">
        <v>446</v>
      </c>
      <c r="L24" s="7" t="s">
        <v>371</v>
      </c>
    </row>
    <row r="25" spans="2:17" ht="18.75" customHeight="1" x14ac:dyDescent="0.3">
      <c r="C25" s="7" t="s">
        <v>403</v>
      </c>
      <c r="D25" s="7" t="s">
        <v>404</v>
      </c>
      <c r="E25" s="11" t="s">
        <v>221</v>
      </c>
      <c r="F25" s="14" t="s">
        <v>406</v>
      </c>
      <c r="G25" s="11" t="s">
        <v>407</v>
      </c>
      <c r="H25" s="27" t="str">
        <f t="shared" si="0"/>
        <v>ESB17774</v>
      </c>
      <c r="I25" s="15" t="s">
        <v>92</v>
      </c>
      <c r="J25" s="15" t="s">
        <v>92</v>
      </c>
      <c r="K25" s="7" t="s">
        <v>492</v>
      </c>
      <c r="L25" s="7" t="s">
        <v>371</v>
      </c>
    </row>
    <row r="26" spans="2:17" ht="18.75" customHeight="1" x14ac:dyDescent="0.3">
      <c r="C26" s="7" t="s">
        <v>484</v>
      </c>
      <c r="D26" s="7" t="s">
        <v>486</v>
      </c>
      <c r="E26" s="11" t="s">
        <v>221</v>
      </c>
      <c r="F26" s="14" t="s">
        <v>487</v>
      </c>
      <c r="G26" s="11" t="s">
        <v>489</v>
      </c>
      <c r="H26" s="27" t="str">
        <f t="shared" si="0"/>
        <v>ESB21911</v>
      </c>
      <c r="I26" s="15" t="s">
        <v>490</v>
      </c>
      <c r="J26" s="15" t="s">
        <v>491</v>
      </c>
      <c r="K26" s="7" t="s">
        <v>492</v>
      </c>
      <c r="L26" s="7" t="s">
        <v>371</v>
      </c>
    </row>
    <row r="27" spans="2:17" x14ac:dyDescent="0.3">
      <c r="B27" s="1"/>
      <c r="C27" s="8" t="s">
        <v>340</v>
      </c>
      <c r="D27" s="8" t="s">
        <v>359</v>
      </c>
      <c r="E27" s="11" t="s">
        <v>361</v>
      </c>
      <c r="F27" s="28" t="s">
        <v>228</v>
      </c>
      <c r="G27" s="11" t="s">
        <v>332</v>
      </c>
      <c r="H27" s="11" t="s">
        <v>358</v>
      </c>
      <c r="I27" s="11" t="str">
        <f>H27&amp;$I$2</f>
        <v>IBM-KatyYeh@testesunbank.com.tw</v>
      </c>
      <c r="J27" s="11" t="s">
        <v>30</v>
      </c>
      <c r="K27" s="8" t="s">
        <v>447</v>
      </c>
      <c r="L27" s="8" t="s">
        <v>340</v>
      </c>
      <c r="O27" t="s">
        <v>30</v>
      </c>
      <c r="P27" s="22" t="s">
        <v>29</v>
      </c>
      <c r="Q27" s="23" t="s">
        <v>30</v>
      </c>
    </row>
    <row r="28" spans="2:17" x14ac:dyDescent="0.3">
      <c r="C28" s="8" t="s">
        <v>227</v>
      </c>
      <c r="D28" s="8" t="s">
        <v>334</v>
      </c>
      <c r="E28" s="11" t="s">
        <v>361</v>
      </c>
      <c r="F28" s="28" t="s">
        <v>229</v>
      </c>
      <c r="G28" s="11" t="s">
        <v>333</v>
      </c>
      <c r="H28" s="11" t="s">
        <v>230</v>
      </c>
      <c r="I28" s="11" t="str">
        <f>H28&amp;$I$2</f>
        <v>IBM-GraceChien@testesunbank.com.tw</v>
      </c>
      <c r="J28" s="11" t="s">
        <v>32</v>
      </c>
      <c r="K28" s="8" t="s">
        <v>447</v>
      </c>
      <c r="L28" s="8" t="s">
        <v>227</v>
      </c>
      <c r="O28" t="s">
        <v>32</v>
      </c>
      <c r="P28" s="22" t="s">
        <v>31</v>
      </c>
      <c r="Q28" s="23" t="s">
        <v>32</v>
      </c>
    </row>
    <row r="29" spans="2:17" x14ac:dyDescent="0.3">
      <c r="C29" s="8" t="s">
        <v>227</v>
      </c>
      <c r="D29" s="8" t="s">
        <v>335</v>
      </c>
      <c r="E29" s="11" t="s">
        <v>368</v>
      </c>
      <c r="F29" s="28" t="s">
        <v>231</v>
      </c>
      <c r="G29" s="11" t="s">
        <v>336</v>
      </c>
      <c r="H29" s="11" t="s">
        <v>232</v>
      </c>
      <c r="I29" s="11" t="str">
        <f>H29&amp;$I$2</f>
        <v>IBM-SoniaYang@testesunbank.com.tw</v>
      </c>
      <c r="J29" s="11" t="s">
        <v>26</v>
      </c>
      <c r="K29" s="8" t="s">
        <v>447</v>
      </c>
      <c r="L29" s="8" t="s">
        <v>227</v>
      </c>
      <c r="O29" t="s">
        <v>34</v>
      </c>
      <c r="P29" s="22" t="s">
        <v>25</v>
      </c>
      <c r="Q29" s="23" t="s">
        <v>26</v>
      </c>
    </row>
    <row r="30" spans="2:17" x14ac:dyDescent="0.3">
      <c r="C30" s="8" t="s">
        <v>341</v>
      </c>
      <c r="D30" s="8" t="s">
        <v>102</v>
      </c>
      <c r="E30" s="11" t="s">
        <v>390</v>
      </c>
      <c r="F30" s="28" t="s">
        <v>233</v>
      </c>
      <c r="G30" s="11" t="s">
        <v>234</v>
      </c>
      <c r="H30" s="11" t="s">
        <v>345</v>
      </c>
      <c r="I30" s="11" t="str">
        <f>H30&amp;$I$2</f>
        <v>Envotions-YMJ@testesunbank.com.tw</v>
      </c>
      <c r="J30" s="11" t="s">
        <v>28</v>
      </c>
      <c r="K30" s="8" t="s">
        <v>447</v>
      </c>
      <c r="L30" s="8" t="s">
        <v>341</v>
      </c>
      <c r="O30" t="s">
        <v>235</v>
      </c>
      <c r="P30" s="22" t="s">
        <v>27</v>
      </c>
      <c r="Q30" s="23" t="s">
        <v>28</v>
      </c>
    </row>
    <row r="31" spans="2:17" x14ac:dyDescent="0.3">
      <c r="C31" s="8" t="s">
        <v>236</v>
      </c>
      <c r="D31" s="8" t="s">
        <v>105</v>
      </c>
      <c r="E31" s="11" t="s">
        <v>360</v>
      </c>
      <c r="F31" s="14" t="s">
        <v>237</v>
      </c>
      <c r="G31" s="11" t="s">
        <v>238</v>
      </c>
      <c r="H31" s="17" t="s">
        <v>92</v>
      </c>
      <c r="I31" s="17" t="s">
        <v>92</v>
      </c>
      <c r="J31" s="5" t="s">
        <v>49</v>
      </c>
      <c r="K31" s="8" t="s">
        <v>447</v>
      </c>
      <c r="L31" s="8" t="s">
        <v>236</v>
      </c>
      <c r="O31" t="s">
        <v>49</v>
      </c>
      <c r="P31" s="22" t="s">
        <v>33</v>
      </c>
      <c r="Q31" s="23" t="s">
        <v>34</v>
      </c>
    </row>
    <row r="32" spans="2:17" x14ac:dyDescent="0.3">
      <c r="C32" s="8" t="s">
        <v>227</v>
      </c>
      <c r="D32" s="8" t="s">
        <v>313</v>
      </c>
      <c r="E32" s="11" t="s">
        <v>361</v>
      </c>
      <c r="F32" s="28" t="s">
        <v>239</v>
      </c>
      <c r="G32" s="11" t="s">
        <v>312</v>
      </c>
      <c r="H32" s="11" t="s">
        <v>240</v>
      </c>
      <c r="I32" s="11" t="str">
        <f t="shared" ref="I32:I39" si="1">H32&amp;$I$2</f>
        <v>IBM-WinnieLo@testesunbank.com.tw</v>
      </c>
      <c r="J32" s="11" t="s">
        <v>34</v>
      </c>
      <c r="K32" s="8" t="s">
        <v>447</v>
      </c>
      <c r="L32" s="8" t="s">
        <v>227</v>
      </c>
      <c r="O32" t="s">
        <v>26</v>
      </c>
      <c r="P32" s="22" t="s">
        <v>17</v>
      </c>
      <c r="Q32" s="23" t="s">
        <v>19</v>
      </c>
    </row>
    <row r="33" spans="1:17" x14ac:dyDescent="0.3">
      <c r="C33" s="8" t="s">
        <v>241</v>
      </c>
      <c r="D33" s="8" t="s">
        <v>111</v>
      </c>
      <c r="E33" s="11" t="s">
        <v>360</v>
      </c>
      <c r="F33" s="28" t="s">
        <v>242</v>
      </c>
      <c r="G33" s="11" t="s">
        <v>18</v>
      </c>
      <c r="H33" s="11" t="s">
        <v>243</v>
      </c>
      <c r="I33" s="11" t="str">
        <f t="shared" si="1"/>
        <v>WISTRON-HarryChen@testesunbank.com.tw</v>
      </c>
      <c r="J33" s="11" t="s">
        <v>19</v>
      </c>
      <c r="K33" s="8" t="s">
        <v>447</v>
      </c>
      <c r="L33" s="8" t="s">
        <v>241</v>
      </c>
      <c r="O33" t="s">
        <v>244</v>
      </c>
      <c r="P33" s="22" t="s">
        <v>245</v>
      </c>
      <c r="Q33" s="23" t="s">
        <v>244</v>
      </c>
    </row>
    <row r="34" spans="1:17" x14ac:dyDescent="0.3">
      <c r="C34" s="8" t="s">
        <v>246</v>
      </c>
      <c r="D34" s="8" t="s">
        <v>114</v>
      </c>
      <c r="E34" s="11" t="s">
        <v>360</v>
      </c>
      <c r="F34" s="14" t="s">
        <v>247</v>
      </c>
      <c r="G34" s="24" t="s">
        <v>248</v>
      </c>
      <c r="H34" s="5" t="s">
        <v>249</v>
      </c>
      <c r="I34" s="5" t="str">
        <f t="shared" si="1"/>
        <v>NETF-ZWJ@testesunbank.com.tw</v>
      </c>
      <c r="J34" s="5" t="s">
        <v>244</v>
      </c>
      <c r="K34" s="8" t="s">
        <v>447</v>
      </c>
      <c r="L34" s="8" t="s">
        <v>246</v>
      </c>
      <c r="O34" t="s">
        <v>24</v>
      </c>
      <c r="P34" s="22" t="s">
        <v>12</v>
      </c>
      <c r="Q34" s="23" t="s">
        <v>14</v>
      </c>
    </row>
    <row r="35" spans="1:17" x14ac:dyDescent="0.3">
      <c r="C35" s="8" t="s">
        <v>342</v>
      </c>
      <c r="D35" s="8" t="s">
        <v>117</v>
      </c>
      <c r="E35" s="11" t="s">
        <v>361</v>
      </c>
      <c r="F35" s="28" t="s">
        <v>250</v>
      </c>
      <c r="G35" s="11" t="s">
        <v>13</v>
      </c>
      <c r="H35" s="11" t="s">
        <v>337</v>
      </c>
      <c r="I35" s="11" t="str">
        <f t="shared" si="1"/>
        <v>WISTRON-LJQ@testesunbank.com.tw</v>
      </c>
      <c r="J35" s="11" t="s">
        <v>14</v>
      </c>
      <c r="K35" s="8" t="s">
        <v>447</v>
      </c>
      <c r="L35" s="8" t="s">
        <v>342</v>
      </c>
      <c r="O35" t="s">
        <v>28</v>
      </c>
      <c r="P35" s="22" t="s">
        <v>20</v>
      </c>
      <c r="Q35" s="23" t="s">
        <v>22</v>
      </c>
    </row>
    <row r="36" spans="1:17" x14ac:dyDescent="0.3">
      <c r="C36" s="8" t="s">
        <v>399</v>
      </c>
      <c r="D36" s="8" t="s">
        <v>120</v>
      </c>
      <c r="E36" s="11" t="s">
        <v>360</v>
      </c>
      <c r="F36" s="28" t="s">
        <v>252</v>
      </c>
      <c r="G36" s="11" t="s">
        <v>21</v>
      </c>
      <c r="H36" s="11" t="s">
        <v>253</v>
      </c>
      <c r="I36" s="11" t="str">
        <f t="shared" si="1"/>
        <v>Elitech-Jackson@testesunbank.com.tw</v>
      </c>
      <c r="J36" s="11" t="s">
        <v>22</v>
      </c>
      <c r="K36" s="8" t="s">
        <v>447</v>
      </c>
      <c r="L36" s="8" t="s">
        <v>399</v>
      </c>
      <c r="O36" t="s">
        <v>22</v>
      </c>
      <c r="P36" s="22" t="s">
        <v>23</v>
      </c>
      <c r="Q36" s="23" t="s">
        <v>24</v>
      </c>
    </row>
    <row r="37" spans="1:17" x14ac:dyDescent="0.3">
      <c r="C37" s="8" t="s">
        <v>341</v>
      </c>
      <c r="D37" s="8" t="s">
        <v>339</v>
      </c>
      <c r="E37" s="11" t="s">
        <v>388</v>
      </c>
      <c r="F37" s="28" t="s">
        <v>254</v>
      </c>
      <c r="G37" s="11" t="s">
        <v>255</v>
      </c>
      <c r="H37" s="11" t="s">
        <v>338</v>
      </c>
      <c r="I37" s="11" t="str">
        <f t="shared" si="1"/>
        <v>Envotions-XHC@testesunbank.com.tw</v>
      </c>
      <c r="J37" s="11" t="s">
        <v>24</v>
      </c>
      <c r="K37" s="8" t="s">
        <v>447</v>
      </c>
      <c r="L37" s="8" t="s">
        <v>341</v>
      </c>
      <c r="O37" t="s">
        <v>16</v>
      </c>
      <c r="P37" s="22" t="s">
        <v>15</v>
      </c>
      <c r="Q37" s="23" t="s">
        <v>16</v>
      </c>
    </row>
    <row r="38" spans="1:17" x14ac:dyDescent="0.3">
      <c r="C38" s="8" t="s">
        <v>251</v>
      </c>
      <c r="D38" s="8" t="s">
        <v>124</v>
      </c>
      <c r="E38" s="11" t="s">
        <v>361</v>
      </c>
      <c r="F38" s="14" t="s">
        <v>309</v>
      </c>
      <c r="G38" s="11" t="s">
        <v>308</v>
      </c>
      <c r="H38" s="11" t="s">
        <v>256</v>
      </c>
      <c r="I38" s="11" t="str">
        <f t="shared" si="1"/>
        <v>Elitech-RuruHsu@testesunbank.com.tw</v>
      </c>
      <c r="J38" s="11" t="s">
        <v>16</v>
      </c>
      <c r="K38" s="8" t="s">
        <v>447</v>
      </c>
      <c r="L38" s="8" t="s">
        <v>251</v>
      </c>
      <c r="O38" t="s">
        <v>19</v>
      </c>
    </row>
    <row r="39" spans="1:17" x14ac:dyDescent="0.3">
      <c r="C39" s="8" t="s">
        <v>343</v>
      </c>
      <c r="D39" s="8" t="s">
        <v>126</v>
      </c>
      <c r="E39" s="11" t="s">
        <v>361</v>
      </c>
      <c r="F39" s="28" t="s">
        <v>257</v>
      </c>
      <c r="G39" s="11" t="s">
        <v>258</v>
      </c>
      <c r="H39" s="11" t="s">
        <v>258</v>
      </c>
      <c r="I39" s="11" t="str">
        <f t="shared" si="1"/>
        <v>NETF-LCL@testesunbank.com.tw</v>
      </c>
      <c r="J39" s="11" t="s">
        <v>127</v>
      </c>
      <c r="K39" s="8" t="s">
        <v>447</v>
      </c>
      <c r="L39" s="8" t="s">
        <v>343</v>
      </c>
      <c r="O39" t="s">
        <v>19</v>
      </c>
    </row>
    <row r="40" spans="1:17" x14ac:dyDescent="0.3">
      <c r="A40" s="1"/>
      <c r="C40" s="8" t="s">
        <v>310</v>
      </c>
      <c r="D40" s="8" t="s">
        <v>276</v>
      </c>
      <c r="E40" s="11" t="s">
        <v>361</v>
      </c>
      <c r="F40" s="14" t="s">
        <v>389</v>
      </c>
      <c r="G40" s="11" t="s">
        <v>311</v>
      </c>
      <c r="H40" s="11" t="s">
        <v>278</v>
      </c>
      <c r="I40" s="28" t="s">
        <v>277</v>
      </c>
      <c r="J40" s="11" t="s">
        <v>296</v>
      </c>
      <c r="K40" s="8" t="s">
        <v>447</v>
      </c>
      <c r="L40" s="8" t="s">
        <v>310</v>
      </c>
    </row>
    <row r="43" spans="1:17" x14ac:dyDescent="0.3">
      <c r="G43" s="31"/>
    </row>
    <row r="44" spans="1:17" x14ac:dyDescent="0.3">
      <c r="G44" s="33"/>
      <c r="K44" s="9"/>
    </row>
    <row r="46" spans="1:17" x14ac:dyDescent="0.3">
      <c r="J46" s="9"/>
    </row>
    <row r="47" spans="1:17" x14ac:dyDescent="0.3">
      <c r="J47" s="9"/>
    </row>
  </sheetData>
  <phoneticPr fontId="1" type="noConversion"/>
  <conditionalFormatting sqref="Q27:Q28 Q30:Q37">
    <cfRule type="duplicateValues" dxfId="14" priority="5"/>
  </conditionalFormatting>
  <conditionalFormatting sqref="Q29">
    <cfRule type="duplicateValues" dxfId="13" priority="4"/>
  </conditionalFormatting>
  <conditionalFormatting sqref="G44 C6:K40">
    <cfRule type="expression" dxfId="12" priority="3">
      <formula>IF($E6="gone",1,0)</formula>
    </cfRule>
  </conditionalFormatting>
  <conditionalFormatting sqref="L6:L40">
    <cfRule type="expression" dxfId="11" priority="1">
      <formula>IF($E6="gone",1,0)</formula>
    </cfRule>
  </conditionalFormatting>
  <conditionalFormatting sqref="G43">
    <cfRule type="expression" dxfId="10" priority="51">
      <formula>IF($E42="gone",1,0)</formula>
    </cfRule>
  </conditionalFormatting>
  <dataValidations disablePrompts="1" count="1">
    <dataValidation type="list" allowBlank="1" showInputMessage="1" showErrorMessage="1" errorTitle="不合法的輸入" error="測試網域電腦名稱為唯一值" sqref="Q27:Q37">
      <formula1>$M$15:$M$34</formula1>
    </dataValidation>
  </dataValidations>
  <hyperlinks>
    <hyperlink ref="F27" r:id="rId1"/>
    <hyperlink ref="F34" r:id="rId2"/>
    <hyperlink ref="F38" r:id="rId3"/>
    <hyperlink ref="I40" r:id="rId4"/>
    <hyperlink ref="F17" r:id="rId5"/>
    <hyperlink ref="F19" r:id="rId6"/>
    <hyperlink ref="F20" r:id="rId7"/>
    <hyperlink ref="F21" r:id="rId8"/>
    <hyperlink ref="F22" r:id="rId9"/>
    <hyperlink ref="F23" r:id="rId10"/>
    <hyperlink ref="F24" r:id="rId11"/>
    <hyperlink ref="F9" r:id="rId12"/>
    <hyperlink ref="F40" r:id="rId13"/>
    <hyperlink ref="F25" r:id="rId14"/>
    <hyperlink ref="F15" r:id="rId15"/>
    <hyperlink ref="F26" r:id="rId16"/>
  </hyperlinks>
  <pageMargins left="0.7" right="0.7" top="0.75" bottom="0.75" header="0.3" footer="0.3"/>
  <pageSetup paperSize="9" orientation="portrait" r:id="rId17"/>
  <drawing r:id="rId18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>
    <tabColor rgb="FFFFC000"/>
  </sheetPr>
  <dimension ref="B2:Q72"/>
  <sheetViews>
    <sheetView zoomScale="70" zoomScaleNormal="70" workbookViewId="0">
      <pane ySplit="6" topLeftCell="A13" activePane="bottomLeft" state="frozen"/>
      <selection activeCell="H42" sqref="H42"/>
      <selection pane="bottomLeft" activeCell="R36" sqref="R36"/>
    </sheetView>
  </sheetViews>
  <sheetFormatPr defaultRowHeight="16.2" x14ac:dyDescent="0.3"/>
  <cols>
    <col min="2" max="2" width="9.77734375" bestFit="1" customWidth="1"/>
    <col min="3" max="3" width="13.21875" bestFit="1" customWidth="1"/>
    <col min="4" max="4" width="13.21875" customWidth="1"/>
    <col min="5" max="5" width="17.77734375" bestFit="1" customWidth="1"/>
    <col min="6" max="6" width="20.88671875" bestFit="1" customWidth="1"/>
    <col min="7" max="7" width="25" bestFit="1" customWidth="1"/>
    <col min="8" max="8" width="26.44140625" customWidth="1"/>
    <col min="9" max="9" width="21.33203125" bestFit="1" customWidth="1"/>
    <col min="10" max="10" width="15" customWidth="1"/>
    <col min="11" max="11" width="42.88671875" customWidth="1"/>
    <col min="12" max="12" width="21.77734375" bestFit="1" customWidth="1"/>
    <col min="13" max="13" width="20.21875" bestFit="1" customWidth="1"/>
    <col min="14" max="14" width="40.33203125" bestFit="1" customWidth="1"/>
    <col min="15" max="15" width="9.77734375" customWidth="1"/>
    <col min="16" max="17" width="13.21875" bestFit="1" customWidth="1"/>
    <col min="18" max="18" width="15" bestFit="1" customWidth="1"/>
    <col min="19" max="19" width="42.88671875" bestFit="1" customWidth="1"/>
  </cols>
  <sheetData>
    <row r="2" spans="2:17" x14ac:dyDescent="0.3">
      <c r="F2" s="9"/>
      <c r="G2" s="9"/>
      <c r="H2" s="9"/>
      <c r="I2" s="9"/>
      <c r="J2" s="9"/>
    </row>
    <row r="5" spans="2:17" x14ac:dyDescent="0.3">
      <c r="K5" t="s">
        <v>35</v>
      </c>
      <c r="L5" t="s">
        <v>35</v>
      </c>
      <c r="M5" t="s">
        <v>35</v>
      </c>
      <c r="N5" t="s">
        <v>35</v>
      </c>
      <c r="O5" t="s">
        <v>35</v>
      </c>
      <c r="P5" t="s">
        <v>369</v>
      </c>
      <c r="Q5" t="s">
        <v>402</v>
      </c>
    </row>
    <row r="6" spans="2:17" x14ac:dyDescent="0.3">
      <c r="B6" s="12" t="s">
        <v>6</v>
      </c>
      <c r="C6" s="12" t="s">
        <v>7</v>
      </c>
      <c r="D6" s="12" t="s">
        <v>36</v>
      </c>
      <c r="E6" s="12" t="s">
        <v>392</v>
      </c>
      <c r="F6" s="12" t="s">
        <v>9</v>
      </c>
      <c r="G6" s="12" t="s">
        <v>284</v>
      </c>
      <c r="H6" s="12" t="s">
        <v>435</v>
      </c>
      <c r="I6" s="12" t="s">
        <v>285</v>
      </c>
      <c r="J6" s="12" t="s">
        <v>37</v>
      </c>
      <c r="K6" s="25" t="s">
        <v>38</v>
      </c>
      <c r="L6" s="25" t="s">
        <v>39</v>
      </c>
      <c r="M6" s="26" t="s">
        <v>40</v>
      </c>
      <c r="N6" s="26" t="s">
        <v>41</v>
      </c>
      <c r="O6" s="25" t="s">
        <v>42</v>
      </c>
      <c r="P6" s="26" t="s">
        <v>439</v>
      </c>
      <c r="Q6" s="26" t="s">
        <v>401</v>
      </c>
    </row>
    <row r="7" spans="2:17" x14ac:dyDescent="0.3">
      <c r="B7" s="7" t="s">
        <v>43</v>
      </c>
      <c r="C7" s="7" t="s">
        <v>44</v>
      </c>
      <c r="D7" s="7" t="s">
        <v>45</v>
      </c>
      <c r="E7" s="7"/>
      <c r="F7" s="7" t="s">
        <v>46</v>
      </c>
      <c r="G7" s="7" t="s">
        <v>47</v>
      </c>
      <c r="H7" s="7" t="s">
        <v>48</v>
      </c>
      <c r="I7" s="7"/>
      <c r="J7" s="7" t="s">
        <v>49</v>
      </c>
      <c r="K7" s="7" t="str">
        <f>VLOOKUP(C7,人員帳號信箱!D:G,3,0)</f>
        <v>lry-15268@email.esunbank.com.tw</v>
      </c>
      <c r="L7" s="7" t="str">
        <f>VLOOKUP($C7,人員帳號信箱!$D:$L,4,0)</f>
        <v>ESB15268</v>
      </c>
      <c r="M7" s="7" t="str">
        <f>VLOOKUP($C7,人員帳號信箱!$D:$L,5,0)</f>
        <v>ESB15268</v>
      </c>
      <c r="N7" s="7" t="str">
        <f>VLOOKUP($C7,人員帳號信箱!$D:$L,6,0)</f>
        <v>NA</v>
      </c>
      <c r="O7" s="7" t="str">
        <f>VLOOKUP($C7,人員帳號信箱!$D:$L,2,0)</f>
        <v>gone</v>
      </c>
      <c r="P7" s="7" t="str">
        <f>VLOOKUP($C7,人員帳號信箱!$D:$L,8,0)</f>
        <v>NA</v>
      </c>
      <c r="Q7" s="7" t="str">
        <f>VLOOKUP($C7,人員帳號信箱!$D:$L,9,0)</f>
        <v>玉山</v>
      </c>
    </row>
    <row r="8" spans="2:17" x14ac:dyDescent="0.3">
      <c r="B8" s="7" t="s">
        <v>43</v>
      </c>
      <c r="C8" s="7" t="s">
        <v>50</v>
      </c>
      <c r="D8" s="7" t="s">
        <v>45</v>
      </c>
      <c r="E8" s="7"/>
      <c r="F8" s="7" t="s">
        <v>51</v>
      </c>
      <c r="G8" s="7" t="s">
        <v>47</v>
      </c>
      <c r="H8" s="7" t="s">
        <v>52</v>
      </c>
      <c r="I8" s="7"/>
      <c r="J8" s="7" t="s">
        <v>49</v>
      </c>
      <c r="K8" s="7" t="str">
        <f>VLOOKUP(C8,人員帳號信箱!D:G,3,0)</f>
        <v>cgz-16603@email.esunbank.com.tw</v>
      </c>
      <c r="L8" s="7" t="str">
        <f>VLOOKUP(C8,人員帳號信箱!$D:$L,4,0)</f>
        <v>ESB16603</v>
      </c>
      <c r="M8" s="7" t="str">
        <f>VLOOKUP($C8,人員帳號信箱!$D:$L,5,0)</f>
        <v>ESB16603</v>
      </c>
      <c r="N8" s="7" t="str">
        <f>VLOOKUP($C8,人員帳號信箱!$D:$L,6,0)</f>
        <v>NA</v>
      </c>
      <c r="O8" s="7" t="str">
        <f>VLOOKUP($C8,人員帳號信箱!$D:$L,2,0)</f>
        <v>gone</v>
      </c>
      <c r="P8" s="7" t="str">
        <f>VLOOKUP($C8,人員帳號信箱!$D:$L,8,0)</f>
        <v>NA</v>
      </c>
      <c r="Q8" s="7" t="str">
        <f>VLOOKUP($C8,人員帳號信箱!$D:$L,9,0)</f>
        <v>玉山</v>
      </c>
    </row>
    <row r="9" spans="2:17" x14ac:dyDescent="0.3">
      <c r="B9" s="7" t="s">
        <v>43</v>
      </c>
      <c r="C9" s="7" t="s">
        <v>370</v>
      </c>
      <c r="D9" s="7" t="s">
        <v>45</v>
      </c>
      <c r="E9" s="7" t="s">
        <v>393</v>
      </c>
      <c r="F9" s="7" t="s">
        <v>464</v>
      </c>
      <c r="G9" s="7" t="s">
        <v>47</v>
      </c>
      <c r="H9" s="7" t="s">
        <v>54</v>
      </c>
      <c r="I9" s="7"/>
      <c r="J9" s="7" t="s">
        <v>49</v>
      </c>
      <c r="K9" s="7" t="str">
        <f>VLOOKUP(C9,人員帳號信箱!D:G,3,0)</f>
        <v>rjchenl-18442@email.esunbank.com.tw</v>
      </c>
      <c r="L9" s="7" t="str">
        <f>VLOOKUP(C9,人員帳號信箱!$D:$L,4,FALSE)</f>
        <v>ESB18442</v>
      </c>
      <c r="M9" s="7" t="str">
        <f>VLOOKUP($C9,人員帳號信箱!$D:$L,5,0)</f>
        <v>ESB18442</v>
      </c>
      <c r="N9" s="7" t="str">
        <f>VLOOKUP($C9,人員帳號信箱!$D:$L,6,0)</f>
        <v>NA</v>
      </c>
      <c r="O9" s="7" t="str">
        <f>VLOOKUP($C9,人員帳號信箱!$D:$L,2,0)</f>
        <v>present</v>
      </c>
      <c r="P9" s="7" t="str">
        <f>VLOOKUP($C9,人員帳號信箱!$D:$L,8,0)</f>
        <v>CIFX</v>
      </c>
      <c r="Q9" s="7" t="str">
        <f>VLOOKUP($C9,人員帳號信箱!$D:$L,9,0)</f>
        <v>玉山</v>
      </c>
    </row>
    <row r="10" spans="2:17" x14ac:dyDescent="0.3">
      <c r="B10" s="7" t="s">
        <v>43</v>
      </c>
      <c r="C10" s="7" t="s">
        <v>370</v>
      </c>
      <c r="D10" s="7" t="s">
        <v>381</v>
      </c>
      <c r="E10" s="7"/>
      <c r="F10" s="7" t="s">
        <v>382</v>
      </c>
      <c r="G10" s="7" t="s">
        <v>47</v>
      </c>
      <c r="H10" s="7" t="s">
        <v>436</v>
      </c>
      <c r="I10" s="7"/>
      <c r="J10" s="7" t="s">
        <v>49</v>
      </c>
      <c r="K10" s="7" t="str">
        <f>VLOOKUP(C10,人員帳號信箱!D:G,3,0)</f>
        <v>rjchenl-18442@email.esunbank.com.tw</v>
      </c>
      <c r="L10" s="7" t="str">
        <f>VLOOKUP(C10,人員帳號信箱!$D:$L,4,FALSE)</f>
        <v>ESB18442</v>
      </c>
      <c r="M10" s="7" t="str">
        <f>VLOOKUP($C10,人員帳號信箱!$D:$L,5,0)</f>
        <v>ESB18442</v>
      </c>
      <c r="N10" s="7" t="str">
        <f>VLOOKUP($C10,人員帳號信箱!$D:$L,6,0)</f>
        <v>NA</v>
      </c>
      <c r="O10" s="7" t="str">
        <f>VLOOKUP($C10,人員帳號信箱!$D:$L,2,0)</f>
        <v>present</v>
      </c>
      <c r="P10" s="7" t="str">
        <f>VLOOKUP($C10,人員帳號信箱!$D:$L,8,0)</f>
        <v>CIFX</v>
      </c>
      <c r="Q10" s="7" t="str">
        <f>VLOOKUP($C10,人員帳號信箱!$D:$L,9,0)</f>
        <v>玉山</v>
      </c>
    </row>
    <row r="11" spans="2:17" x14ac:dyDescent="0.3">
      <c r="B11" s="7" t="s">
        <v>43</v>
      </c>
      <c r="C11" s="7" t="s">
        <v>56</v>
      </c>
      <c r="D11" s="7" t="s">
        <v>45</v>
      </c>
      <c r="E11" s="7" t="s">
        <v>394</v>
      </c>
      <c r="F11" s="7" t="s">
        <v>57</v>
      </c>
      <c r="G11" s="7" t="s">
        <v>47</v>
      </c>
      <c r="H11" s="7" t="s">
        <v>58</v>
      </c>
      <c r="I11" s="7"/>
      <c r="J11" s="7" t="s">
        <v>49</v>
      </c>
      <c r="K11" s="7" t="str">
        <f>VLOOKUP(C11,人員帳號信箱!D:G,3,0)</f>
        <v>pce-04503@email.esunbank.com.tw</v>
      </c>
      <c r="L11" s="7" t="str">
        <f>VLOOKUP(C11,人員帳號信箱!$D:$L,4,FALSE)</f>
        <v>PCE-04503</v>
      </c>
      <c r="M11" s="7" t="str">
        <f>VLOOKUP($C11,人員帳號信箱!$D:$L,5,0)</f>
        <v>PCE-04503</v>
      </c>
      <c r="N11" s="7" t="str">
        <f>VLOOKUP($C11,人員帳號信箱!$D:$L,6,0)</f>
        <v>NA</v>
      </c>
      <c r="O11" s="7" t="str">
        <f>VLOOKUP($C11,人員帳號信箱!$D:$L,2,0)</f>
        <v>present</v>
      </c>
      <c r="P11" s="7" t="str">
        <f>VLOOKUP($C11,人員帳號信箱!$D:$L,8,0)</f>
        <v>CIFX</v>
      </c>
      <c r="Q11" s="7" t="str">
        <f>VLOOKUP($C11,人員帳號信箱!$D:$L,9,0)</f>
        <v>玉山</v>
      </c>
    </row>
    <row r="12" spans="2:17" x14ac:dyDescent="0.3">
      <c r="B12" s="7" t="s">
        <v>43</v>
      </c>
      <c r="C12" s="7" t="s">
        <v>59</v>
      </c>
      <c r="D12" s="7" t="s">
        <v>463</v>
      </c>
      <c r="E12" s="7" t="s">
        <v>393</v>
      </c>
      <c r="F12" s="7" t="s">
        <v>458</v>
      </c>
      <c r="G12" s="7" t="s">
        <v>47</v>
      </c>
      <c r="H12" s="7" t="s">
        <v>459</v>
      </c>
      <c r="I12" s="7"/>
      <c r="J12" s="7" t="s">
        <v>49</v>
      </c>
      <c r="K12" s="7" t="str">
        <f>VLOOKUP(C12,人員帳號信箱!D:G,3,0)</f>
        <v>lwf-15109@email.esunbank.com.tw</v>
      </c>
      <c r="L12" s="7" t="str">
        <f>VLOOKUP(C12,人員帳號信箱!$D:$L,4,FALSE)</f>
        <v>ESB15109</v>
      </c>
      <c r="M12" s="7" t="str">
        <f>VLOOKUP($C12,人員帳號信箱!$D:$L,5,0)</f>
        <v>ESB15109</v>
      </c>
      <c r="N12" s="7" t="str">
        <f>VLOOKUP($C12,人員帳號信箱!$D:$L,6,0)</f>
        <v>NA</v>
      </c>
      <c r="O12" s="7" t="str">
        <f>VLOOKUP($C12,人員帳號信箱!$D:$L,2,0)</f>
        <v>present</v>
      </c>
      <c r="P12" s="7" t="str">
        <f>VLOOKUP($C12,人員帳號信箱!$D:$L,8,0)</f>
        <v>CIP</v>
      </c>
      <c r="Q12" s="7" t="str">
        <f>VLOOKUP($C12,人員帳號信箱!$D:$L,9,0)</f>
        <v>玉山</v>
      </c>
    </row>
    <row r="13" spans="2:17" x14ac:dyDescent="0.3">
      <c r="B13" s="7" t="s">
        <v>43</v>
      </c>
      <c r="C13" s="7" t="s">
        <v>61</v>
      </c>
      <c r="D13" s="7" t="s">
        <v>45</v>
      </c>
      <c r="E13" s="7" t="s">
        <v>393</v>
      </c>
      <c r="F13" s="7" t="s">
        <v>62</v>
      </c>
      <c r="G13" s="7" t="s">
        <v>47</v>
      </c>
      <c r="H13" s="7" t="s">
        <v>63</v>
      </c>
      <c r="I13" s="7"/>
      <c r="J13" s="7" t="s">
        <v>49</v>
      </c>
      <c r="K13" s="7" t="str">
        <f>VLOOKUP(C13,人員帳號信箱!D:G,3,0)</f>
        <v>cfs-0324@email.esunbank.com.tw</v>
      </c>
      <c r="L13" s="7" t="str">
        <f>VLOOKUP(C13,人員帳號信箱!$D:$L,4,FALSE)</f>
        <v>cfs-0324</v>
      </c>
      <c r="M13" s="7" t="str">
        <f>VLOOKUP($C13,人員帳號信箱!$D:$L,5,0)</f>
        <v>cfs-0324</v>
      </c>
      <c r="N13" s="7" t="str">
        <f>VLOOKUP($C13,人員帳號信箱!$D:$L,6,0)</f>
        <v>NA</v>
      </c>
      <c r="O13" s="7" t="str">
        <f>VLOOKUP($C13,人員帳號信箱!$D:$L,2,0)</f>
        <v>gone</v>
      </c>
      <c r="P13" s="7" t="str">
        <f>VLOOKUP($C13,人員帳號信箱!$D:$L,8,0)</f>
        <v>NA</v>
      </c>
      <c r="Q13" s="7" t="str">
        <f>VLOOKUP($C13,人員帳號信箱!$D:$L,9,0)</f>
        <v>玉山</v>
      </c>
    </row>
    <row r="14" spans="2:17" x14ac:dyDescent="0.3">
      <c r="B14" s="7" t="s">
        <v>43</v>
      </c>
      <c r="C14" s="7" t="s">
        <v>65</v>
      </c>
      <c r="D14" s="7" t="s">
        <v>45</v>
      </c>
      <c r="E14" s="7" t="s">
        <v>394</v>
      </c>
      <c r="F14" s="7" t="s">
        <v>66</v>
      </c>
      <c r="G14" s="7" t="s">
        <v>47</v>
      </c>
      <c r="H14" s="7" t="s">
        <v>67</v>
      </c>
      <c r="I14" s="7"/>
      <c r="J14" s="7" t="s">
        <v>49</v>
      </c>
      <c r="K14" s="7" t="str">
        <f>VLOOKUP(C14,人員帳號信箱!D:G,3,0)</f>
        <v>cwj-11532@email.esunbank.com.tw</v>
      </c>
      <c r="L14" s="7" t="str">
        <f>VLOOKUP(C14,人員帳號信箱!$D:$L,4,FALSE)</f>
        <v>ESB11532</v>
      </c>
      <c r="M14" s="7" t="str">
        <f>VLOOKUP($C14,人員帳號信箱!$D:$L,5,0)</f>
        <v>ESB11532</v>
      </c>
      <c r="N14" s="7" t="str">
        <f>VLOOKUP($C14,人員帳號信箱!$D:$L,6,0)</f>
        <v>NA</v>
      </c>
      <c r="O14" s="7" t="str">
        <f>VLOOKUP($C14,人員帳號信箱!$D:$L,2,0)</f>
        <v>present</v>
      </c>
      <c r="P14" s="7" t="str">
        <f>VLOOKUP($C14,人員帳號信箱!$D:$L,8,0)</f>
        <v>OTHER</v>
      </c>
      <c r="Q14" s="7" t="str">
        <f>VLOOKUP($C14,人員帳號信箱!$D:$L,9,0)</f>
        <v>玉山</v>
      </c>
    </row>
    <row r="15" spans="2:17" x14ac:dyDescent="0.3">
      <c r="B15" s="7" t="s">
        <v>43</v>
      </c>
      <c r="C15" s="7" t="s">
        <v>69</v>
      </c>
      <c r="D15" s="7" t="s">
        <v>45</v>
      </c>
      <c r="E15" s="7" t="s">
        <v>395</v>
      </c>
      <c r="F15" s="7" t="s">
        <v>70</v>
      </c>
      <c r="G15" s="7" t="s">
        <v>47</v>
      </c>
      <c r="H15" s="7" t="s">
        <v>71</v>
      </c>
      <c r="I15" s="7"/>
      <c r="J15" s="7" t="s">
        <v>49</v>
      </c>
      <c r="K15" s="7" t="str">
        <f>VLOOKUP(C15,人員帳號信箱!D:G,3,0)</f>
        <v>coolplay1030-18595@email.esunbank.com.tw</v>
      </c>
      <c r="L15" s="7" t="str">
        <f>VLOOKUP(C15,人員帳號信箱!$D:$L,4,FALSE)</f>
        <v>ESB18595</v>
      </c>
      <c r="M15" s="7" t="str">
        <f>VLOOKUP($C15,人員帳號信箱!$D:$L,5,0)</f>
        <v>ESB18595</v>
      </c>
      <c r="N15" s="7" t="str">
        <f>VLOOKUP($C15,人員帳號信箱!$D:$L,6,0)</f>
        <v>NA</v>
      </c>
      <c r="O15" s="7" t="str">
        <f>VLOOKUP($C15,人員帳號信箱!$D:$L,2,0)</f>
        <v>present</v>
      </c>
      <c r="P15" s="7" t="str">
        <f>VLOOKUP($C15,人員帳號信箱!$D:$L,8,0)</f>
        <v>CIP</v>
      </c>
      <c r="Q15" s="7" t="str">
        <f>VLOOKUP($C15,人員帳號信箱!$D:$L,9,0)</f>
        <v>玉山</v>
      </c>
    </row>
    <row r="16" spans="2:17" x14ac:dyDescent="0.3">
      <c r="B16" s="7" t="s">
        <v>72</v>
      </c>
      <c r="C16" s="7" t="s">
        <v>73</v>
      </c>
      <c r="D16" s="7" t="s">
        <v>74</v>
      </c>
      <c r="E16" s="7"/>
      <c r="F16" s="7" t="s">
        <v>75</v>
      </c>
      <c r="G16" s="7" t="s">
        <v>47</v>
      </c>
      <c r="H16" s="7" t="s">
        <v>76</v>
      </c>
      <c r="I16" s="7"/>
      <c r="J16" s="7" t="s">
        <v>49</v>
      </c>
      <c r="K16" s="7" t="str">
        <f>VLOOKUP(C16,人員帳號信箱!D:G,3,0)</f>
        <v>mingche-18263@email.esunbank.com.tw</v>
      </c>
      <c r="L16" s="7" t="str">
        <f>VLOOKUP(C16,人員帳號信箱!$D:$L,4,FALSE)</f>
        <v>ESB18263</v>
      </c>
      <c r="M16" s="7" t="str">
        <f>VLOOKUP($C16,人員帳號信箱!$D:$L,5,0)</f>
        <v>ESB18263</v>
      </c>
      <c r="N16" s="7" t="str">
        <f>VLOOKUP($C16,人員帳號信箱!$D:$L,6,0)</f>
        <v>NA</v>
      </c>
      <c r="O16" s="7" t="str">
        <f>VLOOKUP($C16,人員帳號信箱!$D:$L,2,0)</f>
        <v>gone</v>
      </c>
      <c r="P16" s="7" t="str">
        <f>VLOOKUP($C16,人員帳號信箱!$D:$L,8,0)</f>
        <v>NA</v>
      </c>
      <c r="Q16" s="7" t="str">
        <f>VLOOKUP($C16,人員帳號信箱!$D:$L,9,0)</f>
        <v>玉山</v>
      </c>
    </row>
    <row r="17" spans="2:17" x14ac:dyDescent="0.3">
      <c r="B17" s="7" t="s">
        <v>72</v>
      </c>
      <c r="C17" s="7" t="s">
        <v>77</v>
      </c>
      <c r="D17" s="7" t="s">
        <v>45</v>
      </c>
      <c r="E17" s="7" t="s">
        <v>393</v>
      </c>
      <c r="F17" s="7" t="s">
        <v>78</v>
      </c>
      <c r="G17" s="7" t="s">
        <v>47</v>
      </c>
      <c r="H17" s="7" t="s">
        <v>437</v>
      </c>
      <c r="I17" s="7"/>
      <c r="J17" s="7" t="s">
        <v>49</v>
      </c>
      <c r="K17" s="7" t="str">
        <f>VLOOKUP(C17,人員帳號信箱!D:G,3,0)</f>
        <v>tram-18693@email.esunbank.com.tw</v>
      </c>
      <c r="L17" s="7" t="str">
        <f>VLOOKUP(C17,人員帳號信箱!$D:$L,4,FALSE)</f>
        <v>ESB18693</v>
      </c>
      <c r="M17" s="7" t="str">
        <f>VLOOKUP($C17,人員帳號信箱!$D:$L,5,0)</f>
        <v>ESB18693</v>
      </c>
      <c r="N17" s="7" t="str">
        <f>VLOOKUP($C17,人員帳號信箱!$D:$L,6,0)</f>
        <v>NA</v>
      </c>
      <c r="O17" s="7" t="str">
        <f>VLOOKUP($C17,人員帳號信箱!$D:$L,2,0)</f>
        <v>present</v>
      </c>
      <c r="P17" s="7" t="str">
        <f>VLOOKUP($C17,人員帳號信箱!$D:$L,8,0)</f>
        <v>AML</v>
      </c>
      <c r="Q17" s="7" t="str">
        <f>VLOOKUP($C17,人員帳號信箱!$D:$L,9,0)</f>
        <v>玉山</v>
      </c>
    </row>
    <row r="18" spans="2:17" ht="46.8" x14ac:dyDescent="0.3">
      <c r="B18" s="7" t="s">
        <v>72</v>
      </c>
      <c r="C18" s="7" t="s">
        <v>77</v>
      </c>
      <c r="D18" s="7" t="s">
        <v>377</v>
      </c>
      <c r="E18" s="7"/>
      <c r="F18" s="7" t="s">
        <v>383</v>
      </c>
      <c r="G18" s="7" t="s">
        <v>47</v>
      </c>
      <c r="H18" s="34" t="s">
        <v>438</v>
      </c>
      <c r="I18" s="7"/>
      <c r="J18" s="7" t="s">
        <v>49</v>
      </c>
      <c r="K18" s="7" t="str">
        <f>VLOOKUP(C18,人員帳號信箱!D:G,3,0)</f>
        <v>tram-18693@email.esunbank.com.tw</v>
      </c>
      <c r="L18" s="7" t="str">
        <f>VLOOKUP(C18,人員帳號信箱!$D:$L,4,FALSE)</f>
        <v>ESB18693</v>
      </c>
      <c r="M18" s="7" t="str">
        <f>VLOOKUP($C18,人員帳號信箱!$D:$L,5,0)</f>
        <v>ESB18693</v>
      </c>
      <c r="N18" s="7" t="str">
        <f>VLOOKUP($C18,人員帳號信箱!$D:$L,6,0)</f>
        <v>NA</v>
      </c>
      <c r="O18" s="7" t="str">
        <f>VLOOKUP($C18,人員帳號信箱!$D:$L,2,0)</f>
        <v>present</v>
      </c>
      <c r="P18" s="7" t="str">
        <f>VLOOKUP($C18,人員帳號信箱!$D:$L,8,0)</f>
        <v>AML</v>
      </c>
      <c r="Q18" s="7" t="str">
        <f>VLOOKUP($C18,人員帳號信箱!$D:$L,9,0)</f>
        <v>玉山</v>
      </c>
    </row>
    <row r="19" spans="2:17" x14ac:dyDescent="0.3">
      <c r="B19" s="7" t="s">
        <v>72</v>
      </c>
      <c r="C19" s="7" t="s">
        <v>80</v>
      </c>
      <c r="D19" s="7" t="s">
        <v>45</v>
      </c>
      <c r="E19" s="7" t="s">
        <v>394</v>
      </c>
      <c r="F19" s="7" t="s">
        <v>81</v>
      </c>
      <c r="G19" s="7" t="s">
        <v>47</v>
      </c>
      <c r="H19" s="7" t="s">
        <v>82</v>
      </c>
      <c r="I19" s="7"/>
      <c r="J19" s="7" t="s">
        <v>49</v>
      </c>
      <c r="K19" s="7" t="str">
        <f>VLOOKUP(C19,人員帳號信箱!D:G,3,0)</f>
        <v>ianzhong-18434@email.esunbank.com.tw</v>
      </c>
      <c r="L19" s="7" t="str">
        <f>VLOOKUP(C19,人員帳號信箱!$D:$L,4,FALSE)</f>
        <v>ESB18434</v>
      </c>
      <c r="M19" s="7" t="str">
        <f>VLOOKUP($C19,人員帳號信箱!$D:$L,5,0)</f>
        <v>ESB18434</v>
      </c>
      <c r="N19" s="7" t="str">
        <f>VLOOKUP($C19,人員帳號信箱!$D:$L,6,0)</f>
        <v>NA</v>
      </c>
      <c r="O19" s="7" t="str">
        <f>VLOOKUP($C19,人員帳號信箱!$D:$L,2,0)</f>
        <v>present</v>
      </c>
      <c r="P19" s="7" t="str">
        <f>VLOOKUP($C19,人員帳號信箱!$D:$L,8,0)</f>
        <v>OTHER</v>
      </c>
      <c r="Q19" s="7" t="str">
        <f>VLOOKUP($C19,人員帳號信箱!$D:$L,9,0)</f>
        <v>玉山</v>
      </c>
    </row>
    <row r="20" spans="2:17" x14ac:dyDescent="0.3">
      <c r="B20" s="7" t="s">
        <v>72</v>
      </c>
      <c r="C20" s="7" t="s">
        <v>83</v>
      </c>
      <c r="D20" s="7" t="s">
        <v>45</v>
      </c>
      <c r="E20" s="7" t="s">
        <v>394</v>
      </c>
      <c r="F20" s="7" t="s">
        <v>461</v>
      </c>
      <c r="G20" s="7" t="s">
        <v>462</v>
      </c>
      <c r="H20" s="7" t="s">
        <v>471</v>
      </c>
      <c r="I20" s="7"/>
      <c r="J20" s="7" t="s">
        <v>49</v>
      </c>
      <c r="K20" s="7" t="str">
        <f>VLOOKUP(C20,人員帳號信箱!D:G,3,0)</f>
        <v>hus-11092@email.esunbank.com.tw</v>
      </c>
      <c r="L20" s="7" t="str">
        <f>VLOOKUP(C20,人員帳號信箱!$D:$L,4,FALSE)</f>
        <v>hus-11092</v>
      </c>
      <c r="M20" s="7" t="str">
        <f>VLOOKUP($C20,人員帳號信箱!$D:$L,5,0)</f>
        <v>hus-11092</v>
      </c>
      <c r="N20" s="7" t="str">
        <f>VLOOKUP($C20,人員帳號信箱!$D:$L,6,0)</f>
        <v>NA</v>
      </c>
      <c r="O20" s="7" t="str">
        <f>VLOOKUP($C20,人員帳號信箱!$D:$L,2,0)</f>
        <v>present</v>
      </c>
      <c r="P20" s="7" t="str">
        <f>VLOOKUP($C20,人員帳號信箱!$D:$L,8,0)</f>
        <v>CIFX</v>
      </c>
      <c r="Q20" s="7" t="str">
        <f>VLOOKUP($C20,人員帳號信箱!$D:$L,9,0)</f>
        <v>玉山</v>
      </c>
    </row>
    <row r="21" spans="2:17" x14ac:dyDescent="0.3">
      <c r="B21" s="7" t="s">
        <v>72</v>
      </c>
      <c r="C21" s="7" t="s">
        <v>84</v>
      </c>
      <c r="D21" s="7" t="s">
        <v>45</v>
      </c>
      <c r="E21" s="7" t="s">
        <v>393</v>
      </c>
      <c r="F21" s="7" t="s">
        <v>85</v>
      </c>
      <c r="G21" s="7" t="s">
        <v>47</v>
      </c>
      <c r="H21" s="7" t="s">
        <v>86</v>
      </c>
      <c r="I21" s="7"/>
      <c r="J21" s="7" t="s">
        <v>49</v>
      </c>
      <c r="K21" s="7" t="str">
        <f>VLOOKUP(C21,人員帳號信箱!D:G,3,0)</f>
        <v>philip-18752@email.esunbank.com.tw</v>
      </c>
      <c r="L21" s="7" t="str">
        <f>VLOOKUP(C21,人員帳號信箱!$D:$L,4,FALSE)</f>
        <v>ESB18752</v>
      </c>
      <c r="M21" s="7" t="str">
        <f>VLOOKUP($C21,人員帳號信箱!$D:$L,5,0)</f>
        <v>ESB18752</v>
      </c>
      <c r="N21" s="7" t="str">
        <f>VLOOKUP($C21,人員帳號信箱!$D:$L,6,0)</f>
        <v>NA</v>
      </c>
      <c r="O21" s="7" t="str">
        <f>VLOOKUP($C21,人員帳號信箱!$D:$L,2,0)</f>
        <v>present</v>
      </c>
      <c r="P21" s="7" t="str">
        <f>VLOOKUP($C21,人員帳號信箱!$D:$L,8,0)</f>
        <v>CIP</v>
      </c>
      <c r="Q21" s="7" t="str">
        <f>VLOOKUP($C21,人員帳號信箱!$D:$L,9,0)</f>
        <v>玉山</v>
      </c>
    </row>
    <row r="22" spans="2:17" x14ac:dyDescent="0.3">
      <c r="B22" s="7" t="s">
        <v>72</v>
      </c>
      <c r="C22" s="7" t="s">
        <v>298</v>
      </c>
      <c r="D22" s="7" t="s">
        <v>45</v>
      </c>
      <c r="E22" s="7" t="s">
        <v>393</v>
      </c>
      <c r="F22" s="7" t="s">
        <v>299</v>
      </c>
      <c r="G22" s="7" t="s">
        <v>301</v>
      </c>
      <c r="H22" s="7" t="s">
        <v>300</v>
      </c>
      <c r="I22" s="7"/>
      <c r="J22" s="7" t="s">
        <v>49</v>
      </c>
      <c r="K22" s="7" t="str">
        <f>VLOOKUP(C22,人員帳號信箱!D:G,3,0)</f>
        <v>jasonchang-19155@email.esunbank.com.tw</v>
      </c>
      <c r="L22" s="7" t="str">
        <f>VLOOKUP(C22,人員帳號信箱!$D:$L,4,FALSE)</f>
        <v>ESB19155</v>
      </c>
      <c r="M22" s="7" t="str">
        <f>VLOOKUP($C22,人員帳號信箱!$D:$L,5,0)</f>
        <v>ESB19155</v>
      </c>
      <c r="N22" s="7" t="str">
        <f>VLOOKUP($C22,人員帳號信箱!$D:$L,6,0)</f>
        <v>NA</v>
      </c>
      <c r="O22" s="7" t="str">
        <f>VLOOKUP($C22,人員帳號信箱!$D:$L,2,0)</f>
        <v>gone</v>
      </c>
      <c r="P22" s="7" t="str">
        <f>VLOOKUP($C22,人員帳號信箱!$D:$L,8,0)</f>
        <v>NA</v>
      </c>
      <c r="Q22" s="7" t="str">
        <f>VLOOKUP($C22,人員帳號信箱!$D:$L,9,0)</f>
        <v>玉山</v>
      </c>
    </row>
    <row r="23" spans="2:17" x14ac:dyDescent="0.3">
      <c r="B23" s="7" t="s">
        <v>72</v>
      </c>
      <c r="C23" s="7" t="s">
        <v>298</v>
      </c>
      <c r="D23" s="7" t="s">
        <v>306</v>
      </c>
      <c r="E23" s="7"/>
      <c r="F23" s="7" t="s">
        <v>307</v>
      </c>
      <c r="G23" s="7" t="s">
        <v>47</v>
      </c>
      <c r="H23" s="7"/>
      <c r="I23" s="7"/>
      <c r="J23" s="7" t="s">
        <v>49</v>
      </c>
      <c r="K23" s="7" t="str">
        <f>VLOOKUP(C23,人員帳號信箱!D:G,3,0)</f>
        <v>jasonchang-19155@email.esunbank.com.tw</v>
      </c>
      <c r="L23" s="7" t="str">
        <f>VLOOKUP(C23,人員帳號信箱!$D:$L,4,FALSE)</f>
        <v>ESB19155</v>
      </c>
      <c r="M23" s="7" t="str">
        <f>VLOOKUP($C23,人員帳號信箱!$D:$L,5,0)</f>
        <v>ESB19155</v>
      </c>
      <c r="N23" s="7" t="str">
        <f>VLOOKUP($C23,人員帳號信箱!$D:$L,6,0)</f>
        <v>NA</v>
      </c>
      <c r="O23" s="7" t="str">
        <f>VLOOKUP($C23,人員帳號信箱!$D:$L,2,0)</f>
        <v>gone</v>
      </c>
      <c r="P23" s="7" t="str">
        <f>VLOOKUP($C23,人員帳號信箱!$D:$L,8,0)</f>
        <v>NA</v>
      </c>
      <c r="Q23" s="7" t="str">
        <f>VLOOKUP($C23,人員帳號信箱!$D:$L,9,0)</f>
        <v>玉山</v>
      </c>
    </row>
    <row r="24" spans="2:17" x14ac:dyDescent="0.3">
      <c r="B24" s="7" t="s">
        <v>72</v>
      </c>
      <c r="C24" s="7" t="s">
        <v>320</v>
      </c>
      <c r="D24" s="7" t="s">
        <v>45</v>
      </c>
      <c r="E24" s="7" t="s">
        <v>394</v>
      </c>
      <c r="F24" s="7" t="s">
        <v>322</v>
      </c>
      <c r="G24" s="7" t="s">
        <v>47</v>
      </c>
      <c r="H24" s="7" t="s">
        <v>324</v>
      </c>
      <c r="I24" s="7"/>
      <c r="J24" s="7" t="s">
        <v>49</v>
      </c>
      <c r="K24" s="7" t="str">
        <f>VLOOKUP(C24,人員帳號信箱!D:G,3,0)</f>
        <v>kylehsu-19348@email.esunbank.com.tw</v>
      </c>
      <c r="L24" s="7" t="str">
        <f>VLOOKUP(C24,人員帳號信箱!$D:$L,4,FALSE)</f>
        <v>ESB19348</v>
      </c>
      <c r="M24" s="7" t="str">
        <f>VLOOKUP($C24,人員帳號信箱!$D:$L,5,0)</f>
        <v>ESB19348</v>
      </c>
      <c r="N24" s="7" t="str">
        <f>VLOOKUP($C24,人員帳號信箱!$D:$L,6,0)</f>
        <v>NA</v>
      </c>
      <c r="O24" s="7" t="str">
        <f>VLOOKUP($C24,人員帳號信箱!$D:$L,2,0)</f>
        <v>present</v>
      </c>
      <c r="P24" s="7" t="str">
        <f>VLOOKUP($C24,人員帳號信箱!$D:$L,8,0)</f>
        <v>AML</v>
      </c>
      <c r="Q24" s="7" t="str">
        <f>VLOOKUP($C24,人員帳號信箱!$D:$L,9,0)</f>
        <v>玉山</v>
      </c>
    </row>
    <row r="25" spans="2:17" x14ac:dyDescent="0.3">
      <c r="B25" s="7" t="s">
        <v>72</v>
      </c>
      <c r="C25" s="7" t="s">
        <v>321</v>
      </c>
      <c r="D25" s="7" t="s">
        <v>45</v>
      </c>
      <c r="E25" s="7"/>
      <c r="F25" s="7" t="s">
        <v>323</v>
      </c>
      <c r="G25" s="7" t="s">
        <v>47</v>
      </c>
      <c r="H25" s="7" t="s">
        <v>325</v>
      </c>
      <c r="I25" s="7"/>
      <c r="J25" s="7" t="s">
        <v>49</v>
      </c>
      <c r="K25" s="7" t="str">
        <f>VLOOKUP(C25,人員帳號信箱!D:G,3,0)</f>
        <v>fang-19347@email.esunbank.com.tw</v>
      </c>
      <c r="L25" s="7" t="str">
        <f>VLOOKUP(C25,人員帳號信箱!$D:$L,4,FALSE)</f>
        <v>ESB19347</v>
      </c>
      <c r="M25" s="7" t="str">
        <f>VLOOKUP($C25,人員帳號信箱!$D:$L,5,0)</f>
        <v>ESB19347</v>
      </c>
      <c r="N25" s="7" t="str">
        <f>VLOOKUP($C25,人員帳號信箱!$D:$L,6,0)</f>
        <v>NA</v>
      </c>
      <c r="O25" s="7" t="str">
        <f>VLOOKUP($C25,人員帳號信箱!$D:$L,2,0)</f>
        <v>gone</v>
      </c>
      <c r="P25" s="7" t="str">
        <f>VLOOKUP($C25,人員帳號信箱!$D:$L,8,0)</f>
        <v>NA</v>
      </c>
      <c r="Q25" s="7" t="str">
        <f>VLOOKUP($C25,人員帳號信箱!$D:$L,9,0)</f>
        <v>玉山</v>
      </c>
    </row>
    <row r="26" spans="2:17" x14ac:dyDescent="0.3">
      <c r="B26" s="7" t="s">
        <v>72</v>
      </c>
      <c r="C26" s="7" t="s">
        <v>329</v>
      </c>
      <c r="D26" s="7" t="s">
        <v>45</v>
      </c>
      <c r="E26" s="7" t="s">
        <v>393</v>
      </c>
      <c r="F26" s="7" t="s">
        <v>330</v>
      </c>
      <c r="G26" s="7" t="s">
        <v>47</v>
      </c>
      <c r="H26" s="7" t="s">
        <v>331</v>
      </c>
      <c r="I26" s="7"/>
      <c r="J26" s="7" t="s">
        <v>49</v>
      </c>
      <c r="K26" s="7" t="str">
        <f>VLOOKUP(C26,人員帳號信箱!D:G,3,0)</f>
        <v>macjohn-19357@email.esunbank.com.tw</v>
      </c>
      <c r="L26" s="7" t="str">
        <f>VLOOKUP(C26,人員帳號信箱!$D:$L,4,FALSE)</f>
        <v>ESB19357</v>
      </c>
      <c r="M26" s="7" t="str">
        <f>VLOOKUP($C26,人員帳號信箱!$D:$L,5,0)</f>
        <v>ESB19357</v>
      </c>
      <c r="N26" s="7" t="str">
        <f>VLOOKUP($C26,人員帳號信箱!$D:$L,6,0)</f>
        <v>NA</v>
      </c>
      <c r="O26" s="7" t="str">
        <f>VLOOKUP($C26,人員帳號信箱!$D:$L,2,0)</f>
        <v>present</v>
      </c>
      <c r="P26" s="7" t="str">
        <f>VLOOKUP($C26,人員帳號信箱!$D:$L,8,0)</f>
        <v>ABR</v>
      </c>
      <c r="Q26" s="7" t="str">
        <f>VLOOKUP($C26,人員帳號信箱!$D:$L,9,0)</f>
        <v>玉山</v>
      </c>
    </row>
    <row r="27" spans="2:17" x14ac:dyDescent="0.3">
      <c r="B27" s="7" t="s">
        <v>72</v>
      </c>
      <c r="C27" s="7" t="s">
        <v>348</v>
      </c>
      <c r="D27" s="7" t="s">
        <v>45</v>
      </c>
      <c r="E27" s="7" t="s">
        <v>393</v>
      </c>
      <c r="F27" s="7" t="s">
        <v>351</v>
      </c>
      <c r="G27" s="7" t="s">
        <v>353</v>
      </c>
      <c r="H27" s="7" t="s">
        <v>355</v>
      </c>
      <c r="I27" s="7"/>
      <c r="J27" s="7" t="s">
        <v>350</v>
      </c>
      <c r="K27" s="7" t="str">
        <f>VLOOKUP(C27,人員帳號信箱!D:G,3,0)</f>
        <v>sunny.liu-19432@email.esunbank.com.tw</v>
      </c>
      <c r="L27" s="7" t="str">
        <f>VLOOKUP(C27,人員帳號信箱!$D:$L,4,FALSE)</f>
        <v>ESB19432</v>
      </c>
      <c r="M27" s="7" t="str">
        <f>VLOOKUP($C27,人員帳號信箱!$D:$L,5,0)</f>
        <v>ESB19432</v>
      </c>
      <c r="N27" s="7" t="str">
        <f>VLOOKUP($C27,人員帳號信箱!$D:$L,6,0)</f>
        <v>NA</v>
      </c>
      <c r="O27" s="7" t="str">
        <f>VLOOKUP($C27,人員帳號信箱!$D:$L,2,0)</f>
        <v>present</v>
      </c>
      <c r="P27" s="7" t="str">
        <f>VLOOKUP($C27,人員帳號信箱!$D:$L,8,0)</f>
        <v>CIFX</v>
      </c>
      <c r="Q27" s="7" t="str">
        <f>VLOOKUP($C27,人員帳號信箱!$D:$L,9,0)</f>
        <v>玉山</v>
      </c>
    </row>
    <row r="28" spans="2:17" x14ac:dyDescent="0.3">
      <c r="B28" s="7" t="s">
        <v>72</v>
      </c>
      <c r="C28" s="7" t="s">
        <v>348</v>
      </c>
      <c r="D28" s="7" t="s">
        <v>352</v>
      </c>
      <c r="E28" s="7"/>
      <c r="F28" s="7" t="s">
        <v>356</v>
      </c>
      <c r="G28" s="7" t="s">
        <v>354</v>
      </c>
      <c r="H28" s="7" t="s">
        <v>391</v>
      </c>
      <c r="I28" s="7"/>
      <c r="J28" s="7"/>
      <c r="K28" s="7" t="str">
        <f>VLOOKUP(C28,人員帳號信箱!D:G,3,0)</f>
        <v>sunny.liu-19432@email.esunbank.com.tw</v>
      </c>
      <c r="L28" s="7" t="str">
        <f>VLOOKUP(C28,人員帳號信箱!$D:$L,4,FALSE)</f>
        <v>ESB19432</v>
      </c>
      <c r="M28" s="7" t="str">
        <f>VLOOKUP($C28,人員帳號信箱!$D:$L,5,0)</f>
        <v>ESB19432</v>
      </c>
      <c r="N28" s="7" t="str">
        <f>VLOOKUP($C28,人員帳號信箱!$D:$L,6,0)</f>
        <v>NA</v>
      </c>
      <c r="O28" s="7" t="str">
        <f>VLOOKUP($C28,人員帳號信箱!$D:$L,2,0)</f>
        <v>present</v>
      </c>
      <c r="P28" s="7" t="str">
        <f>VLOOKUP($C28,人員帳號信箱!$D:$L,8,0)</f>
        <v>CIFX</v>
      </c>
      <c r="Q28" s="7" t="str">
        <f>VLOOKUP($C28,人員帳號信箱!$D:$L,9,0)</f>
        <v>玉山</v>
      </c>
    </row>
    <row r="29" spans="2:17" x14ac:dyDescent="0.3">
      <c r="B29" s="7" t="s">
        <v>72</v>
      </c>
      <c r="C29" s="7" t="s">
        <v>375</v>
      </c>
      <c r="D29" s="7" t="s">
        <v>377</v>
      </c>
      <c r="E29" s="7"/>
      <c r="F29" s="7" t="s">
        <v>378</v>
      </c>
      <c r="G29" s="7"/>
      <c r="H29" s="7" t="s">
        <v>379</v>
      </c>
      <c r="I29" s="7"/>
      <c r="J29" s="7"/>
      <c r="K29" s="32" t="s">
        <v>376</v>
      </c>
      <c r="L29" s="7" t="str">
        <f>VLOOKUP(C29,人員帳號信箱!$D:$L,4,FALSE)</f>
        <v>ESB19598</v>
      </c>
      <c r="M29" s="7" t="str">
        <f>VLOOKUP($C29,人員帳號信箱!$D:$L,5,0)</f>
        <v>ESB19598</v>
      </c>
      <c r="N29" s="7" t="str">
        <f>VLOOKUP($C29,人員帳號信箱!$D:$L,6,0)</f>
        <v>NA</v>
      </c>
      <c r="O29" s="7" t="str">
        <f>VLOOKUP($C29,人員帳號信箱!$D:$L,2,0)</f>
        <v>present</v>
      </c>
      <c r="P29" s="7" t="str">
        <f>VLOOKUP($C29,人員帳號信箱!$D:$L,8,0)</f>
        <v>CIFX</v>
      </c>
      <c r="Q29" s="7" t="str">
        <f>VLOOKUP($C29,人員帳號信箱!$D:$L,9,0)</f>
        <v>玉山</v>
      </c>
    </row>
    <row r="30" spans="2:17" x14ac:dyDescent="0.3">
      <c r="B30" s="7" t="s">
        <v>43</v>
      </c>
      <c r="C30" s="7" t="s">
        <v>372</v>
      </c>
      <c r="D30" s="7" t="s">
        <v>45</v>
      </c>
      <c r="E30" s="7" t="s">
        <v>393</v>
      </c>
      <c r="F30" s="7" t="s">
        <v>396</v>
      </c>
      <c r="G30" s="7"/>
      <c r="H30" s="7" t="s">
        <v>380</v>
      </c>
      <c r="I30" s="7"/>
      <c r="J30" s="7"/>
      <c r="K30" s="32" t="s">
        <v>398</v>
      </c>
      <c r="L30" s="7" t="str">
        <f>VLOOKUP(C30,人員帳號信箱!$D:$L,4,FALSE)</f>
        <v>ESB19598</v>
      </c>
      <c r="M30" s="7" t="str">
        <f>VLOOKUP($C30,人員帳號信箱!$D:$L,5,0)</f>
        <v>ESB19598</v>
      </c>
      <c r="N30" s="7" t="str">
        <f>VLOOKUP($C30,人員帳號信箱!$D:$L,6,0)</f>
        <v>NA</v>
      </c>
      <c r="O30" s="7" t="str">
        <f>VLOOKUP($C30,人員帳號信箱!$D:$L,2,0)</f>
        <v>present</v>
      </c>
      <c r="P30" s="7" t="str">
        <f>VLOOKUP($C30,人員帳號信箱!$D:$L,8,0)</f>
        <v>CIFX</v>
      </c>
      <c r="Q30" s="7" t="str">
        <f>VLOOKUP($C30,人員帳號信箱!$D:$L,9,0)</f>
        <v>玉山</v>
      </c>
    </row>
    <row r="31" spans="2:17" x14ac:dyDescent="0.3">
      <c r="B31" s="7" t="s">
        <v>43</v>
      </c>
      <c r="C31" s="7" t="s">
        <v>410</v>
      </c>
      <c r="D31" s="7" t="s">
        <v>411</v>
      </c>
      <c r="E31" s="7" t="s">
        <v>415</v>
      </c>
      <c r="F31" s="7" t="s">
        <v>408</v>
      </c>
      <c r="G31" s="7"/>
      <c r="H31" s="7" t="s">
        <v>414</v>
      </c>
      <c r="I31" s="7"/>
      <c r="J31" s="7"/>
      <c r="K31" s="32" t="s">
        <v>416</v>
      </c>
      <c r="L31" s="7" t="str">
        <f>VLOOKUP(C31,人員帳號信箱!$D:$L,4,FALSE)</f>
        <v>ESB17774</v>
      </c>
      <c r="M31" s="7" t="str">
        <f>VLOOKUP($C31,人員帳號信箱!$D:$L,5,0)</f>
        <v>ESB17774</v>
      </c>
      <c r="N31" s="7" t="str">
        <f>VLOOKUP($C31,人員帳號信箱!$D:$L,6,0)</f>
        <v>NA</v>
      </c>
      <c r="O31" s="7" t="str">
        <f>VLOOKUP($C31,人員帳號信箱!$D:$L,2,0)</f>
        <v>present</v>
      </c>
      <c r="P31" s="7" t="str">
        <f>VLOOKUP($C31,人員帳號信箱!$D:$L,8,0)</f>
        <v>CIP</v>
      </c>
      <c r="Q31" s="7" t="str">
        <f>VLOOKUP($C31,人員帳號信箱!$D:$L,9,0)</f>
        <v>玉山</v>
      </c>
    </row>
    <row r="32" spans="2:17" x14ac:dyDescent="0.3">
      <c r="B32" s="7" t="s">
        <v>43</v>
      </c>
      <c r="C32" s="7" t="s">
        <v>410</v>
      </c>
      <c r="D32" s="7" t="s">
        <v>412</v>
      </c>
      <c r="E32" s="7"/>
      <c r="F32" s="7" t="s">
        <v>409</v>
      </c>
      <c r="G32" s="7"/>
      <c r="H32" s="7" t="s">
        <v>413</v>
      </c>
      <c r="I32" s="7"/>
      <c r="J32" s="7"/>
      <c r="K32" s="32" t="s">
        <v>417</v>
      </c>
      <c r="L32" s="7" t="str">
        <f>VLOOKUP(C32,人員帳號信箱!$D:$L,4,FALSE)</f>
        <v>ESB17774</v>
      </c>
      <c r="M32" s="7" t="str">
        <f>VLOOKUP($C32,人員帳號信箱!$D:$L,5,0)</f>
        <v>ESB17774</v>
      </c>
      <c r="N32" s="7" t="str">
        <f>VLOOKUP($C32,人員帳號信箱!$D:$L,6,0)</f>
        <v>NA</v>
      </c>
      <c r="O32" s="7" t="str">
        <f>VLOOKUP($C32,人員帳號信箱!$D:$L,2,0)</f>
        <v>present</v>
      </c>
      <c r="P32" s="7" t="str">
        <f>VLOOKUP($C32,人員帳號信箱!$D:$L,8,0)</f>
        <v>CIP</v>
      </c>
      <c r="Q32" s="7" t="str">
        <f>VLOOKUP($C32,人員帳號信箱!$D:$L,9,0)</f>
        <v>玉山</v>
      </c>
    </row>
    <row r="33" spans="2:17" x14ac:dyDescent="0.3">
      <c r="B33" s="7" t="s">
        <v>495</v>
      </c>
      <c r="C33" s="7" t="s">
        <v>486</v>
      </c>
      <c r="D33" s="7" t="s">
        <v>496</v>
      </c>
      <c r="E33" s="7" t="s">
        <v>497</v>
      </c>
      <c r="F33" s="7" t="s">
        <v>499</v>
      </c>
      <c r="G33" s="7"/>
      <c r="H33" s="7" t="s">
        <v>501</v>
      </c>
      <c r="I33" s="7"/>
      <c r="J33" s="7"/>
      <c r="K33" s="7" t="str">
        <f>VLOOKUP(C33,人員帳號信箱!D:G,3,0)</f>
        <v>juiling-21991@esunbank.com.tw</v>
      </c>
      <c r="L33" s="7" t="str">
        <f>VLOOKUP(C33,人員帳號信箱!$D:$L,4,FALSE)</f>
        <v>ESB21911</v>
      </c>
      <c r="M33" s="7" t="str">
        <f>VLOOKUP($C33,人員帳號信箱!$D:$L,5,0)</f>
        <v>ESB21911</v>
      </c>
      <c r="N33" s="7" t="str">
        <f>VLOOKUP($C33,人員帳號信箱!$D:$L,6,0)</f>
        <v>NA</v>
      </c>
      <c r="O33" s="7" t="str">
        <f>VLOOKUP($C33,人員帳號信箱!$D:$L,2,0)</f>
        <v>present</v>
      </c>
      <c r="P33" s="7" t="str">
        <f>VLOOKUP($C33,人員帳號信箱!$D:$L,8,0)</f>
        <v>CIP</v>
      </c>
      <c r="Q33" s="7" t="str">
        <f>VLOOKUP($C33,人員帳號信箱!$D:$L,9,0)</f>
        <v>玉山</v>
      </c>
    </row>
    <row r="34" spans="2:17" x14ac:dyDescent="0.3">
      <c r="B34" s="7" t="s">
        <v>88</v>
      </c>
      <c r="C34" s="7" t="s">
        <v>89</v>
      </c>
      <c r="D34" s="7" t="s">
        <v>90</v>
      </c>
      <c r="E34" s="7"/>
      <c r="F34" s="7" t="s">
        <v>91</v>
      </c>
      <c r="G34" s="7" t="s">
        <v>92</v>
      </c>
      <c r="H34" s="7" t="s">
        <v>93</v>
      </c>
      <c r="I34" s="7"/>
      <c r="J34" s="7" t="s">
        <v>49</v>
      </c>
      <c r="K34" s="7" t="str">
        <f>VLOOKUP(C34,人員帳號信箱!D:G,3,0)</f>
        <v>KatyYeh@esunbank.com.tw</v>
      </c>
      <c r="L34" s="7" t="str">
        <f>VLOOKUP(C34,人員帳號信箱!$D:$L,4,FALSE)</f>
        <v>IBM-KatyYeh</v>
      </c>
      <c r="M34" s="7" t="str">
        <f>VLOOKUP($C34,人員帳號信箱!$D:$L,5,0)</f>
        <v>IBM-KatyYeh</v>
      </c>
      <c r="N34" s="7" t="str">
        <f>VLOOKUP($C34,人員帳號信箱!$D:$L,6,0)</f>
        <v>IBM-KatyYeh@testesunbank.com.tw</v>
      </c>
      <c r="O34" s="7" t="str">
        <f>VLOOKUP($C34,人員帳號信箱!$D:$L,2,0)</f>
        <v>gone</v>
      </c>
      <c r="P34" s="7" t="str">
        <f>VLOOKUP($C34,人員帳號信箱!$D:$L,8,0)</f>
        <v>NA</v>
      </c>
      <c r="Q34" s="7" t="str">
        <f>VLOOKUP($C34,人員帳號信箱!$D:$L,9,0)</f>
        <v>IBM</v>
      </c>
    </row>
    <row r="35" spans="2:17" x14ac:dyDescent="0.3">
      <c r="B35" s="7" t="s">
        <v>88</v>
      </c>
      <c r="C35" s="7" t="s">
        <v>89</v>
      </c>
      <c r="D35" s="7" t="s">
        <v>94</v>
      </c>
      <c r="E35" s="7" t="s">
        <v>393</v>
      </c>
      <c r="F35" s="7" t="e">
        <f>VLOOKUP(C35,人員帳號信箱!D:J,9,0)</f>
        <v>#REF!</v>
      </c>
      <c r="G35" s="7" t="s">
        <v>92</v>
      </c>
      <c r="H35" s="7" t="s">
        <v>95</v>
      </c>
      <c r="I35" s="7"/>
      <c r="J35" s="7" t="s">
        <v>49</v>
      </c>
      <c r="K35" s="7" t="str">
        <f>VLOOKUP(C35,人員帳號信箱!D:G,3,0)</f>
        <v>KatyYeh@esunbank.com.tw</v>
      </c>
      <c r="L35" s="7" t="str">
        <f>VLOOKUP(C35,人員帳號信箱!$D:$L,4,FALSE)</f>
        <v>IBM-KatyYeh</v>
      </c>
      <c r="M35" s="7" t="str">
        <f>VLOOKUP($C35,人員帳號信箱!$D:$L,5,0)</f>
        <v>IBM-KatyYeh</v>
      </c>
      <c r="N35" s="7" t="str">
        <f>VLOOKUP($C35,人員帳號信箱!$D:$L,6,0)</f>
        <v>IBM-KatyYeh@testesunbank.com.tw</v>
      </c>
      <c r="O35" s="7" t="str">
        <f>VLOOKUP($C35,人員帳號信箱!$D:$L,2,0)</f>
        <v>gone</v>
      </c>
      <c r="P35" s="7" t="str">
        <f>VLOOKUP($C35,人員帳號信箱!$D:$L,8,0)</f>
        <v>NA</v>
      </c>
      <c r="Q35" s="7" t="str">
        <f>VLOOKUP($C35,人員帳號信箱!$D:$L,9,0)</f>
        <v>IBM</v>
      </c>
    </row>
    <row r="36" spans="2:17" x14ac:dyDescent="0.3">
      <c r="B36" s="7" t="s">
        <v>88</v>
      </c>
      <c r="C36" s="7" t="s">
        <v>96</v>
      </c>
      <c r="D36" s="7" t="s">
        <v>90</v>
      </c>
      <c r="E36" s="7"/>
      <c r="F36" s="7" t="s">
        <v>97</v>
      </c>
      <c r="G36" s="7" t="s">
        <v>92</v>
      </c>
      <c r="H36" s="7" t="s">
        <v>98</v>
      </c>
      <c r="I36" s="7"/>
      <c r="J36" s="7" t="s">
        <v>49</v>
      </c>
      <c r="K36" s="7" t="str">
        <f>VLOOKUP(C36,人員帳號信箱!D:G,3,0)</f>
        <v>GraceChien@esunbank.com.tw</v>
      </c>
      <c r="L36" s="7" t="str">
        <f>VLOOKUP(C36,人員帳號信箱!$D:$L,4,FALSE)</f>
        <v>IBM-GraceChien</v>
      </c>
      <c r="M36" s="7" t="str">
        <f>VLOOKUP($C36,人員帳號信箱!$D:$L,5,0)</f>
        <v>IBM-GraceChien</v>
      </c>
      <c r="N36" s="7" t="str">
        <f>VLOOKUP($C36,人員帳號信箱!$D:$L,6,0)</f>
        <v>IBM-GraceChien@testesunbank.com.tw</v>
      </c>
      <c r="O36" s="7" t="str">
        <f>VLOOKUP($C36,人員帳號信箱!$D:$L,2,0)</f>
        <v>gone</v>
      </c>
      <c r="P36" s="7" t="str">
        <f>VLOOKUP($C36,人員帳號信箱!$D:$L,8,0)</f>
        <v>NA</v>
      </c>
      <c r="Q36" s="7" t="str">
        <f>VLOOKUP($C36,人員帳號信箱!$D:$L,9,0)</f>
        <v>IBM</v>
      </c>
    </row>
    <row r="37" spans="2:17" x14ac:dyDescent="0.3">
      <c r="B37" s="7" t="s">
        <v>88</v>
      </c>
      <c r="C37" s="7" t="s">
        <v>96</v>
      </c>
      <c r="D37" s="7" t="s">
        <v>94</v>
      </c>
      <c r="E37" s="7" t="s">
        <v>393</v>
      </c>
      <c r="F37" s="7" t="e">
        <f>VLOOKUP(C37,人員帳號信箱!D:J,9,0)</f>
        <v>#REF!</v>
      </c>
      <c r="G37" s="7" t="s">
        <v>92</v>
      </c>
      <c r="H37" s="7" t="s">
        <v>95</v>
      </c>
      <c r="I37" s="7"/>
      <c r="J37" s="7" t="s">
        <v>92</v>
      </c>
      <c r="K37" s="7" t="str">
        <f>VLOOKUP(C37,人員帳號信箱!D:G,3,0)</f>
        <v>GraceChien@esunbank.com.tw</v>
      </c>
      <c r="L37" s="7" t="str">
        <f>VLOOKUP(C37,人員帳號信箱!$D:$L,4,FALSE)</f>
        <v>IBM-GraceChien</v>
      </c>
      <c r="M37" s="7" t="str">
        <f>VLOOKUP($C37,人員帳號信箱!$D:$L,5,0)</f>
        <v>IBM-GraceChien</v>
      </c>
      <c r="N37" s="7" t="str">
        <f>VLOOKUP($C37,人員帳號信箱!$D:$L,6,0)</f>
        <v>IBM-GraceChien@testesunbank.com.tw</v>
      </c>
      <c r="O37" s="7" t="str">
        <f>VLOOKUP($C37,人員帳號信箱!$D:$L,2,0)</f>
        <v>gone</v>
      </c>
      <c r="P37" s="7" t="str">
        <f>VLOOKUP($C37,人員帳號信箱!$D:$L,8,0)</f>
        <v>NA</v>
      </c>
      <c r="Q37" s="7" t="str">
        <f>VLOOKUP($C37,人員帳號信箱!$D:$L,9,0)</f>
        <v>IBM</v>
      </c>
    </row>
    <row r="38" spans="2:17" x14ac:dyDescent="0.3">
      <c r="B38" s="7" t="s">
        <v>88</v>
      </c>
      <c r="C38" s="7" t="s">
        <v>99</v>
      </c>
      <c r="D38" s="7" t="s">
        <v>90</v>
      </c>
      <c r="E38" s="7"/>
      <c r="F38" s="7" t="s">
        <v>100</v>
      </c>
      <c r="G38" s="7" t="s">
        <v>92</v>
      </c>
      <c r="H38" s="7" t="s">
        <v>101</v>
      </c>
      <c r="I38" s="7"/>
      <c r="J38" s="7" t="s">
        <v>49</v>
      </c>
      <c r="K38" s="7" t="str">
        <f>VLOOKUP(C38,人員帳號信箱!D:G,3,0)</f>
        <v>SoniaYang@esunbank.com.tw</v>
      </c>
      <c r="L38" s="7" t="str">
        <f>VLOOKUP(C38,人員帳號信箱!$D:$L,4,FALSE)</f>
        <v>IBM-SoniaYang</v>
      </c>
      <c r="M38" s="7" t="str">
        <f>VLOOKUP($C38,人員帳號信箱!$D:$L,5,0)</f>
        <v>IBM-SoniaYang</v>
      </c>
      <c r="N38" s="7" t="str">
        <f>VLOOKUP($C38,人員帳號信箱!$D:$L,6,0)</f>
        <v>IBM-SoniaYang@testesunbank.com.tw</v>
      </c>
      <c r="O38" s="7" t="str">
        <f>VLOOKUP($C38,人員帳號信箱!$D:$L,2,0)</f>
        <v>gone</v>
      </c>
      <c r="P38" s="7" t="str">
        <f>VLOOKUP($C38,人員帳號信箱!$D:$L,8,0)</f>
        <v>NA</v>
      </c>
      <c r="Q38" s="7" t="str">
        <f>VLOOKUP($C38,人員帳號信箱!$D:$L,9,0)</f>
        <v>IBM</v>
      </c>
    </row>
    <row r="39" spans="2:17" x14ac:dyDescent="0.3">
      <c r="B39" s="7" t="s">
        <v>88</v>
      </c>
      <c r="C39" s="7" t="s">
        <v>99</v>
      </c>
      <c r="D39" s="7" t="s">
        <v>94</v>
      </c>
      <c r="E39" s="7"/>
      <c r="F39" s="7" t="e">
        <f>VLOOKUP(C39,人員帳號信箱!D:J,9,0)</f>
        <v>#REF!</v>
      </c>
      <c r="G39" s="7" t="s">
        <v>92</v>
      </c>
      <c r="H39" s="7" t="s">
        <v>95</v>
      </c>
      <c r="I39" s="7"/>
      <c r="J39" s="7" t="s">
        <v>92</v>
      </c>
      <c r="K39" s="7" t="str">
        <f>VLOOKUP(C39,人員帳號信箱!D:G,3,0)</f>
        <v>SoniaYang@esunbank.com.tw</v>
      </c>
      <c r="L39" s="7" t="str">
        <f>VLOOKUP(C39,人員帳號信箱!$D:$L,4,FALSE)</f>
        <v>IBM-SoniaYang</v>
      </c>
      <c r="M39" s="7" t="str">
        <f>VLOOKUP($C39,人員帳號信箱!$D:$L,5,0)</f>
        <v>IBM-SoniaYang</v>
      </c>
      <c r="N39" s="7" t="str">
        <f>VLOOKUP($C39,人員帳號信箱!$D:$L,6,0)</f>
        <v>IBM-SoniaYang@testesunbank.com.tw</v>
      </c>
      <c r="O39" s="7" t="str">
        <f>VLOOKUP($C39,人員帳號信箱!$D:$L,2,0)</f>
        <v>gone</v>
      </c>
      <c r="P39" s="7" t="str">
        <f>VLOOKUP($C39,人員帳號信箱!$D:$L,8,0)</f>
        <v>NA</v>
      </c>
      <c r="Q39" s="7" t="str">
        <f>VLOOKUP($C39,人員帳號信箱!$D:$L,9,0)</f>
        <v>IBM</v>
      </c>
    </row>
    <row r="40" spans="2:17" x14ac:dyDescent="0.3">
      <c r="B40" s="7" t="s">
        <v>88</v>
      </c>
      <c r="C40" s="7" t="s">
        <v>102</v>
      </c>
      <c r="D40" s="7" t="s">
        <v>90</v>
      </c>
      <c r="E40" s="7"/>
      <c r="F40" s="7" t="s">
        <v>103</v>
      </c>
      <c r="G40" s="7" t="s">
        <v>92</v>
      </c>
      <c r="H40" s="7" t="s">
        <v>104</v>
      </c>
      <c r="I40" s="7"/>
      <c r="J40" s="7" t="s">
        <v>49</v>
      </c>
      <c r="K40" s="7" t="str">
        <f>VLOOKUP(C40,人員帳號信箱!D:G,3,0)</f>
        <v>CIFYMJ@email.esunbank.com.tw</v>
      </c>
      <c r="L40" s="7" t="str">
        <f>VLOOKUP(C40,人員帳號信箱!$D:$L,4,FALSE)</f>
        <v>CIF-YMJ</v>
      </c>
      <c r="M40" s="7" t="str">
        <f>VLOOKUP($C40,人員帳號信箱!$D:$L,5,0)</f>
        <v>Envotions-YMJ</v>
      </c>
      <c r="N40" s="7" t="str">
        <f>VLOOKUP($C40,人員帳號信箱!$D:$L,6,0)</f>
        <v>Envotions-YMJ@testesunbank.com.tw</v>
      </c>
      <c r="O40" s="7" t="str">
        <f>VLOOKUP($C40,人員帳號信箱!$D:$L,2,0)</f>
        <v>gone</v>
      </c>
      <c r="P40" s="7" t="str">
        <f>VLOOKUP($C40,人員帳號信箱!$D:$L,8,0)</f>
        <v>NA</v>
      </c>
      <c r="Q40" s="7" t="str">
        <f>VLOOKUP($C40,人員帳號信箱!$D:$L,9,0)</f>
        <v>智誠科技</v>
      </c>
    </row>
    <row r="41" spans="2:17" x14ac:dyDescent="0.3">
      <c r="B41" s="7" t="s">
        <v>88</v>
      </c>
      <c r="C41" s="7" t="s">
        <v>102</v>
      </c>
      <c r="D41" s="7" t="s">
        <v>94</v>
      </c>
      <c r="E41" s="7"/>
      <c r="F41" s="7" t="e">
        <f>VLOOKUP(C41,人員帳號信箱!D:J,9,0)</f>
        <v>#REF!</v>
      </c>
      <c r="G41" s="7" t="s">
        <v>92</v>
      </c>
      <c r="H41" s="7" t="s">
        <v>95</v>
      </c>
      <c r="I41" s="7"/>
      <c r="J41" s="7" t="s">
        <v>92</v>
      </c>
      <c r="K41" s="7" t="str">
        <f>VLOOKUP(C41,人員帳號信箱!D:G,3,0)</f>
        <v>CIFYMJ@email.esunbank.com.tw</v>
      </c>
      <c r="L41" s="7" t="str">
        <f>VLOOKUP(C41,人員帳號信箱!$D:$L,4,FALSE)</f>
        <v>CIF-YMJ</v>
      </c>
      <c r="M41" s="7" t="str">
        <f>VLOOKUP($C41,人員帳號信箱!$D:$L,5,0)</f>
        <v>Envotions-YMJ</v>
      </c>
      <c r="N41" s="7" t="str">
        <f>VLOOKUP($C41,人員帳號信箱!$D:$L,6,0)</f>
        <v>Envotions-YMJ@testesunbank.com.tw</v>
      </c>
      <c r="O41" s="7" t="str">
        <f>VLOOKUP($C41,人員帳號信箱!$D:$L,2,0)</f>
        <v>gone</v>
      </c>
      <c r="P41" s="7" t="str">
        <f>VLOOKUP($C41,人員帳號信箱!$D:$L,8,0)</f>
        <v>NA</v>
      </c>
      <c r="Q41" s="7" t="str">
        <f>VLOOKUP($C41,人員帳號信箱!$D:$L,9,0)</f>
        <v>智誠科技</v>
      </c>
    </row>
    <row r="42" spans="2:17" x14ac:dyDescent="0.3">
      <c r="B42" s="7" t="s">
        <v>88</v>
      </c>
      <c r="C42" s="7" t="s">
        <v>105</v>
      </c>
      <c r="D42" s="7" t="s">
        <v>90</v>
      </c>
      <c r="E42" s="7"/>
      <c r="F42" s="7" t="s">
        <v>106</v>
      </c>
      <c r="G42" s="7" t="s">
        <v>92</v>
      </c>
      <c r="H42" s="7" t="s">
        <v>107</v>
      </c>
      <c r="I42" s="7"/>
      <c r="J42" s="7" t="s">
        <v>49</v>
      </c>
      <c r="K42" s="7" t="str">
        <f>VLOOKUP(C42,人員帳號信箱!D:G,3,0)</f>
        <v>Elitech-Caspar@email.esunbank.com.tw</v>
      </c>
      <c r="L42" s="7" t="str">
        <f>VLOOKUP(C42,人員帳號信箱!$D:$L,4,FALSE)</f>
        <v>Elitech-Caspar</v>
      </c>
      <c r="M42" s="7" t="str">
        <f>VLOOKUP($C42,人員帳號信箱!$D:$L,5,0)</f>
        <v>NA</v>
      </c>
      <c r="N42" s="7" t="str">
        <f>VLOOKUP($C42,人員帳號信箱!$D:$L,6,0)</f>
        <v>NA</v>
      </c>
      <c r="O42" s="7" t="str">
        <f>VLOOKUP($C42,人員帳號信箱!$D:$L,2,0)</f>
        <v>gone</v>
      </c>
      <c r="P42" s="7" t="str">
        <f>VLOOKUP($C42,人員帳號信箱!$D:$L,8,0)</f>
        <v>NA</v>
      </c>
      <c r="Q42" s="7" t="str">
        <f>VLOOKUP($C42,人員帳號信箱!$D:$L,9,0)</f>
        <v>??</v>
      </c>
    </row>
    <row r="43" spans="2:17" x14ac:dyDescent="0.3">
      <c r="B43" s="7" t="s">
        <v>88</v>
      </c>
      <c r="C43" s="7" t="s">
        <v>108</v>
      </c>
      <c r="D43" s="7" t="s">
        <v>90</v>
      </c>
      <c r="E43" s="7"/>
      <c r="F43" s="7" t="s">
        <v>109</v>
      </c>
      <c r="G43" s="7" t="s">
        <v>92</v>
      </c>
      <c r="H43" s="7" t="s">
        <v>110</v>
      </c>
      <c r="I43" s="7"/>
      <c r="J43" s="7" t="s">
        <v>49</v>
      </c>
      <c r="K43" s="7" t="str">
        <f>VLOOKUP(C43,人員帳號信箱!D:G,3,0)</f>
        <v>IBM-WinnieLo@email.esunbank.com.tw</v>
      </c>
      <c r="L43" s="7" t="str">
        <f>VLOOKUP(C43,人員帳號信箱!$D:$L,4,FALSE)</f>
        <v>IBM-WinnieLo</v>
      </c>
      <c r="M43" s="7" t="str">
        <f>VLOOKUP($C43,人員帳號信箱!$D:$L,5,0)</f>
        <v>IBM-WinnieLo</v>
      </c>
      <c r="N43" s="7" t="str">
        <f>VLOOKUP($C43,人員帳號信箱!$D:$L,6,0)</f>
        <v>IBM-WinnieLo@testesunbank.com.tw</v>
      </c>
      <c r="O43" s="7" t="str">
        <f>VLOOKUP($C43,人員帳號信箱!$D:$L,2,0)</f>
        <v>gone</v>
      </c>
      <c r="P43" s="7" t="str">
        <f>VLOOKUP($C43,人員帳號信箱!$D:$L,8,0)</f>
        <v>NA</v>
      </c>
      <c r="Q43" s="7" t="str">
        <f>VLOOKUP($C43,人員帳號信箱!$D:$L,9,0)</f>
        <v>IBM</v>
      </c>
    </row>
    <row r="44" spans="2:17" x14ac:dyDescent="0.3">
      <c r="B44" s="7" t="s">
        <v>88</v>
      </c>
      <c r="C44" s="7" t="s">
        <v>108</v>
      </c>
      <c r="D44" s="7" t="s">
        <v>94</v>
      </c>
      <c r="E44" s="7"/>
      <c r="F44" s="7" t="e">
        <f>VLOOKUP(C44,人員帳號信箱!D:J,9,0)</f>
        <v>#REF!</v>
      </c>
      <c r="G44" s="7" t="s">
        <v>92</v>
      </c>
      <c r="H44" s="7" t="s">
        <v>95</v>
      </c>
      <c r="I44" s="7"/>
      <c r="J44" s="7" t="s">
        <v>49</v>
      </c>
      <c r="K44" s="7" t="str">
        <f>VLOOKUP(C44,人員帳號信箱!D:G,3,0)</f>
        <v>IBM-WinnieLo@email.esunbank.com.tw</v>
      </c>
      <c r="L44" s="7" t="str">
        <f>VLOOKUP(C44,人員帳號信箱!$D:$L,4,FALSE)</f>
        <v>IBM-WinnieLo</v>
      </c>
      <c r="M44" s="7" t="str">
        <f>VLOOKUP($C44,人員帳號信箱!$D:$L,5,0)</f>
        <v>IBM-WinnieLo</v>
      </c>
      <c r="N44" s="7" t="str">
        <f>VLOOKUP($C44,人員帳號信箱!$D:$L,6,0)</f>
        <v>IBM-WinnieLo@testesunbank.com.tw</v>
      </c>
      <c r="O44" s="7" t="str">
        <f>VLOOKUP($C44,人員帳號信箱!$D:$L,2,0)</f>
        <v>gone</v>
      </c>
      <c r="P44" s="7" t="str">
        <f>VLOOKUP($C44,人員帳號信箱!$D:$L,8,0)</f>
        <v>NA</v>
      </c>
      <c r="Q44" s="7" t="str">
        <f>VLOOKUP($C44,人員帳號信箱!$D:$L,9,0)</f>
        <v>IBM</v>
      </c>
    </row>
    <row r="45" spans="2:17" x14ac:dyDescent="0.3">
      <c r="B45" s="7" t="s">
        <v>88</v>
      </c>
      <c r="C45" s="7" t="s">
        <v>111</v>
      </c>
      <c r="D45" s="7" t="s">
        <v>90</v>
      </c>
      <c r="E45" s="7"/>
      <c r="F45" s="7" t="s">
        <v>112</v>
      </c>
      <c r="G45" s="7" t="s">
        <v>92</v>
      </c>
      <c r="H45" s="7" t="s">
        <v>113</v>
      </c>
      <c r="I45" s="7"/>
      <c r="J45" s="7" t="s">
        <v>49</v>
      </c>
      <c r="K45" s="7" t="str">
        <f>VLOOKUP(C45,人員帳號信箱!D:G,3,0)</f>
        <v>Wistron-HarryChen@email.esunbank.com.tw</v>
      </c>
      <c r="L45" s="7" t="str">
        <f>VLOOKUP(C45,人員帳號信箱!$D:$L,4,FALSE)</f>
        <v>Wistron-HarryChen</v>
      </c>
      <c r="M45" s="7" t="str">
        <f>VLOOKUP($C45,人員帳號信箱!$D:$L,5,0)</f>
        <v>WISTRON-HarryChen</v>
      </c>
      <c r="N45" s="7" t="str">
        <f>VLOOKUP($C45,人員帳號信箱!$D:$L,6,0)</f>
        <v>WISTRON-HarryChen@testesunbank.com.tw</v>
      </c>
      <c r="O45" s="7" t="str">
        <f>VLOOKUP($C45,人員帳號信箱!$D:$L,2,0)</f>
        <v>gone</v>
      </c>
      <c r="P45" s="7" t="str">
        <f>VLOOKUP($C45,人員帳號信箱!$D:$L,8,0)</f>
        <v>NA</v>
      </c>
      <c r="Q45" s="7" t="str">
        <f>VLOOKUP($C45,人員帳號信箱!$D:$L,9,0)</f>
        <v>緯創軟體</v>
      </c>
    </row>
    <row r="46" spans="2:17" x14ac:dyDescent="0.3">
      <c r="B46" s="7" t="s">
        <v>88</v>
      </c>
      <c r="C46" s="7" t="s">
        <v>111</v>
      </c>
      <c r="D46" s="7" t="s">
        <v>94</v>
      </c>
      <c r="E46" s="7"/>
      <c r="F46" s="7" t="e">
        <f>VLOOKUP(C46,人員帳號信箱!D:J,9,0)</f>
        <v>#REF!</v>
      </c>
      <c r="G46" s="7" t="s">
        <v>92</v>
      </c>
      <c r="H46" s="7" t="s">
        <v>95</v>
      </c>
      <c r="I46" s="7"/>
      <c r="J46" s="7" t="s">
        <v>49</v>
      </c>
      <c r="K46" s="7" t="str">
        <f>VLOOKUP(C46,人員帳號信箱!D:G,3,0)</f>
        <v>Wistron-HarryChen@email.esunbank.com.tw</v>
      </c>
      <c r="L46" s="7" t="str">
        <f>VLOOKUP(C46,人員帳號信箱!$D:$L,4,FALSE)</f>
        <v>Wistron-HarryChen</v>
      </c>
      <c r="M46" s="7" t="str">
        <f>VLOOKUP($C46,人員帳號信箱!$D:$L,5,0)</f>
        <v>WISTRON-HarryChen</v>
      </c>
      <c r="N46" s="7" t="str">
        <f>VLOOKUP($C46,人員帳號信箱!$D:$L,6,0)</f>
        <v>WISTRON-HarryChen@testesunbank.com.tw</v>
      </c>
      <c r="O46" s="7" t="str">
        <f>VLOOKUP($C46,人員帳號信箱!$D:$L,2,0)</f>
        <v>gone</v>
      </c>
      <c r="P46" s="7" t="str">
        <f>VLOOKUP($C46,人員帳號信箱!$D:$L,8,0)</f>
        <v>NA</v>
      </c>
      <c r="Q46" s="7" t="str">
        <f>VLOOKUP($C46,人員帳號信箱!$D:$L,9,0)</f>
        <v>緯創軟體</v>
      </c>
    </row>
    <row r="47" spans="2:17" x14ac:dyDescent="0.3">
      <c r="B47" s="7" t="s">
        <v>88</v>
      </c>
      <c r="C47" s="7" t="s">
        <v>114</v>
      </c>
      <c r="D47" s="7" t="s">
        <v>90</v>
      </c>
      <c r="E47" s="7"/>
      <c r="F47" s="7" t="s">
        <v>115</v>
      </c>
      <c r="G47" s="7" t="s">
        <v>92</v>
      </c>
      <c r="H47" s="7" t="s">
        <v>116</v>
      </c>
      <c r="I47" s="7"/>
      <c r="J47" s="7" t="s">
        <v>49</v>
      </c>
      <c r="K47" s="7" t="str">
        <f>VLOOKUP(C47,人員帳號信箱!D:G,3,0)</f>
        <v>MRLCZWJ@email.esunbank.com.tw</v>
      </c>
      <c r="L47" s="7" t="str">
        <f>VLOOKUP(C47,人員帳號信箱!$D:$L,4,FALSE)</f>
        <v>NETF-ZWJ</v>
      </c>
      <c r="M47" s="7" t="str">
        <f>VLOOKUP($C47,人員帳號信箱!$D:$L,5,0)</f>
        <v>NETF-ZWJ</v>
      </c>
      <c r="N47" s="7" t="str">
        <f>VLOOKUP($C47,人員帳號信箱!$D:$L,6,0)</f>
        <v>NETF-ZWJ@testesunbank.com.tw</v>
      </c>
      <c r="O47" s="7" t="str">
        <f>VLOOKUP($C47,人員帳號信箱!$D:$L,2,0)</f>
        <v>gone</v>
      </c>
      <c r="P47" s="7" t="str">
        <f>VLOOKUP($C47,人員帳號信箱!$D:$L,8,0)</f>
        <v>NA</v>
      </c>
      <c r="Q47" s="7" t="str">
        <f>VLOOKUP($C47,人員帳號信箱!$D:$L,9,0)</f>
        <v>網飛訊科技</v>
      </c>
    </row>
    <row r="48" spans="2:17" x14ac:dyDescent="0.3">
      <c r="B48" s="7" t="s">
        <v>88</v>
      </c>
      <c r="C48" s="7" t="s">
        <v>117</v>
      </c>
      <c r="D48" s="7" t="s">
        <v>90</v>
      </c>
      <c r="E48" s="7"/>
      <c r="F48" s="7" t="s">
        <v>118</v>
      </c>
      <c r="G48" s="7" t="s">
        <v>92</v>
      </c>
      <c r="H48" s="7" t="s">
        <v>119</v>
      </c>
      <c r="I48" s="7"/>
      <c r="J48" s="7" t="s">
        <v>49</v>
      </c>
      <c r="K48" s="7" t="str">
        <f>VLOOKUP(C48,人員帳號信箱!D:G,3,0)</f>
        <v>wistron-ljq@email.esunbank.com.tw</v>
      </c>
      <c r="L48" s="7" t="str">
        <f>VLOOKUP(C48,人員帳號信箱!$D:$L,4,FALSE)</f>
        <v>wistron-ljq</v>
      </c>
      <c r="M48" s="7" t="str">
        <f>VLOOKUP($C48,人員帳號信箱!$D:$L,5,0)</f>
        <v>WISTRON-LJQ</v>
      </c>
      <c r="N48" s="7" t="str">
        <f>VLOOKUP($C48,人員帳號信箱!$D:$L,6,0)</f>
        <v>WISTRON-LJQ@testesunbank.com.tw</v>
      </c>
      <c r="O48" s="7" t="str">
        <f>VLOOKUP($C48,人員帳號信箱!$D:$L,2,0)</f>
        <v>gone</v>
      </c>
      <c r="P48" s="7" t="str">
        <f>VLOOKUP($C48,人員帳號信箱!$D:$L,8,0)</f>
        <v>NA</v>
      </c>
      <c r="Q48" s="7" t="str">
        <f>VLOOKUP($C48,人員帳號信箱!$D:$L,9,0)</f>
        <v>緯創軟體</v>
      </c>
    </row>
    <row r="49" spans="2:17" x14ac:dyDescent="0.3">
      <c r="B49" s="7" t="s">
        <v>88</v>
      </c>
      <c r="C49" s="7" t="s">
        <v>117</v>
      </c>
      <c r="D49" s="7" t="s">
        <v>94</v>
      </c>
      <c r="E49" s="7" t="s">
        <v>393</v>
      </c>
      <c r="F49" s="7" t="e">
        <f>VLOOKUP(C49,人員帳號信箱!D:J,9,0)</f>
        <v>#REF!</v>
      </c>
      <c r="G49" s="7" t="s">
        <v>92</v>
      </c>
      <c r="H49" s="7" t="s">
        <v>95</v>
      </c>
      <c r="I49" s="7"/>
      <c r="J49" s="7" t="s">
        <v>49</v>
      </c>
      <c r="K49" s="7" t="str">
        <f>VLOOKUP(C49,人員帳號信箱!D:G,3,0)</f>
        <v>wistron-ljq@email.esunbank.com.tw</v>
      </c>
      <c r="L49" s="7" t="str">
        <f>VLOOKUP(C49,人員帳號信箱!$D:$L,4,FALSE)</f>
        <v>wistron-ljq</v>
      </c>
      <c r="M49" s="7" t="str">
        <f>VLOOKUP($C49,人員帳號信箱!$D:$L,5,0)</f>
        <v>WISTRON-LJQ</v>
      </c>
      <c r="N49" s="7" t="str">
        <f>VLOOKUP($C49,人員帳號信箱!$D:$L,6,0)</f>
        <v>WISTRON-LJQ@testesunbank.com.tw</v>
      </c>
      <c r="O49" s="7" t="str">
        <f>VLOOKUP($C49,人員帳號信箱!$D:$L,2,0)</f>
        <v>gone</v>
      </c>
      <c r="P49" s="7" t="str">
        <f>VLOOKUP($C49,人員帳號信箱!$D:$L,8,0)</f>
        <v>NA</v>
      </c>
      <c r="Q49" s="7" t="str">
        <f>VLOOKUP($C49,人員帳號信箱!$D:$L,9,0)</f>
        <v>緯創軟體</v>
      </c>
    </row>
    <row r="50" spans="2:17" x14ac:dyDescent="0.3">
      <c r="B50" s="7" t="s">
        <v>88</v>
      </c>
      <c r="C50" s="7" t="s">
        <v>120</v>
      </c>
      <c r="D50" s="7" t="s">
        <v>90</v>
      </c>
      <c r="E50" s="7"/>
      <c r="F50" s="7" t="s">
        <v>121</v>
      </c>
      <c r="G50" s="7" t="s">
        <v>92</v>
      </c>
      <c r="H50" s="7" t="s">
        <v>119</v>
      </c>
      <c r="I50" s="7"/>
      <c r="J50" s="7" t="s">
        <v>49</v>
      </c>
      <c r="K50" s="7" t="str">
        <f>VLOOKUP(C50,人員帳號信箱!D:G,3,0)</f>
        <v>Elitech-Jackson@email.esunbank.com.tw</v>
      </c>
      <c r="L50" s="7" t="str">
        <f>VLOOKUP(C50,人員帳號信箱!$D:$L,4,FALSE)</f>
        <v>Elitech-Jackson</v>
      </c>
      <c r="M50" s="7" t="str">
        <f>VLOOKUP($C50,人員帳號信箱!$D:$L,5,0)</f>
        <v>Elitech-Jackson</v>
      </c>
      <c r="N50" s="7" t="str">
        <f>VLOOKUP($C50,人員帳號信箱!$D:$L,6,0)</f>
        <v>Elitech-Jackson@testesunbank.com.tw</v>
      </c>
      <c r="O50" s="7" t="str">
        <f>VLOOKUP($C50,人員帳號信箱!$D:$L,2,0)</f>
        <v>gone</v>
      </c>
      <c r="P50" s="7" t="str">
        <f>VLOOKUP($C50,人員帳號信箱!$D:$L,8,0)</f>
        <v>NA</v>
      </c>
      <c r="Q50" s="7" t="str">
        <f>VLOOKUP($C50,人員帳號信箱!$D:$L,9,0)</f>
        <v>艾力特科技</v>
      </c>
    </row>
    <row r="51" spans="2:17" x14ac:dyDescent="0.3">
      <c r="B51" s="7" t="s">
        <v>88</v>
      </c>
      <c r="C51" s="7" t="s">
        <v>120</v>
      </c>
      <c r="D51" s="7" t="s">
        <v>94</v>
      </c>
      <c r="E51" s="7"/>
      <c r="F51" s="7" t="e">
        <f>VLOOKUP(C51,人員帳號信箱!D:J,9,0)</f>
        <v>#REF!</v>
      </c>
      <c r="G51" s="7" t="s">
        <v>92</v>
      </c>
      <c r="H51" s="7" t="s">
        <v>95</v>
      </c>
      <c r="I51" s="7"/>
      <c r="J51" s="7" t="s">
        <v>49</v>
      </c>
      <c r="K51" s="7" t="str">
        <f>VLOOKUP(C51,人員帳號信箱!D:G,3,0)</f>
        <v>Elitech-Jackson@email.esunbank.com.tw</v>
      </c>
      <c r="L51" s="7" t="str">
        <f>VLOOKUP(C51,人員帳號信箱!$D:$L,4,FALSE)</f>
        <v>Elitech-Jackson</v>
      </c>
      <c r="M51" s="7" t="str">
        <f>VLOOKUP($C51,人員帳號信箱!$D:$L,5,0)</f>
        <v>Elitech-Jackson</v>
      </c>
      <c r="N51" s="7" t="str">
        <f>VLOOKUP($C51,人員帳號信箱!$D:$L,6,0)</f>
        <v>Elitech-Jackson@testesunbank.com.tw</v>
      </c>
      <c r="O51" s="7" t="str">
        <f>VLOOKUP($C51,人員帳號信箱!$D:$L,2,0)</f>
        <v>gone</v>
      </c>
      <c r="P51" s="7" t="str">
        <f>VLOOKUP($C51,人員帳號信箱!$D:$L,8,0)</f>
        <v>NA</v>
      </c>
      <c r="Q51" s="7" t="str">
        <f>VLOOKUP($C51,人員帳號信箱!$D:$L,9,0)</f>
        <v>艾力特科技</v>
      </c>
    </row>
    <row r="52" spans="2:17" x14ac:dyDescent="0.3">
      <c r="B52" s="7" t="s">
        <v>88</v>
      </c>
      <c r="C52" s="7" t="s">
        <v>122</v>
      </c>
      <c r="D52" s="7" t="s">
        <v>90</v>
      </c>
      <c r="E52" s="7"/>
      <c r="F52" s="7" t="s">
        <v>123</v>
      </c>
      <c r="G52" s="7" t="s">
        <v>92</v>
      </c>
      <c r="H52" s="7" t="s">
        <v>119</v>
      </c>
      <c r="I52" s="7"/>
      <c r="J52" s="7" t="s">
        <v>49</v>
      </c>
      <c r="K52" s="7" t="str">
        <f>VLOOKUP(C52,人員帳號信箱!D:G,3,0)</f>
        <v>Envotions-XHC@email.esunbank.com.tw</v>
      </c>
      <c r="L52" s="7" t="str">
        <f>VLOOKUP(C52,人員帳號信箱!$D:$L,4,FALSE)</f>
        <v>Envotions-XHC</v>
      </c>
      <c r="M52" s="7" t="str">
        <f>VLOOKUP($C52,人員帳號信箱!$D:$L,5,0)</f>
        <v>Envotions-XHC</v>
      </c>
      <c r="N52" s="7" t="str">
        <f>VLOOKUP($C52,人員帳號信箱!$D:$L,6,0)</f>
        <v>Envotions-XHC@testesunbank.com.tw</v>
      </c>
      <c r="O52" s="7" t="str">
        <f>VLOOKUP($C52,人員帳號信箱!$D:$L,2,0)</f>
        <v>gone</v>
      </c>
      <c r="P52" s="7" t="str">
        <f>VLOOKUP($C52,人員帳號信箱!$D:$L,8,0)</f>
        <v>NA</v>
      </c>
      <c r="Q52" s="7" t="str">
        <f>VLOOKUP($C52,人員帳號信箱!$D:$L,9,0)</f>
        <v>智誠科技</v>
      </c>
    </row>
    <row r="53" spans="2:17" x14ac:dyDescent="0.3">
      <c r="B53" s="7" t="s">
        <v>88</v>
      </c>
      <c r="C53" s="7" t="s">
        <v>122</v>
      </c>
      <c r="D53" s="7" t="s">
        <v>94</v>
      </c>
      <c r="E53" s="7"/>
      <c r="F53" s="7" t="e">
        <f>VLOOKUP(C53,人員帳號信箱!D:J,9,0)</f>
        <v>#REF!</v>
      </c>
      <c r="G53" s="7" t="s">
        <v>92</v>
      </c>
      <c r="H53" s="7" t="s">
        <v>95</v>
      </c>
      <c r="I53" s="7"/>
      <c r="J53" s="7" t="s">
        <v>49</v>
      </c>
      <c r="K53" s="7" t="str">
        <f>VLOOKUP(C53,人員帳號信箱!D:G,3,0)</f>
        <v>Envotions-XHC@email.esunbank.com.tw</v>
      </c>
      <c r="L53" s="7" t="str">
        <f>VLOOKUP(C53,人員帳號信箱!$D:$L,4,FALSE)</f>
        <v>Envotions-XHC</v>
      </c>
      <c r="M53" s="7" t="str">
        <f>VLOOKUP($C53,人員帳號信箱!$D:$L,5,0)</f>
        <v>Envotions-XHC</v>
      </c>
      <c r="N53" s="7" t="str">
        <f>VLOOKUP($C53,人員帳號信箱!$D:$L,6,0)</f>
        <v>Envotions-XHC@testesunbank.com.tw</v>
      </c>
      <c r="O53" s="7" t="str">
        <f>VLOOKUP($C53,人員帳號信箱!$D:$L,2,0)</f>
        <v>gone</v>
      </c>
      <c r="P53" s="7" t="str">
        <f>VLOOKUP($C53,人員帳號信箱!$D:$L,8,0)</f>
        <v>NA</v>
      </c>
      <c r="Q53" s="7" t="str">
        <f>VLOOKUP($C53,人員帳號信箱!$D:$L,9,0)</f>
        <v>智誠科技</v>
      </c>
    </row>
    <row r="54" spans="2:17" x14ac:dyDescent="0.3">
      <c r="B54" s="7" t="s">
        <v>88</v>
      </c>
      <c r="C54" s="7" t="s">
        <v>124</v>
      </c>
      <c r="D54" s="7" t="s">
        <v>90</v>
      </c>
      <c r="E54" s="7"/>
      <c r="F54" s="7" t="s">
        <v>125</v>
      </c>
      <c r="G54" s="7" t="s">
        <v>92</v>
      </c>
      <c r="H54" s="7" t="s">
        <v>119</v>
      </c>
      <c r="I54" s="7"/>
      <c r="J54" s="7" t="s">
        <v>49</v>
      </c>
      <c r="K54" s="7" t="str">
        <f>VLOOKUP(C54,人員帳號信箱!D:G,3,0)</f>
        <v>Elitech-RuruHsu@email.esunbank.com.tw</v>
      </c>
      <c r="L54" s="7" t="str">
        <f>VLOOKUP(C54,人員帳號信箱!$D:$L,4,FALSE)</f>
        <v>Elitech-RuruHsu</v>
      </c>
      <c r="M54" s="7" t="str">
        <f>VLOOKUP($C54,人員帳號信箱!$D:$L,5,0)</f>
        <v>Elitech-RuruHsu</v>
      </c>
      <c r="N54" s="7" t="str">
        <f>VLOOKUP($C54,人員帳號信箱!$D:$L,6,0)</f>
        <v>Elitech-RuruHsu@testesunbank.com.tw</v>
      </c>
      <c r="O54" s="7" t="str">
        <f>VLOOKUP($C54,人員帳號信箱!$D:$L,2,0)</f>
        <v>gone</v>
      </c>
      <c r="P54" s="7" t="str">
        <f>VLOOKUP($C54,人員帳號信箱!$D:$L,8,0)</f>
        <v>NA</v>
      </c>
      <c r="Q54" s="7" t="str">
        <f>VLOOKUP($C54,人員帳號信箱!$D:$L,9,0)</f>
        <v>艾力特科技</v>
      </c>
    </row>
    <row r="55" spans="2:17" x14ac:dyDescent="0.3">
      <c r="B55" s="7" t="s">
        <v>88</v>
      </c>
      <c r="C55" s="7" t="s">
        <v>124</v>
      </c>
      <c r="D55" s="7" t="s">
        <v>94</v>
      </c>
      <c r="E55" s="7" t="s">
        <v>393</v>
      </c>
      <c r="F55" s="7" t="e">
        <f>VLOOKUP(C55,人員帳號信箱!D:J,9,0)</f>
        <v>#REF!</v>
      </c>
      <c r="G55" s="7" t="s">
        <v>92</v>
      </c>
      <c r="H55" s="7" t="s">
        <v>95</v>
      </c>
      <c r="I55" s="7"/>
      <c r="J55" s="7" t="s">
        <v>49</v>
      </c>
      <c r="K55" s="7" t="str">
        <f>VLOOKUP(C55,人員帳號信箱!D:G,3,0)</f>
        <v>Elitech-RuruHsu@email.esunbank.com.tw</v>
      </c>
      <c r="L55" s="7" t="str">
        <f>VLOOKUP(C55,人員帳號信箱!$D:$L,4,FALSE)</f>
        <v>Elitech-RuruHsu</v>
      </c>
      <c r="M55" s="7" t="str">
        <f>VLOOKUP($C55,人員帳號信箱!$D:$L,5,0)</f>
        <v>Elitech-RuruHsu</v>
      </c>
      <c r="N55" s="7" t="str">
        <f>VLOOKUP($C55,人員帳號信箱!$D:$L,6,0)</f>
        <v>Elitech-RuruHsu@testesunbank.com.tw</v>
      </c>
      <c r="O55" s="7" t="str">
        <f>VLOOKUP($C55,人員帳號信箱!$D:$L,2,0)</f>
        <v>gone</v>
      </c>
      <c r="P55" s="7" t="str">
        <f>VLOOKUP($C55,人員帳號信箱!$D:$L,8,0)</f>
        <v>NA</v>
      </c>
      <c r="Q55" s="7" t="str">
        <f>VLOOKUP($C55,人員帳號信箱!$D:$L,9,0)</f>
        <v>艾力特科技</v>
      </c>
    </row>
    <row r="56" spans="2:17" x14ac:dyDescent="0.3">
      <c r="B56" s="7" t="s">
        <v>88</v>
      </c>
      <c r="C56" s="7" t="s">
        <v>126</v>
      </c>
      <c r="D56" s="7" t="s">
        <v>94</v>
      </c>
      <c r="E56" s="7" t="s">
        <v>394</v>
      </c>
      <c r="F56" s="7" t="s">
        <v>127</v>
      </c>
      <c r="G56" s="7" t="s">
        <v>92</v>
      </c>
      <c r="H56" s="7" t="s">
        <v>95</v>
      </c>
      <c r="I56" s="7"/>
      <c r="J56" s="7" t="s">
        <v>92</v>
      </c>
      <c r="K56" s="7" t="str">
        <f>VLOOKUP(C56,人員帳號信箱!D:G,3,0)</f>
        <v>NETF-LCL@esunbank.com.tw</v>
      </c>
      <c r="L56" s="7" t="str">
        <f>VLOOKUP(C56,人員帳號信箱!$D:$L,4,FALSE)</f>
        <v>NETF-LCL</v>
      </c>
      <c r="M56" s="7" t="str">
        <f>VLOOKUP($C56,人員帳號信箱!$D:$L,5,0)</f>
        <v>NETF-LCL</v>
      </c>
      <c r="N56" s="7" t="str">
        <f>VLOOKUP($C56,人員帳號信箱!$D:$L,6,0)</f>
        <v>NETF-LCL@testesunbank.com.tw</v>
      </c>
      <c r="O56" s="7" t="str">
        <f>VLOOKUP($C56,人員帳號信箱!$D:$L,2,0)</f>
        <v>gone</v>
      </c>
      <c r="P56" s="7" t="str">
        <f>VLOOKUP($C56,人員帳號信箱!$D:$L,8,0)</f>
        <v>NA</v>
      </c>
      <c r="Q56" s="7" t="str">
        <f>VLOOKUP($C56,人員帳號信箱!$D:$L,9,0)</f>
        <v>網飛訊科技</v>
      </c>
    </row>
    <row r="57" spans="2:17" x14ac:dyDescent="0.3">
      <c r="B57" s="7" t="s">
        <v>88</v>
      </c>
      <c r="C57" s="7" t="s">
        <v>397</v>
      </c>
      <c r="D57" s="7" t="s">
        <v>45</v>
      </c>
      <c r="E57" s="7"/>
      <c r="F57" s="7" t="s">
        <v>128</v>
      </c>
      <c r="G57" s="7" t="s">
        <v>129</v>
      </c>
      <c r="H57" s="7" t="s">
        <v>130</v>
      </c>
      <c r="I57" s="7"/>
      <c r="J57" s="7" t="s">
        <v>49</v>
      </c>
      <c r="K57" s="7" t="str">
        <f>VLOOKUP(C57,人員帳號信箱!D:G,3,0)</f>
        <v>Elitech-Caspar@email.esunbank.com.tw</v>
      </c>
      <c r="L57" s="7" t="str">
        <f>VLOOKUP(C57,人員帳號信箱!$D:$L,4,FALSE)</f>
        <v>Elitech-Caspar</v>
      </c>
      <c r="M57" s="7" t="str">
        <f>VLOOKUP($C57,人員帳號信箱!$D:$L,5,0)</f>
        <v>NA</v>
      </c>
      <c r="N57" s="7" t="str">
        <f>VLOOKUP($C57,人員帳號信箱!$D:$L,6,0)</f>
        <v>NA</v>
      </c>
      <c r="O57" s="7" t="str">
        <f>VLOOKUP($C57,人員帳號信箱!$D:$L,2,0)</f>
        <v>gone</v>
      </c>
      <c r="P57" s="7" t="str">
        <f>VLOOKUP($C57,人員帳號信箱!$D:$L,8,0)</f>
        <v>NA</v>
      </c>
      <c r="Q57" s="7" t="str">
        <f>VLOOKUP($C57,人員帳號信箱!$D:$L,9,0)</f>
        <v>??</v>
      </c>
    </row>
    <row r="58" spans="2:17" x14ac:dyDescent="0.3">
      <c r="B58" s="7" t="s">
        <v>88</v>
      </c>
      <c r="C58" s="7" t="s">
        <v>117</v>
      </c>
      <c r="D58" s="7" t="s">
        <v>45</v>
      </c>
      <c r="E58" s="7"/>
      <c r="F58" s="7" t="s">
        <v>131</v>
      </c>
      <c r="G58" s="7" t="s">
        <v>132</v>
      </c>
      <c r="H58" s="7" t="s">
        <v>133</v>
      </c>
      <c r="I58" s="7"/>
      <c r="J58" s="7" t="s">
        <v>49</v>
      </c>
      <c r="K58" s="7" t="str">
        <f>VLOOKUP(C58,人員帳號信箱!D:G,3,0)</f>
        <v>wistron-ljq@email.esunbank.com.tw</v>
      </c>
      <c r="L58" s="7" t="str">
        <f>VLOOKUP(C58,人員帳號信箱!$D:$L,4,FALSE)</f>
        <v>wistron-ljq</v>
      </c>
      <c r="M58" s="7" t="str">
        <f>VLOOKUP($C58,人員帳號信箱!$D:$L,5,0)</f>
        <v>WISTRON-LJQ</v>
      </c>
      <c r="N58" s="7" t="str">
        <f>VLOOKUP($C58,人員帳號信箱!$D:$L,6,0)</f>
        <v>WISTRON-LJQ@testesunbank.com.tw</v>
      </c>
      <c r="O58" s="7" t="str">
        <f>VLOOKUP($C58,人員帳號信箱!$D:$L,2,0)</f>
        <v>gone</v>
      </c>
      <c r="P58" s="7" t="str">
        <f>VLOOKUP($C58,人員帳號信箱!$D:$L,8,0)</f>
        <v>NA</v>
      </c>
      <c r="Q58" s="7" t="str">
        <f>VLOOKUP($C58,人員帳號信箱!$D:$L,9,0)</f>
        <v>緯創軟體</v>
      </c>
    </row>
    <row r="59" spans="2:17" x14ac:dyDescent="0.3">
      <c r="B59" s="7" t="s">
        <v>88</v>
      </c>
      <c r="C59" s="7" t="s">
        <v>120</v>
      </c>
      <c r="D59" s="7" t="s">
        <v>74</v>
      </c>
      <c r="E59" s="7" t="s">
        <v>364</v>
      </c>
      <c r="F59" s="7" t="s">
        <v>365</v>
      </c>
      <c r="G59" s="7" t="s">
        <v>134</v>
      </c>
      <c r="H59" s="7" t="s">
        <v>135</v>
      </c>
      <c r="I59" s="7"/>
      <c r="J59" s="7" t="s">
        <v>136</v>
      </c>
      <c r="K59" s="7" t="str">
        <f>VLOOKUP(C59,人員帳號信箱!D:G,3,0)</f>
        <v>Elitech-Jackson@email.esunbank.com.tw</v>
      </c>
      <c r="L59" s="7" t="str">
        <f>VLOOKUP(C59,人員帳號信箱!$D:$L,4,FALSE)</f>
        <v>Elitech-Jackson</v>
      </c>
      <c r="M59" s="7" t="str">
        <f>VLOOKUP($C59,人員帳號信箱!$D:$L,5,0)</f>
        <v>Elitech-Jackson</v>
      </c>
      <c r="N59" s="7" t="str">
        <f>VLOOKUP($C59,人員帳號信箱!$D:$L,6,0)</f>
        <v>Elitech-Jackson@testesunbank.com.tw</v>
      </c>
      <c r="O59" s="7" t="str">
        <f>VLOOKUP($C59,人員帳號信箱!$D:$L,2,0)</f>
        <v>gone</v>
      </c>
      <c r="P59" s="7" t="str">
        <f>VLOOKUP($C59,人員帳號信箱!$D:$L,8,0)</f>
        <v>NA</v>
      </c>
      <c r="Q59" s="7" t="str">
        <f>VLOOKUP($C59,人員帳號信箱!$D:$L,9,0)</f>
        <v>艾力特科技</v>
      </c>
    </row>
    <row r="60" spans="2:17" x14ac:dyDescent="0.3">
      <c r="B60" s="7" t="s">
        <v>88</v>
      </c>
      <c r="C60" s="7" t="s">
        <v>102</v>
      </c>
      <c r="D60" s="7" t="s">
        <v>45</v>
      </c>
      <c r="E60" s="7"/>
      <c r="F60" s="7" t="s">
        <v>137</v>
      </c>
      <c r="G60" s="7" t="s">
        <v>138</v>
      </c>
      <c r="H60" s="7" t="s">
        <v>139</v>
      </c>
      <c r="I60" s="7"/>
      <c r="J60" s="7" t="s">
        <v>49</v>
      </c>
      <c r="K60" s="7" t="str">
        <f>VLOOKUP(C60,人員帳號信箱!D:G,3,0)</f>
        <v>CIFYMJ@email.esunbank.com.tw</v>
      </c>
      <c r="L60" s="7" t="str">
        <f>VLOOKUP(C60,人員帳號信箱!$D:$L,4,FALSE)</f>
        <v>CIF-YMJ</v>
      </c>
      <c r="M60" s="7" t="str">
        <f>VLOOKUP($C60,人員帳號信箱!$D:$L,5,0)</f>
        <v>Envotions-YMJ</v>
      </c>
      <c r="N60" s="7" t="str">
        <f>VLOOKUP($C60,人員帳號信箱!$D:$L,6,0)</f>
        <v>Envotions-YMJ@testesunbank.com.tw</v>
      </c>
      <c r="O60" s="7" t="str">
        <f>VLOOKUP($C60,人員帳號信箱!$D:$L,2,0)</f>
        <v>gone</v>
      </c>
      <c r="P60" s="7" t="str">
        <f>VLOOKUP($C60,人員帳號信箱!$D:$L,8,0)</f>
        <v>NA</v>
      </c>
      <c r="Q60" s="7" t="str">
        <f>VLOOKUP($C60,人員帳號信箱!$D:$L,9,0)</f>
        <v>智誠科技</v>
      </c>
    </row>
    <row r="61" spans="2:17" x14ac:dyDescent="0.3">
      <c r="B61" s="7" t="s">
        <v>88</v>
      </c>
      <c r="C61" s="7" t="s">
        <v>122</v>
      </c>
      <c r="D61" s="7" t="s">
        <v>45</v>
      </c>
      <c r="E61" s="7"/>
      <c r="F61" s="7" t="s">
        <v>140</v>
      </c>
      <c r="G61" s="7" t="s">
        <v>141</v>
      </c>
      <c r="H61" s="7" t="s">
        <v>142</v>
      </c>
      <c r="I61" s="7"/>
      <c r="J61" s="7" t="s">
        <v>49</v>
      </c>
      <c r="K61" s="7" t="str">
        <f>VLOOKUP(C61,人員帳號信箱!D:G,3,0)</f>
        <v>Envotions-XHC@email.esunbank.com.tw</v>
      </c>
      <c r="L61" s="7" t="str">
        <f>VLOOKUP(C61,人員帳號信箱!$D:$L,4,FALSE)</f>
        <v>Envotions-XHC</v>
      </c>
      <c r="M61" s="7" t="str">
        <f>VLOOKUP($C61,人員帳號信箱!$D:$L,5,0)</f>
        <v>Envotions-XHC</v>
      </c>
      <c r="N61" s="7" t="str">
        <f>VLOOKUP($C61,人員帳號信箱!$D:$L,6,0)</f>
        <v>Envotions-XHC@testesunbank.com.tw</v>
      </c>
      <c r="O61" s="7" t="str">
        <f>VLOOKUP($C61,人員帳號信箱!$D:$L,2,0)</f>
        <v>gone</v>
      </c>
      <c r="P61" s="7" t="str">
        <f>VLOOKUP($C61,人員帳號信箱!$D:$L,8,0)</f>
        <v>NA</v>
      </c>
      <c r="Q61" s="7" t="str">
        <f>VLOOKUP($C61,人員帳號信箱!$D:$L,9,0)</f>
        <v>智誠科技</v>
      </c>
    </row>
    <row r="62" spans="2:17" x14ac:dyDescent="0.3">
      <c r="B62" s="7" t="s">
        <v>88</v>
      </c>
      <c r="C62" s="7" t="s">
        <v>108</v>
      </c>
      <c r="D62" s="7" t="s">
        <v>74</v>
      </c>
      <c r="E62" s="7" t="s">
        <v>362</v>
      </c>
      <c r="F62" s="7" t="s">
        <v>346</v>
      </c>
      <c r="G62" s="7" t="s">
        <v>143</v>
      </c>
      <c r="H62" s="7" t="s">
        <v>144</v>
      </c>
      <c r="I62" s="7"/>
      <c r="J62" s="7" t="s">
        <v>145</v>
      </c>
      <c r="K62" s="7" t="str">
        <f>VLOOKUP(C62,人員帳號信箱!D:G,3,0)</f>
        <v>IBM-WinnieLo@email.esunbank.com.tw</v>
      </c>
      <c r="L62" s="7" t="str">
        <f>VLOOKUP(C62,人員帳號信箱!$D:$L,4,FALSE)</f>
        <v>IBM-WinnieLo</v>
      </c>
      <c r="M62" s="7" t="str">
        <f>VLOOKUP($C62,人員帳號信箱!$D:$L,5,0)</f>
        <v>IBM-WinnieLo</v>
      </c>
      <c r="N62" s="7" t="str">
        <f>VLOOKUP($C62,人員帳號信箱!$D:$L,6,0)</f>
        <v>IBM-WinnieLo@testesunbank.com.tw</v>
      </c>
      <c r="O62" s="7" t="str">
        <f>VLOOKUP($C62,人員帳號信箱!$D:$L,2,0)</f>
        <v>gone</v>
      </c>
      <c r="P62" s="7" t="str">
        <f>VLOOKUP($C62,人員帳號信箱!$D:$L,8,0)</f>
        <v>NA</v>
      </c>
      <c r="Q62" s="7" t="str">
        <f>VLOOKUP($C62,人員帳號信箱!$D:$L,9,0)</f>
        <v>IBM</v>
      </c>
    </row>
    <row r="63" spans="2:17" x14ac:dyDescent="0.3">
      <c r="B63" s="7" t="s">
        <v>88</v>
      </c>
      <c r="C63" s="7" t="s">
        <v>124</v>
      </c>
      <c r="D63" s="7" t="s">
        <v>45</v>
      </c>
      <c r="E63" s="7"/>
      <c r="F63" s="7" t="s">
        <v>146</v>
      </c>
      <c r="G63" s="7" t="s">
        <v>147</v>
      </c>
      <c r="H63" s="7" t="s">
        <v>148</v>
      </c>
      <c r="I63" s="7"/>
      <c r="J63" s="7" t="s">
        <v>49</v>
      </c>
      <c r="K63" s="7" t="str">
        <f>VLOOKUP(C63,人員帳號信箱!D:G,3,0)</f>
        <v>Elitech-RuruHsu@email.esunbank.com.tw</v>
      </c>
      <c r="L63" s="7" t="str">
        <f>VLOOKUP(C63,人員帳號信箱!$D:$L,4,FALSE)</f>
        <v>Elitech-RuruHsu</v>
      </c>
      <c r="M63" s="7" t="str">
        <f>VLOOKUP($C63,人員帳號信箱!$D:$L,5,0)</f>
        <v>Elitech-RuruHsu</v>
      </c>
      <c r="N63" s="7" t="str">
        <f>VLOOKUP($C63,人員帳號信箱!$D:$L,6,0)</f>
        <v>Elitech-RuruHsu@testesunbank.com.tw</v>
      </c>
      <c r="O63" s="7" t="str">
        <f>VLOOKUP($C63,人員帳號信箱!$D:$L,2,0)</f>
        <v>gone</v>
      </c>
      <c r="P63" s="7" t="str">
        <f>VLOOKUP($C63,人員帳號信箱!$D:$L,8,0)</f>
        <v>NA</v>
      </c>
      <c r="Q63" s="7" t="str">
        <f>VLOOKUP($C63,人員帳號信箱!$D:$L,9,0)</f>
        <v>艾力特科技</v>
      </c>
    </row>
    <row r="64" spans="2:17" x14ac:dyDescent="0.3">
      <c r="B64" s="7" t="s">
        <v>88</v>
      </c>
      <c r="C64" s="7" t="s">
        <v>89</v>
      </c>
      <c r="D64" s="7" t="s">
        <v>74</v>
      </c>
      <c r="E64" s="7"/>
      <c r="F64" s="7" t="s">
        <v>366</v>
      </c>
      <c r="G64" s="7" t="s">
        <v>149</v>
      </c>
      <c r="H64" s="7" t="s">
        <v>150</v>
      </c>
      <c r="I64" s="7"/>
      <c r="J64" s="7" t="s">
        <v>151</v>
      </c>
      <c r="K64" s="7" t="str">
        <f>VLOOKUP(C64,人員帳號信箱!D:G,3,0)</f>
        <v>KatyYeh@esunbank.com.tw</v>
      </c>
      <c r="L64" s="7" t="str">
        <f>VLOOKUP(C64,人員帳號信箱!$D:$L,4,FALSE)</f>
        <v>IBM-KatyYeh</v>
      </c>
      <c r="M64" s="7" t="str">
        <f>VLOOKUP($C64,人員帳號信箱!$D:$L,5,0)</f>
        <v>IBM-KatyYeh</v>
      </c>
      <c r="N64" s="7" t="str">
        <f>VLOOKUP($C64,人員帳號信箱!$D:$L,6,0)</f>
        <v>IBM-KatyYeh@testesunbank.com.tw</v>
      </c>
      <c r="O64" s="7" t="str">
        <f>VLOOKUP($C64,人員帳號信箱!$D:$L,2,0)</f>
        <v>gone</v>
      </c>
      <c r="P64" s="7" t="str">
        <f>VLOOKUP($C64,人員帳號信箱!$D:$L,8,0)</f>
        <v>NA</v>
      </c>
      <c r="Q64" s="7" t="str">
        <f>VLOOKUP($C64,人員帳號信箱!$D:$L,9,0)</f>
        <v>IBM</v>
      </c>
    </row>
    <row r="65" spans="2:17" x14ac:dyDescent="0.3">
      <c r="B65" s="7" t="s">
        <v>88</v>
      </c>
      <c r="C65" s="7" t="s">
        <v>111</v>
      </c>
      <c r="D65" s="7" t="s">
        <v>45</v>
      </c>
      <c r="E65" s="7"/>
      <c r="F65" s="7" t="s">
        <v>152</v>
      </c>
      <c r="G65" s="7" t="s">
        <v>153</v>
      </c>
      <c r="H65" s="7" t="s">
        <v>154</v>
      </c>
      <c r="I65" s="7"/>
      <c r="J65" s="7" t="s">
        <v>49</v>
      </c>
      <c r="K65" s="7" t="str">
        <f>VLOOKUP(C65,人員帳號信箱!D:G,3,0)</f>
        <v>Wistron-HarryChen@email.esunbank.com.tw</v>
      </c>
      <c r="L65" s="7" t="str">
        <f>VLOOKUP(C65,人員帳號信箱!$D:$L,4,FALSE)</f>
        <v>Wistron-HarryChen</v>
      </c>
      <c r="M65" s="7" t="str">
        <f>VLOOKUP($C65,人員帳號信箱!$D:$L,5,0)</f>
        <v>WISTRON-HarryChen</v>
      </c>
      <c r="N65" s="7" t="str">
        <f>VLOOKUP($C65,人員帳號信箱!$D:$L,6,0)</f>
        <v>WISTRON-HarryChen@testesunbank.com.tw</v>
      </c>
      <c r="O65" s="7" t="str">
        <f>VLOOKUP($C65,人員帳號信箱!$D:$L,2,0)</f>
        <v>gone</v>
      </c>
      <c r="P65" s="7" t="str">
        <f>VLOOKUP($C65,人員帳號信箱!$D:$L,8,0)</f>
        <v>NA</v>
      </c>
      <c r="Q65" s="7" t="str">
        <f>VLOOKUP($C65,人員帳號信箱!$D:$L,9,0)</f>
        <v>緯創軟體</v>
      </c>
    </row>
    <row r="66" spans="2:17" x14ac:dyDescent="0.3">
      <c r="B66" s="7" t="s">
        <v>88</v>
      </c>
      <c r="C66" s="7" t="s">
        <v>114</v>
      </c>
      <c r="D66" s="7" t="s">
        <v>45</v>
      </c>
      <c r="E66" s="7"/>
      <c r="F66" s="7" t="s">
        <v>155</v>
      </c>
      <c r="G66" s="7" t="s">
        <v>156</v>
      </c>
      <c r="H66" s="7" t="s">
        <v>157</v>
      </c>
      <c r="I66" s="7"/>
      <c r="J66" s="7" t="s">
        <v>49</v>
      </c>
      <c r="K66" s="7" t="str">
        <f>VLOOKUP(C66,人員帳號信箱!D:G,3,0)</f>
        <v>MRLCZWJ@email.esunbank.com.tw</v>
      </c>
      <c r="L66" s="7" t="str">
        <f>VLOOKUP(C66,人員帳號信箱!$D:$L,4,FALSE)</f>
        <v>NETF-ZWJ</v>
      </c>
      <c r="M66" s="7" t="str">
        <f>VLOOKUP($C66,人員帳號信箱!$D:$L,5,0)</f>
        <v>NETF-ZWJ</v>
      </c>
      <c r="N66" s="7" t="str">
        <f>VLOOKUP($C66,人員帳號信箱!$D:$L,6,0)</f>
        <v>NETF-ZWJ@testesunbank.com.tw</v>
      </c>
      <c r="O66" s="7" t="str">
        <f>VLOOKUP($C66,人員帳號信箱!$D:$L,2,0)</f>
        <v>gone</v>
      </c>
      <c r="P66" s="7" t="str">
        <f>VLOOKUP($C66,人員帳號信箱!$D:$L,8,0)</f>
        <v>NA</v>
      </c>
      <c r="Q66" s="7" t="str">
        <f>VLOOKUP($C66,人員帳號信箱!$D:$L,9,0)</f>
        <v>網飛訊科技</v>
      </c>
    </row>
    <row r="67" spans="2:17" x14ac:dyDescent="0.3">
      <c r="B67" s="7" t="s">
        <v>88</v>
      </c>
      <c r="C67" s="7" t="s">
        <v>99</v>
      </c>
      <c r="D67" s="7" t="s">
        <v>74</v>
      </c>
      <c r="E67" s="7" t="s">
        <v>363</v>
      </c>
      <c r="F67" s="7" t="s">
        <v>367</v>
      </c>
      <c r="G67" s="7" t="s">
        <v>158</v>
      </c>
      <c r="H67" s="7" t="s">
        <v>159</v>
      </c>
      <c r="I67" s="7"/>
      <c r="J67" s="7" t="s">
        <v>160</v>
      </c>
      <c r="K67" s="7" t="str">
        <f>VLOOKUP(C67,人員帳號信箱!D:G,3,0)</f>
        <v>SoniaYang@esunbank.com.tw</v>
      </c>
      <c r="L67" s="7" t="str">
        <f>VLOOKUP(C67,人員帳號信箱!$D:$L,4,FALSE)</f>
        <v>IBM-SoniaYang</v>
      </c>
      <c r="M67" s="7" t="str">
        <f>VLOOKUP($C67,人員帳號信箱!$D:$L,5,0)</f>
        <v>IBM-SoniaYang</v>
      </c>
      <c r="N67" s="7" t="str">
        <f>VLOOKUP($C67,人員帳號信箱!$D:$L,6,0)</f>
        <v>IBM-SoniaYang@testesunbank.com.tw</v>
      </c>
      <c r="O67" s="7" t="str">
        <f>VLOOKUP($C67,人員帳號信箱!$D:$L,2,0)</f>
        <v>gone</v>
      </c>
      <c r="P67" s="7" t="str">
        <f>VLOOKUP($C67,人員帳號信箱!$D:$L,8,0)</f>
        <v>NA</v>
      </c>
      <c r="Q67" s="7" t="str">
        <f>VLOOKUP($C67,人員帳號信箱!$D:$L,9,0)</f>
        <v>IBM</v>
      </c>
    </row>
    <row r="68" spans="2:17" x14ac:dyDescent="0.3">
      <c r="B68" s="7" t="s">
        <v>88</v>
      </c>
      <c r="C68" s="7" t="s">
        <v>102</v>
      </c>
      <c r="D68" s="7" t="s">
        <v>74</v>
      </c>
      <c r="E68" s="7"/>
      <c r="F68" s="7" t="s">
        <v>161</v>
      </c>
      <c r="G68" s="7" t="s">
        <v>162</v>
      </c>
      <c r="H68" s="7" t="s">
        <v>163</v>
      </c>
      <c r="I68" s="7"/>
      <c r="J68" s="7" t="s">
        <v>164</v>
      </c>
      <c r="K68" s="7" t="str">
        <f>VLOOKUP(C68,人員帳號信箱!D:G,3,0)</f>
        <v>CIFYMJ@email.esunbank.com.tw</v>
      </c>
      <c r="L68" s="7" t="str">
        <f>VLOOKUP(C68,人員帳號信箱!$D:$L,4,FALSE)</f>
        <v>CIF-YMJ</v>
      </c>
      <c r="M68" s="7" t="str">
        <f>VLOOKUP($C68,人員帳號信箱!$D:$L,5,0)</f>
        <v>Envotions-YMJ</v>
      </c>
      <c r="N68" s="7" t="str">
        <f>VLOOKUP($C68,人員帳號信箱!$D:$L,6,0)</f>
        <v>Envotions-YMJ@testesunbank.com.tw</v>
      </c>
      <c r="O68" s="7" t="str">
        <f>VLOOKUP($C68,人員帳號信箱!$D:$L,2,0)</f>
        <v>gone</v>
      </c>
      <c r="P68" s="7" t="str">
        <f>VLOOKUP($C68,人員帳號信箱!$D:$L,8,0)</f>
        <v>NA</v>
      </c>
      <c r="Q68" s="7" t="str">
        <f>VLOOKUP($C68,人員帳號信箱!$D:$L,9,0)</f>
        <v>智誠科技</v>
      </c>
    </row>
    <row r="69" spans="2:17" x14ac:dyDescent="0.3">
      <c r="B69" s="7" t="s">
        <v>88</v>
      </c>
      <c r="C69" s="7" t="s">
        <v>96</v>
      </c>
      <c r="D69" s="7" t="s">
        <v>74</v>
      </c>
      <c r="E69" s="7"/>
      <c r="F69" s="7" t="s">
        <v>165</v>
      </c>
      <c r="G69" s="7" t="s">
        <v>166</v>
      </c>
      <c r="H69" s="7" t="s">
        <v>167</v>
      </c>
      <c r="I69" s="7"/>
      <c r="J69" s="7" t="s">
        <v>168</v>
      </c>
      <c r="K69" s="7" t="str">
        <f>VLOOKUP(C69,人員帳號信箱!D:G,3,0)</f>
        <v>GraceChien@esunbank.com.tw</v>
      </c>
      <c r="L69" s="7" t="str">
        <f>VLOOKUP(C69,人員帳號信箱!$D:$L,4,FALSE)</f>
        <v>IBM-GraceChien</v>
      </c>
      <c r="M69" s="7" t="str">
        <f>VLOOKUP($C69,人員帳號信箱!$D:$L,5,0)</f>
        <v>IBM-GraceChien</v>
      </c>
      <c r="N69" s="7" t="str">
        <f>VLOOKUP($C69,人員帳號信箱!$D:$L,6,0)</f>
        <v>IBM-GraceChien@testesunbank.com.tw</v>
      </c>
      <c r="O69" s="7" t="str">
        <f>VLOOKUP($C69,人員帳號信箱!$D:$L,2,0)</f>
        <v>gone</v>
      </c>
      <c r="P69" s="7" t="str">
        <f>VLOOKUP($C69,人員帳號信箱!$D:$L,8,0)</f>
        <v>NA</v>
      </c>
      <c r="Q69" s="7" t="str">
        <f>VLOOKUP($C69,人員帳號信箱!$D:$L,9,0)</f>
        <v>IBM</v>
      </c>
    </row>
    <row r="70" spans="2:17" x14ac:dyDescent="0.3">
      <c r="B70" s="7" t="s">
        <v>88</v>
      </c>
      <c r="C70" s="7" t="s">
        <v>126</v>
      </c>
      <c r="D70" s="7" t="s">
        <v>45</v>
      </c>
      <c r="E70" s="7"/>
      <c r="F70" s="7" t="s">
        <v>169</v>
      </c>
      <c r="G70" s="7" t="s">
        <v>170</v>
      </c>
      <c r="H70" s="7" t="s">
        <v>171</v>
      </c>
      <c r="I70" s="7"/>
      <c r="J70" s="7" t="s">
        <v>92</v>
      </c>
      <c r="K70" s="7" t="str">
        <f>VLOOKUP(C70,人員帳號信箱!D:G,3,0)</f>
        <v>NETF-LCL@esunbank.com.tw</v>
      </c>
      <c r="L70" s="7" t="str">
        <f>VLOOKUP(C70,人員帳號信箱!$D:$L,4,FALSE)</f>
        <v>NETF-LCL</v>
      </c>
      <c r="M70" s="7" t="str">
        <f>VLOOKUP($C70,人員帳號信箱!$D:$L,5,0)</f>
        <v>NETF-LCL</v>
      </c>
      <c r="N70" s="7" t="str">
        <f>VLOOKUP($C70,人員帳號信箱!$D:$L,6,0)</f>
        <v>NETF-LCL@testesunbank.com.tw</v>
      </c>
      <c r="O70" s="7" t="str">
        <f>VLOOKUP($C70,人員帳號信箱!$D:$L,2,0)</f>
        <v>gone</v>
      </c>
      <c r="P70" s="7" t="str">
        <f>VLOOKUP($C70,人員帳號信箱!$D:$L,8,0)</f>
        <v>NA</v>
      </c>
      <c r="Q70" s="7" t="str">
        <f>VLOOKUP($C70,人員帳號信箱!$D:$L,9,0)</f>
        <v>網飛訊科技</v>
      </c>
    </row>
    <row r="71" spans="2:17" x14ac:dyDescent="0.3">
      <c r="B71" s="7" t="s">
        <v>88</v>
      </c>
      <c r="C71" s="7" t="s">
        <v>279</v>
      </c>
      <c r="D71" s="7" t="s">
        <v>280</v>
      </c>
      <c r="E71" s="7"/>
      <c r="F71" s="7" t="s">
        <v>281</v>
      </c>
      <c r="G71" s="7" t="s">
        <v>282</v>
      </c>
      <c r="H71" s="7" t="s">
        <v>283</v>
      </c>
      <c r="I71" s="7" t="s">
        <v>297</v>
      </c>
      <c r="J71" s="7"/>
      <c r="K71" s="7" t="str">
        <f>VLOOKUP(C71,人員帳號信箱!D:G,3,0)</f>
        <v>envotions-mason@testesunbank.com.tw</v>
      </c>
      <c r="L71" s="7" t="str">
        <f>VLOOKUP(C71,人員帳號信箱!$D:$L,4,FALSE)</f>
        <v>envotions-mason</v>
      </c>
      <c r="M71" s="7" t="str">
        <f>VLOOKUP($C71,人員帳號信箱!$D:$L,5,0)</f>
        <v>envotions-mason</v>
      </c>
      <c r="N71" s="7" t="str">
        <f>VLOOKUP($C71,人員帳號信箱!$D:$L,6,0)</f>
        <v>envotions-mason@testesunbank.com.tw</v>
      </c>
      <c r="O71" s="7" t="str">
        <f>VLOOKUP($C71,人員帳號信箱!$D:$L,2,0)</f>
        <v>gone</v>
      </c>
      <c r="P71" s="7" t="str">
        <f>VLOOKUP($C71,人員帳號信箱!$D:$L,8,0)</f>
        <v>NA</v>
      </c>
      <c r="Q71" s="7" t="str">
        <f>VLOOKUP($C71,人員帳號信箱!$D:$L,9,0)</f>
        <v>智誠科技</v>
      </c>
    </row>
    <row r="72" spans="2:17" x14ac:dyDescent="0.3">
      <c r="B72" s="7" t="s">
        <v>88</v>
      </c>
      <c r="C72" s="7" t="s">
        <v>279</v>
      </c>
      <c r="D72" s="7" t="s">
        <v>94</v>
      </c>
      <c r="E72" s="7" t="s">
        <v>394</v>
      </c>
      <c r="F72" s="7" t="s">
        <v>296</v>
      </c>
      <c r="G72" s="7" t="s">
        <v>92</v>
      </c>
      <c r="H72" s="7" t="s">
        <v>95</v>
      </c>
      <c r="I72" s="7" t="s">
        <v>92</v>
      </c>
      <c r="J72" s="7" t="s">
        <v>92</v>
      </c>
      <c r="K72" s="7" t="str">
        <f>VLOOKUP(C72,人員帳號信箱!D:G,3,0)</f>
        <v>envotions-mason@testesunbank.com.tw</v>
      </c>
      <c r="L72" s="7" t="str">
        <f>VLOOKUP(C72,人員帳號信箱!$D:$L,4,FALSE)</f>
        <v>envotions-mason</v>
      </c>
      <c r="M72" s="7" t="str">
        <f>VLOOKUP($C72,人員帳號信箱!$D:$L,5,0)</f>
        <v>envotions-mason</v>
      </c>
      <c r="N72" s="7" t="str">
        <f>VLOOKUP($C72,人員帳號信箱!$D:$L,6,0)</f>
        <v>envotions-mason@testesunbank.com.tw</v>
      </c>
      <c r="O72" s="7" t="str">
        <f>VLOOKUP($C72,人員帳號信箱!$D:$L,2,0)</f>
        <v>gone</v>
      </c>
      <c r="P72" s="7" t="str">
        <f>VLOOKUP($C72,人員帳號信箱!$D:$L,8,0)</f>
        <v>NA</v>
      </c>
      <c r="Q72" s="7" t="str">
        <f>VLOOKUP($C72,人員帳號信箱!$D:$L,9,0)</f>
        <v>智誠科技</v>
      </c>
    </row>
  </sheetData>
  <autoFilter ref="B6:Q72"/>
  <phoneticPr fontId="1" type="noConversion"/>
  <conditionalFormatting sqref="B34:C71 J35:K36 B7:C9 I72:K72 D72:G72 D35:H36 D37:K71 P7:P9 B19:C22 B25:B33 C24:C33 B10:K18 D8:L9 L10:L72 D7:Q7 M8:Q72 D19:K34 L33:Q33">
    <cfRule type="expression" dxfId="9" priority="48">
      <formula>IF($O7="resigned",1,0)</formula>
    </cfRule>
  </conditionalFormatting>
  <conditionalFormatting sqref="B72">
    <cfRule type="expression" dxfId="8" priority="34">
      <formula>IF($O72="resigned",1,0)</formula>
    </cfRule>
  </conditionalFormatting>
  <conditionalFormatting sqref="H72">
    <cfRule type="expression" dxfId="7" priority="32">
      <formula>IF($O72="resigned",1,0)</formula>
    </cfRule>
  </conditionalFormatting>
  <conditionalFormatting sqref="C72">
    <cfRule type="expression" dxfId="6" priority="31">
      <formula>IF($O72="resigned",1,0)</formula>
    </cfRule>
  </conditionalFormatting>
  <conditionalFormatting sqref="I36">
    <cfRule type="expression" dxfId="5" priority="28">
      <formula>IF($O36="resigned",1,0)</formula>
    </cfRule>
  </conditionalFormatting>
  <conditionalFormatting sqref="I35">
    <cfRule type="expression" dxfId="4" priority="50">
      <formula>IF($O36="resigned",1,0)</formula>
    </cfRule>
  </conditionalFormatting>
  <conditionalFormatting sqref="B23:C23">
    <cfRule type="expression" dxfId="3" priority="27">
      <formula>IF($O23="resigned",1,0)</formula>
    </cfRule>
  </conditionalFormatting>
  <conditionalFormatting sqref="B24">
    <cfRule type="expression" dxfId="2" priority="24">
      <formula>IF($O24="resigned",1,0)</formula>
    </cfRule>
  </conditionalFormatting>
  <conditionalFormatting sqref="Q7:Q72">
    <cfRule type="expression" dxfId="1" priority="9">
      <formula>IF($O7="resigned",1,0)</formula>
    </cfRule>
  </conditionalFormatting>
  <conditionalFormatting sqref="B7:Q72">
    <cfRule type="expression" dxfId="0" priority="5">
      <formula>IF($O7="gone",1,0)</formula>
    </cfRule>
  </conditionalFormatting>
  <hyperlinks>
    <hyperlink ref="K29" r:id="rId1"/>
    <hyperlink ref="K30" r:id="rId2" display="e31217-19598@email.esunbank.com.tw"/>
    <hyperlink ref="K31" r:id="rId3" display="e31217-19598@email.esunbank.com.tw"/>
    <hyperlink ref="K32" r:id="rId4" display="e31217-19598@email.esunbank.com.tw"/>
  </hyperlinks>
  <pageMargins left="0.7" right="0.7" top="0.75" bottom="0.75" header="0.3" footer="0.3"/>
  <pageSetup paperSize="9" orientation="portrait"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7:B484"/>
  <sheetViews>
    <sheetView topLeftCell="A472" workbookViewId="0">
      <selection activeCell="F498" sqref="F498"/>
    </sheetView>
  </sheetViews>
  <sheetFormatPr defaultRowHeight="16.2" x14ac:dyDescent="0.3"/>
  <cols>
    <col min="3" max="3" width="27.21875" bestFit="1" customWidth="1"/>
  </cols>
  <sheetData>
    <row r="7" spans="2:2" x14ac:dyDescent="0.3">
      <c r="B7" t="s">
        <v>259</v>
      </c>
    </row>
    <row r="21" spans="2:2" x14ac:dyDescent="0.3">
      <c r="B21" t="s">
        <v>260</v>
      </c>
    </row>
    <row r="32" spans="2:2" x14ac:dyDescent="0.3">
      <c r="B32" t="s">
        <v>259</v>
      </c>
    </row>
    <row r="43" spans="2:2" x14ac:dyDescent="0.3">
      <c r="B43" t="s">
        <v>261</v>
      </c>
    </row>
    <row r="56" spans="2:2" x14ac:dyDescent="0.3">
      <c r="B56" t="s">
        <v>259</v>
      </c>
    </row>
    <row r="69" spans="2:2" x14ac:dyDescent="0.3">
      <c r="B69" t="s">
        <v>259</v>
      </c>
    </row>
    <row r="80" spans="2:2" x14ac:dyDescent="0.3">
      <c r="B80" t="s">
        <v>262</v>
      </c>
    </row>
    <row r="92" spans="2:2" x14ac:dyDescent="0.3">
      <c r="B92" t="s">
        <v>259</v>
      </c>
    </row>
    <row r="106" spans="2:2" x14ac:dyDescent="0.3">
      <c r="B106" t="s">
        <v>262</v>
      </c>
    </row>
    <row r="115" spans="2:2" x14ac:dyDescent="0.3">
      <c r="B115" t="s">
        <v>261</v>
      </c>
    </row>
    <row r="131" spans="2:2" x14ac:dyDescent="0.3">
      <c r="B131" t="s">
        <v>262</v>
      </c>
    </row>
    <row r="142" spans="2:2" x14ac:dyDescent="0.3">
      <c r="B142" t="s">
        <v>262</v>
      </c>
    </row>
    <row r="155" spans="2:2" x14ac:dyDescent="0.3">
      <c r="B155" t="s">
        <v>259</v>
      </c>
    </row>
    <row r="166" spans="2:2" x14ac:dyDescent="0.3">
      <c r="B166" t="s">
        <v>262</v>
      </c>
    </row>
    <row r="176" spans="2:2" x14ac:dyDescent="0.3">
      <c r="B176" t="s">
        <v>260</v>
      </c>
    </row>
    <row r="191" spans="2:2" x14ac:dyDescent="0.3">
      <c r="B191" t="s">
        <v>262</v>
      </c>
    </row>
    <row r="202" spans="2:2" x14ac:dyDescent="0.3">
      <c r="B202" t="s">
        <v>260</v>
      </c>
    </row>
    <row r="215" spans="2:2" x14ac:dyDescent="0.3">
      <c r="B215" t="s">
        <v>259</v>
      </c>
    </row>
    <row r="227" spans="2:2" x14ac:dyDescent="0.3">
      <c r="B227" t="s">
        <v>262</v>
      </c>
    </row>
    <row r="238" spans="2:2" x14ac:dyDescent="0.3">
      <c r="B238" t="s">
        <v>262</v>
      </c>
    </row>
    <row r="251" spans="1:1" x14ac:dyDescent="0.3">
      <c r="A251" t="s">
        <v>261</v>
      </c>
    </row>
    <row r="263" spans="1:1" x14ac:dyDescent="0.3">
      <c r="A263" t="s">
        <v>260</v>
      </c>
    </row>
    <row r="275" spans="1:2" x14ac:dyDescent="0.3">
      <c r="A275" t="s">
        <v>262</v>
      </c>
    </row>
    <row r="286" spans="1:2" x14ac:dyDescent="0.3">
      <c r="B286" t="s">
        <v>259</v>
      </c>
    </row>
    <row r="300" spans="2:2" x14ac:dyDescent="0.3">
      <c r="B300" t="s">
        <v>262</v>
      </c>
    </row>
    <row r="310" spans="2:2" x14ac:dyDescent="0.3">
      <c r="B310" t="s">
        <v>261</v>
      </c>
    </row>
    <row r="323" spans="2:2" x14ac:dyDescent="0.3">
      <c r="B323" t="s">
        <v>259</v>
      </c>
    </row>
    <row r="334" spans="2:2" x14ac:dyDescent="0.3">
      <c r="B334" t="s">
        <v>262</v>
      </c>
    </row>
    <row r="347" spans="1:1" x14ac:dyDescent="0.3">
      <c r="A347" t="s">
        <v>262</v>
      </c>
    </row>
    <row r="360" spans="1:1" x14ac:dyDescent="0.3">
      <c r="A360" t="s">
        <v>260</v>
      </c>
    </row>
    <row r="374" spans="2:2" x14ac:dyDescent="0.3">
      <c r="B374" t="s">
        <v>262</v>
      </c>
    </row>
    <row r="385" spans="2:2" x14ac:dyDescent="0.3">
      <c r="B385" t="s">
        <v>261</v>
      </c>
    </row>
    <row r="396" spans="2:2" x14ac:dyDescent="0.3">
      <c r="B396" t="s">
        <v>262</v>
      </c>
    </row>
    <row r="410" spans="2:2" x14ac:dyDescent="0.3">
      <c r="B410" t="s">
        <v>262</v>
      </c>
    </row>
    <row r="422" spans="2:2" x14ac:dyDescent="0.3">
      <c r="B422" t="s">
        <v>260</v>
      </c>
    </row>
    <row r="436" spans="2:2" x14ac:dyDescent="0.3">
      <c r="B436" t="s">
        <v>262</v>
      </c>
    </row>
    <row r="447" spans="2:2" x14ac:dyDescent="0.3">
      <c r="B447" t="s">
        <v>261</v>
      </c>
    </row>
    <row r="458" spans="2:2" x14ac:dyDescent="0.3">
      <c r="B458" t="s">
        <v>262</v>
      </c>
    </row>
    <row r="472" spans="2:2" x14ac:dyDescent="0.3">
      <c r="B472" t="s">
        <v>261</v>
      </c>
    </row>
    <row r="484" spans="2:2" x14ac:dyDescent="0.3">
      <c r="B484" t="s">
        <v>261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F152"/>
  <sheetViews>
    <sheetView showGridLines="0" topLeftCell="A82" workbookViewId="0">
      <selection activeCell="I108" sqref="I108"/>
    </sheetView>
  </sheetViews>
  <sheetFormatPr defaultRowHeight="16.2" x14ac:dyDescent="0.3"/>
  <cols>
    <col min="1" max="1" width="70.77734375" bestFit="1" customWidth="1"/>
  </cols>
  <sheetData>
    <row r="1" spans="1:2" s="4" customFormat="1" x14ac:dyDescent="0.3">
      <c r="A1" s="3" t="s">
        <v>263</v>
      </c>
    </row>
    <row r="2" spans="1:2" x14ac:dyDescent="0.3">
      <c r="A2" t="s">
        <v>264</v>
      </c>
      <c r="B2" t="s">
        <v>265</v>
      </c>
    </row>
    <row r="3" spans="1:2" x14ac:dyDescent="0.3">
      <c r="A3" t="s">
        <v>266</v>
      </c>
      <c r="B3" s="1" t="s">
        <v>267</v>
      </c>
    </row>
    <row r="16" spans="1:2" x14ac:dyDescent="0.3">
      <c r="A16" t="s">
        <v>268</v>
      </c>
      <c r="B16" s="1" t="s">
        <v>267</v>
      </c>
    </row>
    <row r="30" spans="1:1" x14ac:dyDescent="0.3">
      <c r="A30" s="2"/>
    </row>
    <row r="31" spans="1:1" s="2" customFormat="1" x14ac:dyDescent="0.3"/>
    <row r="38" spans="1:2" s="4" customFormat="1" x14ac:dyDescent="0.3">
      <c r="A38" s="3" t="s">
        <v>269</v>
      </c>
      <c r="B38" s="4" t="s">
        <v>270</v>
      </c>
    </row>
    <row r="39" spans="1:2" x14ac:dyDescent="0.3">
      <c r="A39" t="s">
        <v>271</v>
      </c>
      <c r="B39" s="1" t="s">
        <v>267</v>
      </c>
    </row>
    <row r="64" spans="1:1" x14ac:dyDescent="0.3">
      <c r="A64" t="s">
        <v>272</v>
      </c>
    </row>
    <row r="125" spans="3:3" x14ac:dyDescent="0.3">
      <c r="C125" t="s">
        <v>273</v>
      </c>
    </row>
    <row r="140" spans="1:1" x14ac:dyDescent="0.3">
      <c r="A140" t="s">
        <v>274</v>
      </c>
    </row>
    <row r="152" spans="6:6" x14ac:dyDescent="0.3">
      <c r="F152" t="s">
        <v>275</v>
      </c>
    </row>
  </sheetData>
  <phoneticPr fontId="1" type="noConversion"/>
  <hyperlinks>
    <hyperlink ref="B3" r:id="rId1"/>
    <hyperlink ref="B16" r:id="rId2"/>
    <hyperlink ref="B39" r:id="rId3"/>
  </hyperlinks>
  <pageMargins left="0.7" right="0.7" top="0.75" bottom="0.75" header="0.3" footer="0.3"/>
  <pageSetup paperSize="9" orientation="portrait" r:id="rId4"/>
  <drawing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文件" ma:contentTypeID="0x0101005A2100701F3CEF45BA1F4BE2BFDC4B4D" ma:contentTypeVersion="1" ma:contentTypeDescription="建立新的文件。" ma:contentTypeScope="" ma:versionID="560629032cdc7b03eae250d870695c4a">
  <xsd:schema xmlns:xsd="http://www.w3.org/2001/XMLSchema" xmlns:xs="http://www.w3.org/2001/XMLSchema" xmlns:p="http://schemas.microsoft.com/office/2006/metadata/properties" xmlns:ns2="05a27670-5936-4e31-a1c4-1a471ecf7774" targetNamespace="http://schemas.microsoft.com/office/2006/metadata/properties" ma:root="true" ma:fieldsID="d1456057dbcf496ebe7faaf86c98b1f5" ns2:_="">
    <xsd:import namespace="05a27670-5936-4e31-a1c4-1a471ecf7774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5a27670-5936-4e31-a1c4-1a471ecf777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共用對象: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內容類型"/>
        <xsd:element ref="dc:title" minOccurs="0" maxOccurs="1" ma:index="4" ma:displayName="標題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6F886-BCC5-4F6E-8305-DC43ED605E6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82B271C-66F5-4F06-941E-F779CB465B1E}">
  <ds:schemaRefs>
    <ds:schemaRef ds:uri="http://www.w3.org/XML/1998/namespace"/>
    <ds:schemaRef ds:uri="http://purl.org/dc/terms/"/>
    <ds:schemaRef ds:uri="http://schemas.microsoft.com/office/2006/metadata/properties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05a27670-5936-4e31-a1c4-1a471ecf7774"/>
    <ds:schemaRef ds:uri="http://purl.org/dc/dcmitype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FA6AB059-F047-4347-BBDE-09BD6608B13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5a27670-5936-4e31-a1c4-1a471ecf77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大師改model</vt:lpstr>
      <vt:lpstr>緯正_簡訊mail防火牆</vt:lpstr>
      <vt:lpstr>人員資訊only</vt:lpstr>
      <vt:lpstr>人員帳號信箱</vt:lpstr>
      <vt:lpstr>CIP成員資訊資產總表</vt:lpstr>
      <vt:lpstr>資訊安裝考題</vt:lpstr>
      <vt:lpstr>eclipse and jboss setting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陳仁傑18442</dc:creator>
  <cp:keywords/>
  <dc:description/>
  <cp:lastModifiedBy>陳仁傑18442</cp:lastModifiedBy>
  <cp:revision/>
  <cp:lastPrinted>2020-12-31T03:01:05Z</cp:lastPrinted>
  <dcterms:created xsi:type="dcterms:W3CDTF">2017-10-12T09:26:20Z</dcterms:created>
  <dcterms:modified xsi:type="dcterms:W3CDTF">2022-03-20T23:51:56Z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0x0101005A2100701F3CEF45BA1F4BE2BFDC4B4D</vt:lpwstr>
  </property>
</Properties>
</file>