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ocuments\Atmel Studio\6.2\tripolar\misc\calcs\"/>
    </mc:Choice>
  </mc:AlternateContent>
  <bookViews>
    <workbookView minimized="1" xWindow="0" yWindow="0" windowWidth="11370" windowHeight="6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6" i="1" l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J219" i="1"/>
  <c r="H219" i="1"/>
  <c r="F219" i="1"/>
  <c r="J218" i="1"/>
  <c r="H218" i="1"/>
  <c r="F218" i="1"/>
  <c r="J217" i="1"/>
  <c r="H217" i="1"/>
  <c r="F217" i="1"/>
  <c r="J216" i="1"/>
  <c r="H216" i="1"/>
  <c r="F216" i="1"/>
  <c r="J215" i="1"/>
  <c r="H215" i="1"/>
  <c r="F215" i="1"/>
  <c r="J214" i="1"/>
  <c r="H214" i="1"/>
  <c r="F214" i="1"/>
  <c r="J213" i="1"/>
  <c r="H213" i="1"/>
  <c r="F213" i="1"/>
  <c r="J212" i="1"/>
  <c r="H212" i="1"/>
  <c r="F212" i="1"/>
  <c r="J211" i="1"/>
  <c r="H211" i="1"/>
  <c r="F211" i="1"/>
  <c r="J210" i="1"/>
  <c r="H210" i="1"/>
  <c r="C189" i="1"/>
  <c r="G189" i="1"/>
  <c r="G188" i="1"/>
  <c r="G187" i="1"/>
  <c r="I189" i="1"/>
  <c r="I188" i="1"/>
  <c r="I187" i="1"/>
  <c r="I186" i="1"/>
  <c r="G186" i="1"/>
  <c r="I185" i="1"/>
  <c r="G185" i="1"/>
  <c r="I184" i="1"/>
  <c r="G184" i="1"/>
  <c r="I183" i="1"/>
  <c r="G183" i="1"/>
  <c r="K182" i="1"/>
  <c r="I182" i="1"/>
  <c r="G182" i="1"/>
  <c r="K181" i="1"/>
  <c r="I181" i="1"/>
  <c r="G181" i="1"/>
  <c r="K180" i="1"/>
  <c r="I180" i="1"/>
  <c r="G180" i="1"/>
  <c r="K179" i="1"/>
  <c r="I179" i="1"/>
  <c r="G179" i="1"/>
  <c r="K178" i="1"/>
  <c r="I178" i="1"/>
  <c r="G178" i="1"/>
  <c r="K177" i="1"/>
  <c r="I177" i="1"/>
  <c r="G177" i="1"/>
  <c r="K176" i="1"/>
  <c r="I176" i="1"/>
  <c r="G176" i="1"/>
  <c r="K175" i="1"/>
  <c r="I175" i="1"/>
  <c r="G175" i="1"/>
  <c r="K174" i="1"/>
  <c r="I174" i="1"/>
  <c r="G174" i="1"/>
  <c r="K173" i="1"/>
  <c r="I173" i="1"/>
  <c r="C161" i="1"/>
  <c r="I165" i="1"/>
  <c r="G165" i="1"/>
  <c r="I164" i="1"/>
  <c r="G164" i="1"/>
  <c r="I163" i="1"/>
  <c r="G163" i="1"/>
  <c r="I162" i="1"/>
  <c r="G162" i="1"/>
  <c r="K161" i="1"/>
  <c r="I161" i="1"/>
  <c r="G161" i="1"/>
  <c r="K160" i="1"/>
  <c r="I160" i="1"/>
  <c r="G160" i="1"/>
  <c r="K159" i="1"/>
  <c r="I159" i="1"/>
  <c r="G159" i="1"/>
  <c r="K158" i="1"/>
  <c r="I158" i="1"/>
  <c r="G158" i="1"/>
  <c r="K157" i="1"/>
  <c r="I157" i="1"/>
  <c r="G157" i="1"/>
  <c r="K156" i="1"/>
  <c r="I156" i="1"/>
  <c r="G156" i="1"/>
  <c r="K155" i="1"/>
  <c r="I155" i="1"/>
  <c r="G155" i="1"/>
  <c r="K154" i="1"/>
  <c r="I154" i="1"/>
  <c r="G154" i="1"/>
  <c r="K153" i="1"/>
  <c r="I153" i="1"/>
  <c r="G153" i="1"/>
  <c r="K152" i="1"/>
  <c r="I152" i="1"/>
  <c r="D138" i="1"/>
  <c r="D136" i="1"/>
  <c r="I146" i="1"/>
  <c r="G146" i="1"/>
  <c r="I145" i="1"/>
  <c r="G145" i="1"/>
  <c r="I144" i="1"/>
  <c r="G144" i="1"/>
  <c r="I143" i="1"/>
  <c r="G143" i="1"/>
  <c r="K142" i="1"/>
  <c r="I142" i="1"/>
  <c r="G142" i="1"/>
  <c r="K141" i="1"/>
  <c r="I141" i="1"/>
  <c r="G141" i="1"/>
  <c r="K140" i="1"/>
  <c r="I140" i="1"/>
  <c r="G140" i="1"/>
  <c r="K139" i="1"/>
  <c r="I139" i="1"/>
  <c r="G139" i="1"/>
  <c r="K138" i="1"/>
  <c r="I138" i="1"/>
  <c r="G138" i="1"/>
  <c r="K137" i="1"/>
  <c r="I137" i="1"/>
  <c r="G137" i="1"/>
  <c r="K136" i="1"/>
  <c r="I136" i="1"/>
  <c r="G136" i="1"/>
  <c r="K135" i="1"/>
  <c r="I135" i="1"/>
  <c r="G135" i="1"/>
  <c r="K134" i="1"/>
  <c r="I134" i="1"/>
  <c r="G134" i="1"/>
  <c r="K133" i="1"/>
  <c r="I133" i="1"/>
  <c r="D157" i="1" l="1"/>
  <c r="D155" i="1"/>
  <c r="C105" i="1"/>
  <c r="D105" i="1" s="1"/>
  <c r="C107" i="1"/>
  <c r="C109" i="1"/>
  <c r="C111" i="1"/>
  <c r="D111" i="1" s="1"/>
  <c r="L117" i="1"/>
  <c r="D109" i="1"/>
  <c r="L105" i="1"/>
  <c r="L107" i="1"/>
  <c r="L109" i="1"/>
  <c r="L111" i="1"/>
  <c r="D107" i="1"/>
  <c r="B112" i="1"/>
  <c r="D112" i="1" s="1"/>
  <c r="D108" i="1"/>
  <c r="D106" i="1"/>
  <c r="D110" i="1"/>
  <c r="B111" i="1"/>
  <c r="B110" i="1"/>
  <c r="B109" i="1"/>
  <c r="B108" i="1"/>
  <c r="B107" i="1"/>
  <c r="B106" i="1"/>
  <c r="B105" i="1"/>
  <c r="I117" i="1"/>
  <c r="G117" i="1"/>
  <c r="I116" i="1"/>
  <c r="G116" i="1"/>
  <c r="I115" i="1"/>
  <c r="G115" i="1"/>
  <c r="I114" i="1"/>
  <c r="G114" i="1"/>
  <c r="K113" i="1"/>
  <c r="I113" i="1"/>
  <c r="G113" i="1"/>
  <c r="K112" i="1"/>
  <c r="I112" i="1"/>
  <c r="G112" i="1"/>
  <c r="K111" i="1"/>
  <c r="I111" i="1"/>
  <c r="G111" i="1"/>
  <c r="K110" i="1"/>
  <c r="I110" i="1"/>
  <c r="G110" i="1"/>
  <c r="K109" i="1"/>
  <c r="I109" i="1"/>
  <c r="G109" i="1"/>
  <c r="K108" i="1"/>
  <c r="I108" i="1"/>
  <c r="G108" i="1"/>
  <c r="K107" i="1"/>
  <c r="I107" i="1"/>
  <c r="G107" i="1"/>
  <c r="K106" i="1"/>
  <c r="I106" i="1"/>
  <c r="G106" i="1"/>
  <c r="K105" i="1"/>
  <c r="I105" i="1"/>
  <c r="G105" i="1"/>
  <c r="K104" i="1"/>
  <c r="I104" i="1"/>
  <c r="B92" i="1"/>
  <c r="I98" i="1" l="1"/>
  <c r="G98" i="1"/>
  <c r="I97" i="1"/>
  <c r="G97" i="1"/>
  <c r="I96" i="1"/>
  <c r="G96" i="1"/>
  <c r="I95" i="1"/>
  <c r="G95" i="1"/>
  <c r="K94" i="1"/>
  <c r="I94" i="1"/>
  <c r="G94" i="1"/>
  <c r="K93" i="1"/>
  <c r="I93" i="1"/>
  <c r="G93" i="1"/>
  <c r="K92" i="1"/>
  <c r="I92" i="1"/>
  <c r="G92" i="1"/>
  <c r="K91" i="1"/>
  <c r="I91" i="1"/>
  <c r="G91" i="1"/>
  <c r="K90" i="1"/>
  <c r="I90" i="1"/>
  <c r="G90" i="1"/>
  <c r="K89" i="1"/>
  <c r="I89" i="1"/>
  <c r="G89" i="1"/>
  <c r="K88" i="1"/>
  <c r="I88" i="1"/>
  <c r="G88" i="1"/>
  <c r="K87" i="1"/>
  <c r="I87" i="1"/>
  <c r="G87" i="1"/>
  <c r="K86" i="1"/>
  <c r="I86" i="1"/>
  <c r="G86" i="1"/>
  <c r="K85" i="1"/>
  <c r="I85" i="1"/>
  <c r="I79" i="1"/>
  <c r="I78" i="1"/>
  <c r="I77" i="1"/>
  <c r="I76" i="1"/>
  <c r="I75" i="1"/>
  <c r="G79" i="1"/>
  <c r="G78" i="1"/>
  <c r="G77" i="1"/>
  <c r="G76" i="1"/>
  <c r="K75" i="1"/>
  <c r="G75" i="1"/>
  <c r="K74" i="1"/>
  <c r="I74" i="1"/>
  <c r="G74" i="1"/>
  <c r="K73" i="1"/>
  <c r="I73" i="1"/>
  <c r="G73" i="1"/>
  <c r="K72" i="1"/>
  <c r="I72" i="1"/>
  <c r="G72" i="1"/>
  <c r="K71" i="1"/>
  <c r="I71" i="1"/>
  <c r="G71" i="1"/>
  <c r="K70" i="1"/>
  <c r="I70" i="1"/>
  <c r="G70" i="1"/>
  <c r="K69" i="1"/>
  <c r="I69" i="1"/>
  <c r="G69" i="1"/>
  <c r="K68" i="1"/>
  <c r="I68" i="1"/>
  <c r="G68" i="1"/>
  <c r="K67" i="1"/>
  <c r="I67" i="1"/>
  <c r="G67" i="1"/>
  <c r="K66" i="1"/>
  <c r="I66" i="1"/>
  <c r="K60" i="1"/>
  <c r="I60" i="1"/>
  <c r="G60" i="1"/>
  <c r="K59" i="1"/>
  <c r="I59" i="1"/>
  <c r="G59" i="1"/>
  <c r="K58" i="1"/>
  <c r="I58" i="1"/>
  <c r="G58" i="1"/>
  <c r="K57" i="1"/>
  <c r="I57" i="1"/>
  <c r="G57" i="1"/>
  <c r="K56" i="1"/>
  <c r="I56" i="1"/>
  <c r="G56" i="1"/>
  <c r="K55" i="1"/>
  <c r="I55" i="1"/>
  <c r="G55" i="1"/>
  <c r="K54" i="1"/>
  <c r="I54" i="1"/>
  <c r="G54" i="1"/>
  <c r="K53" i="1"/>
  <c r="I53" i="1"/>
  <c r="G53" i="1"/>
  <c r="K52" i="1"/>
  <c r="I52" i="1"/>
  <c r="G52" i="1"/>
  <c r="K51" i="1"/>
  <c r="I51" i="1"/>
  <c r="K45" i="1"/>
  <c r="I45" i="1"/>
  <c r="G45" i="1"/>
  <c r="K44" i="1"/>
  <c r="I44" i="1"/>
  <c r="G44" i="1"/>
  <c r="K43" i="1"/>
  <c r="I43" i="1"/>
  <c r="G43" i="1"/>
  <c r="K42" i="1"/>
  <c r="I42" i="1"/>
  <c r="G42" i="1"/>
  <c r="K41" i="1"/>
  <c r="I41" i="1"/>
  <c r="G41" i="1"/>
  <c r="K40" i="1"/>
  <c r="I40" i="1"/>
  <c r="G40" i="1"/>
  <c r="K39" i="1"/>
  <c r="I39" i="1"/>
  <c r="G39" i="1"/>
  <c r="K38" i="1"/>
  <c r="I38" i="1"/>
  <c r="G38" i="1"/>
  <c r="K37" i="1"/>
  <c r="I37" i="1"/>
  <c r="G37" i="1"/>
  <c r="K36" i="1"/>
  <c r="I36" i="1"/>
  <c r="I26" i="1"/>
  <c r="K29" i="1"/>
  <c r="I29" i="1"/>
  <c r="G29" i="1"/>
  <c r="K28" i="1"/>
  <c r="I28" i="1"/>
  <c r="G28" i="1"/>
  <c r="K27" i="1"/>
  <c r="I27" i="1"/>
  <c r="G27" i="1"/>
  <c r="K26" i="1"/>
  <c r="G26" i="1"/>
  <c r="K25" i="1"/>
  <c r="I25" i="1"/>
  <c r="G25" i="1"/>
  <c r="K24" i="1"/>
  <c r="I24" i="1"/>
  <c r="G24" i="1"/>
  <c r="K23" i="1"/>
  <c r="I23" i="1"/>
  <c r="G23" i="1"/>
  <c r="K22" i="1"/>
  <c r="I22" i="1"/>
  <c r="G22" i="1"/>
  <c r="K21" i="1"/>
  <c r="I21" i="1"/>
  <c r="G21" i="1"/>
  <c r="K20" i="1"/>
  <c r="I20" i="1"/>
  <c r="I11" i="1"/>
  <c r="I10" i="1"/>
  <c r="I9" i="1"/>
  <c r="I8" i="1"/>
  <c r="I7" i="1"/>
  <c r="I6" i="1"/>
  <c r="I5" i="1"/>
  <c r="I4" i="1"/>
  <c r="G11" i="1"/>
  <c r="G10" i="1"/>
  <c r="G9" i="1"/>
  <c r="G8" i="1"/>
  <c r="G7" i="1"/>
  <c r="G6" i="1"/>
  <c r="G5" i="1"/>
  <c r="K11" i="1"/>
  <c r="K10" i="1"/>
  <c r="K9" i="1"/>
  <c r="K8" i="1"/>
  <c r="K7" i="1"/>
  <c r="K6" i="1"/>
  <c r="K5" i="1"/>
  <c r="K4" i="1"/>
  <c r="C24" i="1"/>
  <c r="C23" i="1"/>
  <c r="C22" i="1"/>
  <c r="C21" i="1"/>
  <c r="C20" i="1"/>
  <c r="C19" i="1"/>
  <c r="C18" i="1"/>
  <c r="C17" i="1"/>
  <c r="B19" i="1"/>
  <c r="B20" i="1"/>
  <c r="B21" i="1"/>
  <c r="B22" i="1"/>
  <c r="B23" i="1"/>
  <c r="B24" i="1"/>
  <c r="B18" i="1"/>
  <c r="B17" i="1"/>
</calcChain>
</file>

<file path=xl/sharedStrings.xml><?xml version="1.0" encoding="utf-8"?>
<sst xmlns="http://schemas.openxmlformats.org/spreadsheetml/2006/main" count="236" uniqueCount="36">
  <si>
    <t>START</t>
  </si>
  <si>
    <t>OFFA</t>
  </si>
  <si>
    <t>LOWA</t>
  </si>
  <si>
    <t>OFFB</t>
  </si>
  <si>
    <t>LOWB</t>
  </si>
  <si>
    <t>OFFC</t>
  </si>
  <si>
    <t>LOWC</t>
  </si>
  <si>
    <t>ALLOFF</t>
  </si>
  <si>
    <t>uS</t>
  </si>
  <si>
    <t>CNT</t>
  </si>
  <si>
    <t>Time To ISR End</t>
  </si>
  <si>
    <t>OCR @Case</t>
  </si>
  <si>
    <t>Stop Watch</t>
  </si>
  <si>
    <t>d-uS</t>
  </si>
  <si>
    <t>Added waitInISR</t>
  </si>
  <si>
    <t>Expiration of All Channels at same time (Duty Cycle 300/1024)</t>
  </si>
  <si>
    <t>Full Compiler Optimization (300,600,900)</t>
  </si>
  <si>
    <t>command</t>
  </si>
  <si>
    <t xml:space="preserve">OFFB </t>
  </si>
  <si>
    <t>With New Sorting Update - No Optimization</t>
  </si>
  <si>
    <t>With New Sorting Update - Full Optimization Reverse Sort</t>
  </si>
  <si>
    <t>Actual</t>
  </si>
  <si>
    <t>Desired</t>
  </si>
  <si>
    <t>Error</t>
  </si>
  <si>
    <t>ISR TIMES</t>
  </si>
  <si>
    <t>UPDATE</t>
  </si>
  <si>
    <t>SET</t>
  </si>
  <si>
    <t>ISR TIME</t>
  </si>
  <si>
    <t>EXIT LATENCY</t>
  </si>
  <si>
    <t>ENTRY LATENCY TO DO LOOP</t>
  </si>
  <si>
    <t>LATENCY FOR REPEAT TO OFF</t>
  </si>
  <si>
    <t>LATENCY FOR BOTTOM TO OFF</t>
  </si>
  <si>
    <t>LATENCY IF TO OFF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</si>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</sst>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2" borderId="4" xfId="0" applyFill="1" applyBorder="1"/>
    <xf numFmtId="0" fontId="0" fillId="2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topLeftCell="A200" workbookViewId="0">
      <selection activeCell="E210" sqref="E210"/>
    </sheetView>
  </sheetViews>
  <sheetFormatPr defaultRowHeight="15" x14ac:dyDescent="0.25"/>
  <cols>
    <col min="11" max="11" width="12" bestFit="1" customWidth="1"/>
  </cols>
  <sheetData>
    <row r="1" spans="1:11" ht="15.75" thickBot="1" x14ac:dyDescent="0.3"/>
    <row r="2" spans="1:11" x14ac:dyDescent="0.25">
      <c r="F2" s="15" t="s">
        <v>12</v>
      </c>
      <c r="G2" s="16"/>
      <c r="H2" s="1" t="s">
        <v>11</v>
      </c>
      <c r="I2" s="6"/>
      <c r="J2" s="1" t="s">
        <v>10</v>
      </c>
      <c r="K2" s="6"/>
    </row>
    <row r="3" spans="1:11" ht="15.75" thickBot="1" x14ac:dyDescent="0.3">
      <c r="F3" s="4" t="s">
        <v>9</v>
      </c>
      <c r="G3" s="5" t="s">
        <v>8</v>
      </c>
      <c r="H3" s="4" t="s">
        <v>9</v>
      </c>
      <c r="I3" s="5" t="s">
        <v>8</v>
      </c>
      <c r="J3" s="4" t="s">
        <v>9</v>
      </c>
      <c r="K3" s="5" t="s">
        <v>8</v>
      </c>
    </row>
    <row r="4" spans="1:11" x14ac:dyDescent="0.25">
      <c r="F4" s="2">
        <v>1950</v>
      </c>
      <c r="G4" s="3">
        <v>0</v>
      </c>
      <c r="H4" s="2">
        <v>27136</v>
      </c>
      <c r="I4" s="3">
        <f>(H4/16000000)*1000000</f>
        <v>1696</v>
      </c>
      <c r="J4" s="2">
        <v>206</v>
      </c>
      <c r="K4" s="3">
        <f>((1/16000000)*J4)*1000000</f>
        <v>12.875</v>
      </c>
    </row>
    <row r="5" spans="1:11" x14ac:dyDescent="0.25">
      <c r="A5" t="s">
        <v>0</v>
      </c>
      <c r="B5">
        <v>1902</v>
      </c>
      <c r="C5">
        <v>18465</v>
      </c>
      <c r="F5" s="2">
        <v>2096.69</v>
      </c>
      <c r="G5" s="9">
        <f t="shared" ref="G5:G11" si="0">F5-F4</f>
        <v>146.69000000000005</v>
      </c>
      <c r="H5" s="2">
        <v>2346</v>
      </c>
      <c r="I5" s="9">
        <f t="shared" ref="I5:I11" si="1">(H5/16000000)*1000000</f>
        <v>146.625</v>
      </c>
      <c r="J5" s="2">
        <v>150</v>
      </c>
      <c r="K5" s="3">
        <f t="shared" ref="K5:K11" si="2">((1/16000000)*J5)*1000000</f>
        <v>9.375</v>
      </c>
    </row>
    <row r="6" spans="1:11" x14ac:dyDescent="0.25">
      <c r="A6" t="s">
        <v>1</v>
      </c>
      <c r="B6">
        <v>2048</v>
      </c>
      <c r="C6">
        <v>18482</v>
      </c>
      <c r="F6" s="8">
        <v>6194.75</v>
      </c>
      <c r="G6" s="7">
        <f t="shared" si="0"/>
        <v>4098.0599999999995</v>
      </c>
      <c r="H6" s="2">
        <v>32</v>
      </c>
      <c r="I6" s="3">
        <f t="shared" si="1"/>
        <v>2</v>
      </c>
      <c r="J6" s="2">
        <v>18</v>
      </c>
      <c r="K6" s="3">
        <f t="shared" si="2"/>
        <v>1.125</v>
      </c>
    </row>
    <row r="7" spans="1:11" x14ac:dyDescent="0.25">
      <c r="A7" t="s">
        <v>2</v>
      </c>
      <c r="B7">
        <v>6146</v>
      </c>
      <c r="C7">
        <v>22576</v>
      </c>
      <c r="F7" s="2">
        <v>6208.63</v>
      </c>
      <c r="G7" s="3">
        <f t="shared" si="0"/>
        <v>13.880000000000109</v>
      </c>
      <c r="H7" s="2">
        <v>2314</v>
      </c>
      <c r="I7" s="3">
        <f t="shared" si="1"/>
        <v>144.625</v>
      </c>
      <c r="J7" s="2">
        <v>207</v>
      </c>
      <c r="K7" s="3">
        <f t="shared" si="2"/>
        <v>12.9375</v>
      </c>
    </row>
    <row r="8" spans="1:11" x14ac:dyDescent="0.25">
      <c r="A8" t="s">
        <v>3</v>
      </c>
      <c r="B8">
        <v>6160</v>
      </c>
      <c r="C8">
        <v>22589</v>
      </c>
      <c r="F8" s="8">
        <v>10313.129999999999</v>
      </c>
      <c r="G8" s="7">
        <f t="shared" si="0"/>
        <v>4104.4999999999991</v>
      </c>
      <c r="H8" s="2">
        <v>32</v>
      </c>
      <c r="I8" s="3">
        <f t="shared" si="1"/>
        <v>2</v>
      </c>
      <c r="J8" s="2">
        <v>18</v>
      </c>
      <c r="K8" s="3">
        <f t="shared" si="2"/>
        <v>1.125</v>
      </c>
    </row>
    <row r="9" spans="1:11" x14ac:dyDescent="0.25">
      <c r="A9" t="s">
        <v>4</v>
      </c>
      <c r="B9">
        <v>10253</v>
      </c>
      <c r="C9">
        <v>26682</v>
      </c>
      <c r="F9" s="2">
        <v>10316.94</v>
      </c>
      <c r="G9" s="3">
        <f t="shared" si="0"/>
        <v>3.8100000000013097</v>
      </c>
      <c r="H9" s="2">
        <v>2314</v>
      </c>
      <c r="I9" s="3">
        <f t="shared" si="1"/>
        <v>144.625</v>
      </c>
      <c r="J9" s="2">
        <v>206</v>
      </c>
      <c r="K9" s="3">
        <f t="shared" si="2"/>
        <v>12.875</v>
      </c>
    </row>
    <row r="10" spans="1:11" x14ac:dyDescent="0.25">
      <c r="A10" t="s">
        <v>5</v>
      </c>
      <c r="B10">
        <v>10266</v>
      </c>
      <c r="C10">
        <v>26695</v>
      </c>
      <c r="F10" s="8">
        <v>14411.96</v>
      </c>
      <c r="G10" s="7">
        <f t="shared" si="0"/>
        <v>4095.0199999999986</v>
      </c>
      <c r="H10" s="2">
        <v>32</v>
      </c>
      <c r="I10" s="3">
        <f t="shared" si="1"/>
        <v>2</v>
      </c>
      <c r="J10" s="2">
        <v>19</v>
      </c>
      <c r="K10" s="3">
        <f t="shared" si="2"/>
        <v>1.1874999999999998</v>
      </c>
    </row>
    <row r="11" spans="1:11" ht="15.75" thickBot="1" x14ac:dyDescent="0.3">
      <c r="A11" t="s">
        <v>6</v>
      </c>
      <c r="B11">
        <v>14359</v>
      </c>
      <c r="C11">
        <v>30788</v>
      </c>
      <c r="F11" s="4">
        <v>14425.5</v>
      </c>
      <c r="G11" s="5">
        <f t="shared" si="0"/>
        <v>13.540000000000873</v>
      </c>
      <c r="H11" s="4">
        <v>898</v>
      </c>
      <c r="I11" s="5">
        <f t="shared" si="1"/>
        <v>56.125</v>
      </c>
      <c r="J11" s="4">
        <v>298</v>
      </c>
      <c r="K11" s="5">
        <f t="shared" si="2"/>
        <v>18.625</v>
      </c>
    </row>
    <row r="12" spans="1:11" x14ac:dyDescent="0.25">
      <c r="A12" t="s">
        <v>7</v>
      </c>
      <c r="B12">
        <v>14373</v>
      </c>
      <c r="C12">
        <v>30802</v>
      </c>
    </row>
    <row r="17" spans="1:11" ht="15.75" thickBot="1" x14ac:dyDescent="0.3">
      <c r="A17" t="s">
        <v>0</v>
      </c>
      <c r="B17">
        <f>B5</f>
        <v>1902</v>
      </c>
      <c r="C17">
        <f>C5-B12</f>
        <v>4092</v>
      </c>
      <c r="E17" t="s">
        <v>14</v>
      </c>
    </row>
    <row r="18" spans="1:11" x14ac:dyDescent="0.25">
      <c r="A18" t="s">
        <v>1</v>
      </c>
      <c r="B18">
        <f>B6-B5</f>
        <v>146</v>
      </c>
      <c r="C18">
        <f t="shared" ref="C18:C24" si="3">C6-C5</f>
        <v>17</v>
      </c>
      <c r="F18" s="15" t="s">
        <v>12</v>
      </c>
      <c r="G18" s="16"/>
      <c r="H18" s="1" t="s">
        <v>11</v>
      </c>
      <c r="I18" s="6"/>
      <c r="J18" s="1" t="s">
        <v>10</v>
      </c>
      <c r="K18" s="6"/>
    </row>
    <row r="19" spans="1:11" ht="15.75" thickBot="1" x14ac:dyDescent="0.3">
      <c r="A19" t="s">
        <v>2</v>
      </c>
      <c r="B19">
        <f t="shared" ref="B19:B24" si="4">B7-B6</f>
        <v>4098</v>
      </c>
      <c r="C19">
        <f t="shared" si="3"/>
        <v>4094</v>
      </c>
      <c r="F19" s="4" t="s">
        <v>8</v>
      </c>
      <c r="G19" s="5" t="s">
        <v>13</v>
      </c>
      <c r="H19" s="4" t="s">
        <v>9</v>
      </c>
      <c r="I19" s="5" t="s">
        <v>8</v>
      </c>
      <c r="J19" s="4" t="s">
        <v>9</v>
      </c>
      <c r="K19" s="5" t="s">
        <v>8</v>
      </c>
    </row>
    <row r="20" spans="1:11" x14ac:dyDescent="0.25">
      <c r="A20" t="s">
        <v>3</v>
      </c>
      <c r="B20">
        <f t="shared" si="4"/>
        <v>14</v>
      </c>
      <c r="C20">
        <f t="shared" si="3"/>
        <v>13</v>
      </c>
      <c r="E20" t="s">
        <v>0</v>
      </c>
      <c r="F20" s="10">
        <v>1956.75</v>
      </c>
      <c r="G20" s="11">
        <v>0</v>
      </c>
      <c r="H20" s="10">
        <v>27136</v>
      </c>
      <c r="I20" s="11">
        <f>(H20/16000000)*1000000</f>
        <v>1696</v>
      </c>
      <c r="J20" s="10">
        <v>207</v>
      </c>
      <c r="K20" s="11">
        <f>((1/16000000)*J20)*1000000</f>
        <v>12.9375</v>
      </c>
    </row>
    <row r="21" spans="1:11" x14ac:dyDescent="0.25">
      <c r="A21" t="s">
        <v>4</v>
      </c>
      <c r="B21">
        <f t="shared" si="4"/>
        <v>4093</v>
      </c>
      <c r="C21">
        <f t="shared" si="3"/>
        <v>4093</v>
      </c>
      <c r="E21" t="s">
        <v>1</v>
      </c>
      <c r="F21" s="10">
        <v>2103.44</v>
      </c>
      <c r="G21" s="11">
        <f t="shared" ref="G21:G29" si="5">F21-F20</f>
        <v>146.69000000000005</v>
      </c>
      <c r="H21" s="10">
        <v>2346</v>
      </c>
      <c r="I21" s="11">
        <f t="shared" ref="I21:I28" si="6">(H21/16000000)*1000000</f>
        <v>146.625</v>
      </c>
      <c r="J21" s="10">
        <v>151</v>
      </c>
      <c r="K21" s="11">
        <f t="shared" ref="K21:K29" si="7">((1/16000000)*J21)*1000000</f>
        <v>9.4374999999999982</v>
      </c>
    </row>
    <row r="22" spans="1:11" x14ac:dyDescent="0.25">
      <c r="A22" t="s">
        <v>5</v>
      </c>
      <c r="B22">
        <f t="shared" si="4"/>
        <v>13</v>
      </c>
      <c r="C22">
        <f t="shared" si="3"/>
        <v>13</v>
      </c>
      <c r="E22" t="s">
        <v>2</v>
      </c>
      <c r="F22" s="10">
        <v>2112.69</v>
      </c>
      <c r="G22" s="11">
        <f t="shared" si="5"/>
        <v>9.25</v>
      </c>
      <c r="H22" s="10">
        <v>32</v>
      </c>
      <c r="I22" s="11">
        <f t="shared" si="6"/>
        <v>2</v>
      </c>
      <c r="J22" s="10">
        <v>299</v>
      </c>
      <c r="K22" s="11">
        <f t="shared" si="7"/>
        <v>18.6875</v>
      </c>
    </row>
    <row r="23" spans="1:11" x14ac:dyDescent="0.25">
      <c r="A23" t="s">
        <v>6</v>
      </c>
      <c r="B23">
        <f t="shared" si="4"/>
        <v>4093</v>
      </c>
      <c r="C23">
        <f t="shared" si="3"/>
        <v>4093</v>
      </c>
      <c r="E23" t="s">
        <v>3</v>
      </c>
      <c r="F23" s="10">
        <v>2248.06</v>
      </c>
      <c r="G23" s="11">
        <f t="shared" si="5"/>
        <v>135.36999999999989</v>
      </c>
      <c r="H23" s="10">
        <v>2314</v>
      </c>
      <c r="I23" s="11">
        <f t="shared" si="6"/>
        <v>144.625</v>
      </c>
      <c r="J23" s="10">
        <v>150</v>
      </c>
      <c r="K23" s="11">
        <f t="shared" si="7"/>
        <v>9.375</v>
      </c>
    </row>
    <row r="24" spans="1:11" x14ac:dyDescent="0.25">
      <c r="A24" t="s">
        <v>7</v>
      </c>
      <c r="B24">
        <f t="shared" si="4"/>
        <v>14</v>
      </c>
      <c r="C24">
        <f t="shared" si="3"/>
        <v>14</v>
      </c>
      <c r="E24" t="s">
        <v>4</v>
      </c>
      <c r="F24" s="10">
        <v>2257.31</v>
      </c>
      <c r="G24" s="11">
        <f t="shared" si="5"/>
        <v>9.25</v>
      </c>
      <c r="H24" s="10">
        <v>32</v>
      </c>
      <c r="I24" s="11">
        <f t="shared" si="6"/>
        <v>2</v>
      </c>
      <c r="J24" s="10">
        <v>298</v>
      </c>
      <c r="K24" s="11">
        <f t="shared" si="7"/>
        <v>18.625</v>
      </c>
    </row>
    <row r="25" spans="1:11" x14ac:dyDescent="0.25">
      <c r="E25" t="s">
        <v>5</v>
      </c>
      <c r="F25" s="10">
        <v>2392.75</v>
      </c>
      <c r="G25" s="11">
        <f t="shared" si="5"/>
        <v>135.44000000000005</v>
      </c>
      <c r="H25" s="10">
        <v>2314</v>
      </c>
      <c r="I25" s="11">
        <f t="shared" si="6"/>
        <v>144.625</v>
      </c>
      <c r="J25" s="10">
        <v>150</v>
      </c>
      <c r="K25" s="11">
        <f t="shared" si="7"/>
        <v>9.375</v>
      </c>
    </row>
    <row r="26" spans="1:11" x14ac:dyDescent="0.25">
      <c r="E26" t="s">
        <v>6</v>
      </c>
      <c r="F26" s="10">
        <v>2402</v>
      </c>
      <c r="G26" s="11">
        <f t="shared" si="5"/>
        <v>9.25</v>
      </c>
      <c r="H26" s="10">
        <v>32</v>
      </c>
      <c r="I26" s="11">
        <f t="shared" si="6"/>
        <v>2</v>
      </c>
      <c r="J26" s="10">
        <v>298</v>
      </c>
      <c r="K26" s="11">
        <f t="shared" si="7"/>
        <v>18.625</v>
      </c>
    </row>
    <row r="27" spans="1:11" ht="15.75" thickBot="1" x14ac:dyDescent="0.3">
      <c r="E27" t="s">
        <v>7</v>
      </c>
      <c r="F27" s="12">
        <v>2449</v>
      </c>
      <c r="G27" s="13">
        <f t="shared" si="5"/>
        <v>47</v>
      </c>
      <c r="H27" s="12">
        <v>898</v>
      </c>
      <c r="I27" s="13">
        <f t="shared" si="6"/>
        <v>56.125</v>
      </c>
      <c r="J27" s="12">
        <v>240</v>
      </c>
      <c r="K27" s="13">
        <f t="shared" si="7"/>
        <v>14.999999999999998</v>
      </c>
    </row>
    <row r="28" spans="1:11" x14ac:dyDescent="0.25">
      <c r="E28" t="s">
        <v>0</v>
      </c>
      <c r="F28" s="10">
        <v>2463.81</v>
      </c>
      <c r="G28" s="11">
        <f t="shared" si="5"/>
        <v>14.809999999999945</v>
      </c>
      <c r="H28" s="10">
        <v>32</v>
      </c>
      <c r="I28" s="11">
        <f t="shared" si="6"/>
        <v>2</v>
      </c>
      <c r="J28" s="10">
        <v>444</v>
      </c>
      <c r="K28" s="11">
        <f t="shared" si="7"/>
        <v>27.75</v>
      </c>
    </row>
    <row r="29" spans="1:11" x14ac:dyDescent="0.25">
      <c r="E29" t="s">
        <v>1</v>
      </c>
      <c r="F29" s="10">
        <v>2595.69</v>
      </c>
      <c r="G29" s="11">
        <f t="shared" si="5"/>
        <v>131.88000000000011</v>
      </c>
      <c r="H29" s="10">
        <v>2346</v>
      </c>
      <c r="I29" s="11">
        <f>H29-H28</f>
        <v>2314</v>
      </c>
      <c r="J29" s="10">
        <v>151</v>
      </c>
      <c r="K29" s="11">
        <f t="shared" si="7"/>
        <v>9.4374999999999982</v>
      </c>
    </row>
    <row r="33" spans="5:11" ht="15.75" thickBot="1" x14ac:dyDescent="0.3">
      <c r="E33" t="s">
        <v>16</v>
      </c>
    </row>
    <row r="34" spans="5:11" x14ac:dyDescent="0.25">
      <c r="F34" s="15" t="s">
        <v>12</v>
      </c>
      <c r="G34" s="16"/>
      <c r="H34" s="1" t="s">
        <v>11</v>
      </c>
      <c r="I34" s="6"/>
      <c r="J34" s="1" t="s">
        <v>10</v>
      </c>
      <c r="K34" s="6"/>
    </row>
    <row r="35" spans="5:11" ht="15.75" thickBot="1" x14ac:dyDescent="0.3">
      <c r="F35" s="4" t="s">
        <v>8</v>
      </c>
      <c r="G35" s="5" t="s">
        <v>13</v>
      </c>
      <c r="H35" s="4" t="s">
        <v>9</v>
      </c>
      <c r="I35" s="5" t="s">
        <v>8</v>
      </c>
      <c r="J35" s="4" t="s">
        <v>9</v>
      </c>
      <c r="K35" s="5" t="s">
        <v>8</v>
      </c>
    </row>
    <row r="36" spans="5:11" x14ac:dyDescent="0.25">
      <c r="E36" t="s">
        <v>0</v>
      </c>
      <c r="F36" s="10">
        <v>1875.81</v>
      </c>
      <c r="G36" s="11">
        <v>0</v>
      </c>
      <c r="H36" s="10">
        <v>27136</v>
      </c>
      <c r="I36" s="11">
        <f>(H36/16000000)*1000000</f>
        <v>1696</v>
      </c>
      <c r="J36" s="10">
        <v>82</v>
      </c>
      <c r="K36" s="11">
        <f>((1/16000000)*J36)*1000000</f>
        <v>5.125</v>
      </c>
    </row>
    <row r="37" spans="5:11" x14ac:dyDescent="0.25">
      <c r="E37" t="s">
        <v>1</v>
      </c>
      <c r="F37" s="10">
        <v>2022.5</v>
      </c>
      <c r="G37" s="11">
        <f t="shared" ref="G37:G45" si="8">F37-F36</f>
        <v>146.69000000000005</v>
      </c>
      <c r="H37" s="10">
        <v>2346</v>
      </c>
      <c r="I37" s="11">
        <f t="shared" ref="I37:I44" si="9">(H37/16000000)*1000000</f>
        <v>146.625</v>
      </c>
      <c r="J37" s="10">
        <v>78</v>
      </c>
      <c r="K37" s="11">
        <f t="shared" ref="K37:K45" si="10">((1/16000000)*J37)*1000000</f>
        <v>4.875</v>
      </c>
    </row>
    <row r="38" spans="5:11" x14ac:dyDescent="0.25">
      <c r="E38" t="s">
        <v>2</v>
      </c>
      <c r="F38" s="10">
        <v>2026</v>
      </c>
      <c r="G38" s="11">
        <f t="shared" si="8"/>
        <v>3.5</v>
      </c>
      <c r="H38" s="10">
        <v>32</v>
      </c>
      <c r="I38" s="11">
        <f t="shared" si="9"/>
        <v>2</v>
      </c>
      <c r="J38" s="10">
        <v>134</v>
      </c>
      <c r="K38" s="11">
        <f t="shared" si="10"/>
        <v>8.375</v>
      </c>
    </row>
    <row r="39" spans="5:11" x14ac:dyDescent="0.25">
      <c r="E39" t="s">
        <v>3</v>
      </c>
      <c r="F39" s="10">
        <v>2167.19</v>
      </c>
      <c r="G39" s="11">
        <f t="shared" si="8"/>
        <v>141.19000000000005</v>
      </c>
      <c r="H39" s="10">
        <v>2314</v>
      </c>
      <c r="I39" s="11">
        <f t="shared" si="9"/>
        <v>144.625</v>
      </c>
      <c r="J39" s="10">
        <v>78</v>
      </c>
      <c r="K39" s="11">
        <f t="shared" si="10"/>
        <v>4.875</v>
      </c>
    </row>
    <row r="40" spans="5:11" x14ac:dyDescent="0.25">
      <c r="E40" t="s">
        <v>4</v>
      </c>
      <c r="F40" s="10">
        <v>2170.69</v>
      </c>
      <c r="G40" s="11">
        <f t="shared" si="8"/>
        <v>3.5</v>
      </c>
      <c r="H40" s="10">
        <v>32</v>
      </c>
      <c r="I40" s="11">
        <f t="shared" si="9"/>
        <v>2</v>
      </c>
      <c r="J40" s="10">
        <v>134</v>
      </c>
      <c r="K40" s="11">
        <f t="shared" si="10"/>
        <v>8.375</v>
      </c>
    </row>
    <row r="41" spans="5:11" x14ac:dyDescent="0.25">
      <c r="E41" t="s">
        <v>5</v>
      </c>
      <c r="F41" s="10">
        <v>2311.88</v>
      </c>
      <c r="G41" s="11">
        <f t="shared" si="8"/>
        <v>141.19000000000005</v>
      </c>
      <c r="H41" s="10">
        <v>2314</v>
      </c>
      <c r="I41" s="11">
        <f t="shared" si="9"/>
        <v>144.625</v>
      </c>
      <c r="J41" s="10">
        <v>78</v>
      </c>
      <c r="K41" s="11">
        <f t="shared" si="10"/>
        <v>4.875</v>
      </c>
    </row>
    <row r="42" spans="5:11" x14ac:dyDescent="0.25">
      <c r="E42" t="s">
        <v>6</v>
      </c>
      <c r="F42" s="10">
        <v>2315.38</v>
      </c>
      <c r="G42" s="11">
        <f t="shared" si="8"/>
        <v>3.5</v>
      </c>
      <c r="H42" s="10">
        <v>32</v>
      </c>
      <c r="I42" s="11">
        <f t="shared" si="9"/>
        <v>2</v>
      </c>
      <c r="J42" s="10">
        <v>132</v>
      </c>
      <c r="K42" s="11">
        <f t="shared" si="10"/>
        <v>8.2499999999999982</v>
      </c>
    </row>
    <row r="43" spans="5:11" ht="15.75" thickBot="1" x14ac:dyDescent="0.3">
      <c r="E43" t="s">
        <v>7</v>
      </c>
      <c r="F43" s="12">
        <v>2368.06</v>
      </c>
      <c r="G43" s="13">
        <f t="shared" si="8"/>
        <v>52.679999999999836</v>
      </c>
      <c r="H43" s="12">
        <v>898</v>
      </c>
      <c r="I43" s="13">
        <f t="shared" si="9"/>
        <v>56.125</v>
      </c>
      <c r="J43" s="12">
        <v>104</v>
      </c>
      <c r="K43" s="13">
        <f t="shared" si="10"/>
        <v>6.5</v>
      </c>
    </row>
    <row r="44" spans="5:11" x14ac:dyDescent="0.25">
      <c r="E44" t="s">
        <v>0</v>
      </c>
      <c r="F44" s="10">
        <v>2373.19</v>
      </c>
      <c r="G44" s="11">
        <f t="shared" si="8"/>
        <v>5.1300000000001091</v>
      </c>
      <c r="H44" s="10">
        <v>32</v>
      </c>
      <c r="I44" s="11">
        <f t="shared" si="9"/>
        <v>2</v>
      </c>
      <c r="J44" s="10">
        <v>164</v>
      </c>
      <c r="K44" s="11">
        <f t="shared" si="10"/>
        <v>10.25</v>
      </c>
    </row>
    <row r="45" spans="5:11" x14ac:dyDescent="0.25">
      <c r="E45" t="s">
        <v>1</v>
      </c>
      <c r="F45" s="10">
        <v>2514.75</v>
      </c>
      <c r="G45" s="11">
        <f t="shared" si="8"/>
        <v>141.55999999999995</v>
      </c>
      <c r="H45" s="10">
        <v>2346</v>
      </c>
      <c r="I45" s="11">
        <f>H45-H44</f>
        <v>2314</v>
      </c>
      <c r="J45" s="10">
        <v>78</v>
      </c>
      <c r="K45" s="11">
        <f t="shared" si="10"/>
        <v>4.875</v>
      </c>
    </row>
    <row r="48" spans="5:11" ht="15.75" thickBot="1" x14ac:dyDescent="0.3">
      <c r="E48" t="s">
        <v>15</v>
      </c>
    </row>
    <row r="49" spans="5:11" x14ac:dyDescent="0.25">
      <c r="F49" s="15" t="s">
        <v>12</v>
      </c>
      <c r="G49" s="16"/>
      <c r="H49" s="1" t="s">
        <v>11</v>
      </c>
      <c r="I49" s="6"/>
      <c r="J49" s="1" t="s">
        <v>10</v>
      </c>
      <c r="K49" s="6"/>
    </row>
    <row r="50" spans="5:11" ht="15.75" thickBot="1" x14ac:dyDescent="0.3">
      <c r="F50" s="4" t="s">
        <v>8</v>
      </c>
      <c r="G50" s="5" t="s">
        <v>13</v>
      </c>
      <c r="H50" s="4" t="s">
        <v>9</v>
      </c>
      <c r="I50" s="5" t="s">
        <v>8</v>
      </c>
      <c r="J50" s="4" t="s">
        <v>9</v>
      </c>
      <c r="K50" s="5" t="s">
        <v>8</v>
      </c>
    </row>
    <row r="51" spans="5:11" x14ac:dyDescent="0.25">
      <c r="E51" t="s">
        <v>0</v>
      </c>
      <c r="F51" s="10">
        <v>1875.75</v>
      </c>
      <c r="G51" s="11">
        <v>0</v>
      </c>
      <c r="H51" s="10">
        <v>27136</v>
      </c>
      <c r="I51" s="11">
        <f>(H51/16000000)*1000000</f>
        <v>1696</v>
      </c>
      <c r="J51" s="10">
        <v>81</v>
      </c>
      <c r="K51" s="11">
        <f>((1/16000000)*J51)*1000000</f>
        <v>5.0624999999999991</v>
      </c>
    </row>
    <row r="52" spans="5:11" x14ac:dyDescent="0.25">
      <c r="E52" t="s">
        <v>1</v>
      </c>
      <c r="F52" s="10">
        <v>2022.44</v>
      </c>
      <c r="G52" s="11">
        <f t="shared" ref="G52:G60" si="11">F52-F51</f>
        <v>146.69000000000005</v>
      </c>
      <c r="H52" s="10">
        <v>2346</v>
      </c>
      <c r="I52" s="11">
        <f t="shared" ref="I52:I59" si="12">(H52/16000000)*1000000</f>
        <v>146.625</v>
      </c>
      <c r="J52" s="10">
        <v>77</v>
      </c>
      <c r="K52" s="11">
        <f t="shared" ref="K52:K60" si="13">((1/16000000)*J52)*1000000</f>
        <v>4.8125</v>
      </c>
    </row>
    <row r="53" spans="5:11" x14ac:dyDescent="0.25">
      <c r="E53" t="s">
        <v>2</v>
      </c>
      <c r="F53" s="10">
        <v>2025.94</v>
      </c>
      <c r="G53" s="11">
        <f t="shared" si="11"/>
        <v>3.5</v>
      </c>
      <c r="H53" s="10">
        <v>32</v>
      </c>
      <c r="I53" s="11">
        <f t="shared" si="12"/>
        <v>2</v>
      </c>
      <c r="J53" s="10">
        <v>133</v>
      </c>
      <c r="K53" s="11">
        <f t="shared" si="13"/>
        <v>8.3125</v>
      </c>
    </row>
    <row r="54" spans="5:11" x14ac:dyDescent="0.25">
      <c r="E54" t="s">
        <v>3</v>
      </c>
      <c r="F54" s="10">
        <v>6116.5</v>
      </c>
      <c r="G54" s="11">
        <f t="shared" si="11"/>
        <v>4090.56</v>
      </c>
      <c r="H54" s="10">
        <v>65504</v>
      </c>
      <c r="I54" s="11">
        <f t="shared" si="12"/>
        <v>4094.0000000000005</v>
      </c>
      <c r="J54" s="10"/>
      <c r="K54" s="11">
        <f t="shared" si="13"/>
        <v>0</v>
      </c>
    </row>
    <row r="55" spans="5:11" x14ac:dyDescent="0.25">
      <c r="E55" t="s">
        <v>4</v>
      </c>
      <c r="F55" s="10"/>
      <c r="G55" s="11">
        <f t="shared" si="11"/>
        <v>-6116.5</v>
      </c>
      <c r="H55" s="10"/>
      <c r="I55" s="11">
        <f t="shared" si="12"/>
        <v>0</v>
      </c>
      <c r="J55" s="10"/>
      <c r="K55" s="11">
        <f t="shared" si="13"/>
        <v>0</v>
      </c>
    </row>
    <row r="56" spans="5:11" x14ac:dyDescent="0.25">
      <c r="E56" t="s">
        <v>5</v>
      </c>
      <c r="F56" s="10"/>
      <c r="G56" s="11">
        <f t="shared" si="11"/>
        <v>0</v>
      </c>
      <c r="H56" s="10"/>
      <c r="I56" s="11">
        <f t="shared" si="12"/>
        <v>0</v>
      </c>
      <c r="J56" s="10"/>
      <c r="K56" s="11">
        <f t="shared" si="13"/>
        <v>0</v>
      </c>
    </row>
    <row r="57" spans="5:11" x14ac:dyDescent="0.25">
      <c r="E57" t="s">
        <v>6</v>
      </c>
      <c r="F57" s="10"/>
      <c r="G57" s="11">
        <f t="shared" si="11"/>
        <v>0</v>
      </c>
      <c r="H57" s="10"/>
      <c r="I57" s="11">
        <f t="shared" si="12"/>
        <v>0</v>
      </c>
      <c r="J57" s="10"/>
      <c r="K57" s="11">
        <f t="shared" si="13"/>
        <v>0</v>
      </c>
    </row>
    <row r="58" spans="5:11" ht="15.75" thickBot="1" x14ac:dyDescent="0.3">
      <c r="E58" t="s">
        <v>7</v>
      </c>
      <c r="F58" s="12"/>
      <c r="G58" s="13">
        <f t="shared" si="11"/>
        <v>0</v>
      </c>
      <c r="H58" s="12"/>
      <c r="I58" s="13">
        <f t="shared" si="12"/>
        <v>0</v>
      </c>
      <c r="J58" s="12"/>
      <c r="K58" s="13">
        <f t="shared" si="13"/>
        <v>0</v>
      </c>
    </row>
    <row r="59" spans="5:11" x14ac:dyDescent="0.25">
      <c r="E59" t="s">
        <v>0</v>
      </c>
      <c r="F59" s="10"/>
      <c r="G59" s="11">
        <f t="shared" si="11"/>
        <v>0</v>
      </c>
      <c r="H59" s="10"/>
      <c r="I59" s="11">
        <f t="shared" si="12"/>
        <v>0</v>
      </c>
      <c r="J59" s="10"/>
      <c r="K59" s="11">
        <f t="shared" si="13"/>
        <v>0</v>
      </c>
    </row>
    <row r="60" spans="5:11" x14ac:dyDescent="0.25">
      <c r="E60" t="s">
        <v>1</v>
      </c>
      <c r="F60" s="10"/>
      <c r="G60" s="11">
        <f t="shared" si="11"/>
        <v>0</v>
      </c>
      <c r="H60" s="10"/>
      <c r="I60" s="11">
        <f>H60-H59</f>
        <v>0</v>
      </c>
      <c r="J60" s="10"/>
      <c r="K60" s="11">
        <f t="shared" si="13"/>
        <v>0</v>
      </c>
    </row>
    <row r="63" spans="5:11" ht="15.75" thickBot="1" x14ac:dyDescent="0.3"/>
    <row r="64" spans="5:11" x14ac:dyDescent="0.25">
      <c r="F64" s="15" t="s">
        <v>12</v>
      </c>
      <c r="G64" s="16"/>
      <c r="H64" s="1" t="s">
        <v>11</v>
      </c>
      <c r="I64" s="6"/>
      <c r="J64" s="1" t="s">
        <v>10</v>
      </c>
      <c r="K64" s="6"/>
    </row>
    <row r="65" spans="5:11" ht="15.75" thickBot="1" x14ac:dyDescent="0.3">
      <c r="E65" t="s">
        <v>17</v>
      </c>
      <c r="F65" s="4" t="s">
        <v>8</v>
      </c>
      <c r="G65" s="5" t="s">
        <v>13</v>
      </c>
      <c r="H65" s="4" t="s">
        <v>9</v>
      </c>
      <c r="I65" s="5" t="s">
        <v>8</v>
      </c>
      <c r="J65" s="4" t="s">
        <v>9</v>
      </c>
      <c r="K65" s="5" t="s">
        <v>8</v>
      </c>
    </row>
    <row r="66" spans="5:11" x14ac:dyDescent="0.25">
      <c r="E66" t="s">
        <v>0</v>
      </c>
      <c r="F66" s="10">
        <v>2307.69</v>
      </c>
      <c r="G66" s="11">
        <v>0</v>
      </c>
      <c r="H66" s="10">
        <v>0</v>
      </c>
      <c r="I66" s="11">
        <f>(H66/16000000)*1000000</f>
        <v>0</v>
      </c>
      <c r="J66" s="10"/>
      <c r="K66" s="11">
        <f>((1/16000000)*J66)*1000000</f>
        <v>0</v>
      </c>
    </row>
    <row r="67" spans="5:11" x14ac:dyDescent="0.25">
      <c r="E67" t="s">
        <v>5</v>
      </c>
      <c r="F67" s="10">
        <v>2321.13</v>
      </c>
      <c r="G67" s="11">
        <f t="shared" ref="G67:G79" si="14">F67-F66</f>
        <v>13.440000000000055</v>
      </c>
      <c r="H67" s="10">
        <v>300</v>
      </c>
      <c r="I67" s="11">
        <f t="shared" ref="I67:I79" si="15">(H67/16000000)*1000000</f>
        <v>18.75</v>
      </c>
      <c r="J67" s="10"/>
      <c r="K67" s="11">
        <f t="shared" ref="K67:K75" si="16">((1/16000000)*J67)*1000000</f>
        <v>0</v>
      </c>
    </row>
    <row r="68" spans="5:11" x14ac:dyDescent="0.25">
      <c r="E68" t="s">
        <v>18</v>
      </c>
      <c r="F68" s="10">
        <v>2337.94</v>
      </c>
      <c r="G68" s="11">
        <f t="shared" si="14"/>
        <v>16.809999999999945</v>
      </c>
      <c r="H68" s="10">
        <v>268</v>
      </c>
      <c r="I68" s="11">
        <f t="shared" si="15"/>
        <v>16.75</v>
      </c>
      <c r="J68" s="10"/>
      <c r="K68" s="11">
        <f t="shared" si="16"/>
        <v>0</v>
      </c>
    </row>
    <row r="69" spans="5:11" x14ac:dyDescent="0.25">
      <c r="E69" t="s">
        <v>4</v>
      </c>
      <c r="F69" s="10">
        <v>2341.44</v>
      </c>
      <c r="G69" s="11">
        <f t="shared" si="14"/>
        <v>3.5</v>
      </c>
      <c r="H69" s="10">
        <v>32</v>
      </c>
      <c r="I69" s="11">
        <f t="shared" si="15"/>
        <v>2</v>
      </c>
      <c r="J69" s="10"/>
      <c r="K69" s="11">
        <f t="shared" si="16"/>
        <v>0</v>
      </c>
    </row>
    <row r="70" spans="5:11" x14ac:dyDescent="0.25">
      <c r="E70" t="s">
        <v>1</v>
      </c>
      <c r="F70" s="10">
        <v>2354.75</v>
      </c>
      <c r="G70" s="11">
        <f t="shared" si="14"/>
        <v>13.309999999999945</v>
      </c>
      <c r="H70" s="10">
        <v>268</v>
      </c>
      <c r="I70" s="11">
        <f t="shared" si="15"/>
        <v>16.75</v>
      </c>
      <c r="J70" s="10"/>
      <c r="K70" s="11">
        <f t="shared" si="16"/>
        <v>0</v>
      </c>
    </row>
    <row r="71" spans="5:11" x14ac:dyDescent="0.25">
      <c r="E71" t="s">
        <v>2</v>
      </c>
      <c r="F71" s="10">
        <v>2358.25</v>
      </c>
      <c r="G71" s="11">
        <f t="shared" si="14"/>
        <v>3.5</v>
      </c>
      <c r="H71" s="10">
        <v>32</v>
      </c>
      <c r="I71" s="11">
        <f t="shared" si="15"/>
        <v>2</v>
      </c>
      <c r="J71" s="10"/>
      <c r="K71" s="11">
        <f t="shared" si="16"/>
        <v>0</v>
      </c>
    </row>
    <row r="72" spans="5:11" x14ac:dyDescent="0.25">
      <c r="E72" t="s">
        <v>7</v>
      </c>
      <c r="F72" s="10">
        <v>2795.63</v>
      </c>
      <c r="G72" s="11">
        <f t="shared" si="14"/>
        <v>437.38000000000011</v>
      </c>
      <c r="H72" s="10">
        <v>7036</v>
      </c>
      <c r="I72" s="11">
        <f t="shared" si="15"/>
        <v>439.75</v>
      </c>
      <c r="J72" s="10"/>
      <c r="K72" s="11">
        <f t="shared" si="16"/>
        <v>0</v>
      </c>
    </row>
    <row r="73" spans="5:11" ht="15.75" thickBot="1" x14ac:dyDescent="0.3">
      <c r="E73" t="s">
        <v>0</v>
      </c>
      <c r="F73" s="12">
        <v>2798.94</v>
      </c>
      <c r="G73" s="13">
        <f t="shared" si="14"/>
        <v>3.3099999999999454</v>
      </c>
      <c r="H73" s="12">
        <v>0</v>
      </c>
      <c r="I73" s="13">
        <f t="shared" si="15"/>
        <v>0</v>
      </c>
      <c r="J73" s="12"/>
      <c r="K73" s="13">
        <f t="shared" si="16"/>
        <v>0</v>
      </c>
    </row>
    <row r="74" spans="5:11" x14ac:dyDescent="0.25">
      <c r="E74" t="s">
        <v>5</v>
      </c>
      <c r="F74" s="10">
        <v>2813.38</v>
      </c>
      <c r="G74" s="11">
        <f t="shared" si="14"/>
        <v>14.440000000000055</v>
      </c>
      <c r="H74" s="10"/>
      <c r="I74" s="11">
        <f t="shared" si="15"/>
        <v>0</v>
      </c>
      <c r="J74" s="10"/>
      <c r="K74" s="11">
        <f t="shared" si="16"/>
        <v>0</v>
      </c>
    </row>
    <row r="75" spans="5:11" x14ac:dyDescent="0.25">
      <c r="E75" t="s">
        <v>18</v>
      </c>
      <c r="F75" s="10">
        <v>2830.19</v>
      </c>
      <c r="G75" s="11">
        <f t="shared" si="14"/>
        <v>16.809999999999945</v>
      </c>
      <c r="H75" s="10">
        <v>268</v>
      </c>
      <c r="I75" s="11">
        <f t="shared" si="15"/>
        <v>16.75</v>
      </c>
      <c r="J75" s="10"/>
      <c r="K75" s="11">
        <f t="shared" si="16"/>
        <v>0</v>
      </c>
    </row>
    <row r="76" spans="5:11" x14ac:dyDescent="0.25">
      <c r="E76" t="s">
        <v>4</v>
      </c>
      <c r="F76" s="10">
        <v>2833.69</v>
      </c>
      <c r="G76" s="11">
        <f t="shared" si="14"/>
        <v>3.5</v>
      </c>
      <c r="I76" s="11">
        <f t="shared" si="15"/>
        <v>0</v>
      </c>
    </row>
    <row r="77" spans="5:11" x14ac:dyDescent="0.25">
      <c r="E77" t="s">
        <v>1</v>
      </c>
      <c r="F77" s="10">
        <v>2847</v>
      </c>
      <c r="G77" s="11">
        <f t="shared" si="14"/>
        <v>13.309999999999945</v>
      </c>
      <c r="H77" s="14">
        <v>268</v>
      </c>
      <c r="I77" s="11">
        <f t="shared" si="15"/>
        <v>16.75</v>
      </c>
    </row>
    <row r="78" spans="5:11" x14ac:dyDescent="0.25">
      <c r="E78" t="s">
        <v>2</v>
      </c>
      <c r="F78" s="10">
        <v>2850.5</v>
      </c>
      <c r="G78" s="11">
        <f t="shared" si="14"/>
        <v>3.5</v>
      </c>
      <c r="H78" s="14">
        <v>32</v>
      </c>
      <c r="I78" s="11">
        <f t="shared" si="15"/>
        <v>2</v>
      </c>
    </row>
    <row r="79" spans="5:11" x14ac:dyDescent="0.25">
      <c r="E79" t="s">
        <v>7</v>
      </c>
      <c r="F79" s="10">
        <v>3287.88</v>
      </c>
      <c r="G79" s="11">
        <f t="shared" si="14"/>
        <v>437.38000000000011</v>
      </c>
      <c r="H79" s="14">
        <v>7036</v>
      </c>
      <c r="I79" s="11">
        <f t="shared" si="15"/>
        <v>439.75</v>
      </c>
    </row>
    <row r="82" spans="2:11" ht="15.75" thickBot="1" x14ac:dyDescent="0.3">
      <c r="E82" t="s">
        <v>19</v>
      </c>
    </row>
    <row r="83" spans="2:11" x14ac:dyDescent="0.25">
      <c r="F83" s="15" t="s">
        <v>12</v>
      </c>
      <c r="G83" s="16"/>
      <c r="H83" s="1" t="s">
        <v>11</v>
      </c>
      <c r="I83" s="6"/>
      <c r="J83" s="1" t="s">
        <v>10</v>
      </c>
      <c r="K83" s="6"/>
    </row>
    <row r="84" spans="2:11" ht="15.75" thickBot="1" x14ac:dyDescent="0.3">
      <c r="E84" t="s">
        <v>17</v>
      </c>
      <c r="F84" s="4" t="s">
        <v>8</v>
      </c>
      <c r="G84" s="5" t="s">
        <v>13</v>
      </c>
      <c r="H84" s="4" t="s">
        <v>9</v>
      </c>
      <c r="I84" s="5" t="s">
        <v>8</v>
      </c>
      <c r="J84" s="4" t="s">
        <v>9</v>
      </c>
      <c r="K84" s="5" t="s">
        <v>8</v>
      </c>
    </row>
    <row r="85" spans="2:11" x14ac:dyDescent="0.25">
      <c r="E85" t="s">
        <v>0</v>
      </c>
      <c r="F85" s="10">
        <v>1937.69</v>
      </c>
      <c r="G85" s="11">
        <v>0</v>
      </c>
      <c r="H85" s="10"/>
      <c r="I85" s="11">
        <f>(H85/16000000)*1000000</f>
        <v>0</v>
      </c>
      <c r="J85" s="10"/>
      <c r="K85" s="11">
        <f>((1/16000000)*J85)*1000000</f>
        <v>0</v>
      </c>
    </row>
    <row r="86" spans="2:11" x14ac:dyDescent="0.25">
      <c r="E86" t="s">
        <v>5</v>
      </c>
      <c r="F86" s="10">
        <v>2084.38</v>
      </c>
      <c r="G86" s="11">
        <f t="shared" ref="G86:G98" si="17">F86-F85</f>
        <v>146.69000000000005</v>
      </c>
      <c r="H86" s="10"/>
      <c r="I86" s="11">
        <f t="shared" ref="I86:I98" si="18">(H86/16000000)*1000000</f>
        <v>0</v>
      </c>
      <c r="J86" s="10"/>
      <c r="K86" s="11">
        <f t="shared" ref="K86:K94" si="19">((1/16000000)*J86)*1000000</f>
        <v>0</v>
      </c>
    </row>
    <row r="87" spans="2:11" x14ac:dyDescent="0.25">
      <c r="E87" t="s">
        <v>6</v>
      </c>
      <c r="F87" s="10">
        <v>2093.63</v>
      </c>
      <c r="G87" s="11">
        <f t="shared" si="17"/>
        <v>9.25</v>
      </c>
      <c r="H87" s="10"/>
      <c r="I87" s="11">
        <f t="shared" si="18"/>
        <v>0</v>
      </c>
      <c r="J87" s="10"/>
      <c r="K87" s="11">
        <f t="shared" si="19"/>
        <v>0</v>
      </c>
    </row>
    <row r="88" spans="2:11" x14ac:dyDescent="0.25">
      <c r="E88" t="s">
        <v>18</v>
      </c>
      <c r="F88" s="10">
        <v>2229</v>
      </c>
      <c r="G88" s="11">
        <f t="shared" si="17"/>
        <v>135.36999999999989</v>
      </c>
      <c r="H88" s="10"/>
      <c r="I88" s="11">
        <f t="shared" si="18"/>
        <v>0</v>
      </c>
      <c r="J88" s="10"/>
      <c r="K88" s="11">
        <f t="shared" si="19"/>
        <v>0</v>
      </c>
    </row>
    <row r="89" spans="2:11" x14ac:dyDescent="0.25">
      <c r="E89" t="s">
        <v>4</v>
      </c>
      <c r="F89" s="10">
        <v>2238.25</v>
      </c>
      <c r="G89" s="11">
        <f t="shared" si="17"/>
        <v>9.25</v>
      </c>
      <c r="H89" s="10"/>
      <c r="I89" s="11">
        <f t="shared" si="18"/>
        <v>0</v>
      </c>
      <c r="J89" s="10"/>
      <c r="K89" s="11">
        <f t="shared" si="19"/>
        <v>0</v>
      </c>
    </row>
    <row r="90" spans="2:11" x14ac:dyDescent="0.25">
      <c r="E90" t="s">
        <v>1</v>
      </c>
      <c r="F90" s="10">
        <v>2373.63</v>
      </c>
      <c r="G90" s="11">
        <f t="shared" si="17"/>
        <v>135.38000000000011</v>
      </c>
      <c r="H90" s="10"/>
      <c r="I90" s="11">
        <f t="shared" si="18"/>
        <v>0</v>
      </c>
      <c r="J90" s="10"/>
      <c r="K90" s="11">
        <f t="shared" si="19"/>
        <v>0</v>
      </c>
    </row>
    <row r="91" spans="2:11" x14ac:dyDescent="0.25">
      <c r="E91" t="s">
        <v>2</v>
      </c>
      <c r="F91" s="10">
        <v>2382.88</v>
      </c>
      <c r="G91" s="11">
        <f t="shared" si="17"/>
        <v>9.25</v>
      </c>
      <c r="H91" s="10"/>
      <c r="I91" s="11">
        <f t="shared" si="18"/>
        <v>0</v>
      </c>
      <c r="J91" s="10"/>
      <c r="K91" s="11">
        <f t="shared" si="19"/>
        <v>0</v>
      </c>
    </row>
    <row r="92" spans="2:11" ht="15.75" thickBot="1" x14ac:dyDescent="0.3">
      <c r="B92">
        <f>F93-F85</f>
        <v>507</v>
      </c>
      <c r="E92" t="s">
        <v>7</v>
      </c>
      <c r="F92" s="12">
        <v>2429.88</v>
      </c>
      <c r="G92" s="13">
        <f t="shared" si="17"/>
        <v>47</v>
      </c>
      <c r="H92" s="12"/>
      <c r="I92" s="13">
        <f t="shared" si="18"/>
        <v>0</v>
      </c>
      <c r="J92" s="12"/>
      <c r="K92" s="13">
        <f t="shared" si="19"/>
        <v>0</v>
      </c>
    </row>
    <row r="93" spans="2:11" x14ac:dyDescent="0.25">
      <c r="E93" t="s">
        <v>0</v>
      </c>
      <c r="F93" s="10">
        <v>2444.69</v>
      </c>
      <c r="G93" s="11">
        <f t="shared" si="17"/>
        <v>14.809999999999945</v>
      </c>
      <c r="H93" s="10"/>
      <c r="I93" s="11">
        <f t="shared" si="18"/>
        <v>0</v>
      </c>
      <c r="J93" s="10"/>
      <c r="K93" s="11">
        <f t="shared" si="19"/>
        <v>0</v>
      </c>
    </row>
    <row r="94" spans="2:11" x14ac:dyDescent="0.25">
      <c r="F94" s="10"/>
      <c r="G94" s="11">
        <f t="shared" si="17"/>
        <v>-2444.69</v>
      </c>
      <c r="H94" s="10"/>
      <c r="I94" s="11">
        <f t="shared" si="18"/>
        <v>0</v>
      </c>
      <c r="J94" s="10"/>
      <c r="K94" s="11">
        <f t="shared" si="19"/>
        <v>0</v>
      </c>
    </row>
    <row r="95" spans="2:11" x14ac:dyDescent="0.25">
      <c r="F95" s="10"/>
      <c r="G95" s="11">
        <f t="shared" si="17"/>
        <v>0</v>
      </c>
      <c r="I95" s="11">
        <f t="shared" si="18"/>
        <v>0</v>
      </c>
    </row>
    <row r="96" spans="2:11" x14ac:dyDescent="0.25">
      <c r="F96" s="10"/>
      <c r="G96" s="11">
        <f t="shared" si="17"/>
        <v>0</v>
      </c>
      <c r="H96" s="14"/>
      <c r="I96" s="11">
        <f t="shared" si="18"/>
        <v>0</v>
      </c>
    </row>
    <row r="97" spans="2:12" x14ac:dyDescent="0.25">
      <c r="F97" s="10"/>
      <c r="G97" s="11">
        <f t="shared" si="17"/>
        <v>0</v>
      </c>
      <c r="H97" s="14"/>
      <c r="I97" s="11">
        <f t="shared" si="18"/>
        <v>0</v>
      </c>
    </row>
    <row r="98" spans="2:12" x14ac:dyDescent="0.25">
      <c r="F98" s="10"/>
      <c r="G98" s="11">
        <f t="shared" si="17"/>
        <v>0</v>
      </c>
      <c r="H98" s="14"/>
      <c r="I98" s="11">
        <f t="shared" si="18"/>
        <v>0</v>
      </c>
    </row>
    <row r="101" spans="2:12" ht="15.75" thickBot="1" x14ac:dyDescent="0.3">
      <c r="E101" t="s">
        <v>20</v>
      </c>
    </row>
    <row r="102" spans="2:12" x14ac:dyDescent="0.25">
      <c r="B102" t="s">
        <v>21</v>
      </c>
      <c r="C102" t="s">
        <v>22</v>
      </c>
      <c r="D102" t="s">
        <v>23</v>
      </c>
      <c r="F102" s="15" t="s">
        <v>12</v>
      </c>
      <c r="G102" s="16"/>
      <c r="H102" s="1" t="s">
        <v>11</v>
      </c>
      <c r="I102" s="6"/>
      <c r="J102" s="1" t="s">
        <v>10</v>
      </c>
      <c r="K102" s="6"/>
    </row>
    <row r="103" spans="2:12" ht="15.75" thickBot="1" x14ac:dyDescent="0.3">
      <c r="E103" t="s">
        <v>17</v>
      </c>
      <c r="F103" s="4" t="s">
        <v>8</v>
      </c>
      <c r="G103" s="5" t="s">
        <v>13</v>
      </c>
      <c r="H103" s="4" t="s">
        <v>9</v>
      </c>
      <c r="I103" s="5" t="s">
        <v>8</v>
      </c>
      <c r="J103" s="4" t="s">
        <v>9</v>
      </c>
      <c r="K103" s="5" t="s">
        <v>8</v>
      </c>
    </row>
    <row r="104" spans="2:12" x14ac:dyDescent="0.25">
      <c r="E104" t="s">
        <v>0</v>
      </c>
      <c r="F104" s="10">
        <v>2301.69</v>
      </c>
      <c r="G104" s="11">
        <v>0</v>
      </c>
      <c r="H104" s="10">
        <v>32</v>
      </c>
      <c r="I104" s="11">
        <f>(H104/16000000)*1000000</f>
        <v>2</v>
      </c>
      <c r="J104" s="10"/>
      <c r="K104" s="11">
        <f>((1/16000000)*J104)*1000000</f>
        <v>0</v>
      </c>
    </row>
    <row r="105" spans="2:12" x14ac:dyDescent="0.25">
      <c r="B105">
        <f>F105-F104</f>
        <v>141.30999999999995</v>
      </c>
      <c r="C105">
        <f>487.12*300/1023</f>
        <v>142.85043988269794</v>
      </c>
      <c r="D105">
        <f t="shared" ref="D105:D112" si="20">B105-C105</f>
        <v>-1.5404398826979957</v>
      </c>
      <c r="E105" t="s">
        <v>5</v>
      </c>
      <c r="F105" s="10">
        <v>2443</v>
      </c>
      <c r="G105" s="11">
        <f t="shared" ref="G105:G117" si="21">F105-F104</f>
        <v>141.30999999999995</v>
      </c>
      <c r="H105" s="10">
        <v>2346</v>
      </c>
      <c r="I105" s="11">
        <f t="shared" ref="I105:I117" si="22">(H105/16000000)*1000000</f>
        <v>146.625</v>
      </c>
      <c r="J105" s="10"/>
      <c r="K105" s="11">
        <f t="shared" ref="K105:K113" si="23">((1/16000000)*J105)*1000000</f>
        <v>0</v>
      </c>
      <c r="L105">
        <f>G105+G104</f>
        <v>141.30999999999995</v>
      </c>
    </row>
    <row r="106" spans="2:12" x14ac:dyDescent="0.25">
      <c r="B106">
        <f>F106-F105</f>
        <v>-2443</v>
      </c>
      <c r="D106">
        <f t="shared" si="20"/>
        <v>-2443</v>
      </c>
      <c r="E106" t="s">
        <v>6</v>
      </c>
      <c r="F106" s="10"/>
      <c r="G106" s="11">
        <f t="shared" si="21"/>
        <v>-2443</v>
      </c>
      <c r="H106" s="10"/>
      <c r="I106" s="11">
        <f t="shared" si="22"/>
        <v>0</v>
      </c>
      <c r="J106" s="10"/>
      <c r="K106" s="11">
        <f t="shared" si="23"/>
        <v>0</v>
      </c>
    </row>
    <row r="107" spans="2:12" x14ac:dyDescent="0.25">
      <c r="B107">
        <f>F107-F104</f>
        <v>286</v>
      </c>
      <c r="C107">
        <f>487.12*600/1023</f>
        <v>285.70087976539588</v>
      </c>
      <c r="D107">
        <f t="shared" si="20"/>
        <v>0.29912023460411774</v>
      </c>
      <c r="E107" t="s">
        <v>18</v>
      </c>
      <c r="F107" s="10">
        <v>2587.69</v>
      </c>
      <c r="G107" s="11">
        <f t="shared" si="21"/>
        <v>2587.69</v>
      </c>
      <c r="H107" s="10">
        <v>2314</v>
      </c>
      <c r="I107" s="11">
        <f t="shared" si="22"/>
        <v>144.625</v>
      </c>
      <c r="J107" s="10"/>
      <c r="K107" s="11">
        <f t="shared" si="23"/>
        <v>0</v>
      </c>
      <c r="L107">
        <f>G107+G106</f>
        <v>144.69000000000005</v>
      </c>
    </row>
    <row r="108" spans="2:12" x14ac:dyDescent="0.25">
      <c r="B108">
        <f>F108-F107</f>
        <v>3.5</v>
      </c>
      <c r="C108">
        <v>2</v>
      </c>
      <c r="D108">
        <f t="shared" si="20"/>
        <v>1.5</v>
      </c>
      <c r="E108" t="s">
        <v>4</v>
      </c>
      <c r="F108" s="10">
        <v>2591.19</v>
      </c>
      <c r="G108" s="11">
        <f t="shared" si="21"/>
        <v>3.5</v>
      </c>
      <c r="H108" s="10">
        <v>32</v>
      </c>
      <c r="I108" s="11">
        <f t="shared" si="22"/>
        <v>2</v>
      </c>
      <c r="J108" s="10"/>
      <c r="K108" s="11">
        <f t="shared" si="23"/>
        <v>0</v>
      </c>
    </row>
    <row r="109" spans="2:12" x14ac:dyDescent="0.25">
      <c r="B109">
        <f>F109-F104</f>
        <v>430.69000000000005</v>
      </c>
      <c r="C109">
        <f>487.12*900/1023</f>
        <v>428.55131964809385</v>
      </c>
      <c r="D109">
        <f t="shared" si="20"/>
        <v>2.1386803519062028</v>
      </c>
      <c r="E109" t="s">
        <v>1</v>
      </c>
      <c r="F109" s="10">
        <v>2732.38</v>
      </c>
      <c r="G109" s="11">
        <f t="shared" si="21"/>
        <v>141.19000000000005</v>
      </c>
      <c r="H109" s="10">
        <v>2314</v>
      </c>
      <c r="I109" s="11">
        <f t="shared" si="22"/>
        <v>144.625</v>
      </c>
      <c r="J109" s="10"/>
      <c r="K109" s="11">
        <f t="shared" si="23"/>
        <v>0</v>
      </c>
      <c r="L109">
        <f>G109+G108</f>
        <v>144.69000000000005</v>
      </c>
    </row>
    <row r="110" spans="2:12" x14ac:dyDescent="0.25">
      <c r="B110">
        <f>F110-F109</f>
        <v>3.5</v>
      </c>
      <c r="C110">
        <v>2</v>
      </c>
      <c r="D110">
        <f t="shared" si="20"/>
        <v>1.5</v>
      </c>
      <c r="E110" t="s">
        <v>2</v>
      </c>
      <c r="F110" s="10">
        <v>2735.88</v>
      </c>
      <c r="G110" s="11">
        <f t="shared" si="21"/>
        <v>3.5</v>
      </c>
      <c r="H110" s="10">
        <v>32</v>
      </c>
      <c r="I110" s="11">
        <f t="shared" si="22"/>
        <v>2</v>
      </c>
      <c r="J110" s="10"/>
      <c r="K110" s="11">
        <f t="shared" si="23"/>
        <v>0</v>
      </c>
    </row>
    <row r="111" spans="2:12" ht="15.75" thickBot="1" x14ac:dyDescent="0.3">
      <c r="B111">
        <f>F111-F104</f>
        <v>487.11999999999989</v>
      </c>
      <c r="C111">
        <f>487.12-2</f>
        <v>485.12</v>
      </c>
      <c r="D111">
        <f t="shared" si="20"/>
        <v>1.9999999999998863</v>
      </c>
      <c r="E111" t="s">
        <v>7</v>
      </c>
      <c r="F111" s="12">
        <v>2788.81</v>
      </c>
      <c r="G111" s="13">
        <f t="shared" si="21"/>
        <v>52.929999999999836</v>
      </c>
      <c r="H111" s="12">
        <v>898</v>
      </c>
      <c r="I111" s="13">
        <f t="shared" si="22"/>
        <v>56.125</v>
      </c>
      <c r="J111" s="12"/>
      <c r="K111" s="13">
        <f t="shared" si="23"/>
        <v>0</v>
      </c>
      <c r="L111">
        <f>G111+G110</f>
        <v>56.429999999999836</v>
      </c>
    </row>
    <row r="112" spans="2:12" x14ac:dyDescent="0.25">
      <c r="B112">
        <f>F112-F104</f>
        <v>491.25</v>
      </c>
      <c r="C112">
        <v>487.12</v>
      </c>
      <c r="D112">
        <f t="shared" si="20"/>
        <v>4.1299999999999955</v>
      </c>
      <c r="E112" t="s">
        <v>0</v>
      </c>
      <c r="F112" s="10">
        <v>2792.94</v>
      </c>
      <c r="G112" s="11">
        <f t="shared" si="21"/>
        <v>4.1300000000001091</v>
      </c>
      <c r="H112" s="10"/>
      <c r="I112" s="11">
        <f t="shared" si="22"/>
        <v>0</v>
      </c>
      <c r="J112" s="10"/>
      <c r="K112" s="11">
        <f t="shared" si="23"/>
        <v>0</v>
      </c>
    </row>
    <row r="113" spans="4:12" x14ac:dyDescent="0.25">
      <c r="F113" s="10"/>
      <c r="G113" s="11">
        <f t="shared" si="21"/>
        <v>-2792.94</v>
      </c>
      <c r="H113" s="10"/>
      <c r="I113" s="11">
        <f t="shared" si="22"/>
        <v>0</v>
      </c>
      <c r="J113" s="10"/>
      <c r="K113" s="11">
        <f t="shared" si="23"/>
        <v>0</v>
      </c>
    </row>
    <row r="114" spans="4:12" x14ac:dyDescent="0.25">
      <c r="F114" s="10"/>
      <c r="G114" s="11">
        <f t="shared" si="21"/>
        <v>0</v>
      </c>
      <c r="I114" s="11">
        <f t="shared" si="22"/>
        <v>0</v>
      </c>
    </row>
    <row r="115" spans="4:12" x14ac:dyDescent="0.25">
      <c r="F115" s="10"/>
      <c r="G115" s="11">
        <f t="shared" si="21"/>
        <v>0</v>
      </c>
      <c r="H115" s="14"/>
      <c r="I115" s="11">
        <f t="shared" si="22"/>
        <v>0</v>
      </c>
    </row>
    <row r="116" spans="4:12" x14ac:dyDescent="0.25">
      <c r="F116" s="10"/>
      <c r="G116" s="11">
        <f t="shared" si="21"/>
        <v>0</v>
      </c>
      <c r="H116" s="14"/>
      <c r="I116" s="11">
        <f t="shared" si="22"/>
        <v>0</v>
      </c>
    </row>
    <row r="117" spans="4:12" x14ac:dyDescent="0.25">
      <c r="F117" s="10"/>
      <c r="G117" s="11">
        <f t="shared" si="21"/>
        <v>0</v>
      </c>
      <c r="H117" s="14"/>
      <c r="I117" s="11">
        <f t="shared" si="22"/>
        <v>0</v>
      </c>
      <c r="L117">
        <f>SUM(L104:L111)</f>
        <v>487.11999999999989</v>
      </c>
    </row>
    <row r="124" spans="4:12" x14ac:dyDescent="0.25">
      <c r="D124" t="s">
        <v>24</v>
      </c>
      <c r="E124" t="s">
        <v>25</v>
      </c>
      <c r="F124" t="s">
        <v>26</v>
      </c>
    </row>
    <row r="125" spans="4:12" x14ac:dyDescent="0.25">
      <c r="D125">
        <v>11.13</v>
      </c>
      <c r="E125">
        <v>62.31</v>
      </c>
    </row>
    <row r="126" spans="4:12" x14ac:dyDescent="0.25">
      <c r="D126">
        <v>10.130000000000001</v>
      </c>
      <c r="E126">
        <v>97.63</v>
      </c>
    </row>
    <row r="127" spans="4:12" x14ac:dyDescent="0.25">
      <c r="D127">
        <v>10.25</v>
      </c>
    </row>
    <row r="128" spans="4:12" x14ac:dyDescent="0.25">
      <c r="D128">
        <v>10.25</v>
      </c>
    </row>
    <row r="130" spans="4:11" ht="15.75" thickBot="1" x14ac:dyDescent="0.3"/>
    <row r="131" spans="4:11" x14ac:dyDescent="0.25">
      <c r="F131" s="15" t="s">
        <v>12</v>
      </c>
      <c r="G131" s="16"/>
      <c r="H131" s="1" t="s">
        <v>11</v>
      </c>
      <c r="I131" s="6"/>
      <c r="J131" s="1" t="s">
        <v>10</v>
      </c>
      <c r="K131" s="6"/>
    </row>
    <row r="132" spans="4:11" ht="15.75" thickBot="1" x14ac:dyDescent="0.3">
      <c r="F132" s="4" t="s">
        <v>8</v>
      </c>
      <c r="G132" s="5" t="s">
        <v>13</v>
      </c>
      <c r="H132" s="4" t="s">
        <v>9</v>
      </c>
      <c r="I132" s="5" t="s">
        <v>8</v>
      </c>
      <c r="J132" s="4" t="s">
        <v>9</v>
      </c>
      <c r="K132" s="5" t="s">
        <v>8</v>
      </c>
    </row>
    <row r="133" spans="4:11" x14ac:dyDescent="0.25">
      <c r="E133" t="s">
        <v>0</v>
      </c>
      <c r="F133" s="10">
        <v>2743</v>
      </c>
      <c r="G133" s="11">
        <v>0</v>
      </c>
      <c r="H133" s="10">
        <v>32</v>
      </c>
      <c r="I133" s="11">
        <f>(H133/16000000)*1000000</f>
        <v>2</v>
      </c>
      <c r="J133" s="10"/>
      <c r="K133" s="11">
        <f>((1/16000000)*J133)*1000000</f>
        <v>0</v>
      </c>
    </row>
    <row r="134" spans="4:11" x14ac:dyDescent="0.25">
      <c r="E134" t="s">
        <v>5</v>
      </c>
      <c r="F134" s="10">
        <v>2807.56</v>
      </c>
      <c r="G134" s="11">
        <f t="shared" ref="G134:G146" si="24">F134-F133</f>
        <v>64.559999999999945</v>
      </c>
      <c r="H134" s="10">
        <v>1000</v>
      </c>
      <c r="I134" s="11">
        <f t="shared" ref="I134:I146" si="25">(H134/16000000)*1000000</f>
        <v>62.5</v>
      </c>
      <c r="J134" s="10"/>
      <c r="K134" s="11">
        <f t="shared" ref="K134:K142" si="26">((1/16000000)*J134)*1000000</f>
        <v>0</v>
      </c>
    </row>
    <row r="135" spans="4:11" x14ac:dyDescent="0.25">
      <c r="E135" t="s">
        <v>6</v>
      </c>
      <c r="F135" s="10">
        <v>2820</v>
      </c>
      <c r="G135" s="11">
        <f t="shared" si="24"/>
        <v>12.440000000000055</v>
      </c>
      <c r="H135" s="10">
        <v>32</v>
      </c>
      <c r="I135" s="11">
        <f t="shared" si="25"/>
        <v>2</v>
      </c>
      <c r="J135" s="10"/>
      <c r="K135" s="11">
        <f t="shared" si="26"/>
        <v>0</v>
      </c>
    </row>
    <row r="136" spans="4:11" x14ac:dyDescent="0.25">
      <c r="D136">
        <f>G136+G135</f>
        <v>467.75</v>
      </c>
      <c r="E136" t="s">
        <v>1</v>
      </c>
      <c r="F136" s="10">
        <v>3275.31</v>
      </c>
      <c r="G136" s="11">
        <f t="shared" si="24"/>
        <v>455.30999999999995</v>
      </c>
      <c r="H136" s="10">
        <v>7163</v>
      </c>
      <c r="I136" s="11">
        <f t="shared" si="25"/>
        <v>447.6875</v>
      </c>
      <c r="J136" s="10"/>
      <c r="K136" s="11">
        <f t="shared" si="26"/>
        <v>0</v>
      </c>
    </row>
    <row r="137" spans="4:11" x14ac:dyDescent="0.25">
      <c r="E137" t="s">
        <v>2</v>
      </c>
      <c r="F137" s="10">
        <v>3287.75</v>
      </c>
      <c r="G137" s="11">
        <f t="shared" si="24"/>
        <v>12.440000000000055</v>
      </c>
      <c r="H137" s="10">
        <v>32</v>
      </c>
      <c r="I137" s="11">
        <f t="shared" si="25"/>
        <v>2</v>
      </c>
      <c r="J137" s="10"/>
      <c r="K137" s="11">
        <f t="shared" si="26"/>
        <v>0</v>
      </c>
    </row>
    <row r="138" spans="4:11" x14ac:dyDescent="0.25">
      <c r="D138">
        <f>G138+G137</f>
        <v>432.5</v>
      </c>
      <c r="E138" t="s">
        <v>3</v>
      </c>
      <c r="F138" s="10">
        <v>3707.81</v>
      </c>
      <c r="G138" s="11">
        <f t="shared" si="24"/>
        <v>420.05999999999995</v>
      </c>
      <c r="H138" s="10">
        <v>6599</v>
      </c>
      <c r="I138" s="11">
        <f t="shared" si="25"/>
        <v>412.4375</v>
      </c>
      <c r="J138" s="10"/>
      <c r="K138" s="11">
        <f t="shared" si="26"/>
        <v>0</v>
      </c>
    </row>
    <row r="139" spans="4:11" x14ac:dyDescent="0.25">
      <c r="E139" t="s">
        <v>4</v>
      </c>
      <c r="F139" s="10">
        <v>3720.25</v>
      </c>
      <c r="G139" s="11">
        <f t="shared" si="24"/>
        <v>12.440000000000055</v>
      </c>
      <c r="H139" s="10">
        <v>32</v>
      </c>
      <c r="I139" s="11">
        <f t="shared" si="25"/>
        <v>2</v>
      </c>
      <c r="J139" s="10"/>
      <c r="K139" s="11">
        <f t="shared" si="26"/>
        <v>0</v>
      </c>
    </row>
    <row r="140" spans="4:11" ht="15.75" thickBot="1" x14ac:dyDescent="0.3">
      <c r="E140" t="s">
        <v>7</v>
      </c>
      <c r="F140" s="12">
        <v>3800.56</v>
      </c>
      <c r="G140" s="13">
        <f t="shared" si="24"/>
        <v>80.309999999999945</v>
      </c>
      <c r="H140" s="12">
        <v>1110</v>
      </c>
      <c r="I140" s="13">
        <f t="shared" si="25"/>
        <v>69.375</v>
      </c>
      <c r="J140" s="12"/>
      <c r="K140" s="13">
        <f t="shared" si="26"/>
        <v>0</v>
      </c>
    </row>
    <row r="141" spans="4:11" x14ac:dyDescent="0.25">
      <c r="E141" t="s">
        <v>0</v>
      </c>
      <c r="F141" s="10">
        <v>3819.19</v>
      </c>
      <c r="G141" s="11">
        <f t="shared" si="24"/>
        <v>18.630000000000109</v>
      </c>
      <c r="H141" s="10">
        <v>32</v>
      </c>
      <c r="I141" s="11">
        <f t="shared" si="25"/>
        <v>2</v>
      </c>
      <c r="J141" s="10"/>
      <c r="K141" s="11">
        <f t="shared" si="26"/>
        <v>0</v>
      </c>
    </row>
    <row r="142" spans="4:11" x14ac:dyDescent="0.25">
      <c r="E142" t="s">
        <v>5</v>
      </c>
      <c r="F142" s="10"/>
      <c r="G142" s="11">
        <f t="shared" si="24"/>
        <v>-3819.19</v>
      </c>
      <c r="H142" s="10"/>
      <c r="I142" s="11">
        <f t="shared" si="25"/>
        <v>0</v>
      </c>
      <c r="J142" s="10"/>
      <c r="K142" s="11">
        <f t="shared" si="26"/>
        <v>0</v>
      </c>
    </row>
    <row r="143" spans="4:11" x14ac:dyDescent="0.25">
      <c r="F143" s="10"/>
      <c r="G143" s="11">
        <f t="shared" si="24"/>
        <v>0</v>
      </c>
      <c r="I143" s="11">
        <f t="shared" si="25"/>
        <v>0</v>
      </c>
    </row>
    <row r="144" spans="4:11" x14ac:dyDescent="0.25">
      <c r="F144" s="10"/>
      <c r="G144" s="11">
        <f t="shared" si="24"/>
        <v>0</v>
      </c>
      <c r="H144" s="14"/>
      <c r="I144" s="11">
        <f t="shared" si="25"/>
        <v>0</v>
      </c>
    </row>
    <row r="145" spans="4:11" x14ac:dyDescent="0.25">
      <c r="F145" s="10"/>
      <c r="G145" s="11">
        <f t="shared" si="24"/>
        <v>0</v>
      </c>
      <c r="H145" s="14"/>
      <c r="I145" s="11">
        <f t="shared" si="25"/>
        <v>0</v>
      </c>
    </row>
    <row r="146" spans="4:11" x14ac:dyDescent="0.25">
      <c r="F146" s="10"/>
      <c r="G146" s="11">
        <f t="shared" si="24"/>
        <v>0</v>
      </c>
      <c r="H146" s="14"/>
      <c r="I146" s="11">
        <f t="shared" si="25"/>
        <v>0</v>
      </c>
    </row>
    <row r="149" spans="4:11" ht="15.75" thickBot="1" x14ac:dyDescent="0.3"/>
    <row r="150" spans="4:11" x14ac:dyDescent="0.25">
      <c r="F150" s="15" t="s">
        <v>12</v>
      </c>
      <c r="G150" s="16"/>
      <c r="H150" s="1" t="s">
        <v>11</v>
      </c>
      <c r="I150" s="6"/>
      <c r="J150" s="1" t="s">
        <v>10</v>
      </c>
      <c r="K150" s="6"/>
    </row>
    <row r="151" spans="4:11" ht="15.75" thickBot="1" x14ac:dyDescent="0.3">
      <c r="F151" s="4" t="s">
        <v>8</v>
      </c>
      <c r="G151" s="5" t="s">
        <v>13</v>
      </c>
      <c r="H151" s="4" t="s">
        <v>9</v>
      </c>
      <c r="I151" s="5" t="s">
        <v>8</v>
      </c>
      <c r="J151" s="4" t="s">
        <v>9</v>
      </c>
      <c r="K151" s="5" t="s">
        <v>8</v>
      </c>
    </row>
    <row r="152" spans="4:11" x14ac:dyDescent="0.25">
      <c r="E152" t="s">
        <v>0</v>
      </c>
      <c r="F152" s="10">
        <v>2599</v>
      </c>
      <c r="G152" s="11">
        <v>0</v>
      </c>
      <c r="H152" s="10">
        <v>32</v>
      </c>
      <c r="I152" s="11">
        <f>(H152/16000000)*1000000</f>
        <v>2</v>
      </c>
      <c r="J152" s="10"/>
      <c r="K152" s="11">
        <f>((1/16000000)*J152)*1000000</f>
        <v>0</v>
      </c>
    </row>
    <row r="153" spans="4:11" x14ac:dyDescent="0.25">
      <c r="E153" t="s">
        <v>1</v>
      </c>
      <c r="F153" s="10">
        <v>3594.19</v>
      </c>
      <c r="G153" s="11">
        <f t="shared" ref="G153:G165" si="27">F153-F152</f>
        <v>995.19</v>
      </c>
      <c r="H153" s="10">
        <v>15858</v>
      </c>
      <c r="I153" s="11">
        <f t="shared" ref="I153:I165" si="28">(H153/16000000)*1000000</f>
        <v>991.125</v>
      </c>
      <c r="J153" s="10"/>
      <c r="K153" s="11">
        <f t="shared" ref="K153:K161" si="29">((1/16000000)*J153)*1000000</f>
        <v>0</v>
      </c>
    </row>
    <row r="154" spans="4:11" x14ac:dyDescent="0.25">
      <c r="E154" t="s">
        <v>3</v>
      </c>
      <c r="F154" s="10">
        <v>3605.19</v>
      </c>
      <c r="G154" s="11">
        <f t="shared" si="27"/>
        <v>11</v>
      </c>
      <c r="H154" s="10">
        <v>0</v>
      </c>
      <c r="I154" s="11">
        <f t="shared" si="28"/>
        <v>0</v>
      </c>
      <c r="J154" s="10"/>
      <c r="K154" s="11">
        <f t="shared" si="29"/>
        <v>0</v>
      </c>
    </row>
    <row r="155" spans="4:11" x14ac:dyDescent="0.25">
      <c r="D155">
        <f>G155+G154</f>
        <v>22</v>
      </c>
      <c r="E155" t="s">
        <v>5</v>
      </c>
      <c r="F155" s="10">
        <v>3616.19</v>
      </c>
      <c r="G155" s="11">
        <f t="shared" si="27"/>
        <v>11</v>
      </c>
      <c r="H155" s="10">
        <v>0</v>
      </c>
      <c r="I155" s="11">
        <f t="shared" si="28"/>
        <v>0</v>
      </c>
      <c r="J155" s="10"/>
      <c r="K155" s="11">
        <f t="shared" si="29"/>
        <v>0</v>
      </c>
    </row>
    <row r="156" spans="4:11" x14ac:dyDescent="0.25">
      <c r="E156" t="s">
        <v>2</v>
      </c>
      <c r="F156" s="10">
        <v>3628.63</v>
      </c>
      <c r="G156" s="11">
        <f t="shared" si="27"/>
        <v>12.440000000000055</v>
      </c>
      <c r="H156" s="10">
        <v>32</v>
      </c>
      <c r="I156" s="11">
        <f t="shared" si="28"/>
        <v>2</v>
      </c>
      <c r="J156" s="10"/>
      <c r="K156" s="11">
        <f t="shared" si="29"/>
        <v>0</v>
      </c>
    </row>
    <row r="157" spans="4:11" x14ac:dyDescent="0.25">
      <c r="D157">
        <f>G157+G156</f>
        <v>23.440000000000055</v>
      </c>
      <c r="E157" t="s">
        <v>4</v>
      </c>
      <c r="F157" s="10">
        <v>3639.63</v>
      </c>
      <c r="G157" s="11">
        <f t="shared" si="27"/>
        <v>11</v>
      </c>
      <c r="H157" s="10">
        <v>0</v>
      </c>
      <c r="I157" s="11">
        <f t="shared" si="28"/>
        <v>0</v>
      </c>
      <c r="J157" s="10"/>
      <c r="K157" s="11">
        <f t="shared" si="29"/>
        <v>0</v>
      </c>
    </row>
    <row r="158" spans="4:11" x14ac:dyDescent="0.25">
      <c r="E158" t="s">
        <v>6</v>
      </c>
      <c r="F158" s="10">
        <v>3650.63</v>
      </c>
      <c r="G158" s="11">
        <f t="shared" si="27"/>
        <v>11</v>
      </c>
      <c r="H158" s="10">
        <v>0</v>
      </c>
      <c r="I158" s="11">
        <f t="shared" si="28"/>
        <v>0</v>
      </c>
      <c r="J158" s="10"/>
      <c r="K158" s="11">
        <f t="shared" si="29"/>
        <v>0</v>
      </c>
    </row>
    <row r="159" spans="4:11" ht="15.75" thickBot="1" x14ac:dyDescent="0.3">
      <c r="E159" t="s">
        <v>7</v>
      </c>
      <c r="F159" s="12">
        <v>3666.38</v>
      </c>
      <c r="G159" s="13">
        <f t="shared" si="27"/>
        <v>15.75</v>
      </c>
      <c r="H159" s="12">
        <v>46</v>
      </c>
      <c r="I159" s="13">
        <f t="shared" si="28"/>
        <v>2.875</v>
      </c>
      <c r="J159" s="12"/>
      <c r="K159" s="13">
        <f t="shared" si="29"/>
        <v>0</v>
      </c>
    </row>
    <row r="160" spans="4:11" x14ac:dyDescent="0.25">
      <c r="E160" t="s">
        <v>0</v>
      </c>
      <c r="F160" s="10">
        <v>3685</v>
      </c>
      <c r="G160" s="11">
        <f t="shared" si="27"/>
        <v>18.619999999999891</v>
      </c>
      <c r="H160" s="10">
        <v>32</v>
      </c>
      <c r="I160" s="11">
        <f t="shared" si="28"/>
        <v>2</v>
      </c>
      <c r="J160" s="10"/>
      <c r="K160" s="11">
        <f t="shared" si="29"/>
        <v>0</v>
      </c>
    </row>
    <row r="161" spans="3:11" x14ac:dyDescent="0.25">
      <c r="C161">
        <f>SUM(G153:G159)</f>
        <v>1067.3800000000001</v>
      </c>
      <c r="F161" s="10"/>
      <c r="G161" s="11">
        <f t="shared" si="27"/>
        <v>-3685</v>
      </c>
      <c r="H161" s="10"/>
      <c r="I161" s="11">
        <f t="shared" si="28"/>
        <v>0</v>
      </c>
      <c r="J161" s="10"/>
      <c r="K161" s="11">
        <f t="shared" si="29"/>
        <v>0</v>
      </c>
    </row>
    <row r="162" spans="3:11" x14ac:dyDescent="0.25">
      <c r="F162" s="10"/>
      <c r="G162" s="11">
        <f t="shared" si="27"/>
        <v>0</v>
      </c>
      <c r="I162" s="11">
        <f t="shared" si="28"/>
        <v>0</v>
      </c>
    </row>
    <row r="163" spans="3:11" x14ac:dyDescent="0.25">
      <c r="F163" s="10"/>
      <c r="G163" s="11">
        <f t="shared" si="27"/>
        <v>0</v>
      </c>
      <c r="H163" s="14"/>
      <c r="I163" s="11">
        <f t="shared" si="28"/>
        <v>0</v>
      </c>
    </row>
    <row r="164" spans="3:11" x14ac:dyDescent="0.25">
      <c r="F164" s="10"/>
      <c r="G164" s="11">
        <f t="shared" si="27"/>
        <v>0</v>
      </c>
      <c r="H164" s="14"/>
      <c r="I164" s="11">
        <f t="shared" si="28"/>
        <v>0</v>
      </c>
    </row>
    <row r="165" spans="3:11" x14ac:dyDescent="0.25">
      <c r="F165" s="10"/>
      <c r="G165" s="11">
        <f t="shared" si="27"/>
        <v>0</v>
      </c>
      <c r="H165" s="14"/>
      <c r="I165" s="11">
        <f t="shared" si="28"/>
        <v>0</v>
      </c>
    </row>
    <row r="170" spans="3:11" ht="15.75" thickBot="1" x14ac:dyDescent="0.3"/>
    <row r="171" spans="3:11" x14ac:dyDescent="0.25">
      <c r="F171" s="15" t="s">
        <v>12</v>
      </c>
      <c r="G171" s="16"/>
      <c r="H171" s="1" t="s">
        <v>11</v>
      </c>
      <c r="I171" s="6"/>
      <c r="J171" s="1" t="s">
        <v>10</v>
      </c>
      <c r="K171" s="6"/>
    </row>
    <row r="172" spans="3:11" ht="15.75" thickBot="1" x14ac:dyDescent="0.3">
      <c r="F172" s="4" t="s">
        <v>8</v>
      </c>
      <c r="G172" s="5" t="s">
        <v>13</v>
      </c>
      <c r="H172" s="4" t="s">
        <v>9</v>
      </c>
      <c r="I172" s="5" t="s">
        <v>8</v>
      </c>
      <c r="J172" s="4" t="s">
        <v>9</v>
      </c>
      <c r="K172" s="5" t="s">
        <v>8</v>
      </c>
    </row>
    <row r="173" spans="3:11" x14ac:dyDescent="0.25">
      <c r="E173" t="s">
        <v>0</v>
      </c>
      <c r="F173" s="10">
        <v>2369.19</v>
      </c>
      <c r="G173" s="11">
        <v>0</v>
      </c>
      <c r="H173" s="10">
        <v>32</v>
      </c>
      <c r="I173" s="11">
        <f>(H173/16000000)*1000000</f>
        <v>2</v>
      </c>
      <c r="J173" s="10"/>
      <c r="K173" s="11">
        <f>((1/16000000)*J173)*1000000</f>
        <v>0</v>
      </c>
    </row>
    <row r="174" spans="3:11" x14ac:dyDescent="0.25">
      <c r="E174" t="s">
        <v>5</v>
      </c>
      <c r="F174" s="10">
        <v>2702.19</v>
      </c>
      <c r="G174" s="11">
        <f t="shared" ref="G174:G189" si="30">F174-F173</f>
        <v>333</v>
      </c>
      <c r="H174" s="10">
        <v>968</v>
      </c>
      <c r="I174" s="11">
        <f t="shared" ref="I174:I189" si="31">(H174/16000000)*1000000</f>
        <v>60.5</v>
      </c>
      <c r="J174" s="10"/>
      <c r="K174" s="11">
        <f t="shared" ref="K174:K182" si="32">((1/16000000)*J174)*1000000</f>
        <v>0</v>
      </c>
    </row>
    <row r="175" spans="3:11" x14ac:dyDescent="0.25">
      <c r="E175" t="s">
        <v>6</v>
      </c>
      <c r="F175" s="10"/>
      <c r="G175" s="11">
        <f t="shared" si="30"/>
        <v>-2702.19</v>
      </c>
      <c r="H175" s="10">
        <v>32</v>
      </c>
      <c r="I175" s="11">
        <f t="shared" si="31"/>
        <v>2</v>
      </c>
      <c r="J175" s="10"/>
      <c r="K175" s="11">
        <f t="shared" si="32"/>
        <v>0</v>
      </c>
    </row>
    <row r="176" spans="3:11" x14ac:dyDescent="0.25">
      <c r="E176" t="s">
        <v>1</v>
      </c>
      <c r="F176" s="10">
        <v>3155.5</v>
      </c>
      <c r="G176" s="11">
        <f t="shared" si="30"/>
        <v>3155.5</v>
      </c>
      <c r="H176" s="10">
        <v>7163</v>
      </c>
      <c r="I176" s="11">
        <f t="shared" si="31"/>
        <v>447.6875</v>
      </c>
      <c r="J176" s="10"/>
      <c r="K176" s="11">
        <f t="shared" si="32"/>
        <v>0</v>
      </c>
    </row>
    <row r="177" spans="3:11" x14ac:dyDescent="0.25">
      <c r="E177" t="s">
        <v>2</v>
      </c>
      <c r="F177" s="10">
        <v>3158.38</v>
      </c>
      <c r="G177" s="11">
        <f t="shared" si="30"/>
        <v>2.8800000000001091</v>
      </c>
      <c r="H177" s="10">
        <v>32</v>
      </c>
      <c r="I177" s="11">
        <f t="shared" si="31"/>
        <v>2</v>
      </c>
      <c r="J177" s="10"/>
      <c r="K177" s="11">
        <f t="shared" si="32"/>
        <v>0</v>
      </c>
    </row>
    <row r="178" spans="3:11" x14ac:dyDescent="0.25">
      <c r="E178" t="s">
        <v>3</v>
      </c>
      <c r="F178" s="10">
        <v>3573.56</v>
      </c>
      <c r="G178" s="11">
        <f t="shared" si="30"/>
        <v>415.17999999999984</v>
      </c>
      <c r="H178" s="10">
        <v>6599</v>
      </c>
      <c r="I178" s="11">
        <f t="shared" si="31"/>
        <v>412.4375</v>
      </c>
      <c r="J178" s="10"/>
      <c r="K178" s="11">
        <f t="shared" si="32"/>
        <v>0</v>
      </c>
    </row>
    <row r="179" spans="3:11" x14ac:dyDescent="0.25">
      <c r="E179" t="s">
        <v>4</v>
      </c>
      <c r="F179" s="10">
        <v>3576.44</v>
      </c>
      <c r="G179" s="11">
        <f t="shared" si="30"/>
        <v>2.8800000000001091</v>
      </c>
      <c r="H179" s="10">
        <v>32</v>
      </c>
      <c r="I179" s="11">
        <f t="shared" si="31"/>
        <v>2</v>
      </c>
      <c r="J179" s="10"/>
      <c r="K179" s="11">
        <f t="shared" si="32"/>
        <v>0</v>
      </c>
    </row>
    <row r="180" spans="3:11" ht="15.75" thickBot="1" x14ac:dyDescent="0.3">
      <c r="E180" t="s">
        <v>7</v>
      </c>
      <c r="F180" s="12">
        <v>3648.81</v>
      </c>
      <c r="G180" s="13">
        <f t="shared" si="30"/>
        <v>72.369999999999891</v>
      </c>
      <c r="H180" s="12">
        <v>1110</v>
      </c>
      <c r="I180" s="13">
        <f t="shared" si="31"/>
        <v>69.375</v>
      </c>
      <c r="J180" s="12"/>
      <c r="K180" s="13">
        <f t="shared" si="32"/>
        <v>0</v>
      </c>
    </row>
    <row r="181" spans="3:11" x14ac:dyDescent="0.25">
      <c r="E181" t="s">
        <v>0</v>
      </c>
      <c r="F181" s="10">
        <v>3652.81</v>
      </c>
      <c r="G181" s="11">
        <f t="shared" si="30"/>
        <v>4</v>
      </c>
      <c r="H181" s="10">
        <v>32</v>
      </c>
      <c r="I181" s="11">
        <f t="shared" si="31"/>
        <v>2</v>
      </c>
      <c r="J181" s="10"/>
      <c r="K181" s="11">
        <f t="shared" si="32"/>
        <v>0</v>
      </c>
    </row>
    <row r="182" spans="3:11" x14ac:dyDescent="0.25">
      <c r="E182" t="s">
        <v>5</v>
      </c>
      <c r="F182" s="10">
        <v>3692.38</v>
      </c>
      <c r="G182" s="11">
        <f t="shared" si="30"/>
        <v>39.570000000000164</v>
      </c>
      <c r="H182" s="10">
        <v>593</v>
      </c>
      <c r="I182" s="11">
        <f t="shared" si="31"/>
        <v>37.0625</v>
      </c>
      <c r="J182" s="10"/>
      <c r="K182" s="11">
        <f t="shared" si="32"/>
        <v>0</v>
      </c>
    </row>
    <row r="183" spans="3:11" x14ac:dyDescent="0.25">
      <c r="E183" t="s">
        <v>6</v>
      </c>
      <c r="F183" s="10"/>
      <c r="G183" s="11">
        <f t="shared" si="30"/>
        <v>-3692.38</v>
      </c>
      <c r="H183" s="10">
        <v>32</v>
      </c>
      <c r="I183" s="11">
        <f t="shared" si="31"/>
        <v>2</v>
      </c>
    </row>
    <row r="184" spans="3:11" x14ac:dyDescent="0.25">
      <c r="E184" t="s">
        <v>1</v>
      </c>
      <c r="F184" s="10">
        <v>4216.0600000000004</v>
      </c>
      <c r="G184" s="11">
        <f t="shared" si="30"/>
        <v>4216.0600000000004</v>
      </c>
      <c r="H184" s="14">
        <v>8289</v>
      </c>
      <c r="I184" s="11">
        <f t="shared" si="31"/>
        <v>518.0625</v>
      </c>
    </row>
    <row r="185" spans="3:11" x14ac:dyDescent="0.25">
      <c r="E185" t="s">
        <v>2</v>
      </c>
      <c r="F185" s="10">
        <v>4218.9399999999996</v>
      </c>
      <c r="G185" s="11">
        <f t="shared" si="30"/>
        <v>2.8799999999991996</v>
      </c>
      <c r="H185" s="14">
        <v>32</v>
      </c>
      <c r="I185" s="11">
        <f t="shared" si="31"/>
        <v>2</v>
      </c>
    </row>
    <row r="186" spans="3:11" x14ac:dyDescent="0.25">
      <c r="E186" t="s">
        <v>3</v>
      </c>
      <c r="F186" s="10">
        <v>4559.9399999999996</v>
      </c>
      <c r="G186" s="11">
        <f t="shared" si="30"/>
        <v>341</v>
      </c>
      <c r="H186" s="14">
        <v>5411</v>
      </c>
      <c r="I186" s="11">
        <f t="shared" si="31"/>
        <v>338.1875</v>
      </c>
    </row>
    <row r="187" spans="3:11" x14ac:dyDescent="0.25">
      <c r="E187" t="s">
        <v>4</v>
      </c>
      <c r="F187" s="10">
        <v>4562.8100000000004</v>
      </c>
      <c r="G187" s="11">
        <f t="shared" si="30"/>
        <v>2.8700000000008004</v>
      </c>
      <c r="H187" s="14">
        <v>32</v>
      </c>
      <c r="I187" s="11">
        <f t="shared" si="31"/>
        <v>2</v>
      </c>
    </row>
    <row r="188" spans="3:11" x14ac:dyDescent="0.25">
      <c r="E188" t="s">
        <v>7</v>
      </c>
      <c r="F188" s="10">
        <v>4662.5</v>
      </c>
      <c r="G188" s="11">
        <f t="shared" si="30"/>
        <v>99.6899999999996</v>
      </c>
      <c r="H188" s="14">
        <v>1547</v>
      </c>
      <c r="I188" s="11">
        <f t="shared" si="31"/>
        <v>96.6875</v>
      </c>
    </row>
    <row r="189" spans="3:11" x14ac:dyDescent="0.25">
      <c r="C189">
        <f>F189-F181</f>
        <v>1013.5000000000005</v>
      </c>
      <c r="E189" t="s">
        <v>0</v>
      </c>
      <c r="F189" s="10">
        <v>4666.3100000000004</v>
      </c>
      <c r="G189" s="11">
        <f t="shared" si="30"/>
        <v>3.8100000000004002</v>
      </c>
      <c r="H189" s="14">
        <v>32</v>
      </c>
      <c r="I189" s="11">
        <f t="shared" si="31"/>
        <v>2</v>
      </c>
    </row>
    <row r="192" spans="3:11" x14ac:dyDescent="0.25">
      <c r="D192" t="s">
        <v>27</v>
      </c>
      <c r="E192">
        <v>10.31</v>
      </c>
      <c r="F192" s="14">
        <v>10.44</v>
      </c>
      <c r="G192">
        <v>10.44</v>
      </c>
      <c r="H192" s="14">
        <v>11.81</v>
      </c>
      <c r="I192">
        <v>10.31</v>
      </c>
      <c r="J192" s="14">
        <v>10.44</v>
      </c>
      <c r="K192">
        <v>10.44</v>
      </c>
    </row>
    <row r="193" spans="4:11" x14ac:dyDescent="0.25">
      <c r="E193">
        <v>10.44</v>
      </c>
      <c r="F193" s="14">
        <v>10.44</v>
      </c>
      <c r="G193">
        <v>17.440000000000001</v>
      </c>
      <c r="H193" s="14">
        <v>10.44</v>
      </c>
      <c r="I193">
        <v>10.44</v>
      </c>
      <c r="J193" s="14">
        <v>17.25</v>
      </c>
      <c r="K193">
        <v>10.44</v>
      </c>
    </row>
    <row r="194" spans="4:11" x14ac:dyDescent="0.25">
      <c r="E194">
        <v>10.44</v>
      </c>
      <c r="F194" s="14">
        <v>17.440000000000001</v>
      </c>
      <c r="G194">
        <v>10.44</v>
      </c>
      <c r="H194" s="14">
        <v>10.44</v>
      </c>
      <c r="I194">
        <v>17.25</v>
      </c>
      <c r="J194" s="14">
        <v>10.44</v>
      </c>
    </row>
    <row r="196" spans="4:11" x14ac:dyDescent="0.25">
      <c r="D196" t="s">
        <v>28</v>
      </c>
      <c r="F196" s="14">
        <v>2.19</v>
      </c>
      <c r="G196">
        <v>2.19</v>
      </c>
    </row>
    <row r="198" spans="4:11" x14ac:dyDescent="0.25">
      <c r="D198" t="s">
        <v>29</v>
      </c>
    </row>
    <row r="199" spans="4:11" x14ac:dyDescent="0.25">
      <c r="F199" s="14">
        <v>6.25</v>
      </c>
      <c r="G199">
        <v>5.31</v>
      </c>
      <c r="H199">
        <v>6.44</v>
      </c>
    </row>
    <row r="200" spans="4:11" x14ac:dyDescent="0.25">
      <c r="D200" t="s">
        <v>30</v>
      </c>
    </row>
    <row r="201" spans="4:11" x14ac:dyDescent="0.25">
      <c r="F201">
        <v>1.31</v>
      </c>
      <c r="G201">
        <v>1.31</v>
      </c>
    </row>
    <row r="202" spans="4:11" x14ac:dyDescent="0.25">
      <c r="D202" t="s">
        <v>31</v>
      </c>
    </row>
    <row r="203" spans="4:11" x14ac:dyDescent="0.25">
      <c r="F203">
        <v>1.81</v>
      </c>
      <c r="G203">
        <v>1.56</v>
      </c>
      <c r="H203">
        <v>1.56</v>
      </c>
    </row>
    <row r="204" spans="4:11" x14ac:dyDescent="0.25">
      <c r="D204" t="s">
        <v>32</v>
      </c>
    </row>
    <row r="205" spans="4:11" x14ac:dyDescent="0.25">
      <c r="F205">
        <v>1.88</v>
      </c>
      <c r="G205">
        <v>2.13</v>
      </c>
    </row>
    <row r="207" spans="4:11" ht="15.75" thickBot="1" x14ac:dyDescent="0.3"/>
    <row r="208" spans="4:11" x14ac:dyDescent="0.25">
      <c r="E208" s="15" t="s">
        <v>12</v>
      </c>
      <c r="F208" s="16"/>
      <c r="G208" s="1" t="s">
        <v>11</v>
      </c>
      <c r="H208" s="6"/>
      <c r="I208" s="1" t="s">
        <v>10</v>
      </c>
      <c r="J208" s="6"/>
    </row>
    <row r="209" spans="4:10" ht="15.75" thickBot="1" x14ac:dyDescent="0.3">
      <c r="E209" s="4" t="s">
        <v>8</v>
      </c>
      <c r="F209" s="5" t="s">
        <v>13</v>
      </c>
      <c r="G209" s="4" t="s">
        <v>9</v>
      </c>
      <c r="H209" s="5" t="s">
        <v>8</v>
      </c>
      <c r="I209" s="4" t="s">
        <v>9</v>
      </c>
      <c r="J209" s="5" t="s">
        <v>8</v>
      </c>
    </row>
    <row r="210" spans="4:10" x14ac:dyDescent="0.25">
      <c r="D210" t="s">
        <v>33</v>
      </c>
      <c r="E210" s="10"/>
      <c r="F210" s="11">
        <v>0</v>
      </c>
      <c r="G210" s="10"/>
      <c r="H210" s="11">
        <f>(G210/16000000)*1000000</f>
        <v>0</v>
      </c>
      <c r="I210" s="10"/>
      <c r="J210" s="11">
        <f>((1/16000000)*I210)*1000000</f>
        <v>0</v>
      </c>
    </row>
    <row r="211" spans="4:10" x14ac:dyDescent="0.25">
      <c r="D211" t="s">
        <v>34</v>
      </c>
      <c r="E211" s="10"/>
      <c r="F211" s="11">
        <f t="shared" ref="F211:F226" si="33">E211-E210</f>
        <v>0</v>
      </c>
      <c r="G211" s="10"/>
      <c r="H211" s="11">
        <f t="shared" ref="H211:H226" si="34">(G211/16000000)*1000000</f>
        <v>0</v>
      </c>
      <c r="I211" s="10"/>
      <c r="J211" s="11">
        <f t="shared" ref="J211:J219" si="35">((1/16000000)*I211)*1000000</f>
        <v>0</v>
      </c>
    </row>
    <row r="212" spans="4:10" x14ac:dyDescent="0.25">
      <c r="D212" t="s">
        <v>35</v>
      </c>
      <c r="E212" s="10"/>
      <c r="F212" s="11">
        <f t="shared" si="33"/>
        <v>0</v>
      </c>
      <c r="G212" s="10"/>
      <c r="H212" s="11">
        <f t="shared" si="34"/>
        <v>0</v>
      </c>
      <c r="I212" s="10"/>
      <c r="J212" s="11">
        <f t="shared" si="35"/>
        <v>0</v>
      </c>
    </row>
    <row r="213" spans="4:10" x14ac:dyDescent="0.25">
      <c r="E213" s="10"/>
      <c r="F213" s="11">
        <f t="shared" si="33"/>
        <v>0</v>
      </c>
      <c r="G213" s="10"/>
      <c r="H213" s="11">
        <f t="shared" si="34"/>
        <v>0</v>
      </c>
      <c r="I213" s="10"/>
      <c r="J213" s="11">
        <f t="shared" si="35"/>
        <v>0</v>
      </c>
    </row>
    <row r="214" spans="4:10" x14ac:dyDescent="0.25">
      <c r="E214" s="10"/>
      <c r="F214" s="11">
        <f t="shared" si="33"/>
        <v>0</v>
      </c>
      <c r="G214" s="10"/>
      <c r="H214" s="11">
        <f t="shared" si="34"/>
        <v>0</v>
      </c>
      <c r="I214" s="10"/>
      <c r="J214" s="11">
        <f t="shared" si="35"/>
        <v>0</v>
      </c>
    </row>
    <row r="215" spans="4:10" x14ac:dyDescent="0.25">
      <c r="E215" s="10"/>
      <c r="F215" s="11">
        <f t="shared" si="33"/>
        <v>0</v>
      </c>
      <c r="G215" s="10"/>
      <c r="H215" s="11">
        <f t="shared" si="34"/>
        <v>0</v>
      </c>
      <c r="I215" s="10"/>
      <c r="J215" s="11">
        <f t="shared" si="35"/>
        <v>0</v>
      </c>
    </row>
    <row r="216" spans="4:10" x14ac:dyDescent="0.25">
      <c r="E216" s="10"/>
      <c r="F216" s="11">
        <f t="shared" si="33"/>
        <v>0</v>
      </c>
      <c r="G216" s="10"/>
      <c r="H216" s="11">
        <f t="shared" si="34"/>
        <v>0</v>
      </c>
      <c r="I216" s="10"/>
      <c r="J216" s="11">
        <f t="shared" si="35"/>
        <v>0</v>
      </c>
    </row>
    <row r="217" spans="4:10" ht="15.75" thickBot="1" x14ac:dyDescent="0.3">
      <c r="E217" s="12"/>
      <c r="F217" s="13">
        <f t="shared" si="33"/>
        <v>0</v>
      </c>
      <c r="G217" s="12"/>
      <c r="H217" s="13">
        <f t="shared" si="34"/>
        <v>0</v>
      </c>
      <c r="I217" s="12"/>
      <c r="J217" s="13">
        <f t="shared" si="35"/>
        <v>0</v>
      </c>
    </row>
    <row r="218" spans="4:10" x14ac:dyDescent="0.25">
      <c r="E218" s="10"/>
      <c r="F218" s="11">
        <f t="shared" si="33"/>
        <v>0</v>
      </c>
      <c r="G218" s="10"/>
      <c r="H218" s="11">
        <f t="shared" si="34"/>
        <v>0</v>
      </c>
      <c r="I218" s="10"/>
      <c r="J218" s="11">
        <f t="shared" si="35"/>
        <v>0</v>
      </c>
    </row>
    <row r="219" spans="4:10" x14ac:dyDescent="0.25">
      <c r="E219" s="10"/>
      <c r="F219" s="11">
        <f t="shared" si="33"/>
        <v>0</v>
      </c>
      <c r="G219" s="10"/>
      <c r="H219" s="11">
        <f t="shared" si="34"/>
        <v>0</v>
      </c>
      <c r="I219" s="10"/>
      <c r="J219" s="11">
        <f t="shared" si="35"/>
        <v>0</v>
      </c>
    </row>
    <row r="220" spans="4:10" x14ac:dyDescent="0.25">
      <c r="E220" s="10"/>
      <c r="F220" s="11">
        <f t="shared" si="33"/>
        <v>0</v>
      </c>
      <c r="G220" s="10"/>
      <c r="H220" s="11">
        <f t="shared" si="34"/>
        <v>0</v>
      </c>
    </row>
    <row r="221" spans="4:10" x14ac:dyDescent="0.25">
      <c r="E221" s="10"/>
      <c r="F221" s="11">
        <f t="shared" si="33"/>
        <v>0</v>
      </c>
      <c r="G221" s="14"/>
      <c r="H221" s="11">
        <f t="shared" si="34"/>
        <v>0</v>
      </c>
    </row>
    <row r="222" spans="4:10" x14ac:dyDescent="0.25">
      <c r="E222" s="10"/>
      <c r="F222" s="11">
        <f t="shared" si="33"/>
        <v>0</v>
      </c>
      <c r="G222" s="14"/>
      <c r="H222" s="11">
        <f t="shared" si="34"/>
        <v>0</v>
      </c>
    </row>
    <row r="223" spans="4:10" x14ac:dyDescent="0.25">
      <c r="E223" s="10"/>
      <c r="F223" s="11">
        <f t="shared" si="33"/>
        <v>0</v>
      </c>
      <c r="G223" s="14"/>
      <c r="H223" s="11">
        <f t="shared" si="34"/>
        <v>0</v>
      </c>
    </row>
    <row r="224" spans="4:10" x14ac:dyDescent="0.25">
      <c r="E224" s="10"/>
      <c r="F224" s="11">
        <f t="shared" si="33"/>
        <v>0</v>
      </c>
      <c r="G224" s="14"/>
      <c r="H224" s="11">
        <f t="shared" si="34"/>
        <v>0</v>
      </c>
    </row>
    <row r="225" spans="5:8" x14ac:dyDescent="0.25">
      <c r="E225" s="10"/>
      <c r="F225" s="11">
        <f t="shared" si="33"/>
        <v>0</v>
      </c>
      <c r="G225" s="14"/>
      <c r="H225" s="11">
        <f t="shared" si="34"/>
        <v>0</v>
      </c>
    </row>
    <row r="226" spans="5:8" x14ac:dyDescent="0.25">
      <c r="E226" s="10"/>
      <c r="F226" s="11">
        <f t="shared" si="33"/>
        <v>0</v>
      </c>
      <c r="G226" s="14"/>
      <c r="H226" s="11">
        <f t="shared" si="34"/>
        <v>0</v>
      </c>
    </row>
  </sheetData>
  <mergeCells count="11">
    <mergeCell ref="F131:G131"/>
    <mergeCell ref="F150:G150"/>
    <mergeCell ref="F171:G171"/>
    <mergeCell ref="E208:F208"/>
    <mergeCell ref="F83:G83"/>
    <mergeCell ref="F102:G102"/>
    <mergeCell ref="F2:G2"/>
    <mergeCell ref="F18:G18"/>
    <mergeCell ref="F34:G34"/>
    <mergeCell ref="F49:G49"/>
    <mergeCell ref="F64:G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Nise</dc:creator>
  <cp:lastModifiedBy>Alan Nise</cp:lastModifiedBy>
  <dcterms:created xsi:type="dcterms:W3CDTF">2015-05-14T03:11:35Z</dcterms:created>
  <dcterms:modified xsi:type="dcterms:W3CDTF">2015-06-03T16:02:02Z</dcterms:modified>
</cp:coreProperties>
</file>