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D:\Documents\PreMMOEngine\docs\"/>
    </mc:Choice>
  </mc:AlternateContent>
  <xr:revisionPtr revIDLastSave="0" documentId="13_ncr:1_{D659D9A6-B537-4E6B-B878-7B6EB9A5219B}" xr6:coauthVersionLast="40" xr6:coauthVersionMax="40" xr10:uidLastSave="{00000000-0000-0000-0000-000000000000}"/>
  <bookViews>
    <workbookView xWindow="0" yWindow="8100" windowWidth="28800" windowHeight="12360" xr2:uid="{00000000-000D-0000-FFFF-FFFF00000000}"/>
  </bookViews>
  <sheets>
    <sheet name="Gantt" sheetId="9" r:id="rId1"/>
    <sheet name="Bitacora" sheetId="13" r:id="rId2"/>
    <sheet name="Help" sheetId="6" r:id="rId3"/>
  </sheets>
  <definedNames>
    <definedName name="prevWBS" localSheetId="0">Gantt!$A1048576</definedName>
    <definedName name="_xlnm.Print_Area" localSheetId="0">Gantt!$A$1:$BN$36</definedName>
    <definedName name="_xlnm.Print_Titles" localSheetId="0">Gantt!$4:$7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F20" i="9" l="1"/>
  <c r="F33" i="9" l="1"/>
  <c r="F32" i="9"/>
  <c r="F31" i="9"/>
  <c r="F27" i="9"/>
  <c r="F28" i="9"/>
  <c r="F29" i="9"/>
  <c r="F30" i="9"/>
  <c r="F18" i="9"/>
  <c r="F26" i="9"/>
  <c r="F10" i="9"/>
  <c r="F8" i="9" l="1"/>
  <c r="I8" i="9" s="1"/>
  <c r="F34" i="9"/>
  <c r="F21" i="9"/>
  <c r="F13" i="9"/>
  <c r="F9" i="9" l="1"/>
  <c r="K6" i="9"/>
  <c r="F11" i="9" l="1"/>
  <c r="K7" i="9"/>
  <c r="K4" i="9"/>
  <c r="A8" i="9"/>
  <c r="L6" i="9" l="1"/>
  <c r="F15" i="9" l="1"/>
  <c r="F14" i="9"/>
  <c r="F23" i="9"/>
  <c r="F22" i="9"/>
  <c r="F36" i="9"/>
  <c r="F35" i="9"/>
  <c r="M6" i="9"/>
  <c r="F24" i="9"/>
  <c r="N6" i="9" l="1"/>
  <c r="F25"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l="1"/>
  <c r="A17" i="9" s="1"/>
  <c r="A18" i="9" l="1"/>
  <c r="A19" i="9" s="1"/>
  <c r="F16" i="9"/>
  <c r="A20" i="9" l="1"/>
  <c r="A21" i="9" s="1"/>
  <c r="A22" i="9" s="1"/>
  <c r="A23" i="9" s="1"/>
  <c r="A24" i="9" s="1"/>
  <c r="A25" i="9" s="1"/>
  <c r="A26" i="9" s="1"/>
  <c r="A27" i="9" s="1"/>
  <c r="A28" i="9" s="1"/>
  <c r="A29" i="9" s="1"/>
  <c r="A30" i="9" s="1"/>
  <c r="A31" i="9" s="1"/>
  <c r="A32" i="9" s="1"/>
  <c r="A33" i="9" s="1"/>
  <c r="A34" i="9" s="1"/>
  <c r="A35" i="9" s="1"/>
  <c r="A36" i="9" s="1"/>
  <c r="F17" i="9"/>
  <c r="F19"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<sst xmlns="http://schemas.openxmlformats.org/spreadsheetml/2006/main" count="127" uniqueCount="121">
  <si>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</si>
  <si>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</si>
  <si>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</si>
  <si>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</si>
  <si>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</si>
  <si>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</si>
  <si>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</si>
  <si>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</si>
  <si>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</si>
  <si>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</si>
  <si>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</si>
  <si>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</si>
  <si>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</si>
  <si>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</si>
  <si>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</si>
  <si>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</si>
  <si>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</si>
  <si>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</si>
  <si>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</si>
  <si>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</si>
  <si>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</si>
  <si>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</si>
  <si>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</si>
  <si>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</si>
  <si>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</si>
  <si>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</si>
  <si>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</si>
  <si>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</si>
  <si>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</si>
  <si>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</si>
  <si>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</si>
  <si>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</si>
  <si>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</si>
  <si>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</si>
  <si>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</si>
  <si>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</si>
  <si>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</si>
  <si>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</si>
  <si>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</si>
  <si>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</si>
  <si>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</si>
  <si>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</si>
  <si>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</si>
  <si>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</si>
  <si>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</si>
  <si>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</si>
  <si>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</si>
  <si>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</si>
  <si>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</si>
  <si>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</si>
  <si>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</si>
  <si>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</si>
  <si>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</si>
  <si>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</si>
  <si>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</si>
  <si>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</si>
  <si>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</si>
  <si>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</si>
  <si>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</si>
  <si>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</si>
  <si>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</si>
  <si>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</si>
  <si>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</si>
  <si>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</si>
  <si>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</si>
  <si>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</si>
  <si>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</si>
  <si>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</si>
  <si>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</si>
  <si>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</si>
  <si>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</si>
  <si>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</si>
  <si>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</si>
  <si>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</si>
  <si>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</si>
  <si>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</si>
  <si>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</si>
  <si>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</si>
  <si>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</si>
  <si>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</si>
  <si>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</si>
  <si>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</si>
  <si>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</si>
  <si>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</si>
  <si>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</si>
  <si>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</si>
  <si>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</si>
  <si>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</si>
  <si>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</si>
  <si>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Reinaldo Jerez Contreras</t>
  </si>
  <si>
    <t>Proyecto de Titulación</t>
  </si>
  <si>
    <t>Investigación de tecnologías: Renderizado 2D en HTML5</t>
  </si>
  <si>
    <t>Investigación de tecnologías: Protocolos de comunicación</t>
  </si>
  <si>
    <t>Investigación de tecnologías: ORM para .Net Core</t>
  </si>
  <si>
    <t>Presentación de propuesta (Diapositivas)</t>
  </si>
  <si>
    <t>Desarrollo de planificación</t>
  </si>
  <si>
    <t>Documentación</t>
  </si>
  <si>
    <t>Evaluación</t>
  </si>
  <si>
    <t>Sprint 0: Historias de usuario, ambiente y arquitectura inicial.</t>
  </si>
  <si>
    <t>Implementación</t>
  </si>
  <si>
    <t>Documento de formulación</t>
  </si>
  <si>
    <t>Documento de memoria</t>
  </si>
  <si>
    <t>Primera revision documento de memoria</t>
  </si>
  <si>
    <t>Segunda revision documento de memoria</t>
  </si>
  <si>
    <t>Pruebas de rendimiento</t>
  </si>
  <si>
    <t>Experimento controlado</t>
  </si>
  <si>
    <t>Concepción</t>
  </si>
  <si>
    <t>Sprint 1: Modulo de mapas y zonas</t>
  </si>
  <si>
    <t>Documento de formulación (Entrega final)</t>
  </si>
  <si>
    <t>Desarrollo del núcleo de un motor para el desarrollo de 2D MMORPGs</t>
  </si>
  <si>
    <t>Documentacion de  uso</t>
  </si>
  <si>
    <t>Sprint 7: Modulo de habilidades</t>
  </si>
  <si>
    <t>Sprint 11: Editor opciones generales</t>
  </si>
  <si>
    <t>Sprint 3: Editor de mapas y zonas</t>
  </si>
  <si>
    <t>Sprint 4: Modulo de personajes</t>
  </si>
  <si>
    <t>Sprint 6: Modulo de chat y autenticacion</t>
  </si>
  <si>
    <t>Sprint 5: Editor de clases</t>
  </si>
  <si>
    <t>Sprint 2: Editor del engine y gestor de sprites base</t>
  </si>
  <si>
    <t>Sprint 10: Modulo de interacción (Efectos de habilidades)</t>
  </si>
  <si>
    <t>Sprint 8: Modulo de interacción (Area of interest)</t>
  </si>
  <si>
    <t>Sprint 9: Modulo de interacción (Movimiento y colision)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</si>
</sst>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000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2" borderId="10" xfId="0" applyNumberFormat="1" applyFont="1" applyFill="1" applyBorder="1" applyAlignment="1" applyProtection="1">
      <alignment horizontal="left" vertical="center"/>
    </xf>
    <xf numFmtId="0" fontId="41" fillId="22" borderId="10" xfId="0" applyFont="1" applyFill="1" applyBorder="1" applyAlignment="1" applyProtection="1">
      <alignment vertical="center"/>
    </xf>
    <xf numFmtId="0" fontId="37" fillId="22" borderId="10" xfId="0" applyFont="1" applyFill="1" applyBorder="1" applyAlignment="1" applyProtection="1">
      <alignment vertical="center"/>
    </xf>
    <xf numFmtId="0" fontId="37" fillId="22" borderId="10" xfId="0" applyNumberFormat="1" applyFont="1" applyFill="1" applyBorder="1" applyAlignment="1" applyProtection="1">
      <alignment horizontal="center" vertical="center"/>
    </xf>
    <xf numFmtId="1" fontId="37" fillId="22" borderId="10" xfId="40" applyNumberFormat="1" applyFont="1" applyFill="1" applyBorder="1" applyAlignment="1" applyProtection="1">
      <alignment horizontal="center" vertical="center"/>
    </xf>
    <xf numFmtId="9" fontId="37" fillId="22" borderId="10" xfId="40" applyFont="1" applyFill="1" applyBorder="1" applyAlignment="1" applyProtection="1">
      <alignment horizontal="center" vertical="center"/>
    </xf>
    <xf numFmtId="1" fontId="37" fillId="22"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4" borderId="11" xfId="0" applyNumberFormat="1" applyFont="1" applyFill="1" applyBorder="1" applyAlignment="1" applyProtection="1">
      <alignment horizontal="center" vertical="center"/>
    </xf>
    <xf numFmtId="9" fontId="42" fillId="24" borderId="11" xfId="40" applyFont="1" applyFill="1" applyBorder="1" applyAlignment="1" applyProtection="1">
      <alignment horizontal="center" vertical="center"/>
    </xf>
    <xf numFmtId="1" fontId="42"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1" fillId="22" borderId="13" xfId="0" applyNumberFormat="1" applyFont="1" applyFill="1" applyBorder="1" applyAlignment="1" applyProtection="1">
      <alignment horizontal="left" vertical="center"/>
    </xf>
    <xf numFmtId="0" fontId="41" fillId="22" borderId="13" xfId="0" applyFont="1" applyFill="1" applyBorder="1" applyAlignment="1" applyProtection="1">
      <alignment vertical="center"/>
    </xf>
    <xf numFmtId="0" fontId="37" fillId="22" borderId="13" xfId="0" applyFont="1" applyFill="1" applyBorder="1" applyAlignment="1" applyProtection="1">
      <alignment vertical="center"/>
    </xf>
    <xf numFmtId="0" fontId="37" fillId="22" borderId="13" xfId="0" applyNumberFormat="1" applyFont="1" applyFill="1" applyBorder="1" applyAlignment="1" applyProtection="1">
      <alignment horizontal="center" vertical="center"/>
    </xf>
    <xf numFmtId="165" fontId="37" fillId="22" borderId="13" xfId="0" applyNumberFormat="1" applyFont="1" applyFill="1" applyBorder="1" applyAlignment="1" applyProtection="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4" fillId="22" borderId="13" xfId="0" applyNumberFormat="1" applyFont="1" applyFill="1" applyBorder="1" applyAlignment="1" applyProtection="1">
      <alignment horizontal="center" vertical="center"/>
    </xf>
    <xf numFmtId="1" fontId="45" fillId="0" borderId="11" xfId="0" applyNumberFormat="1" applyFont="1" applyBorder="1" applyAlignment="1" applyProtection="1">
      <alignment horizontal="center" vertical="center"/>
    </xf>
    <xf numFmtId="1" fontId="44" fillId="22" borderId="10" xfId="0" applyNumberFormat="1" applyFont="1" applyFill="1" applyBorder="1" applyAlignment="1" applyProtection="1">
      <alignment horizontal="center" vertical="center"/>
    </xf>
    <xf numFmtId="165" fontId="42" fillId="23" borderId="11" xfId="0" applyNumberFormat="1" applyFont="1" applyFill="1" applyBorder="1" applyAlignment="1" applyProtection="1">
      <alignment horizontal="center" vertical="center"/>
    </xf>
    <xf numFmtId="165" fontId="42" fillId="0" borderId="11" xfId="0" applyNumberFormat="1" applyFont="1" applyBorder="1" applyAlignment="1" applyProtection="1">
      <alignment horizontal="center" vertical="center"/>
    </xf>
    <xf numFmtId="165" fontId="37" fillId="22" borderId="10" xfId="0" applyNumberFormat="1" applyFont="1" applyFill="1" applyBorder="1" applyAlignment="1" applyProtection="1">
      <alignment horizontal="center" vertical="center"/>
    </xf>
    <xf numFmtId="0" fontId="37" fillId="22" borderId="13"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2" borderId="10" xfId="0" applyFont="1" applyFill="1" applyBorder="1" applyAlignment="1" applyProtection="1">
      <alignment horizontal="left" vertical="center"/>
    </xf>
    <xf numFmtId="0" fontId="46" fillId="0" borderId="0" xfId="0" applyNumberFormat="1" applyFont="1" applyFill="1" applyBorder="1" applyProtection="1"/>
    <xf numFmtId="0" fontId="46" fillId="0" borderId="0" xfId="0" applyFont="1" applyFill="1" applyBorder="1" applyProtection="1"/>
    <xf numFmtId="0" fontId="1" fillId="0" borderId="0" xfId="0" applyFont="1" applyFill="1" applyBorder="1" applyProtection="1"/>
    <xf numFmtId="0" fontId="46" fillId="0" borderId="0" xfId="0" applyFont="1" applyProtection="1"/>
    <xf numFmtId="0" fontId="46" fillId="0" borderId="0" xfId="0" applyFont="1" applyFill="1" applyAlignment="1" applyProtection="1">
      <alignment horizontal="right" vertical="center"/>
    </xf>
    <xf numFmtId="165" fontId="37" fillId="22"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left" vertical="center"/>
    </xf>
    <xf numFmtId="0" fontId="47" fillId="0" borderId="17" xfId="0" applyFont="1" applyFill="1" applyBorder="1" applyAlignment="1" applyProtection="1">
      <alignment horizontal="left" vertical="center"/>
    </xf>
    <xf numFmtId="0" fontId="47" fillId="0" borderId="17" xfId="0" applyFont="1" applyFill="1" applyBorder="1" applyAlignment="1" applyProtection="1">
      <alignment horizontal="center" vertical="center" wrapText="1"/>
    </xf>
    <xf numFmtId="0" fontId="48" fillId="0" borderId="17" xfId="0" applyNumberFormat="1" applyFont="1" applyFill="1" applyBorder="1" applyAlignment="1" applyProtection="1">
      <alignment horizontal="center" vertical="center" wrapText="1"/>
    </xf>
    <xf numFmtId="0" fontId="47" fillId="0" borderId="17" xfId="0" applyFont="1" applyFill="1" applyBorder="1" applyAlignment="1" applyProtection="1">
      <alignment horizontal="center" vertical="center"/>
    </xf>
    <xf numFmtId="0" fontId="37" fillId="0" borderId="18" xfId="0" applyNumberFormat="1" applyFont="1" applyFill="1" applyBorder="1" applyAlignment="1" applyProtection="1">
      <alignment horizontal="center" vertical="center" shrinkToFit="1"/>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9"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1"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1"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2" fillId="0" borderId="0" xfId="0" applyFont="1" applyAlignment="1">
      <alignment wrapText="1"/>
    </xf>
    <xf numFmtId="0" fontId="32" fillId="0" borderId="0" xfId="34" applyFont="1" applyAlignment="1" applyProtection="1"/>
    <xf numFmtId="0" fontId="52" fillId="0" borderId="0" xfId="0" applyFont="1" applyAlignment="1">
      <alignment horizontal="left" wrapText="1"/>
    </xf>
    <xf numFmtId="0" fontId="52" fillId="0" borderId="0" xfId="0" applyFont="1" applyAlignment="1">
      <alignment vertical="center" wrapText="1"/>
    </xf>
    <xf numFmtId="0" fontId="52" fillId="0" borderId="0" xfId="0" applyFont="1" applyFill="1" applyBorder="1" applyAlignment="1">
      <alignment vertical="center" wrapText="1"/>
    </xf>
    <xf numFmtId="0" fontId="53" fillId="0" borderId="0" xfId="0" applyFont="1" applyAlignment="1">
      <alignment vertical="center"/>
    </xf>
    <xf numFmtId="0" fontId="53" fillId="0" borderId="0" xfId="0" applyFont="1"/>
    <xf numFmtId="0" fontId="53" fillId="0" borderId="0" xfId="0" applyFont="1" applyAlignment="1"/>
    <xf numFmtId="0" fontId="54" fillId="0" borderId="0" xfId="0" applyFont="1" applyFill="1" applyBorder="1" applyAlignment="1">
      <alignment vertical="center" wrapText="1"/>
    </xf>
    <xf numFmtId="0" fontId="53" fillId="0" borderId="0" xfId="0" applyFont="1" applyBorder="1"/>
    <xf numFmtId="0" fontId="32" fillId="0" borderId="0" xfId="34" applyFont="1" applyFill="1" applyBorder="1" applyAlignment="1" applyProtection="1">
      <alignment vertical="center"/>
    </xf>
    <xf numFmtId="0" fontId="56" fillId="0" borderId="0" xfId="0" applyFont="1" applyAlignment="1">
      <alignment horizontal="right"/>
    </xf>
    <xf numFmtId="0" fontId="52" fillId="0" borderId="0" xfId="0" applyFont="1"/>
    <xf numFmtId="0" fontId="52" fillId="0" borderId="0" xfId="0" applyFont="1" applyAlignment="1"/>
    <xf numFmtId="0" fontId="52" fillId="0" borderId="0" xfId="0" applyFont="1" applyAlignment="1">
      <alignment horizontal="left" indent="1"/>
    </xf>
    <xf numFmtId="0" fontId="52" fillId="0" borderId="0" xfId="0" quotePrefix="1" applyFont="1" applyAlignment="1">
      <alignment horizontal="left" wrapText="1" indent="1"/>
    </xf>
    <xf numFmtId="0" fontId="31" fillId="0" borderId="0" xfId="0" quotePrefix="1" applyFont="1" applyAlignment="1">
      <alignment horizontal="left" indent="1"/>
    </xf>
    <xf numFmtId="0" fontId="56" fillId="0" borderId="0" xfId="0" applyFont="1" applyAlignment="1">
      <alignment horizontal="left" wrapText="1"/>
    </xf>
    <xf numFmtId="0" fontId="52" fillId="0" borderId="0" xfId="0" applyFont="1" applyFill="1" applyBorder="1" applyAlignment="1">
      <alignment horizontal="left" vertical="center" wrapText="1"/>
    </xf>
    <xf numFmtId="0" fontId="58" fillId="0" borderId="0" xfId="0" applyFont="1" applyAlignment="1">
      <alignment horizontal="right"/>
    </xf>
    <xf numFmtId="0" fontId="59" fillId="0" borderId="0" xfId="0" applyFont="1" applyFill="1" applyBorder="1" applyAlignment="1">
      <alignment vertical="center" wrapText="1"/>
    </xf>
    <xf numFmtId="0" fontId="52" fillId="0" borderId="0" xfId="0" quotePrefix="1" applyFont="1" applyAlignment="1">
      <alignment wrapText="1"/>
    </xf>
    <xf numFmtId="0" fontId="59" fillId="0" borderId="0" xfId="0" applyFont="1" applyAlignment="1"/>
    <xf numFmtId="0" fontId="10" fillId="0" borderId="0" xfId="0" applyFont="1" applyAlignment="1" applyProtection="1">
      <protection locked="0"/>
    </xf>
    <xf numFmtId="0" fontId="59" fillId="0" borderId="0" xfId="0" applyFont="1"/>
    <xf numFmtId="0" fontId="58" fillId="0" borderId="0" xfId="0" applyFont="1" applyFill="1" applyBorder="1" applyAlignment="1"/>
    <xf numFmtId="0" fontId="37" fillId="25" borderId="10" xfId="0" applyFont="1" applyFill="1" applyBorder="1" applyAlignment="1" applyProtection="1">
      <alignment vertical="center" wrapText="1"/>
    </xf>
    <xf numFmtId="0" fontId="43" fillId="0" borderId="15" xfId="0" applyNumberFormat="1" applyFont="1" applyFill="1" applyBorder="1" applyAlignment="1" applyProtection="1">
      <alignment horizontal="center" vertical="center"/>
    </xf>
    <xf numFmtId="0" fontId="43" fillId="0" borderId="12" xfId="0" applyNumberFormat="1" applyFont="1" applyFill="1" applyBorder="1" applyAlignment="1" applyProtection="1">
      <alignment horizontal="center" vertical="center"/>
    </xf>
    <xf numFmtId="0" fontId="43" fillId="0" borderId="16" xfId="0" applyNumberFormat="1" applyFont="1" applyFill="1" applyBorder="1" applyAlignment="1" applyProtection="1">
      <alignment horizontal="center" vertical="center"/>
    </xf>
    <xf numFmtId="167" fontId="40" fillId="0" borderId="15" xfId="0" applyNumberFormat="1" applyFont="1" applyFill="1" applyBorder="1" applyAlignment="1" applyProtection="1">
      <alignment horizontal="center" vertical="center"/>
    </xf>
    <xf numFmtId="167" fontId="40" fillId="0" borderId="12"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0" fontId="50" fillId="0" borderId="0" xfId="34" applyFont="1" applyBorder="1" applyAlignment="1" applyProtection="1">
      <alignment horizontal="left" vertical="center"/>
    </xf>
    <xf numFmtId="164" fontId="40" fillId="0" borderId="14" xfId="0" applyNumberFormat="1" applyFont="1" applyFill="1" applyBorder="1" applyAlignment="1" applyProtection="1">
      <alignment horizontal="center" vertical="center" shrinkToFit="1"/>
      <protection locked="0"/>
    </xf>
    <xf numFmtId="164" fontId="40" fillId="0" borderId="21" xfId="0" applyNumberFormat="1" applyFont="1" applyFill="1" applyBorder="1" applyAlignment="1" applyProtection="1">
      <alignment horizontal="center" vertical="center" shrinkToFit="1"/>
      <protection locked="0"/>
    </xf>
    <xf numFmtId="0" fontId="5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28"/>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209550</xdr:colOff>
      <xdr:row>5</xdr:row>
      <xdr:rowOff>142875</xdr:rowOff>
    </xdr:from>
    <xdr:to>
      <xdr:col>28</xdr:col>
      <xdr:colOff>142875</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6"/>
  <sheetViews>
    <sheetView showGridLines="0" tabSelected="1" zoomScale="144" zoomScaleNormal="100" workbookViewId="0">
      <pane ySplit="7" topLeftCell="A8" activePane="bottomLeft" state="frozen"/>
      <selection pane="bottomLeft" activeCell="AA28" sqref="AA28"/>
    </sheetView>
  </sheetViews>
  <sheetFormatPr defaultColWidth="9.140625" defaultRowHeight="12.75" x14ac:dyDescent="0.2"/>
  <cols>
    <col min="1" max="1" width="6.85546875" style="5" customWidth="1"/>
    <col min="2" max="2" width="26.5703125" style="1" bestFit="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hidden="1" customWidth="1"/>
    <col min="10" max="10" width="1.85546875" style="1" customWidth="1"/>
    <col min="11" max="66" width="2.42578125" style="1" customWidth="1"/>
    <col min="67" max="16384" width="9.140625" style="3"/>
  </cols>
  <sheetData>
    <row r="1" spans="1:66" ht="30" customHeight="1" x14ac:dyDescent="0.2">
      <c r="A1" s="78" t="s">
        <v>90</v>
      </c>
      <c r="B1" s="24"/>
      <c r="C1" s="24"/>
      <c r="D1" s="24"/>
      <c r="E1" s="24"/>
      <c r="F1" s="24"/>
      <c r="I1" s="82"/>
      <c r="K1" s="120"/>
      <c r="L1" s="120"/>
      <c r="M1" s="120"/>
      <c r="N1" s="120"/>
      <c r="O1" s="120"/>
      <c r="P1" s="120"/>
      <c r="Q1" s="120"/>
      <c r="R1" s="120"/>
      <c r="S1" s="120"/>
      <c r="T1" s="120"/>
      <c r="U1" s="120"/>
      <c r="V1" s="120"/>
      <c r="W1" s="120"/>
      <c r="X1" s="120"/>
      <c r="Y1" s="120"/>
      <c r="Z1" s="120"/>
      <c r="AA1" s="120"/>
      <c r="AB1" s="120"/>
      <c r="AC1" s="120"/>
      <c r="AD1" s="120"/>
      <c r="AE1" s="120"/>
    </row>
    <row r="2" spans="1:66" ht="18" customHeight="1" x14ac:dyDescent="0.2">
      <c r="A2" s="29" t="s">
        <v>109</v>
      </c>
      <c r="B2" s="16"/>
      <c r="C2" s="16"/>
      <c r="D2" s="19"/>
      <c r="E2" s="110"/>
      <c r="F2" s="110"/>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63"/>
      <c r="B4" s="67" t="s">
        <v>33</v>
      </c>
      <c r="C4" s="122">
        <v>43178</v>
      </c>
      <c r="D4" s="122"/>
      <c r="E4" s="122"/>
      <c r="F4" s="64"/>
      <c r="G4" s="67" t="s">
        <v>32</v>
      </c>
      <c r="H4" s="81">
        <v>28</v>
      </c>
      <c r="I4" s="65"/>
      <c r="J4" s="27"/>
      <c r="K4" s="114" t="str">
        <f>"Week "&amp;(K6-($C$4-WEEKDAY($C$4,1)+2))/7+1</f>
        <v>Week 28</v>
      </c>
      <c r="L4" s="115"/>
      <c r="M4" s="115"/>
      <c r="N4" s="115"/>
      <c r="O4" s="115"/>
      <c r="P4" s="115"/>
      <c r="Q4" s="116"/>
      <c r="R4" s="114" t="str">
        <f>"Week "&amp;(R6-($C$4-WEEKDAY($C$4,1)+2))/7+1</f>
        <v>Week 29</v>
      </c>
      <c r="S4" s="115"/>
      <c r="T4" s="115"/>
      <c r="U4" s="115"/>
      <c r="V4" s="115"/>
      <c r="W4" s="115"/>
      <c r="X4" s="116"/>
      <c r="Y4" s="114" t="str">
        <f>"Week "&amp;(Y6-($C$4-WEEKDAY($C$4,1)+2))/7+1</f>
        <v>Week 30</v>
      </c>
      <c r="Z4" s="115"/>
      <c r="AA4" s="115"/>
      <c r="AB4" s="115"/>
      <c r="AC4" s="115"/>
      <c r="AD4" s="115"/>
      <c r="AE4" s="116"/>
      <c r="AF4" s="114" t="str">
        <f>"Week "&amp;(AF6-($C$4-WEEKDAY($C$4,1)+2))/7+1</f>
        <v>Week 31</v>
      </c>
      <c r="AG4" s="115"/>
      <c r="AH4" s="115"/>
      <c r="AI4" s="115"/>
      <c r="AJ4" s="115"/>
      <c r="AK4" s="115"/>
      <c r="AL4" s="116"/>
      <c r="AM4" s="114" t="str">
        <f>"Week "&amp;(AM6-($C$4-WEEKDAY($C$4,1)+2))/7+1</f>
        <v>Week 32</v>
      </c>
      <c r="AN4" s="115"/>
      <c r="AO4" s="115"/>
      <c r="AP4" s="115"/>
      <c r="AQ4" s="115"/>
      <c r="AR4" s="115"/>
      <c r="AS4" s="116"/>
      <c r="AT4" s="114" t="str">
        <f>"Week "&amp;(AT6-($C$4-WEEKDAY($C$4,1)+2))/7+1</f>
        <v>Week 33</v>
      </c>
      <c r="AU4" s="115"/>
      <c r="AV4" s="115"/>
      <c r="AW4" s="115"/>
      <c r="AX4" s="115"/>
      <c r="AY4" s="115"/>
      <c r="AZ4" s="116"/>
      <c r="BA4" s="114" t="str">
        <f>"Week "&amp;(BA6-($C$4-WEEKDAY($C$4,1)+2))/7+1</f>
        <v>Week 34</v>
      </c>
      <c r="BB4" s="115"/>
      <c r="BC4" s="115"/>
      <c r="BD4" s="115"/>
      <c r="BE4" s="115"/>
      <c r="BF4" s="115"/>
      <c r="BG4" s="116"/>
      <c r="BH4" s="114" t="str">
        <f>"Week "&amp;(BH6-($C$4-WEEKDAY($C$4,1)+2))/7+1</f>
        <v>Week 35</v>
      </c>
      <c r="BI4" s="115"/>
      <c r="BJ4" s="115"/>
      <c r="BK4" s="115"/>
      <c r="BL4" s="115"/>
      <c r="BM4" s="115"/>
      <c r="BN4" s="116"/>
    </row>
    <row r="5" spans="1:66" ht="17.25" customHeight="1" x14ac:dyDescent="0.2">
      <c r="A5" s="63"/>
      <c r="B5" s="67" t="s">
        <v>34</v>
      </c>
      <c r="C5" s="121" t="s">
        <v>89</v>
      </c>
      <c r="D5" s="121"/>
      <c r="E5" s="121"/>
      <c r="F5" s="66"/>
      <c r="G5" s="66"/>
      <c r="H5" s="66"/>
      <c r="I5" s="66"/>
      <c r="J5" s="27"/>
      <c r="K5" s="117">
        <f>K6</f>
        <v>43367</v>
      </c>
      <c r="L5" s="118"/>
      <c r="M5" s="118"/>
      <c r="N5" s="118"/>
      <c r="O5" s="118"/>
      <c r="P5" s="118"/>
      <c r="Q5" s="119"/>
      <c r="R5" s="117">
        <f>R6</f>
        <v>43374</v>
      </c>
      <c r="S5" s="118"/>
      <c r="T5" s="118"/>
      <c r="U5" s="118"/>
      <c r="V5" s="118"/>
      <c r="W5" s="118"/>
      <c r="X5" s="119"/>
      <c r="Y5" s="117">
        <f>Y6</f>
        <v>43381</v>
      </c>
      <c r="Z5" s="118"/>
      <c r="AA5" s="118"/>
      <c r="AB5" s="118"/>
      <c r="AC5" s="118"/>
      <c r="AD5" s="118"/>
      <c r="AE5" s="119"/>
      <c r="AF5" s="117">
        <f>AF6</f>
        <v>43388</v>
      </c>
      <c r="AG5" s="118"/>
      <c r="AH5" s="118"/>
      <c r="AI5" s="118"/>
      <c r="AJ5" s="118"/>
      <c r="AK5" s="118"/>
      <c r="AL5" s="119"/>
      <c r="AM5" s="117">
        <f>AM6</f>
        <v>43395</v>
      </c>
      <c r="AN5" s="118"/>
      <c r="AO5" s="118"/>
      <c r="AP5" s="118"/>
      <c r="AQ5" s="118"/>
      <c r="AR5" s="118"/>
      <c r="AS5" s="119"/>
      <c r="AT5" s="117">
        <f>AT6</f>
        <v>43402</v>
      </c>
      <c r="AU5" s="118"/>
      <c r="AV5" s="118"/>
      <c r="AW5" s="118"/>
      <c r="AX5" s="118"/>
      <c r="AY5" s="118"/>
      <c r="AZ5" s="119"/>
      <c r="BA5" s="117">
        <f>BA6</f>
        <v>43409</v>
      </c>
      <c r="BB5" s="118"/>
      <c r="BC5" s="118"/>
      <c r="BD5" s="118"/>
      <c r="BE5" s="118"/>
      <c r="BF5" s="118"/>
      <c r="BG5" s="119"/>
      <c r="BH5" s="117">
        <f>BH6</f>
        <v>43416</v>
      </c>
      <c r="BI5" s="118"/>
      <c r="BJ5" s="118"/>
      <c r="BK5" s="118"/>
      <c r="BL5" s="118"/>
      <c r="BM5" s="118"/>
      <c r="BN5" s="119"/>
    </row>
    <row r="6" spans="1:66" x14ac:dyDescent="0.2">
      <c r="A6" s="26"/>
      <c r="B6" s="27"/>
      <c r="C6" s="27"/>
      <c r="D6" s="28"/>
      <c r="E6" s="27"/>
      <c r="F6" s="27"/>
      <c r="G6" s="27"/>
      <c r="H6" s="27"/>
      <c r="I6" s="27"/>
      <c r="J6" s="27"/>
      <c r="K6" s="51">
        <f>C4-WEEKDAY(C4,1)+2+7*(H4-1)</f>
        <v>43367</v>
      </c>
      <c r="L6" s="42">
        <f t="shared" ref="L6:AQ6" si="0">K6+1</f>
        <v>43368</v>
      </c>
      <c r="M6" s="42">
        <f t="shared" si="0"/>
        <v>43369</v>
      </c>
      <c r="N6" s="42">
        <f t="shared" si="0"/>
        <v>43370</v>
      </c>
      <c r="O6" s="42">
        <f t="shared" si="0"/>
        <v>43371</v>
      </c>
      <c r="P6" s="42">
        <f t="shared" si="0"/>
        <v>43372</v>
      </c>
      <c r="Q6" s="52">
        <f t="shared" si="0"/>
        <v>43373</v>
      </c>
      <c r="R6" s="51">
        <f t="shared" si="0"/>
        <v>43374</v>
      </c>
      <c r="S6" s="42">
        <f t="shared" si="0"/>
        <v>43375</v>
      </c>
      <c r="T6" s="42">
        <f t="shared" si="0"/>
        <v>43376</v>
      </c>
      <c r="U6" s="42">
        <f t="shared" si="0"/>
        <v>43377</v>
      </c>
      <c r="V6" s="42">
        <f t="shared" si="0"/>
        <v>43378</v>
      </c>
      <c r="W6" s="42">
        <f t="shared" si="0"/>
        <v>43379</v>
      </c>
      <c r="X6" s="52">
        <f t="shared" si="0"/>
        <v>43380</v>
      </c>
      <c r="Y6" s="51">
        <f t="shared" si="0"/>
        <v>43381</v>
      </c>
      <c r="Z6" s="42">
        <f t="shared" si="0"/>
        <v>43382</v>
      </c>
      <c r="AA6" s="42">
        <f t="shared" si="0"/>
        <v>43383</v>
      </c>
      <c r="AB6" s="42">
        <f t="shared" si="0"/>
        <v>43384</v>
      </c>
      <c r="AC6" s="42">
        <f t="shared" si="0"/>
        <v>43385</v>
      </c>
      <c r="AD6" s="42">
        <f t="shared" si="0"/>
        <v>43386</v>
      </c>
      <c r="AE6" s="52">
        <f t="shared" si="0"/>
        <v>43387</v>
      </c>
      <c r="AF6" s="51">
        <f t="shared" si="0"/>
        <v>43388</v>
      </c>
      <c r="AG6" s="42">
        <f t="shared" si="0"/>
        <v>43389</v>
      </c>
      <c r="AH6" s="42">
        <f t="shared" si="0"/>
        <v>43390</v>
      </c>
      <c r="AI6" s="42">
        <f t="shared" si="0"/>
        <v>43391</v>
      </c>
      <c r="AJ6" s="42">
        <f t="shared" si="0"/>
        <v>43392</v>
      </c>
      <c r="AK6" s="42">
        <f t="shared" si="0"/>
        <v>43393</v>
      </c>
      <c r="AL6" s="52">
        <f t="shared" si="0"/>
        <v>43394</v>
      </c>
      <c r="AM6" s="51">
        <f t="shared" si="0"/>
        <v>43395</v>
      </c>
      <c r="AN6" s="42">
        <f t="shared" si="0"/>
        <v>43396</v>
      </c>
      <c r="AO6" s="42">
        <f t="shared" si="0"/>
        <v>43397</v>
      </c>
      <c r="AP6" s="42">
        <f t="shared" si="0"/>
        <v>43398</v>
      </c>
      <c r="AQ6" s="42">
        <f t="shared" si="0"/>
        <v>43399</v>
      </c>
      <c r="AR6" s="42">
        <f t="shared" ref="AR6:BN6" si="1">AQ6+1</f>
        <v>43400</v>
      </c>
      <c r="AS6" s="52">
        <f t="shared" si="1"/>
        <v>43401</v>
      </c>
      <c r="AT6" s="51">
        <f t="shared" si="1"/>
        <v>43402</v>
      </c>
      <c r="AU6" s="42">
        <f t="shared" si="1"/>
        <v>43403</v>
      </c>
      <c r="AV6" s="42">
        <f t="shared" si="1"/>
        <v>43404</v>
      </c>
      <c r="AW6" s="42">
        <f t="shared" si="1"/>
        <v>43405</v>
      </c>
      <c r="AX6" s="42">
        <f t="shared" si="1"/>
        <v>43406</v>
      </c>
      <c r="AY6" s="42">
        <f t="shared" si="1"/>
        <v>43407</v>
      </c>
      <c r="AZ6" s="52">
        <f t="shared" si="1"/>
        <v>43408</v>
      </c>
      <c r="BA6" s="51">
        <f t="shared" si="1"/>
        <v>43409</v>
      </c>
      <c r="BB6" s="42">
        <f t="shared" si="1"/>
        <v>43410</v>
      </c>
      <c r="BC6" s="42">
        <f t="shared" si="1"/>
        <v>43411</v>
      </c>
      <c r="BD6" s="42">
        <f t="shared" si="1"/>
        <v>43412</v>
      </c>
      <c r="BE6" s="42">
        <f t="shared" si="1"/>
        <v>43413</v>
      </c>
      <c r="BF6" s="42">
        <f t="shared" si="1"/>
        <v>43414</v>
      </c>
      <c r="BG6" s="52">
        <f t="shared" si="1"/>
        <v>43415</v>
      </c>
      <c r="BH6" s="51">
        <f t="shared" si="1"/>
        <v>43416</v>
      </c>
      <c r="BI6" s="42">
        <f t="shared" si="1"/>
        <v>43417</v>
      </c>
      <c r="BJ6" s="42">
        <f t="shared" si="1"/>
        <v>43418</v>
      </c>
      <c r="BK6" s="42">
        <f t="shared" si="1"/>
        <v>43419</v>
      </c>
      <c r="BL6" s="42">
        <f t="shared" si="1"/>
        <v>43420</v>
      </c>
      <c r="BM6" s="42">
        <f t="shared" si="1"/>
        <v>43421</v>
      </c>
      <c r="BN6" s="52">
        <f t="shared" si="1"/>
        <v>43422</v>
      </c>
    </row>
    <row r="7" spans="1:66" s="77" customFormat="1" ht="24.75" thickBot="1" x14ac:dyDescent="0.25">
      <c r="A7" s="69" t="s">
        <v>0</v>
      </c>
      <c r="B7" s="70" t="s">
        <v>24</v>
      </c>
      <c r="C7" s="71" t="s">
        <v>25</v>
      </c>
      <c r="D7" s="72" t="s">
        <v>31</v>
      </c>
      <c r="E7" s="73" t="s">
        <v>26</v>
      </c>
      <c r="F7" s="73" t="s">
        <v>27</v>
      </c>
      <c r="G7" s="71" t="s">
        <v>28</v>
      </c>
      <c r="H7" s="71" t="s">
        <v>29</v>
      </c>
      <c r="I7" s="71" t="s">
        <v>30</v>
      </c>
      <c r="J7" s="71"/>
      <c r="K7" s="74" t="str">
        <f t="shared" ref="K7:AP7" si="2">CHOOSE(WEEKDAY(K6,1),"S","M","T","W","T","F","S")</f>
        <v>M</v>
      </c>
      <c r="L7" s="75" t="str">
        <f t="shared" si="2"/>
        <v>T</v>
      </c>
      <c r="M7" s="75" t="str">
        <f t="shared" si="2"/>
        <v>W</v>
      </c>
      <c r="N7" s="75" t="str">
        <f t="shared" si="2"/>
        <v>T</v>
      </c>
      <c r="O7" s="75" t="str">
        <f t="shared" si="2"/>
        <v>F</v>
      </c>
      <c r="P7" s="75" t="str">
        <f t="shared" si="2"/>
        <v>S</v>
      </c>
      <c r="Q7" s="76" t="str">
        <f t="shared" si="2"/>
        <v>S</v>
      </c>
      <c r="R7" s="74" t="str">
        <f t="shared" si="2"/>
        <v>M</v>
      </c>
      <c r="S7" s="75" t="str">
        <f t="shared" si="2"/>
        <v>T</v>
      </c>
      <c r="T7" s="75" t="str">
        <f t="shared" si="2"/>
        <v>W</v>
      </c>
      <c r="U7" s="75" t="str">
        <f t="shared" si="2"/>
        <v>T</v>
      </c>
      <c r="V7" s="75" t="str">
        <f t="shared" si="2"/>
        <v>F</v>
      </c>
      <c r="W7" s="75" t="str">
        <f t="shared" si="2"/>
        <v>S</v>
      </c>
      <c r="X7" s="76" t="str">
        <f t="shared" si="2"/>
        <v>S</v>
      </c>
      <c r="Y7" s="74" t="str">
        <f t="shared" si="2"/>
        <v>M</v>
      </c>
      <c r="Z7" s="75" t="str">
        <f t="shared" si="2"/>
        <v>T</v>
      </c>
      <c r="AA7" s="75" t="str">
        <f t="shared" si="2"/>
        <v>W</v>
      </c>
      <c r="AB7" s="75" t="str">
        <f t="shared" si="2"/>
        <v>T</v>
      </c>
      <c r="AC7" s="75" t="str">
        <f t="shared" si="2"/>
        <v>F</v>
      </c>
      <c r="AD7" s="75" t="str">
        <f t="shared" si="2"/>
        <v>S</v>
      </c>
      <c r="AE7" s="76" t="str">
        <f t="shared" si="2"/>
        <v>S</v>
      </c>
      <c r="AF7" s="74" t="str">
        <f t="shared" si="2"/>
        <v>M</v>
      </c>
      <c r="AG7" s="75" t="str">
        <f t="shared" si="2"/>
        <v>T</v>
      </c>
      <c r="AH7" s="75" t="str">
        <f t="shared" si="2"/>
        <v>W</v>
      </c>
      <c r="AI7" s="75" t="str">
        <f t="shared" si="2"/>
        <v>T</v>
      </c>
      <c r="AJ7" s="75" t="str">
        <f t="shared" si="2"/>
        <v>F</v>
      </c>
      <c r="AK7" s="75" t="str">
        <f t="shared" si="2"/>
        <v>S</v>
      </c>
      <c r="AL7" s="76" t="str">
        <f t="shared" si="2"/>
        <v>S</v>
      </c>
      <c r="AM7" s="74" t="str">
        <f t="shared" si="2"/>
        <v>M</v>
      </c>
      <c r="AN7" s="75" t="str">
        <f t="shared" si="2"/>
        <v>T</v>
      </c>
      <c r="AO7" s="75" t="str">
        <f t="shared" si="2"/>
        <v>W</v>
      </c>
      <c r="AP7" s="75" t="str">
        <f t="shared" si="2"/>
        <v>T</v>
      </c>
      <c r="AQ7" s="75" t="str">
        <f t="shared" ref="AQ7:BN7" si="3">CHOOSE(WEEKDAY(AQ6,1),"S","M","T","W","T","F","S")</f>
        <v>F</v>
      </c>
      <c r="AR7" s="75" t="str">
        <f t="shared" si="3"/>
        <v>S</v>
      </c>
      <c r="AS7" s="76" t="str">
        <f t="shared" si="3"/>
        <v>S</v>
      </c>
      <c r="AT7" s="74" t="str">
        <f t="shared" si="3"/>
        <v>M</v>
      </c>
      <c r="AU7" s="75" t="str">
        <f t="shared" si="3"/>
        <v>T</v>
      </c>
      <c r="AV7" s="75" t="str">
        <f t="shared" si="3"/>
        <v>W</v>
      </c>
      <c r="AW7" s="75" t="str">
        <f t="shared" si="3"/>
        <v>T</v>
      </c>
      <c r="AX7" s="75" t="str">
        <f t="shared" si="3"/>
        <v>F</v>
      </c>
      <c r="AY7" s="75" t="str">
        <f t="shared" si="3"/>
        <v>S</v>
      </c>
      <c r="AZ7" s="76" t="str">
        <f t="shared" si="3"/>
        <v>S</v>
      </c>
      <c r="BA7" s="74" t="str">
        <f t="shared" si="3"/>
        <v>M</v>
      </c>
      <c r="BB7" s="75" t="str">
        <f t="shared" si="3"/>
        <v>T</v>
      </c>
      <c r="BC7" s="75" t="str">
        <f t="shared" si="3"/>
        <v>W</v>
      </c>
      <c r="BD7" s="75" t="str">
        <f t="shared" si="3"/>
        <v>T</v>
      </c>
      <c r="BE7" s="75" t="str">
        <f t="shared" si="3"/>
        <v>F</v>
      </c>
      <c r="BF7" s="75" t="str">
        <f t="shared" si="3"/>
        <v>S</v>
      </c>
      <c r="BG7" s="76" t="str">
        <f t="shared" si="3"/>
        <v>S</v>
      </c>
      <c r="BH7" s="74" t="str">
        <f t="shared" si="3"/>
        <v>M</v>
      </c>
      <c r="BI7" s="75" t="str">
        <f t="shared" si="3"/>
        <v>T</v>
      </c>
      <c r="BJ7" s="75" t="str">
        <f t="shared" si="3"/>
        <v>W</v>
      </c>
      <c r="BK7" s="75" t="str">
        <f t="shared" si="3"/>
        <v>T</v>
      </c>
      <c r="BL7" s="75" t="str">
        <f t="shared" si="3"/>
        <v>F</v>
      </c>
      <c r="BM7" s="75" t="str">
        <f t="shared" si="3"/>
        <v>S</v>
      </c>
      <c r="BN7" s="76" t="str">
        <f t="shared" si="3"/>
        <v>S</v>
      </c>
    </row>
    <row r="8" spans="1:66" s="32" customFormat="1" ht="18" x14ac:dyDescent="0.2">
      <c r="A8" s="43" t="str">
        <f>IF(ISERROR(VALUE(SUBSTITUTE(prevWBS,".",""))),"1",IF(ISERROR(FIND("`",SUBSTITUTE(prevWBS,".","`",1))),TEXT(VALUE(prevWBS)+1,"#"),TEXT(VALUE(LEFT(prevWBS,FIND("`",SUBSTITUTE(prevWBS,".","`",1))-1))+1,"#")))</f>
        <v>1</v>
      </c>
      <c r="B8" s="44" t="s">
        <v>106</v>
      </c>
      <c r="C8" s="45"/>
      <c r="D8" s="46"/>
      <c r="E8" s="47"/>
      <c r="F8" s="68" t="str">
        <f>IF(ISBLANK(E8)," - ",IF(G8=0,E8,E8+G8-1))</f>
        <v xml:space="preserve"> - </v>
      </c>
      <c r="G8" s="48"/>
      <c r="H8" s="49"/>
      <c r="I8" s="50" t="str">
        <f t="shared" ref="I8" si="4">IF(OR(F8=0,E8=0)," - ",NETWORKDAYS(E8,F8))</f>
        <v xml:space="preserve"> - </v>
      </c>
      <c r="J8" s="53"/>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row>
    <row r="9" spans="1:66" s="38" customFormat="1" ht="24" x14ac:dyDescent="0.2">
      <c r="A9" s="37"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9" t="s">
        <v>92</v>
      </c>
      <c r="D9" s="80"/>
      <c r="E9" s="56">
        <v>43178</v>
      </c>
      <c r="F9" s="57">
        <f>IF(ISBLANK(E9)," - ",IF(G9=0,E9,E9+G9-1))</f>
        <v>43184</v>
      </c>
      <c r="G9" s="39">
        <v>7</v>
      </c>
      <c r="H9" s="40">
        <v>1</v>
      </c>
      <c r="I9" s="41"/>
      <c r="J9" s="54"/>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row>
    <row r="10" spans="1:66" s="38" customFormat="1" ht="24" x14ac:dyDescent="0.2">
      <c r="A10" s="37" t="str">
        <f t="shared" si="5"/>
        <v>1.2</v>
      </c>
      <c r="B10" s="79" t="s">
        <v>91</v>
      </c>
      <c r="D10" s="80"/>
      <c r="E10" s="56">
        <v>43185</v>
      </c>
      <c r="F10" s="57">
        <f>IF(ISBLANK(E10)," - ",IF(G10=0,E10,E10+G10-1))</f>
        <v>43191</v>
      </c>
      <c r="G10" s="39">
        <v>7</v>
      </c>
      <c r="H10" s="40">
        <v>1</v>
      </c>
      <c r="I10" s="41"/>
      <c r="J10" s="54"/>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row>
    <row r="11" spans="1:66" s="38" customFormat="1" ht="24" x14ac:dyDescent="0.2">
      <c r="A11" s="37" t="str">
        <f t="shared" si="5"/>
        <v>1.3</v>
      </c>
      <c r="B11" s="79" t="s">
        <v>93</v>
      </c>
      <c r="D11" s="80"/>
      <c r="E11" s="56">
        <v>43192</v>
      </c>
      <c r="F11" s="57">
        <f t="shared" ref="F11:F36" si="6">IF(ISBLANK(E11)," - ",IF(G11=0,E11,E11+G11-1))</f>
        <v>43198</v>
      </c>
      <c r="G11" s="39">
        <v>7</v>
      </c>
      <c r="H11" s="40">
        <v>1</v>
      </c>
      <c r="I11" s="41"/>
      <c r="J11" s="54"/>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row>
    <row r="12" spans="1:66" s="38" customFormat="1" ht="24" x14ac:dyDescent="0.2">
      <c r="A12" s="37" t="str">
        <f t="shared" si="5"/>
        <v>1.4</v>
      </c>
      <c r="B12" s="79" t="s">
        <v>94</v>
      </c>
      <c r="D12" s="80"/>
      <c r="E12" s="56">
        <v>43199</v>
      </c>
      <c r="F12" s="57">
        <f t="shared" si="6"/>
        <v>43205</v>
      </c>
      <c r="G12" s="39">
        <v>7</v>
      </c>
      <c r="H12" s="40">
        <v>1</v>
      </c>
      <c r="I12" s="41"/>
      <c r="J12" s="54"/>
      <c r="K12" s="60"/>
      <c r="L12" s="60"/>
      <c r="M12" s="61"/>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row>
    <row r="13" spans="1:66" s="32" customFormat="1" ht="18" x14ac:dyDescent="0.2">
      <c r="A13" s="30" t="str">
        <f>IF(ISERROR(VALUE(SUBSTITUTE(prevWBS,".",""))),"1",IF(ISERROR(FIND("`",SUBSTITUTE(prevWBS,".","`",1))),TEXT(VALUE(prevWBS)+1,"#"),TEXT(VALUE(LEFT(prevWBS,FIND("`",SUBSTITUTE(prevWBS,".","`",1))-1))+1,"#")))</f>
        <v>2</v>
      </c>
      <c r="B13" s="31" t="s">
        <v>96</v>
      </c>
      <c r="D13" s="33"/>
      <c r="E13" s="58"/>
      <c r="F13" s="58" t="str">
        <f t="shared" si="6"/>
        <v xml:space="preserve"> - </v>
      </c>
      <c r="G13" s="34"/>
      <c r="H13" s="35"/>
      <c r="I13" s="36"/>
      <c r="J13" s="55"/>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row>
    <row r="14" spans="1:66" s="38" customFormat="1" ht="18" x14ac:dyDescent="0.2">
      <c r="A14" s="37" t="str">
        <f t="shared" ref="A14:A20"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79" t="s">
        <v>95</v>
      </c>
      <c r="D14" s="80"/>
      <c r="E14" s="56">
        <v>43206</v>
      </c>
      <c r="F14" s="57">
        <f t="shared" si="6"/>
        <v>43212</v>
      </c>
      <c r="G14" s="39">
        <v>7</v>
      </c>
      <c r="H14" s="40">
        <v>1</v>
      </c>
      <c r="I14" s="41"/>
      <c r="J14" s="54"/>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row>
    <row r="15" spans="1:66" s="38" customFormat="1" ht="18" x14ac:dyDescent="0.2">
      <c r="A15" s="37" t="str">
        <f t="shared" si="7"/>
        <v>2.2</v>
      </c>
      <c r="B15" s="79" t="s">
        <v>100</v>
      </c>
      <c r="D15" s="80"/>
      <c r="E15" s="56">
        <v>43213</v>
      </c>
      <c r="F15" s="57">
        <f t="shared" si="6"/>
        <v>43220</v>
      </c>
      <c r="G15" s="39">
        <v>8</v>
      </c>
      <c r="H15" s="40">
        <v>1</v>
      </c>
      <c r="I15" s="41"/>
      <c r="J15" s="54"/>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row>
    <row r="16" spans="1:66" s="38" customFormat="1" ht="24" x14ac:dyDescent="0.2">
      <c r="A16" s="37" t="str">
        <f t="shared" si="7"/>
        <v>2.3</v>
      </c>
      <c r="B16" s="79" t="s">
        <v>108</v>
      </c>
      <c r="D16" s="80"/>
      <c r="E16" s="56">
        <v>43311</v>
      </c>
      <c r="F16" s="57">
        <f t="shared" si="6"/>
        <v>43317</v>
      </c>
      <c r="G16" s="39">
        <v>7</v>
      </c>
      <c r="H16" s="40">
        <v>1</v>
      </c>
      <c r="I16" s="41"/>
      <c r="J16" s="54"/>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row>
    <row r="17" spans="1:66" s="38" customFormat="1" ht="18" x14ac:dyDescent="0.2">
      <c r="A17" s="37" t="str">
        <f t="shared" si="7"/>
        <v>2.4</v>
      </c>
      <c r="B17" s="79" t="s">
        <v>101</v>
      </c>
      <c r="D17" s="80"/>
      <c r="E17" s="56">
        <v>43325</v>
      </c>
      <c r="F17" s="57">
        <f t="shared" si="6"/>
        <v>43424</v>
      </c>
      <c r="G17" s="39">
        <v>100</v>
      </c>
      <c r="H17" s="40">
        <v>1</v>
      </c>
      <c r="I17" s="41"/>
      <c r="J17" s="54"/>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row>
    <row r="18" spans="1:66" s="38" customFormat="1" ht="24" x14ac:dyDescent="0.2">
      <c r="A18" s="37" t="str">
        <f t="shared" si="7"/>
        <v>2.5</v>
      </c>
      <c r="B18" s="79" t="s">
        <v>102</v>
      </c>
      <c r="D18" s="80"/>
      <c r="E18" s="56">
        <v>43424</v>
      </c>
      <c r="F18" s="57">
        <f t="shared" ref="F18" si="8">IF(ISBLANK(E18)," - ",IF(G18=0,E18,E18+G18-1))</f>
        <v>43430</v>
      </c>
      <c r="G18" s="39">
        <v>7</v>
      </c>
      <c r="H18" s="40">
        <v>1</v>
      </c>
      <c r="I18" s="41"/>
      <c r="J18" s="54"/>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row>
    <row r="19" spans="1:66" s="38" customFormat="1" ht="24" x14ac:dyDescent="0.2">
      <c r="A19" s="37" t="str">
        <f t="shared" si="7"/>
        <v>2.6</v>
      </c>
      <c r="B19" s="79" t="s">
        <v>103</v>
      </c>
      <c r="D19" s="80"/>
      <c r="E19" s="56">
        <v>43430</v>
      </c>
      <c r="F19" s="57">
        <f t="shared" si="6"/>
        <v>43436</v>
      </c>
      <c r="G19" s="39">
        <v>7</v>
      </c>
      <c r="H19" s="40">
        <v>1</v>
      </c>
      <c r="I19" s="41"/>
      <c r="J19" s="54"/>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row>
    <row r="20" spans="1:66" s="38" customFormat="1" ht="18" x14ac:dyDescent="0.2">
      <c r="A20" s="37" t="str">
        <f t="shared" si="7"/>
        <v>2.7</v>
      </c>
      <c r="B20" s="79" t="s">
        <v>110</v>
      </c>
      <c r="D20" s="80"/>
      <c r="E20" s="56">
        <v>43424</v>
      </c>
      <c r="F20" s="57">
        <f t="shared" ref="F20" si="9">IF(ISBLANK(E20)," - ",IF(G20=0,E20,E20+G20-1))</f>
        <v>43437</v>
      </c>
      <c r="G20" s="39">
        <v>14</v>
      </c>
      <c r="H20" s="40">
        <v>1</v>
      </c>
      <c r="I20" s="41"/>
      <c r="J20" s="54"/>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row>
    <row r="21" spans="1:66" s="32" customFormat="1" ht="18" x14ac:dyDescent="0.2">
      <c r="A21" s="30" t="str">
        <f>IF(ISERROR(VALUE(SUBSTITUTE(prevWBS,".",""))),"1",IF(ISERROR(FIND("`",SUBSTITUTE(prevWBS,".","`",1))),TEXT(VALUE(prevWBS)+1,"#"),TEXT(VALUE(LEFT(prevWBS,FIND("`",SUBSTITUTE(prevWBS,".","`",1))-1))+1,"#")))</f>
        <v>3</v>
      </c>
      <c r="B21" s="31" t="s">
        <v>99</v>
      </c>
      <c r="D21" s="33"/>
      <c r="E21" s="58"/>
      <c r="F21" s="58" t="str">
        <f t="shared" si="6"/>
        <v xml:space="preserve"> - </v>
      </c>
      <c r="G21" s="34"/>
      <c r="H21" s="35"/>
      <c r="I21" s="36"/>
      <c r="J21" s="55"/>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row>
    <row r="22" spans="1:66" s="38" customFormat="1" ht="24" x14ac:dyDescent="0.2">
      <c r="A22" s="37" t="str">
        <f t="shared" ref="A22:A33"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79" t="s">
        <v>98</v>
      </c>
      <c r="D22" s="80"/>
      <c r="E22" s="56">
        <v>43206</v>
      </c>
      <c r="F22" s="57">
        <f t="shared" si="6"/>
        <v>43219</v>
      </c>
      <c r="G22" s="39">
        <v>14</v>
      </c>
      <c r="H22" s="40">
        <v>1</v>
      </c>
      <c r="I22" s="41"/>
      <c r="J22" s="54"/>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row>
    <row r="23" spans="1:66" s="38" customFormat="1" ht="24" x14ac:dyDescent="0.2">
      <c r="A23" s="37" t="str">
        <f t="shared" si="10"/>
        <v>3.2</v>
      </c>
      <c r="B23" s="79" t="s">
        <v>107</v>
      </c>
      <c r="D23" s="80"/>
      <c r="E23" s="56">
        <v>43220</v>
      </c>
      <c r="F23" s="57">
        <f t="shared" si="6"/>
        <v>43233</v>
      </c>
      <c r="G23" s="39">
        <v>14</v>
      </c>
      <c r="H23" s="40">
        <v>1</v>
      </c>
      <c r="I23" s="41"/>
      <c r="J23" s="54"/>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row>
    <row r="24" spans="1:66" s="38" customFormat="1" ht="24" x14ac:dyDescent="0.2">
      <c r="A24" s="37" t="str">
        <f t="shared" si="10"/>
        <v>3.3</v>
      </c>
      <c r="B24" s="79" t="s">
        <v>117</v>
      </c>
      <c r="D24" s="80"/>
      <c r="E24" s="56">
        <v>43234</v>
      </c>
      <c r="F24" s="57">
        <f t="shared" si="6"/>
        <v>43247</v>
      </c>
      <c r="G24" s="39">
        <v>14</v>
      </c>
      <c r="H24" s="40">
        <v>1</v>
      </c>
      <c r="I24" s="41"/>
      <c r="J24" s="54"/>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row>
    <row r="25" spans="1:66" s="38" customFormat="1" ht="24" x14ac:dyDescent="0.2">
      <c r="A25" s="37" t="str">
        <f t="shared" si="10"/>
        <v>3.4</v>
      </c>
      <c r="B25" s="79" t="s">
        <v>113</v>
      </c>
      <c r="D25" s="80"/>
      <c r="E25" s="56">
        <v>43248</v>
      </c>
      <c r="F25" s="57">
        <f t="shared" si="6"/>
        <v>43261</v>
      </c>
      <c r="G25" s="39">
        <v>14</v>
      </c>
      <c r="H25" s="40">
        <v>1</v>
      </c>
      <c r="I25" s="41"/>
      <c r="J25" s="54"/>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row>
    <row r="26" spans="1:66" s="38" customFormat="1" ht="18" x14ac:dyDescent="0.2">
      <c r="A26" s="37" t="str">
        <f t="shared" si="10"/>
        <v>3.5</v>
      </c>
      <c r="B26" s="79" t="s">
        <v>114</v>
      </c>
      <c r="D26" s="80"/>
      <c r="E26" s="56">
        <v>43290</v>
      </c>
      <c r="F26" s="57">
        <f t="shared" ref="F26" si="11">IF(ISBLANK(E26)," - ",IF(G26=0,E26,E26+G26-1))</f>
        <v>43303</v>
      </c>
      <c r="G26" s="39">
        <v>14</v>
      </c>
      <c r="H26" s="40">
        <v>1</v>
      </c>
      <c r="I26" s="41"/>
      <c r="J26" s="54"/>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row>
    <row r="27" spans="1:66" s="38" customFormat="1" ht="18" x14ac:dyDescent="0.2">
      <c r="A27" s="37" t="str">
        <f t="shared" si="10"/>
        <v>3.6</v>
      </c>
      <c r="B27" s="79" t="s">
        <v>116</v>
      </c>
      <c r="D27" s="80"/>
      <c r="E27" s="56">
        <v>43304</v>
      </c>
      <c r="F27" s="57">
        <f t="shared" ref="F27" si="12">IF(ISBLANK(E27)," - ",IF(G27=0,E27,E27+G27-1))</f>
        <v>43317</v>
      </c>
      <c r="G27" s="39">
        <v>14</v>
      </c>
      <c r="H27" s="40">
        <v>1</v>
      </c>
      <c r="I27" s="41"/>
      <c r="J27" s="54"/>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row>
    <row r="28" spans="1:66" s="38" customFormat="1" ht="24" x14ac:dyDescent="0.2">
      <c r="A28" s="37" t="str">
        <f t="shared" si="10"/>
        <v>3.7</v>
      </c>
      <c r="B28" s="79" t="s">
        <v>115</v>
      </c>
      <c r="D28" s="80"/>
      <c r="E28" s="56">
        <v>43318</v>
      </c>
      <c r="F28" s="57">
        <f t="shared" ref="F28" si="13">IF(ISBLANK(E28)," - ",IF(G28=0,E28,E28+G28-1))</f>
        <v>43331</v>
      </c>
      <c r="G28" s="39">
        <v>14</v>
      </c>
      <c r="H28" s="40">
        <v>1</v>
      </c>
      <c r="I28" s="41"/>
      <c r="J28" s="54"/>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row>
    <row r="29" spans="1:66" s="38" customFormat="1" ht="24" x14ac:dyDescent="0.2">
      <c r="A29" s="37" t="str">
        <f t="shared" si="10"/>
        <v>3.8</v>
      </c>
      <c r="B29" s="113" t="s">
        <v>119</v>
      </c>
      <c r="D29" s="80"/>
      <c r="E29" s="56">
        <v>43332</v>
      </c>
      <c r="F29" s="57">
        <f t="shared" ref="F29" si="14">IF(ISBLANK(E29)," - ",IF(G29=0,E29,E29+G29-1))</f>
        <v>43345</v>
      </c>
      <c r="G29" s="39">
        <v>14</v>
      </c>
      <c r="H29" s="40">
        <v>1</v>
      </c>
      <c r="I29" s="41"/>
      <c r="J29" s="54"/>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row>
    <row r="30" spans="1:66" s="38" customFormat="1" ht="24" x14ac:dyDescent="0.2">
      <c r="A30" s="37" t="str">
        <f t="shared" si="10"/>
        <v>3.9</v>
      </c>
      <c r="B30" s="113" t="s">
        <v>120</v>
      </c>
      <c r="D30" s="80"/>
      <c r="E30" s="56">
        <v>43346</v>
      </c>
      <c r="F30" s="57">
        <f t="shared" ref="F30" si="15">IF(ISBLANK(E30)," - ",IF(G30=0,E30,E30+G30-1))</f>
        <v>43359</v>
      </c>
      <c r="G30" s="39">
        <v>14</v>
      </c>
      <c r="H30" s="40">
        <v>1</v>
      </c>
      <c r="I30" s="41"/>
      <c r="J30" s="54"/>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row>
    <row r="31" spans="1:66" s="38" customFormat="1" ht="18" x14ac:dyDescent="0.2">
      <c r="A31" s="37" t="str">
        <f t="shared" si="10"/>
        <v>3.10</v>
      </c>
      <c r="B31" s="113" t="s">
        <v>111</v>
      </c>
      <c r="D31" s="80"/>
      <c r="E31" s="56">
        <v>43360</v>
      </c>
      <c r="F31" s="57">
        <f t="shared" ref="F31" si="16">IF(ISBLANK(E31)," - ",IF(G31=0,E31,E31+G31-1))</f>
        <v>43373</v>
      </c>
      <c r="G31" s="39">
        <v>14</v>
      </c>
      <c r="H31" s="40">
        <v>1</v>
      </c>
      <c r="I31" s="41"/>
      <c r="J31" s="54"/>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row>
    <row r="32" spans="1:66" s="38" customFormat="1" ht="24" x14ac:dyDescent="0.2">
      <c r="A32" s="37" t="str">
        <f t="shared" si="10"/>
        <v>3.11</v>
      </c>
      <c r="B32" s="113" t="s">
        <v>118</v>
      </c>
      <c r="D32" s="80"/>
      <c r="E32" s="56">
        <v>43374</v>
      </c>
      <c r="F32" s="57">
        <f t="shared" ref="F32" si="17">IF(ISBLANK(E32)," - ",IF(G32=0,E32,E32+G32-1))</f>
        <v>43387</v>
      </c>
      <c r="G32" s="39">
        <v>14</v>
      </c>
      <c r="H32" s="40">
        <v>1</v>
      </c>
      <c r="I32" s="41"/>
      <c r="J32" s="54"/>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row>
    <row r="33" spans="1:66" s="38" customFormat="1" ht="24" x14ac:dyDescent="0.2">
      <c r="A33" s="37" t="str">
        <f t="shared" si="10"/>
        <v>3.12</v>
      </c>
      <c r="B33" s="79" t="s">
        <v>112</v>
      </c>
      <c r="D33" s="80"/>
      <c r="E33" s="56">
        <v>43388</v>
      </c>
      <c r="F33" s="57">
        <f t="shared" ref="F33" si="18">IF(ISBLANK(E33)," - ",IF(G33=0,E33,E33+G33-1))</f>
        <v>43401</v>
      </c>
      <c r="G33" s="39">
        <v>14</v>
      </c>
      <c r="H33" s="40">
        <v>1</v>
      </c>
      <c r="I33" s="41"/>
      <c r="J33" s="54"/>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row>
    <row r="34" spans="1:66" s="32" customFormat="1" ht="18" x14ac:dyDescent="0.2">
      <c r="A34" s="30" t="str">
        <f>IF(ISERROR(VALUE(SUBSTITUTE(prevWBS,".",""))),"1",IF(ISERROR(FIND("`",SUBSTITUTE(prevWBS,".","`",1))),TEXT(VALUE(prevWBS)+1,"#"),TEXT(VALUE(LEFT(prevWBS,FIND("`",SUBSTITUTE(prevWBS,".","`",1))-1))+1,"#")))</f>
        <v>4</v>
      </c>
      <c r="B34" s="31" t="s">
        <v>97</v>
      </c>
      <c r="D34" s="33"/>
      <c r="E34" s="58"/>
      <c r="F34" s="58" t="str">
        <f t="shared" si="6"/>
        <v xml:space="preserve"> - </v>
      </c>
      <c r="G34" s="34"/>
      <c r="H34" s="35"/>
      <c r="I34" s="36"/>
      <c r="J34" s="55"/>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row>
    <row r="35" spans="1:66" s="38" customFormat="1" ht="18" x14ac:dyDescent="0.2">
      <c r="A35"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79" t="s">
        <v>104</v>
      </c>
      <c r="D35" s="80"/>
      <c r="E35" s="56">
        <v>43402</v>
      </c>
      <c r="F35" s="57">
        <f t="shared" si="6"/>
        <v>43422</v>
      </c>
      <c r="G35" s="39">
        <v>21</v>
      </c>
      <c r="H35" s="40">
        <v>1</v>
      </c>
      <c r="I35" s="41"/>
      <c r="J35" s="54"/>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row>
    <row r="36" spans="1:66" s="38" customFormat="1" ht="18" x14ac:dyDescent="0.2">
      <c r="A36"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79" t="s">
        <v>105</v>
      </c>
      <c r="D36" s="80"/>
      <c r="E36" s="56">
        <v>43402</v>
      </c>
      <c r="F36" s="57">
        <f t="shared" si="6"/>
        <v>43422</v>
      </c>
      <c r="G36" s="39">
        <v>21</v>
      </c>
      <c r="H36" s="40">
        <v>1</v>
      </c>
      <c r="I36" s="41"/>
      <c r="J36" s="54"/>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6">
    <cfRule type="expression" dxfId="2" priority="48">
      <formula>AND($E8&lt;=K$6,ROUNDDOWN(($F8-$E8+1)*$H8,0)+$E8-1&gt;=K$6)</formula>
    </cfRule>
    <cfRule type="expression" dxfId="1" priority="49">
      <formula>AND(NOT(ISBLANK($E8)),$E8&lt;=K$6,$F8&gt;=K$6)</formula>
    </cfRule>
  </conditionalFormatting>
  <conditionalFormatting sqref="K6:BN3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3 E21 E34 G13:H13 G21:H21 G34:H34" unlockedFormula="1"/>
    <ignoredError sqref="A34 A21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4D09-8CE4-432A-8F35-20DAD946C8A2}">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F50" sqref="F50"/>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79</v>
      </c>
      <c r="B1" s="22"/>
      <c r="C1" s="23"/>
    </row>
    <row r="2" spans="1:3" ht="14.25" x14ac:dyDescent="0.2">
      <c r="A2" s="88" t="s">
        <v>20</v>
      </c>
      <c r="B2" s="9"/>
      <c r="C2" s="8"/>
    </row>
    <row r="3" spans="1:3" s="14" customFormat="1" x14ac:dyDescent="0.2">
      <c r="A3" s="8"/>
      <c r="B3" s="9"/>
      <c r="C3" s="8"/>
    </row>
    <row r="4" spans="1:3" s="8" customFormat="1" ht="18" x14ac:dyDescent="0.25">
      <c r="A4" s="83" t="s">
        <v>46</v>
      </c>
      <c r="B4" s="20"/>
    </row>
    <row r="5" spans="1:3" s="8" customFormat="1" ht="57" x14ac:dyDescent="0.2">
      <c r="B5" s="89" t="s">
        <v>35</v>
      </c>
    </row>
    <row r="7" spans="1:3" ht="28.5" x14ac:dyDescent="0.2">
      <c r="B7" s="89" t="s">
        <v>47</v>
      </c>
    </row>
    <row r="9" spans="1:3" ht="14.25" x14ac:dyDescent="0.2">
      <c r="B9" s="88" t="s">
        <v>22</v>
      </c>
    </row>
    <row r="11" spans="1:3" ht="28.5" x14ac:dyDescent="0.2">
      <c r="B11" s="87" t="s">
        <v>23</v>
      </c>
    </row>
    <row r="12" spans="1:3" s="14" customFormat="1" x14ac:dyDescent="0.2"/>
    <row r="13" spans="1:3" ht="18" x14ac:dyDescent="0.25">
      <c r="A13" s="123" t="s">
        <v>3</v>
      </c>
      <c r="B13" s="123"/>
    </row>
    <row r="14" spans="1:3" s="14" customFormat="1" x14ac:dyDescent="0.2"/>
    <row r="15" spans="1:3" s="84" customFormat="1" ht="18" x14ac:dyDescent="0.2">
      <c r="A15" s="92"/>
      <c r="B15" s="90" t="s">
        <v>38</v>
      </c>
    </row>
    <row r="16" spans="1:3" s="84" customFormat="1" ht="18" x14ac:dyDescent="0.2">
      <c r="A16" s="92"/>
      <c r="B16" s="91" t="s">
        <v>36</v>
      </c>
      <c r="C16" s="86" t="s">
        <v>2</v>
      </c>
    </row>
    <row r="17" spans="1:3" ht="18" x14ac:dyDescent="0.25">
      <c r="A17" s="93"/>
      <c r="B17" s="91" t="s">
        <v>40</v>
      </c>
    </row>
    <row r="18" spans="1:3" s="14" customFormat="1" ht="18" x14ac:dyDescent="0.25">
      <c r="A18" s="93"/>
      <c r="B18" s="91" t="s">
        <v>48</v>
      </c>
    </row>
    <row r="19" spans="1:3" s="23" customFormat="1" ht="18" x14ac:dyDescent="0.25">
      <c r="A19" s="96"/>
      <c r="B19" s="91" t="s">
        <v>49</v>
      </c>
    </row>
    <row r="20" spans="1:3" s="84" customFormat="1" ht="18" x14ac:dyDescent="0.2">
      <c r="A20" s="92"/>
      <c r="B20" s="90" t="s">
        <v>37</v>
      </c>
      <c r="C20" s="85" t="s">
        <v>1</v>
      </c>
    </row>
    <row r="21" spans="1:3" ht="18" x14ac:dyDescent="0.25">
      <c r="A21" s="93"/>
      <c r="B21" s="91" t="s">
        <v>39</v>
      </c>
    </row>
    <row r="22" spans="1:3" s="8" customFormat="1" ht="18" x14ac:dyDescent="0.25">
      <c r="A22" s="94"/>
      <c r="B22" s="95" t="s">
        <v>41</v>
      </c>
    </row>
    <row r="23" spans="1:3" s="8" customFormat="1" ht="18" x14ac:dyDescent="0.25">
      <c r="A23" s="94"/>
      <c r="B23" s="10"/>
    </row>
    <row r="24" spans="1:3" s="8" customFormat="1" ht="18" x14ac:dyDescent="0.25">
      <c r="A24" s="123" t="s">
        <v>42</v>
      </c>
      <c r="B24" s="123"/>
    </row>
    <row r="25" spans="1:3" s="8" customFormat="1" ht="43.5" x14ac:dyDescent="0.25">
      <c r="A25" s="94"/>
      <c r="B25" s="91" t="s">
        <v>50</v>
      </c>
    </row>
    <row r="26" spans="1:3" s="8" customFormat="1" ht="18" x14ac:dyDescent="0.25">
      <c r="A26" s="94"/>
      <c r="B26" s="91"/>
    </row>
    <row r="27" spans="1:3" s="8" customFormat="1" ht="18" x14ac:dyDescent="0.25">
      <c r="A27" s="94"/>
      <c r="B27" s="112" t="s">
        <v>54</v>
      </c>
    </row>
    <row r="28" spans="1:3" s="8" customFormat="1" ht="18" x14ac:dyDescent="0.25">
      <c r="A28" s="94"/>
      <c r="B28" s="91" t="s">
        <v>43</v>
      </c>
    </row>
    <row r="29" spans="1:3" s="8" customFormat="1" ht="28.5" x14ac:dyDescent="0.25">
      <c r="A29" s="94"/>
      <c r="B29" s="91" t="s">
        <v>45</v>
      </c>
    </row>
    <row r="30" spans="1:3" s="8" customFormat="1" ht="18" x14ac:dyDescent="0.25">
      <c r="A30" s="94"/>
      <c r="B30" s="91"/>
    </row>
    <row r="31" spans="1:3" s="8" customFormat="1" ht="18" x14ac:dyDescent="0.25">
      <c r="A31" s="94"/>
      <c r="B31" s="112" t="s">
        <v>51</v>
      </c>
    </row>
    <row r="32" spans="1:3" s="8" customFormat="1" ht="18" x14ac:dyDescent="0.25">
      <c r="A32" s="94"/>
      <c r="B32" s="91" t="s">
        <v>44</v>
      </c>
    </row>
    <row r="33" spans="1:2" s="8" customFormat="1" ht="18" x14ac:dyDescent="0.25">
      <c r="A33" s="94"/>
      <c r="B33" s="91" t="s">
        <v>52</v>
      </c>
    </row>
    <row r="34" spans="1:2" s="8" customFormat="1" ht="18" x14ac:dyDescent="0.25">
      <c r="A34" s="94"/>
      <c r="B34" s="10"/>
    </row>
    <row r="35" spans="1:2" s="8" customFormat="1" ht="28.5" x14ac:dyDescent="0.25">
      <c r="A35" s="94"/>
      <c r="B35" s="91" t="s">
        <v>85</v>
      </c>
    </row>
    <row r="36" spans="1:2" s="8" customFormat="1" ht="18" x14ac:dyDescent="0.25">
      <c r="A36" s="94"/>
      <c r="B36" s="97" t="s">
        <v>53</v>
      </c>
    </row>
    <row r="37" spans="1:2" s="8" customFormat="1" ht="18" x14ac:dyDescent="0.25">
      <c r="A37" s="94"/>
      <c r="B37" s="10"/>
    </row>
    <row r="38" spans="1:2" ht="18" x14ac:dyDescent="0.25">
      <c r="A38" s="123" t="s">
        <v>8</v>
      </c>
      <c r="B38" s="123"/>
    </row>
    <row r="39" spans="1:2" ht="28.5" x14ac:dyDescent="0.2">
      <c r="B39" s="91" t="s">
        <v>56</v>
      </c>
    </row>
    <row r="40" spans="1:2" s="14" customFormat="1" x14ac:dyDescent="0.2"/>
    <row r="41" spans="1:2" s="14" customFormat="1" ht="14.25" x14ac:dyDescent="0.2">
      <c r="B41" s="91" t="s">
        <v>57</v>
      </c>
    </row>
    <row r="42" spans="1:2" s="14" customFormat="1" x14ac:dyDescent="0.2"/>
    <row r="43" spans="1:2" s="14" customFormat="1" ht="28.5" x14ac:dyDescent="0.2">
      <c r="B43" s="91" t="s">
        <v>55</v>
      </c>
    </row>
    <row r="44" spans="1:2" s="14" customFormat="1" x14ac:dyDescent="0.2"/>
    <row r="45" spans="1:2" ht="28.5" x14ac:dyDescent="0.2">
      <c r="B45" s="91" t="s">
        <v>58</v>
      </c>
    </row>
    <row r="46" spans="1:2" x14ac:dyDescent="0.2">
      <c r="B46" s="15"/>
    </row>
    <row r="47" spans="1:2" ht="28.5" x14ac:dyDescent="0.2">
      <c r="B47" s="91" t="s">
        <v>59</v>
      </c>
    </row>
    <row r="48" spans="1:2" x14ac:dyDescent="0.2">
      <c r="B48" s="11"/>
    </row>
    <row r="49" spans="1:2" ht="18" x14ac:dyDescent="0.25">
      <c r="A49" s="123" t="s">
        <v>6</v>
      </c>
      <c r="B49" s="123"/>
    </row>
    <row r="50" spans="1:2" ht="28.5" x14ac:dyDescent="0.2">
      <c r="B50" s="91" t="s">
        <v>86</v>
      </c>
    </row>
    <row r="51" spans="1:2" x14ac:dyDescent="0.2">
      <c r="B51" s="11"/>
    </row>
    <row r="52" spans="1:2" ht="14.25" x14ac:dyDescent="0.2">
      <c r="A52" s="98" t="s">
        <v>9</v>
      </c>
      <c r="B52" s="91" t="s">
        <v>10</v>
      </c>
    </row>
    <row r="53" spans="1:2" ht="14.25" x14ac:dyDescent="0.2">
      <c r="A53" s="98" t="s">
        <v>11</v>
      </c>
      <c r="B53" s="91" t="s">
        <v>12</v>
      </c>
    </row>
    <row r="54" spans="1:2" ht="14.25" x14ac:dyDescent="0.2">
      <c r="A54" s="98" t="s">
        <v>13</v>
      </c>
      <c r="B54" s="91" t="s">
        <v>14</v>
      </c>
    </row>
    <row r="55" spans="1:2" ht="28.5" x14ac:dyDescent="0.2">
      <c r="A55" s="87"/>
      <c r="B55" s="91" t="s">
        <v>60</v>
      </c>
    </row>
    <row r="56" spans="1:2" ht="28.5" x14ac:dyDescent="0.2">
      <c r="A56" s="87"/>
      <c r="B56" s="91" t="s">
        <v>61</v>
      </c>
    </row>
    <row r="57" spans="1:2" ht="14.25" x14ac:dyDescent="0.2">
      <c r="A57" s="98" t="s">
        <v>15</v>
      </c>
      <c r="B57" s="91" t="s">
        <v>16</v>
      </c>
    </row>
    <row r="58" spans="1:2" ht="14.25" x14ac:dyDescent="0.2">
      <c r="A58" s="87"/>
      <c r="B58" s="91" t="s">
        <v>62</v>
      </c>
    </row>
    <row r="59" spans="1:2" ht="14.25" x14ac:dyDescent="0.2">
      <c r="A59" s="87"/>
      <c r="B59" s="91" t="s">
        <v>63</v>
      </c>
    </row>
    <row r="60" spans="1:2" ht="14.25" x14ac:dyDescent="0.2">
      <c r="A60" s="98" t="s">
        <v>17</v>
      </c>
      <c r="B60" s="91" t="s">
        <v>18</v>
      </c>
    </row>
    <row r="61" spans="1:2" ht="28.5" x14ac:dyDescent="0.2">
      <c r="A61" s="87"/>
      <c r="B61" s="91" t="s">
        <v>64</v>
      </c>
    </row>
    <row r="62" spans="1:2" ht="14.25" x14ac:dyDescent="0.2">
      <c r="A62" s="98" t="s">
        <v>65</v>
      </c>
      <c r="B62" s="91" t="s">
        <v>66</v>
      </c>
    </row>
    <row r="63" spans="1:2" ht="14.25" x14ac:dyDescent="0.2">
      <c r="A63" s="99"/>
      <c r="B63" s="91" t="s">
        <v>67</v>
      </c>
    </row>
    <row r="64" spans="1:2" s="14" customFormat="1" x14ac:dyDescent="0.2">
      <c r="B64" s="12"/>
    </row>
    <row r="65" spans="1:2" s="14" customFormat="1" ht="18" x14ac:dyDescent="0.25">
      <c r="A65" s="123" t="s">
        <v>7</v>
      </c>
      <c r="B65" s="123"/>
    </row>
    <row r="66" spans="1:2" s="14" customFormat="1" ht="42.75" x14ac:dyDescent="0.2">
      <c r="B66" s="91" t="s">
        <v>68</v>
      </c>
    </row>
    <row r="67" spans="1:2" s="14" customFormat="1" x14ac:dyDescent="0.2">
      <c r="B67" s="13"/>
    </row>
    <row r="68" spans="1:2" s="8" customFormat="1" ht="18" x14ac:dyDescent="0.25">
      <c r="A68" s="123" t="s">
        <v>4</v>
      </c>
      <c r="B68" s="123"/>
    </row>
    <row r="69" spans="1:2" s="14" customFormat="1" ht="15" x14ac:dyDescent="0.25">
      <c r="A69" s="106" t="s">
        <v>5</v>
      </c>
      <c r="B69" s="107" t="s">
        <v>69</v>
      </c>
    </row>
    <row r="70" spans="1:2" s="8" customFormat="1" ht="28.5" x14ac:dyDescent="0.2">
      <c r="A70" s="100"/>
      <c r="B70" s="105" t="s">
        <v>71</v>
      </c>
    </row>
    <row r="71" spans="1:2" s="8" customFormat="1" ht="14.25" x14ac:dyDescent="0.2">
      <c r="A71" s="100"/>
      <c r="B71" s="101"/>
    </row>
    <row r="72" spans="1:2" s="14" customFormat="1" ht="15" x14ac:dyDescent="0.25">
      <c r="A72" s="106" t="s">
        <v>5</v>
      </c>
      <c r="B72" s="107" t="s">
        <v>84</v>
      </c>
    </row>
    <row r="73" spans="1:2" s="8" customFormat="1" ht="28.5" x14ac:dyDescent="0.2">
      <c r="A73" s="100"/>
      <c r="B73" s="105" t="s">
        <v>88</v>
      </c>
    </row>
    <row r="74" spans="1:2" s="8" customFormat="1" ht="14.25" x14ac:dyDescent="0.2">
      <c r="A74" s="100"/>
      <c r="B74" s="101"/>
    </row>
    <row r="75" spans="1:2" ht="15" x14ac:dyDescent="0.25">
      <c r="A75" s="106" t="s">
        <v>5</v>
      </c>
      <c r="B75" s="109" t="s">
        <v>74</v>
      </c>
    </row>
    <row r="76" spans="1:2" s="8" customFormat="1" ht="42.75" x14ac:dyDescent="0.2">
      <c r="A76" s="100"/>
      <c r="B76" s="89" t="s">
        <v>87</v>
      </c>
    </row>
    <row r="77" spans="1:2" ht="14.25" x14ac:dyDescent="0.2">
      <c r="A77" s="99"/>
      <c r="B77" s="99"/>
    </row>
    <row r="78" spans="1:2" s="14" customFormat="1" ht="15" x14ac:dyDescent="0.25">
      <c r="A78" s="106" t="s">
        <v>5</v>
      </c>
      <c r="B78" s="109" t="s">
        <v>80</v>
      </c>
    </row>
    <row r="79" spans="1:2" s="8" customFormat="1" ht="28.5" x14ac:dyDescent="0.2">
      <c r="A79" s="100"/>
      <c r="B79" s="89" t="s">
        <v>75</v>
      </c>
    </row>
    <row r="80" spans="1:2" s="14" customFormat="1" ht="14.25" x14ac:dyDescent="0.2">
      <c r="A80" s="99"/>
      <c r="B80" s="99"/>
    </row>
    <row r="81" spans="1:2" ht="15" x14ac:dyDescent="0.25">
      <c r="A81" s="106" t="s">
        <v>5</v>
      </c>
      <c r="B81" s="109" t="s">
        <v>81</v>
      </c>
    </row>
    <row r="82" spans="1:2" s="8" customFormat="1" ht="14.25" x14ac:dyDescent="0.2">
      <c r="A82" s="100"/>
      <c r="B82" s="104" t="s">
        <v>76</v>
      </c>
    </row>
    <row r="83" spans="1:2" s="8" customFormat="1" ht="14.25" x14ac:dyDescent="0.2">
      <c r="A83" s="100"/>
      <c r="B83" s="104" t="s">
        <v>77</v>
      </c>
    </row>
    <row r="84" spans="1:2" s="8" customFormat="1" ht="14.25" x14ac:dyDescent="0.2">
      <c r="A84" s="100"/>
      <c r="B84" s="104" t="s">
        <v>78</v>
      </c>
    </row>
    <row r="85" spans="1:2" ht="15" x14ac:dyDescent="0.25">
      <c r="A85" s="99"/>
      <c r="B85" s="103"/>
    </row>
    <row r="86" spans="1:2" ht="15" x14ac:dyDescent="0.25">
      <c r="A86" s="106" t="s">
        <v>5</v>
      </c>
      <c r="B86" s="109" t="s">
        <v>82</v>
      </c>
    </row>
    <row r="87" spans="1:2" s="8" customFormat="1" ht="42.75" x14ac:dyDescent="0.2">
      <c r="A87" s="100"/>
      <c r="B87" s="89" t="s">
        <v>70</v>
      </c>
    </row>
    <row r="88" spans="1:2" s="8" customFormat="1" ht="14.25" x14ac:dyDescent="0.2">
      <c r="A88" s="100"/>
      <c r="B88" s="102" t="s">
        <v>72</v>
      </c>
    </row>
    <row r="89" spans="1:2" s="8" customFormat="1" ht="57" x14ac:dyDescent="0.2">
      <c r="A89" s="100"/>
      <c r="B89" s="108" t="s">
        <v>73</v>
      </c>
    </row>
    <row r="90" spans="1:2" ht="14.25" x14ac:dyDescent="0.2">
      <c r="A90" s="99"/>
      <c r="B90" s="99"/>
    </row>
    <row r="91" spans="1:2" ht="15" x14ac:dyDescent="0.25">
      <c r="A91" s="106" t="s">
        <v>5</v>
      </c>
      <c r="B91" s="111" t="s">
        <v>83</v>
      </c>
    </row>
    <row r="92" spans="1:2" ht="28.5" x14ac:dyDescent="0.2">
      <c r="A92" s="87"/>
      <c r="B92" s="104" t="s">
        <v>19</v>
      </c>
    </row>
    <row r="94" spans="1:2" x14ac:dyDescent="0.2">
      <c r="A94" s="17" t="s">
        <v>21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Bitacora</vt:lpstr>
      <vt:lpstr>Help</vt:lpstr>
      <vt:lpstr>Gantt!prevWBS</vt:lpstr>
      <vt:lpstr>Gantt!Print_Area</vt:lpstr>
      <vt:lpstr>Gantt!Print_Titles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Reinaldo Jerez Contreras</cp:lastModifiedBy>
  <cp:lastPrinted>2018-08-20T04:19:03Z</cp:lastPrinted>
  <dcterms:created xsi:type="dcterms:W3CDTF">2010-06-09T16:05:03Z</dcterms:created>
  <dcterms:modified xsi:type="dcterms:W3CDTF">2018-12-10T22:00:56Z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