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cha\Google Drive\Data Science Masters\DSM050-2021 - Data Visualisation\Topic 8 - Networks\Data\"/>
    </mc:Choice>
  </mc:AlternateContent>
  <xr:revisionPtr revIDLastSave="0" documentId="13_ncr:1_{080E5C2E-3A47-4D50-9552-8A8E87FE7814}" xr6:coauthVersionLast="47" xr6:coauthVersionMax="47" xr10:uidLastSave="{00000000-0000-0000-0000-000000000000}"/>
  <bookViews>
    <workbookView xWindow="0" yWindow="0" windowWidth="22560" windowHeight="14440" activeTab="2" xr2:uid="{00000000-000D-0000-FFFF-FFFF00000000}"/>
  </bookViews>
  <sheets>
    <sheet name="Stations" sheetId="1" r:id="rId1"/>
    <sheet name="Lines" sheetId="2" r:id="rId2"/>
    <sheet name="River Nodes" sheetId="5" r:id="rId3"/>
    <sheet name="River Edges" sheetId="6" r:id="rId4"/>
  </sheets>
  <definedNames>
    <definedName name="_xlnm._FilterDatabase" localSheetId="1" hidden="1">Lines!$A$1:$J$74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2" l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2" i="2"/>
  <c r="I62" i="2"/>
  <c r="I47" i="2"/>
  <c r="I48" i="2"/>
  <c r="I49" i="2"/>
  <c r="I50" i="2"/>
  <c r="I51" i="2"/>
  <c r="I52" i="2"/>
  <c r="I53" i="2"/>
  <c r="I54" i="2"/>
  <c r="I55" i="2"/>
  <c r="I56" i="2"/>
  <c r="I57" i="2"/>
  <c r="I58" i="2"/>
  <c r="I45" i="2"/>
  <c r="I46" i="2"/>
  <c r="I60" i="2"/>
  <c r="I61" i="2"/>
  <c r="I63" i="2"/>
  <c r="I23" i="2"/>
  <c r="I34" i="2"/>
  <c r="I35" i="2"/>
  <c r="I36" i="2"/>
  <c r="I37" i="2"/>
  <c r="I38" i="2"/>
  <c r="I39" i="2"/>
  <c r="I40" i="2"/>
  <c r="I41" i="2"/>
  <c r="I42" i="2"/>
  <c r="I43" i="2"/>
  <c r="I44" i="2"/>
  <c r="I24" i="2"/>
  <c r="I25" i="2"/>
  <c r="I26" i="2"/>
  <c r="I27" i="2"/>
  <c r="I28" i="2"/>
  <c r="I29" i="2"/>
  <c r="I30" i="2"/>
  <c r="I31" i="2"/>
  <c r="I32" i="2"/>
  <c r="I64" i="2"/>
  <c r="I65" i="2"/>
  <c r="I66" i="2"/>
  <c r="I67" i="2"/>
  <c r="I68" i="2"/>
  <c r="I69" i="2"/>
  <c r="I70" i="2"/>
  <c r="I71" i="2"/>
  <c r="I72" i="2"/>
  <c r="I73" i="2"/>
  <c r="I74" i="2"/>
  <c r="I13" i="2"/>
  <c r="I14" i="2"/>
  <c r="I15" i="2"/>
  <c r="I16" i="2"/>
  <c r="I17" i="2"/>
  <c r="I18" i="2"/>
  <c r="I19" i="2"/>
  <c r="I20" i="2"/>
  <c r="I21" i="2"/>
  <c r="I22" i="2"/>
  <c r="I3" i="2"/>
  <c r="I4" i="2"/>
  <c r="I5" i="2"/>
  <c r="I6" i="2"/>
  <c r="I7" i="2"/>
  <c r="I8" i="2"/>
  <c r="I9" i="2"/>
  <c r="I10" i="2"/>
  <c r="I11" i="2"/>
  <c r="I12" i="2"/>
  <c r="I59" i="2"/>
  <c r="I33" i="2"/>
  <c r="J47" i="2" l="1"/>
  <c r="C47" i="2" s="1"/>
  <c r="D47" i="2" s="1"/>
  <c r="J57" i="2"/>
  <c r="C57" i="2" s="1"/>
  <c r="D57" i="2" s="1"/>
  <c r="J55" i="2"/>
  <c r="C55" i="2" s="1"/>
  <c r="D55" i="2" s="1"/>
  <c r="J62" i="2"/>
  <c r="C62" i="2" s="1"/>
  <c r="D62" i="2" s="1"/>
  <c r="J10" i="2"/>
  <c r="C10" i="2" s="1"/>
  <c r="D10" i="2" s="1"/>
  <c r="J2" i="2"/>
  <c r="C2" i="2" s="1"/>
  <c r="D2" i="2" s="1"/>
  <c r="J15" i="2"/>
  <c r="C15" i="2" s="1"/>
  <c r="D15" i="2" s="1"/>
  <c r="J69" i="2"/>
  <c r="C69" i="2" s="1"/>
  <c r="D69" i="2" s="1"/>
  <c r="J30" i="2"/>
  <c r="C30" i="2" s="1"/>
  <c r="D30" i="2" s="1"/>
  <c r="J43" i="2"/>
  <c r="C43" i="2" s="1"/>
  <c r="D43" i="2" s="1"/>
  <c r="J35" i="2"/>
  <c r="C35" i="2" s="1"/>
  <c r="D35" i="2" s="1"/>
  <c r="J54" i="2"/>
  <c r="C54" i="2" s="1"/>
  <c r="D54" i="2" s="1"/>
  <c r="J52" i="2"/>
  <c r="C52" i="2" s="1"/>
  <c r="D52" i="2" s="1"/>
  <c r="J53" i="2"/>
  <c r="C53" i="2" s="1"/>
  <c r="D53" i="2" s="1"/>
  <c r="J49" i="2"/>
  <c r="C49" i="2" s="1"/>
  <c r="D49" i="2" s="1"/>
  <c r="J48" i="2"/>
  <c r="C48" i="2" s="1"/>
  <c r="D48" i="2" s="1"/>
  <c r="J3" i="2"/>
  <c r="C3" i="2" s="1"/>
  <c r="D3" i="2" s="1"/>
  <c r="J16" i="2"/>
  <c r="C16" i="2" s="1"/>
  <c r="D16" i="2" s="1"/>
  <c r="J70" i="2"/>
  <c r="C70" i="2" s="1"/>
  <c r="D70" i="2" s="1"/>
  <c r="J31" i="2"/>
  <c r="C31" i="2" s="1"/>
  <c r="D31" i="2" s="1"/>
  <c r="J44" i="2"/>
  <c r="C44" i="2" s="1"/>
  <c r="D44" i="2" s="1"/>
  <c r="J36" i="2"/>
  <c r="C36" i="2" s="1"/>
  <c r="D36" i="2" s="1"/>
  <c r="J50" i="2"/>
  <c r="C50" i="2" s="1"/>
  <c r="D50" i="2" s="1"/>
  <c r="J56" i="2"/>
  <c r="C56" i="2" s="1"/>
  <c r="D56" i="2" s="1"/>
  <c r="J45" i="2"/>
  <c r="C45" i="2" s="1"/>
  <c r="D45" i="2" s="1"/>
  <c r="J72" i="2"/>
  <c r="C72" i="2" s="1"/>
  <c r="D72" i="2" s="1"/>
  <c r="J64" i="2"/>
  <c r="C64" i="2" s="1"/>
  <c r="D64" i="2" s="1"/>
  <c r="J25" i="2"/>
  <c r="C25" i="2" s="1"/>
  <c r="D25" i="2" s="1"/>
  <c r="J38" i="2"/>
  <c r="C38" i="2" s="1"/>
  <c r="D38" i="2" s="1"/>
  <c r="J58" i="2"/>
  <c r="C58" i="2" s="1"/>
  <c r="D58" i="2" s="1"/>
  <c r="J51" i="2"/>
  <c r="C51" i="2" s="1"/>
  <c r="D51" i="2" s="1"/>
  <c r="J46" i="2"/>
  <c r="C46" i="2" s="1"/>
  <c r="D46" i="2" s="1"/>
  <c r="J7" i="2"/>
  <c r="C7" i="2" s="1"/>
  <c r="D7" i="2" s="1"/>
  <c r="J20" i="2"/>
  <c r="C20" i="2" s="1"/>
  <c r="D20" i="2" s="1"/>
  <c r="J74" i="2"/>
  <c r="C74" i="2" s="1"/>
  <c r="D74" i="2" s="1"/>
  <c r="J66" i="2"/>
  <c r="C66" i="2" s="1"/>
  <c r="D66" i="2" s="1"/>
  <c r="J27" i="2"/>
  <c r="C27" i="2" s="1"/>
  <c r="D27" i="2" s="1"/>
  <c r="J40" i="2"/>
  <c r="C40" i="2" s="1"/>
  <c r="D40" i="2" s="1"/>
  <c r="J18" i="2"/>
  <c r="C18" i="2" s="1"/>
  <c r="D18" i="2" s="1"/>
  <c r="J59" i="2"/>
  <c r="C59" i="2" s="1"/>
  <c r="D59" i="2" s="1"/>
  <c r="J12" i="2"/>
  <c r="C12" i="2" s="1"/>
  <c r="D12" i="2" s="1"/>
  <c r="J4" i="2"/>
  <c r="C4" i="2" s="1"/>
  <c r="D4" i="2" s="1"/>
  <c r="J17" i="2"/>
  <c r="C17" i="2" s="1"/>
  <c r="D17" i="2" s="1"/>
  <c r="J71" i="2"/>
  <c r="C71" i="2" s="1"/>
  <c r="D71" i="2" s="1"/>
  <c r="J32" i="2"/>
  <c r="C32" i="2" s="1"/>
  <c r="D32" i="2" s="1"/>
  <c r="J24" i="2"/>
  <c r="C24" i="2" s="1"/>
  <c r="D24" i="2" s="1"/>
  <c r="J37" i="2"/>
  <c r="C37" i="2" s="1"/>
  <c r="D37" i="2" s="1"/>
  <c r="J5" i="2"/>
  <c r="C5" i="2" s="1"/>
  <c r="D5" i="2" s="1"/>
  <c r="J11" i="2"/>
  <c r="C11" i="2" s="1"/>
  <c r="D11" i="2" s="1"/>
  <c r="J23" i="2"/>
  <c r="C23" i="2" s="1"/>
  <c r="D23" i="2" s="1"/>
  <c r="J61" i="2"/>
  <c r="C61" i="2" s="1"/>
  <c r="D61" i="2" s="1"/>
  <c r="J8" i="2"/>
  <c r="C8" i="2" s="1"/>
  <c r="D8" i="2" s="1"/>
  <c r="J21" i="2"/>
  <c r="C21" i="2" s="1"/>
  <c r="D21" i="2" s="1"/>
  <c r="J13" i="2"/>
  <c r="C13" i="2" s="1"/>
  <c r="D13" i="2" s="1"/>
  <c r="J67" i="2"/>
  <c r="C67" i="2" s="1"/>
  <c r="D67" i="2" s="1"/>
  <c r="J28" i="2"/>
  <c r="C28" i="2" s="1"/>
  <c r="D28" i="2" s="1"/>
  <c r="J41" i="2"/>
  <c r="C41" i="2" s="1"/>
  <c r="D41" i="2" s="1"/>
  <c r="J9" i="2"/>
  <c r="C9" i="2" s="1"/>
  <c r="D9" i="2" s="1"/>
  <c r="J22" i="2"/>
  <c r="C22" i="2" s="1"/>
  <c r="D22" i="2" s="1"/>
  <c r="J14" i="2"/>
  <c r="C14" i="2" s="1"/>
  <c r="D14" i="2" s="1"/>
  <c r="J68" i="2"/>
  <c r="C68" i="2" s="1"/>
  <c r="D68" i="2" s="1"/>
  <c r="J29" i="2"/>
  <c r="C29" i="2" s="1"/>
  <c r="D29" i="2" s="1"/>
  <c r="J42" i="2"/>
  <c r="C42" i="2" s="1"/>
  <c r="D42" i="2" s="1"/>
  <c r="J34" i="2"/>
  <c r="C34" i="2" s="1"/>
  <c r="D34" i="2" s="1"/>
  <c r="J33" i="2"/>
  <c r="C33" i="2" s="1"/>
  <c r="D33" i="2" s="1"/>
  <c r="J6" i="2"/>
  <c r="C6" i="2" s="1"/>
  <c r="D6" i="2" s="1"/>
  <c r="J19" i="2"/>
  <c r="C19" i="2" s="1"/>
  <c r="D19" i="2" s="1"/>
  <c r="J73" i="2"/>
  <c r="C73" i="2" s="1"/>
  <c r="D73" i="2" s="1"/>
  <c r="J65" i="2"/>
  <c r="C65" i="2" s="1"/>
  <c r="D65" i="2" s="1"/>
  <c r="J26" i="2"/>
  <c r="C26" i="2" s="1"/>
  <c r="D26" i="2" s="1"/>
  <c r="J39" i="2"/>
  <c r="C39" i="2" s="1"/>
  <c r="D39" i="2" s="1"/>
  <c r="J63" i="2"/>
  <c r="C63" i="2" s="1"/>
  <c r="D63" i="2" s="1"/>
  <c r="J60" i="2"/>
  <c r="C60" i="2" s="1"/>
  <c r="D60" i="2" s="1"/>
</calcChain>
</file>

<file path=xl/sharedStrings.xml><?xml version="1.0" encoding="utf-8"?>
<sst xmlns="http://schemas.openxmlformats.org/spreadsheetml/2006/main" count="433" uniqueCount="105">
  <si>
    <t>Station Name</t>
  </si>
  <si>
    <t>X Coords</t>
  </si>
  <si>
    <t>Y Coords</t>
  </si>
  <si>
    <t>Size</t>
  </si>
  <si>
    <t>McMurdo</t>
  </si>
  <si>
    <t>South Hinkley Bridge</t>
  </si>
  <si>
    <t>Tricorner</t>
  </si>
  <si>
    <t>Old Gotham</t>
  </si>
  <si>
    <t>Canal Street</t>
  </si>
  <si>
    <t>Chinatown</t>
  </si>
  <si>
    <t>Wall Street</t>
  </si>
  <si>
    <t>Rootsville Park</t>
  </si>
  <si>
    <t>Gotham Central</t>
  </si>
  <si>
    <t>First Street</t>
  </si>
  <si>
    <t>Downtown</t>
  </si>
  <si>
    <t>China Docks</t>
  </si>
  <si>
    <t>West Harlow</t>
  </si>
  <si>
    <t>Harlow Park</t>
  </si>
  <si>
    <t>North Harlow</t>
  </si>
  <si>
    <t>Newton Tunnels</t>
  </si>
  <si>
    <t>Reatton Bridge</t>
  </si>
  <si>
    <t>West Reatton</t>
  </si>
  <si>
    <t>The Narrows</t>
  </si>
  <si>
    <t>South Robinson Park</t>
  </si>
  <si>
    <t>Reatton Central</t>
  </si>
  <si>
    <t>Gotham University</t>
  </si>
  <si>
    <t>South Channel Bridge</t>
  </si>
  <si>
    <t>East Reatton</t>
  </si>
  <si>
    <t>North Robinson Park</t>
  </si>
  <si>
    <t>Upper Midtown</t>
  </si>
  <si>
    <t>Midtown Central</t>
  </si>
  <si>
    <t>Midtown Bridge</t>
  </si>
  <si>
    <t>East City Park</t>
  </si>
  <si>
    <t>379th Street</t>
  </si>
  <si>
    <t>Tri-Gate Junction</t>
  </si>
  <si>
    <t>East Trigate</t>
  </si>
  <si>
    <t>Interstate Light and Power</t>
  </si>
  <si>
    <t>Yeavely Park</t>
  </si>
  <si>
    <t>Endsbury Park</t>
  </si>
  <si>
    <t>Newtown Bridge</t>
  </si>
  <si>
    <t>West Newtown</t>
  </si>
  <si>
    <t>Uptown Central</t>
  </si>
  <si>
    <t>Newtown Point</t>
  </si>
  <si>
    <t>Uptown West</t>
  </si>
  <si>
    <t>Lemmars Park</t>
  </si>
  <si>
    <t>North City Park</t>
  </si>
  <si>
    <t>Harrow</t>
  </si>
  <si>
    <t>Gotham Marina</t>
  </si>
  <si>
    <t>Farrow</t>
  </si>
  <si>
    <t>Gotham Stadium</t>
  </si>
  <si>
    <t>Gotham International Airport</t>
  </si>
  <si>
    <t>Granton Central</t>
  </si>
  <si>
    <t>Pettsburg</t>
  </si>
  <si>
    <t>Arkham Asylum</t>
  </si>
  <si>
    <t>Waynesville</t>
  </si>
  <si>
    <t>Node Start</t>
  </si>
  <si>
    <t>Node Stop</t>
  </si>
  <si>
    <t>Line</t>
  </si>
  <si>
    <t>Great Eastern</t>
  </si>
  <si>
    <t>Great Western</t>
  </si>
  <si>
    <t>Crosstown Street</t>
  </si>
  <si>
    <t>Wayne Line</t>
  </si>
  <si>
    <t>Gotham line</t>
  </si>
  <si>
    <t>Arkham Point</t>
  </si>
  <si>
    <t>Arkham Line</t>
  </si>
  <si>
    <t>Uptown Line</t>
  </si>
  <si>
    <t xml:space="preserve">X1 - X2 </t>
  </si>
  <si>
    <t>Y1- Y2</t>
  </si>
  <si>
    <t>Dist (sq)</t>
  </si>
  <si>
    <t>Lower Gotham Circular</t>
  </si>
  <si>
    <t>Gotham Harbour</t>
  </si>
  <si>
    <t>Time (minutes)</t>
  </si>
  <si>
    <t>Distance (m)</t>
  </si>
  <si>
    <t>Colour</t>
  </si>
  <si>
    <t>Black</t>
  </si>
  <si>
    <t>Grey</t>
  </si>
  <si>
    <t>Red</t>
  </si>
  <si>
    <t>Cyan</t>
  </si>
  <si>
    <t>Green</t>
  </si>
  <si>
    <t>Blue</t>
  </si>
  <si>
    <t>Width</t>
  </si>
  <si>
    <t>Gold</t>
  </si>
  <si>
    <t>Stop</t>
  </si>
  <si>
    <t>Start</t>
  </si>
  <si>
    <t>Name</t>
  </si>
  <si>
    <t>Northwest</t>
  </si>
  <si>
    <t>Southwest</t>
  </si>
  <si>
    <t>Southeast</t>
  </si>
  <si>
    <t>Gotham River A</t>
  </si>
  <si>
    <t>Outer D</t>
  </si>
  <si>
    <t>Outer E</t>
  </si>
  <si>
    <t>Gotham River B</t>
  </si>
  <si>
    <t>Northeast</t>
  </si>
  <si>
    <t>Outer I</t>
  </si>
  <si>
    <t>Outer Marchant LL</t>
  </si>
  <si>
    <t>Outer Marchant LU</t>
  </si>
  <si>
    <t>Outer Hinkley L</t>
  </si>
  <si>
    <t>Outer Hinkley R</t>
  </si>
  <si>
    <t>Outer Gotham River R</t>
  </si>
  <si>
    <t>Outer Gotham River L</t>
  </si>
  <si>
    <t>Marchant Mid L</t>
  </si>
  <si>
    <t>Marchant Mid U</t>
  </si>
  <si>
    <t>Marchant River B</t>
  </si>
  <si>
    <t>Marchant River C</t>
  </si>
  <si>
    <t>Outer Marchant 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</si>
</sst>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55"/>
  <sheetViews>
    <sheetView topLeftCell="A36" zoomScale="94" workbookViewId="0">
      <selection activeCell="D56" sqref="D56"/>
    </sheetView>
  </sheetViews>
  <sheetFormatPr defaultRowHeight="14.5" x14ac:dyDescent="0.35"/>
  <cols>
    <col min="1" max="1" width="20.6328125" customWidth="1"/>
  </cols>
  <sheetData>
    <row r="1" spans="1:4" x14ac:dyDescent="0.35">
      <c r="A1" t="s">
        <v>0</v>
      </c>
      <c r="B1" t="s">
        <v>1</v>
      </c>
      <c r="C1" t="s">
        <v>2</v>
      </c>
      <c r="D1" t="s">
        <v>3</v>
      </c>
    </row>
    <row r="2" spans="1:4" x14ac:dyDescent="0.35">
      <c r="A2" t="s">
        <v>4</v>
      </c>
      <c r="B2">
        <v>3.2</v>
      </c>
      <c r="C2">
        <v>1.5</v>
      </c>
      <c r="D2">
        <v>2</v>
      </c>
    </row>
    <row r="3" spans="1:4" x14ac:dyDescent="0.35">
      <c r="A3" t="s">
        <v>5</v>
      </c>
      <c r="B3">
        <v>2</v>
      </c>
      <c r="C3">
        <v>1.9</v>
      </c>
      <c r="D3">
        <v>1</v>
      </c>
    </row>
    <row r="4" spans="1:4" x14ac:dyDescent="0.35">
      <c r="A4" t="s">
        <v>6</v>
      </c>
      <c r="B4">
        <v>2.2000000000000002</v>
      </c>
      <c r="C4">
        <v>3</v>
      </c>
      <c r="D4">
        <v>1</v>
      </c>
    </row>
    <row r="5" spans="1:4" x14ac:dyDescent="0.35">
      <c r="A5" t="s">
        <v>7</v>
      </c>
      <c r="B5">
        <v>4.4000000000000004</v>
      </c>
      <c r="C5">
        <v>2.7</v>
      </c>
      <c r="D5">
        <v>2</v>
      </c>
    </row>
    <row r="6" spans="1:4" x14ac:dyDescent="0.35">
      <c r="A6" t="s">
        <v>8</v>
      </c>
      <c r="B6">
        <v>5.9</v>
      </c>
      <c r="C6">
        <v>3.2</v>
      </c>
      <c r="D6">
        <v>2</v>
      </c>
    </row>
    <row r="7" spans="1:4" x14ac:dyDescent="0.35">
      <c r="A7" t="s">
        <v>9</v>
      </c>
      <c r="B7">
        <v>7.5</v>
      </c>
      <c r="C7">
        <v>3.7</v>
      </c>
      <c r="D7">
        <v>1</v>
      </c>
    </row>
    <row r="8" spans="1:4" x14ac:dyDescent="0.35">
      <c r="A8" t="s">
        <v>60</v>
      </c>
      <c r="B8">
        <v>4.5</v>
      </c>
      <c r="C8">
        <v>4</v>
      </c>
      <c r="D8">
        <v>1</v>
      </c>
    </row>
    <row r="9" spans="1:4" x14ac:dyDescent="0.35">
      <c r="A9" t="s">
        <v>70</v>
      </c>
      <c r="B9">
        <v>8.6</v>
      </c>
      <c r="C9">
        <v>3.6</v>
      </c>
      <c r="D9">
        <v>1</v>
      </c>
    </row>
    <row r="10" spans="1:4" x14ac:dyDescent="0.35">
      <c r="A10" t="s">
        <v>10</v>
      </c>
      <c r="B10">
        <v>8.9</v>
      </c>
      <c r="C10">
        <v>4.7</v>
      </c>
      <c r="D10">
        <v>1</v>
      </c>
    </row>
    <row r="11" spans="1:4" x14ac:dyDescent="0.35">
      <c r="A11" t="s">
        <v>11</v>
      </c>
      <c r="B11">
        <v>7.7</v>
      </c>
      <c r="C11">
        <v>5</v>
      </c>
      <c r="D11">
        <v>1</v>
      </c>
    </row>
    <row r="12" spans="1:4" x14ac:dyDescent="0.35">
      <c r="A12" t="s">
        <v>12</v>
      </c>
      <c r="B12">
        <v>6.5</v>
      </c>
      <c r="C12">
        <v>5</v>
      </c>
      <c r="D12">
        <v>3</v>
      </c>
    </row>
    <row r="13" spans="1:4" x14ac:dyDescent="0.35">
      <c r="A13" t="s">
        <v>13</v>
      </c>
      <c r="B13">
        <v>6</v>
      </c>
      <c r="C13">
        <v>4.0999999999999996</v>
      </c>
      <c r="D13">
        <v>1</v>
      </c>
    </row>
    <row r="14" spans="1:4" x14ac:dyDescent="0.35">
      <c r="A14" t="s">
        <v>14</v>
      </c>
      <c r="B14">
        <v>4.8</v>
      </c>
      <c r="C14">
        <v>4.5999999999999996</v>
      </c>
      <c r="D14">
        <v>3</v>
      </c>
    </row>
    <row r="15" spans="1:4" x14ac:dyDescent="0.35">
      <c r="A15" t="s">
        <v>15</v>
      </c>
      <c r="B15">
        <v>1.6</v>
      </c>
      <c r="C15">
        <v>4.7</v>
      </c>
      <c r="D15">
        <v>2</v>
      </c>
    </row>
    <row r="16" spans="1:4" x14ac:dyDescent="0.35">
      <c r="A16" t="s">
        <v>16</v>
      </c>
      <c r="B16">
        <v>2.8</v>
      </c>
      <c r="C16">
        <v>5.5</v>
      </c>
      <c r="D16">
        <v>1</v>
      </c>
    </row>
    <row r="17" spans="1:4" x14ac:dyDescent="0.35">
      <c r="A17" t="s">
        <v>17</v>
      </c>
      <c r="B17">
        <v>4</v>
      </c>
      <c r="C17">
        <v>5.5</v>
      </c>
      <c r="D17">
        <v>1</v>
      </c>
    </row>
    <row r="18" spans="1:4" x14ac:dyDescent="0.35">
      <c r="A18" t="s">
        <v>18</v>
      </c>
      <c r="B18">
        <v>2.7</v>
      </c>
      <c r="C18">
        <v>6.2</v>
      </c>
      <c r="D18">
        <v>1</v>
      </c>
    </row>
    <row r="19" spans="1:4" x14ac:dyDescent="0.35">
      <c r="A19" t="s">
        <v>19</v>
      </c>
      <c r="B19">
        <v>1.8</v>
      </c>
      <c r="C19">
        <v>5.9</v>
      </c>
      <c r="D19">
        <v>1</v>
      </c>
    </row>
    <row r="20" spans="1:4" x14ac:dyDescent="0.35">
      <c r="A20" t="s">
        <v>20</v>
      </c>
      <c r="B20">
        <v>1.8</v>
      </c>
      <c r="C20">
        <v>7.1</v>
      </c>
      <c r="D20">
        <v>1</v>
      </c>
    </row>
    <row r="21" spans="1:4" x14ac:dyDescent="0.35">
      <c r="A21" t="s">
        <v>21</v>
      </c>
      <c r="B21">
        <v>1.8</v>
      </c>
      <c r="C21">
        <v>7.8</v>
      </c>
      <c r="D21">
        <v>1</v>
      </c>
    </row>
    <row r="22" spans="1:4" x14ac:dyDescent="0.35">
      <c r="A22" t="s">
        <v>22</v>
      </c>
      <c r="B22">
        <v>5.6</v>
      </c>
      <c r="C22">
        <v>6</v>
      </c>
      <c r="D22">
        <v>2</v>
      </c>
    </row>
    <row r="23" spans="1:4" x14ac:dyDescent="0.35">
      <c r="A23" t="s">
        <v>23</v>
      </c>
      <c r="B23">
        <v>4.2</v>
      </c>
      <c r="C23">
        <v>6.8</v>
      </c>
      <c r="D23">
        <v>2</v>
      </c>
    </row>
    <row r="24" spans="1:4" x14ac:dyDescent="0.35">
      <c r="A24" t="s">
        <v>24</v>
      </c>
      <c r="B24">
        <v>2.9</v>
      </c>
      <c r="C24">
        <v>7.8</v>
      </c>
      <c r="D24">
        <v>1</v>
      </c>
    </row>
    <row r="25" spans="1:4" x14ac:dyDescent="0.35">
      <c r="A25" t="s">
        <v>25</v>
      </c>
      <c r="B25">
        <v>2.2000000000000002</v>
      </c>
      <c r="C25">
        <v>8.6</v>
      </c>
      <c r="D25">
        <v>1</v>
      </c>
    </row>
    <row r="26" spans="1:4" x14ac:dyDescent="0.35">
      <c r="A26" t="s">
        <v>26</v>
      </c>
      <c r="B26">
        <v>3</v>
      </c>
      <c r="C26">
        <v>9.3000000000000007</v>
      </c>
      <c r="D26">
        <v>2</v>
      </c>
    </row>
    <row r="27" spans="1:4" x14ac:dyDescent="0.35">
      <c r="A27" t="s">
        <v>27</v>
      </c>
      <c r="B27">
        <v>3.8</v>
      </c>
      <c r="C27">
        <v>7.9</v>
      </c>
      <c r="D27">
        <v>1</v>
      </c>
    </row>
    <row r="28" spans="1:4" x14ac:dyDescent="0.35">
      <c r="A28" t="s">
        <v>28</v>
      </c>
      <c r="B28">
        <v>3.5</v>
      </c>
      <c r="C28">
        <v>8.8000000000000007</v>
      </c>
      <c r="D28">
        <v>1</v>
      </c>
    </row>
    <row r="29" spans="1:4" x14ac:dyDescent="0.35">
      <c r="A29" t="s">
        <v>29</v>
      </c>
      <c r="B29">
        <v>4.3</v>
      </c>
      <c r="C29">
        <v>9.5</v>
      </c>
      <c r="D29">
        <v>3</v>
      </c>
    </row>
    <row r="30" spans="1:4" x14ac:dyDescent="0.35">
      <c r="A30" t="s">
        <v>30</v>
      </c>
      <c r="B30">
        <v>5.7</v>
      </c>
      <c r="C30">
        <v>8.1999999999999993</v>
      </c>
      <c r="D30">
        <v>2</v>
      </c>
    </row>
    <row r="31" spans="1:4" x14ac:dyDescent="0.35">
      <c r="A31" t="s">
        <v>31</v>
      </c>
      <c r="B31">
        <v>6.9</v>
      </c>
      <c r="C31">
        <v>7.5</v>
      </c>
      <c r="D31">
        <v>2</v>
      </c>
    </row>
    <row r="32" spans="1:4" x14ac:dyDescent="0.35">
      <c r="A32" t="s">
        <v>32</v>
      </c>
      <c r="B32">
        <v>7.3</v>
      </c>
      <c r="C32">
        <v>8.3000000000000007</v>
      </c>
      <c r="D32">
        <v>1</v>
      </c>
    </row>
    <row r="33" spans="1:4" x14ac:dyDescent="0.35">
      <c r="A33" t="s">
        <v>33</v>
      </c>
      <c r="B33">
        <v>6.3</v>
      </c>
      <c r="C33">
        <v>9.4</v>
      </c>
      <c r="D33">
        <v>1</v>
      </c>
    </row>
    <row r="34" spans="1:4" x14ac:dyDescent="0.35">
      <c r="A34" t="s">
        <v>34</v>
      </c>
      <c r="B34">
        <v>3.2</v>
      </c>
      <c r="C34">
        <v>10.6</v>
      </c>
      <c r="D34">
        <v>2</v>
      </c>
    </row>
    <row r="35" spans="1:4" x14ac:dyDescent="0.35">
      <c r="A35" t="s">
        <v>35</v>
      </c>
      <c r="B35">
        <v>4.5</v>
      </c>
      <c r="C35">
        <v>10.199999999999999</v>
      </c>
      <c r="D35">
        <v>1</v>
      </c>
    </row>
    <row r="36" spans="1:4" x14ac:dyDescent="0.35">
      <c r="A36" t="s">
        <v>36</v>
      </c>
      <c r="B36">
        <v>1.4</v>
      </c>
      <c r="C36">
        <v>10.1</v>
      </c>
      <c r="D36">
        <v>1</v>
      </c>
    </row>
    <row r="37" spans="1:4" x14ac:dyDescent="0.35">
      <c r="A37" t="s">
        <v>37</v>
      </c>
      <c r="B37">
        <v>4.9000000000000004</v>
      </c>
      <c r="C37">
        <v>10.9</v>
      </c>
      <c r="D37">
        <v>1</v>
      </c>
    </row>
    <row r="38" spans="1:4" x14ac:dyDescent="0.35">
      <c r="A38" t="s">
        <v>38</v>
      </c>
      <c r="B38">
        <v>3.8</v>
      </c>
      <c r="C38">
        <v>11.6</v>
      </c>
      <c r="D38">
        <v>1</v>
      </c>
    </row>
    <row r="39" spans="1:4" x14ac:dyDescent="0.35">
      <c r="A39" t="s">
        <v>39</v>
      </c>
      <c r="B39">
        <v>7.5</v>
      </c>
      <c r="C39">
        <v>10</v>
      </c>
      <c r="D39">
        <v>1</v>
      </c>
    </row>
    <row r="40" spans="1:4" x14ac:dyDescent="0.35">
      <c r="A40" t="s">
        <v>40</v>
      </c>
      <c r="B40">
        <v>6.7</v>
      </c>
      <c r="C40">
        <v>10.3</v>
      </c>
      <c r="D40">
        <v>1</v>
      </c>
    </row>
    <row r="41" spans="1:4" x14ac:dyDescent="0.35">
      <c r="A41" t="s">
        <v>41</v>
      </c>
      <c r="B41">
        <v>7.5</v>
      </c>
      <c r="C41">
        <v>10.8</v>
      </c>
      <c r="D41">
        <v>3</v>
      </c>
    </row>
    <row r="42" spans="1:4" x14ac:dyDescent="0.35">
      <c r="A42" t="s">
        <v>42</v>
      </c>
      <c r="B42">
        <v>9.1</v>
      </c>
      <c r="C42">
        <v>9.9</v>
      </c>
      <c r="D42">
        <v>1</v>
      </c>
    </row>
    <row r="43" spans="1:4" x14ac:dyDescent="0.35">
      <c r="A43" t="s">
        <v>43</v>
      </c>
      <c r="B43">
        <v>6.5</v>
      </c>
      <c r="C43">
        <v>11.6</v>
      </c>
      <c r="D43">
        <v>1</v>
      </c>
    </row>
    <row r="44" spans="1:4" x14ac:dyDescent="0.35">
      <c r="A44" t="s">
        <v>44</v>
      </c>
      <c r="B44">
        <v>9</v>
      </c>
      <c r="C44">
        <v>12</v>
      </c>
      <c r="D44">
        <v>1</v>
      </c>
    </row>
    <row r="45" spans="1:4" x14ac:dyDescent="0.35">
      <c r="A45" t="s">
        <v>45</v>
      </c>
      <c r="B45">
        <v>5.5</v>
      </c>
      <c r="C45">
        <v>12.7</v>
      </c>
      <c r="D45">
        <v>2</v>
      </c>
    </row>
    <row r="46" spans="1:4" x14ac:dyDescent="0.35">
      <c r="A46" t="s">
        <v>46</v>
      </c>
      <c r="B46">
        <v>5.0999999999999996</v>
      </c>
      <c r="C46">
        <v>11.6</v>
      </c>
      <c r="D46">
        <v>1</v>
      </c>
    </row>
    <row r="47" spans="1:4" x14ac:dyDescent="0.35">
      <c r="A47" t="s">
        <v>47</v>
      </c>
      <c r="B47">
        <v>7.5</v>
      </c>
      <c r="C47">
        <v>12.4</v>
      </c>
      <c r="D47">
        <v>1</v>
      </c>
    </row>
    <row r="48" spans="1:4" x14ac:dyDescent="0.35">
      <c r="A48" t="s">
        <v>48</v>
      </c>
      <c r="B48">
        <v>7.5</v>
      </c>
      <c r="C48">
        <v>13.5</v>
      </c>
      <c r="D48">
        <v>1</v>
      </c>
    </row>
    <row r="49" spans="1:4" x14ac:dyDescent="0.35">
      <c r="A49" t="s">
        <v>49</v>
      </c>
      <c r="B49">
        <v>5.6</v>
      </c>
      <c r="C49">
        <v>13.2</v>
      </c>
      <c r="D49">
        <v>1</v>
      </c>
    </row>
    <row r="50" spans="1:4" x14ac:dyDescent="0.35">
      <c r="A50" t="s">
        <v>50</v>
      </c>
      <c r="B50">
        <v>2.2000000000000002</v>
      </c>
      <c r="C50">
        <v>13.7</v>
      </c>
      <c r="D50">
        <v>1</v>
      </c>
    </row>
    <row r="51" spans="1:4" x14ac:dyDescent="0.35">
      <c r="A51" t="s">
        <v>63</v>
      </c>
      <c r="B51">
        <v>6</v>
      </c>
      <c r="C51">
        <v>14.3</v>
      </c>
      <c r="D51">
        <v>1</v>
      </c>
    </row>
    <row r="52" spans="1:4" x14ac:dyDescent="0.35">
      <c r="A52" t="s">
        <v>51</v>
      </c>
      <c r="B52">
        <v>4.0999999999999996</v>
      </c>
      <c r="C52">
        <v>13</v>
      </c>
      <c r="D52">
        <v>2</v>
      </c>
    </row>
    <row r="53" spans="1:4" x14ac:dyDescent="0.35">
      <c r="A53" t="s">
        <v>52</v>
      </c>
      <c r="B53">
        <v>4.5</v>
      </c>
      <c r="C53">
        <v>16.100000000000001</v>
      </c>
      <c r="D53">
        <v>1</v>
      </c>
    </row>
    <row r="54" spans="1:4" x14ac:dyDescent="0.35">
      <c r="A54" t="s">
        <v>53</v>
      </c>
      <c r="B54">
        <v>6.3</v>
      </c>
      <c r="C54">
        <v>15.5</v>
      </c>
      <c r="D54">
        <v>1</v>
      </c>
    </row>
    <row r="55" spans="1:4" x14ac:dyDescent="0.35">
      <c r="A55" t="s">
        <v>54</v>
      </c>
      <c r="B55">
        <v>9.6</v>
      </c>
      <c r="C55">
        <v>15.3</v>
      </c>
      <c r="D55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74"/>
  <sheetViews>
    <sheetView zoomScale="81" zoomScaleNormal="82" workbookViewId="0">
      <selection activeCell="B19" sqref="B19"/>
    </sheetView>
  </sheetViews>
  <sheetFormatPr defaultRowHeight="14.5" x14ac:dyDescent="0.35"/>
  <cols>
    <col min="1" max="1" width="18.81640625" bestFit="1" customWidth="1"/>
    <col min="2" max="2" width="25.54296875" bestFit="1" customWidth="1"/>
    <col min="3" max="3" width="12.1796875" bestFit="1" customWidth="1"/>
    <col min="4" max="4" width="13.453125" bestFit="1" customWidth="1"/>
    <col min="5" max="5" width="20.08984375" bestFit="1" customWidth="1"/>
    <col min="6" max="6" width="20.08984375" customWidth="1"/>
    <col min="7" max="7" width="20.08984375" style="1" customWidth="1"/>
    <col min="8" max="8" width="7" bestFit="1" customWidth="1"/>
    <col min="9" max="9" width="6.08984375" bestFit="1" customWidth="1"/>
    <col min="10" max="10" width="11.90625" bestFit="1" customWidth="1"/>
  </cols>
  <sheetData>
    <row r="1" spans="1:10" x14ac:dyDescent="0.35">
      <c r="A1" t="s">
        <v>55</v>
      </c>
      <c r="B1" t="s">
        <v>56</v>
      </c>
      <c r="C1" t="s">
        <v>72</v>
      </c>
      <c r="D1" t="s">
        <v>71</v>
      </c>
      <c r="E1" t="s">
        <v>57</v>
      </c>
      <c r="F1" t="s">
        <v>73</v>
      </c>
      <c r="G1" s="1" t="s">
        <v>80</v>
      </c>
      <c r="H1" t="s">
        <v>66</v>
      </c>
      <c r="I1" t="s">
        <v>67</v>
      </c>
      <c r="J1" t="s">
        <v>68</v>
      </c>
    </row>
    <row r="2" spans="1:10" x14ac:dyDescent="0.35">
      <c r="A2" t="s">
        <v>12</v>
      </c>
      <c r="B2" t="s">
        <v>22</v>
      </c>
      <c r="C2">
        <f t="shared" ref="C2:C33" si="0">J2*800</f>
        <v>1076.2899237658969</v>
      </c>
      <c r="D2">
        <f t="shared" ref="D2:D33" si="1">C2/550</f>
        <v>1.9568907704834488</v>
      </c>
      <c r="E2" t="s">
        <v>64</v>
      </c>
      <c r="F2" t="s">
        <v>77</v>
      </c>
      <c r="G2" s="1">
        <v>3</v>
      </c>
      <c r="H2">
        <f>(VLOOKUP(A2,Stations!A:C,2,FALSE)-VLOOKUP(Lines!B2,Stations!A:C,2,FALSE))^2</f>
        <v>0.81000000000000061</v>
      </c>
      <c r="I2">
        <f>(VLOOKUP(A2,Stations!A:D,3,FALSE)-VLOOKUP(B2,Stations!A:D,3,FALSE))^2</f>
        <v>1</v>
      </c>
      <c r="J2">
        <f t="shared" ref="J2:J33" si="2">SQRT(H2+I2)</f>
        <v>1.3453624047073711</v>
      </c>
    </row>
    <row r="3" spans="1:10" x14ac:dyDescent="0.35">
      <c r="A3" t="s">
        <v>22</v>
      </c>
      <c r="B3" t="s">
        <v>23</v>
      </c>
      <c r="C3">
        <f t="shared" si="0"/>
        <v>1289.9612397277674</v>
      </c>
      <c r="D3">
        <f t="shared" si="1"/>
        <v>2.3453840722323043</v>
      </c>
      <c r="E3" t="s">
        <v>64</v>
      </c>
      <c r="F3" t="s">
        <v>77</v>
      </c>
      <c r="G3" s="1">
        <v>3</v>
      </c>
      <c r="H3">
        <f>(VLOOKUP(A3,Stations!A:C,2,FALSE)-VLOOKUP(Lines!B3,Stations!A:C,2,FALSE))^2</f>
        <v>1.9599999999999984</v>
      </c>
      <c r="I3">
        <f>(VLOOKUP(A3,Stations!A:D,3,FALSE)-VLOOKUP(B3,Stations!A:D,3,FALSE))^2</f>
        <v>0.63999999999999968</v>
      </c>
      <c r="J3">
        <f t="shared" si="2"/>
        <v>1.6124515496597092</v>
      </c>
    </row>
    <row r="4" spans="1:10" x14ac:dyDescent="0.35">
      <c r="A4" t="s">
        <v>23</v>
      </c>
      <c r="B4" t="s">
        <v>27</v>
      </c>
      <c r="C4">
        <f t="shared" si="0"/>
        <v>936.37599285757051</v>
      </c>
      <c r="D4">
        <f t="shared" si="1"/>
        <v>1.7025018051955827</v>
      </c>
      <c r="E4" t="s">
        <v>64</v>
      </c>
      <c r="F4" t="s">
        <v>77</v>
      </c>
      <c r="G4" s="1">
        <v>3</v>
      </c>
      <c r="H4">
        <f>(VLOOKUP(A4,Stations!A:C,2,FALSE)-VLOOKUP(Lines!B4,Stations!A:C,2,FALSE))^2</f>
        <v>0.16000000000000028</v>
      </c>
      <c r="I4">
        <f>(VLOOKUP(A4,Stations!A:D,3,FALSE)-VLOOKUP(B4,Stations!A:D,3,FALSE))^2</f>
        <v>1.2100000000000011</v>
      </c>
      <c r="J4">
        <f t="shared" si="2"/>
        <v>1.1704699910719631</v>
      </c>
    </row>
    <row r="5" spans="1:10" x14ac:dyDescent="0.35">
      <c r="A5" t="s">
        <v>27</v>
      </c>
      <c r="B5" t="s">
        <v>29</v>
      </c>
      <c r="C5">
        <f t="shared" si="0"/>
        <v>1341.0443691392165</v>
      </c>
      <c r="D5">
        <f t="shared" si="1"/>
        <v>2.4382624893440301</v>
      </c>
      <c r="E5" t="s">
        <v>64</v>
      </c>
      <c r="F5" t="s">
        <v>77</v>
      </c>
      <c r="G5" s="1">
        <v>3</v>
      </c>
      <c r="H5">
        <f>(VLOOKUP(A5,Stations!A:C,2,FALSE)-VLOOKUP(Lines!B5,Stations!A:C,2,FALSE))^2</f>
        <v>0.25</v>
      </c>
      <c r="I5">
        <f>(VLOOKUP(A5,Stations!A:D,3,FALSE)-VLOOKUP(B5,Stations!A:D,3,FALSE))^2</f>
        <v>2.5599999999999987</v>
      </c>
      <c r="J5">
        <f t="shared" si="2"/>
        <v>1.6763054614240207</v>
      </c>
    </row>
    <row r="6" spans="1:10" x14ac:dyDescent="0.35">
      <c r="A6" t="s">
        <v>29</v>
      </c>
      <c r="B6" t="s">
        <v>35</v>
      </c>
      <c r="C6">
        <f t="shared" si="0"/>
        <v>582.40879114244092</v>
      </c>
      <c r="D6">
        <f t="shared" si="1"/>
        <v>1.0589250748044381</v>
      </c>
      <c r="E6" t="s">
        <v>64</v>
      </c>
      <c r="F6" t="s">
        <v>77</v>
      </c>
      <c r="G6" s="1">
        <v>3</v>
      </c>
      <c r="H6">
        <f>(VLOOKUP(A6,Stations!A:C,2,FALSE)-VLOOKUP(Lines!B6,Stations!A:C,2,FALSE))^2</f>
        <v>4.000000000000007E-2</v>
      </c>
      <c r="I6">
        <f>(VLOOKUP(A6,Stations!A:D,3,FALSE)-VLOOKUP(B6,Stations!A:D,3,FALSE))^2</f>
        <v>0.48999999999999899</v>
      </c>
      <c r="J6">
        <f t="shared" si="2"/>
        <v>0.72801098892805116</v>
      </c>
    </row>
    <row r="7" spans="1:10" x14ac:dyDescent="0.35">
      <c r="A7" t="s">
        <v>35</v>
      </c>
      <c r="B7" t="s">
        <v>37</v>
      </c>
      <c r="C7">
        <f t="shared" si="0"/>
        <v>644.98061986388495</v>
      </c>
      <c r="D7">
        <f t="shared" si="1"/>
        <v>1.1726920361161544</v>
      </c>
      <c r="E7" t="s">
        <v>64</v>
      </c>
      <c r="F7" t="s">
        <v>77</v>
      </c>
      <c r="G7" s="1">
        <v>3</v>
      </c>
      <c r="H7">
        <f>(VLOOKUP(A7,Stations!A:C,2,FALSE)-VLOOKUP(Lines!B7,Stations!A:C,2,FALSE))^2</f>
        <v>0.16000000000000028</v>
      </c>
      <c r="I7">
        <f>(VLOOKUP(A7,Stations!A:D,3,FALSE)-VLOOKUP(B7,Stations!A:D,3,FALSE))^2</f>
        <v>0.49000000000000149</v>
      </c>
      <c r="J7">
        <f t="shared" si="2"/>
        <v>0.80622577482985613</v>
      </c>
    </row>
    <row r="8" spans="1:10" x14ac:dyDescent="0.35">
      <c r="A8" t="s">
        <v>37</v>
      </c>
      <c r="B8" t="s">
        <v>46</v>
      </c>
      <c r="C8">
        <f t="shared" si="0"/>
        <v>582.4087911424408</v>
      </c>
      <c r="D8">
        <f t="shared" si="1"/>
        <v>1.0589250748044379</v>
      </c>
      <c r="E8" t="s">
        <v>64</v>
      </c>
      <c r="F8" t="s">
        <v>77</v>
      </c>
      <c r="G8" s="1">
        <v>3</v>
      </c>
      <c r="H8">
        <f>(VLOOKUP(A8,Stations!A:C,2,FALSE)-VLOOKUP(Lines!B8,Stations!A:C,2,FALSE))^2</f>
        <v>3.9999999999999716E-2</v>
      </c>
      <c r="I8">
        <f>(VLOOKUP(A8,Stations!A:D,3,FALSE)-VLOOKUP(B8,Stations!A:D,3,FALSE))^2</f>
        <v>0.48999999999999899</v>
      </c>
      <c r="J8">
        <f t="shared" si="2"/>
        <v>0.72801098892805094</v>
      </c>
    </row>
    <row r="9" spans="1:10" x14ac:dyDescent="0.35">
      <c r="A9" t="s">
        <v>46</v>
      </c>
      <c r="B9" t="s">
        <v>45</v>
      </c>
      <c r="C9">
        <f t="shared" si="0"/>
        <v>936.37599285756983</v>
      </c>
      <c r="D9">
        <f t="shared" si="1"/>
        <v>1.7025018051955816</v>
      </c>
      <c r="E9" t="s">
        <v>64</v>
      </c>
      <c r="F9" t="s">
        <v>77</v>
      </c>
      <c r="G9" s="1">
        <v>3</v>
      </c>
      <c r="H9">
        <f>(VLOOKUP(A9,Stations!A:C,2,FALSE)-VLOOKUP(Lines!B9,Stations!A:C,2,FALSE))^2</f>
        <v>0.16000000000000028</v>
      </c>
      <c r="I9">
        <f>(VLOOKUP(A9,Stations!A:D,3,FALSE)-VLOOKUP(B9,Stations!A:D,3,FALSE))^2</f>
        <v>1.2099999999999993</v>
      </c>
      <c r="J9">
        <f t="shared" si="2"/>
        <v>1.1704699910719623</v>
      </c>
    </row>
    <row r="10" spans="1:10" x14ac:dyDescent="0.35">
      <c r="A10" t="s">
        <v>45</v>
      </c>
      <c r="B10" t="s">
        <v>49</v>
      </c>
      <c r="C10">
        <f t="shared" si="0"/>
        <v>407.92156108742273</v>
      </c>
      <c r="D10">
        <f t="shared" si="1"/>
        <v>0.7416755656134959</v>
      </c>
      <c r="E10" t="s">
        <v>64</v>
      </c>
      <c r="F10" t="s">
        <v>77</v>
      </c>
      <c r="G10" s="1">
        <v>3</v>
      </c>
      <c r="H10">
        <f>(VLOOKUP(A10,Stations!A:C,2,FALSE)-VLOOKUP(Lines!B10,Stations!A:C,2,FALSE))^2</f>
        <v>9.9999999999999291E-3</v>
      </c>
      <c r="I10">
        <f>(VLOOKUP(A10,Stations!A:D,3,FALSE)-VLOOKUP(B10,Stations!A:D,3,FALSE))^2</f>
        <v>0.25</v>
      </c>
      <c r="J10">
        <f t="shared" si="2"/>
        <v>0.5099019513592784</v>
      </c>
    </row>
    <row r="11" spans="1:10" x14ac:dyDescent="0.35">
      <c r="A11" t="s">
        <v>49</v>
      </c>
      <c r="B11" t="s">
        <v>63</v>
      </c>
      <c r="C11">
        <f t="shared" si="0"/>
        <v>936.37599285757119</v>
      </c>
      <c r="D11">
        <f t="shared" si="1"/>
        <v>1.702501805195584</v>
      </c>
      <c r="E11" t="s">
        <v>64</v>
      </c>
      <c r="F11" t="s">
        <v>77</v>
      </c>
      <c r="G11" s="1">
        <v>3</v>
      </c>
      <c r="H11">
        <f>(VLOOKUP(A11,Stations!A:C,2,FALSE)-VLOOKUP(Lines!B11,Stations!A:C,2,FALSE))^2</f>
        <v>0.16000000000000028</v>
      </c>
      <c r="I11">
        <f>(VLOOKUP(A11,Stations!A:D,3,FALSE)-VLOOKUP(B11,Stations!A:D,3,FALSE))^2</f>
        <v>1.2100000000000031</v>
      </c>
      <c r="J11">
        <f t="shared" si="2"/>
        <v>1.170469991071964</v>
      </c>
    </row>
    <row r="12" spans="1:10" x14ac:dyDescent="0.35">
      <c r="A12" t="s">
        <v>63</v>
      </c>
      <c r="B12" t="s">
        <v>53</v>
      </c>
      <c r="C12">
        <f t="shared" si="0"/>
        <v>989.54535014823796</v>
      </c>
      <c r="D12">
        <f t="shared" si="1"/>
        <v>1.7991733639058871</v>
      </c>
      <c r="E12" t="s">
        <v>64</v>
      </c>
      <c r="F12" t="s">
        <v>77</v>
      </c>
      <c r="G12" s="1">
        <v>3</v>
      </c>
      <c r="H12">
        <f>(VLOOKUP(A12,Stations!A:C,2,FALSE)-VLOOKUP(Lines!B12,Stations!A:C,2,FALSE))^2</f>
        <v>8.99999999999999E-2</v>
      </c>
      <c r="I12">
        <f>(VLOOKUP(A12,Stations!A:D,3,FALSE)-VLOOKUP(B12,Stations!A:D,3,FALSE))^2</f>
        <v>1.4399999999999984</v>
      </c>
      <c r="J12">
        <f t="shared" si="2"/>
        <v>1.2369316876852974</v>
      </c>
    </row>
    <row r="13" spans="1:10" x14ac:dyDescent="0.35">
      <c r="A13" t="s">
        <v>7</v>
      </c>
      <c r="B13" t="s">
        <v>8</v>
      </c>
      <c r="C13">
        <f t="shared" si="0"/>
        <v>1264.9110640673518</v>
      </c>
      <c r="D13">
        <f t="shared" si="1"/>
        <v>2.2998382983042762</v>
      </c>
      <c r="E13" t="s">
        <v>62</v>
      </c>
      <c r="F13" t="s">
        <v>79</v>
      </c>
      <c r="G13" s="1">
        <v>6</v>
      </c>
      <c r="H13">
        <f>(VLOOKUP(A13,Stations!A:C,2,FALSE)-VLOOKUP(Lines!B13,Stations!A:C,2,FALSE))^2</f>
        <v>2.25</v>
      </c>
      <c r="I13">
        <f>(VLOOKUP(A13,Stations!A:D,3,FALSE)-VLOOKUP(B13,Stations!A:D,3,FALSE))^2</f>
        <v>0.25</v>
      </c>
      <c r="J13">
        <f t="shared" si="2"/>
        <v>1.5811388300841898</v>
      </c>
    </row>
    <row r="14" spans="1:10" x14ac:dyDescent="0.35">
      <c r="A14" t="s">
        <v>8</v>
      </c>
      <c r="B14" t="s">
        <v>13</v>
      </c>
      <c r="C14">
        <f t="shared" si="0"/>
        <v>724.43081105099282</v>
      </c>
      <c r="D14">
        <f t="shared" si="1"/>
        <v>1.3171469291836233</v>
      </c>
      <c r="E14" t="s">
        <v>62</v>
      </c>
      <c r="F14" t="s">
        <v>79</v>
      </c>
      <c r="G14" s="1">
        <v>3</v>
      </c>
      <c r="H14">
        <f>(VLOOKUP(A14,Stations!A:C,2,FALSE)-VLOOKUP(Lines!B14,Stations!A:C,2,FALSE))^2</f>
        <v>9.9999999999999291E-3</v>
      </c>
      <c r="I14">
        <f>(VLOOKUP(A14,Stations!A:D,3,FALSE)-VLOOKUP(B14,Stations!A:D,3,FALSE))^2</f>
        <v>0.80999999999999905</v>
      </c>
      <c r="J14">
        <f t="shared" si="2"/>
        <v>0.90553851381374106</v>
      </c>
    </row>
    <row r="15" spans="1:10" x14ac:dyDescent="0.35">
      <c r="A15" t="s">
        <v>13</v>
      </c>
      <c r="B15" t="s">
        <v>14</v>
      </c>
      <c r="C15">
        <f t="shared" si="0"/>
        <v>1040</v>
      </c>
      <c r="D15">
        <f t="shared" si="1"/>
        <v>1.8909090909090909</v>
      </c>
      <c r="E15" t="s">
        <v>62</v>
      </c>
      <c r="F15" t="s">
        <v>79</v>
      </c>
      <c r="G15" s="1">
        <v>3</v>
      </c>
      <c r="H15">
        <f>(VLOOKUP(A15,Stations!A:C,2,FALSE)-VLOOKUP(Lines!B15,Stations!A:C,2,FALSE))^2</f>
        <v>1.4400000000000004</v>
      </c>
      <c r="I15">
        <f>(VLOOKUP(A15,Stations!A:D,3,FALSE)-VLOOKUP(B15,Stations!A:D,3,FALSE))^2</f>
        <v>0.25</v>
      </c>
      <c r="J15">
        <f t="shared" si="2"/>
        <v>1.3</v>
      </c>
    </row>
    <row r="16" spans="1:10" x14ac:dyDescent="0.35">
      <c r="A16" t="s">
        <v>14</v>
      </c>
      <c r="B16" t="s">
        <v>16</v>
      </c>
      <c r="C16">
        <f t="shared" si="0"/>
        <v>1754.5369759569048</v>
      </c>
      <c r="D16">
        <f t="shared" si="1"/>
        <v>3.1900672290125542</v>
      </c>
      <c r="E16" t="s">
        <v>62</v>
      </c>
      <c r="F16" t="s">
        <v>79</v>
      </c>
      <c r="G16" s="1">
        <v>3</v>
      </c>
      <c r="H16">
        <f>(VLOOKUP(A16,Stations!A:C,2,FALSE)-VLOOKUP(Lines!B16,Stations!A:C,2,FALSE))^2</f>
        <v>4</v>
      </c>
      <c r="I16">
        <f>(VLOOKUP(A16,Stations!A:D,3,FALSE)-VLOOKUP(B16,Stations!A:D,3,FALSE))^2</f>
        <v>0.81000000000000061</v>
      </c>
      <c r="J16">
        <f t="shared" si="2"/>
        <v>2.1931712199461311</v>
      </c>
    </row>
    <row r="17" spans="1:10" x14ac:dyDescent="0.35">
      <c r="A17" t="s">
        <v>16</v>
      </c>
      <c r="B17" t="s">
        <v>18</v>
      </c>
      <c r="C17">
        <f t="shared" si="0"/>
        <v>565.68542494923815</v>
      </c>
      <c r="D17">
        <f t="shared" si="1"/>
        <v>1.0285189544531603</v>
      </c>
      <c r="E17" t="s">
        <v>62</v>
      </c>
      <c r="F17" t="s">
        <v>79</v>
      </c>
      <c r="G17" s="1">
        <v>3</v>
      </c>
      <c r="H17">
        <f>(VLOOKUP(A17,Stations!A:C,2,FALSE)-VLOOKUP(Lines!B17,Stations!A:C,2,FALSE))^2</f>
        <v>9.9999999999999291E-3</v>
      </c>
      <c r="I17">
        <f>(VLOOKUP(A17,Stations!A:D,3,FALSE)-VLOOKUP(B17,Stations!A:D,3,FALSE))^2</f>
        <v>0.49000000000000027</v>
      </c>
      <c r="J17">
        <f t="shared" si="2"/>
        <v>0.70710678118654768</v>
      </c>
    </row>
    <row r="18" spans="1:10" x14ac:dyDescent="0.35">
      <c r="A18" t="s">
        <v>18</v>
      </c>
      <c r="B18" t="s">
        <v>24</v>
      </c>
      <c r="C18">
        <f t="shared" si="0"/>
        <v>1289.9612397277676</v>
      </c>
      <c r="D18">
        <f t="shared" si="1"/>
        <v>2.3453840722323047</v>
      </c>
      <c r="E18" t="s">
        <v>62</v>
      </c>
      <c r="F18" t="s">
        <v>79</v>
      </c>
      <c r="G18" s="1">
        <v>3</v>
      </c>
      <c r="H18">
        <f>(VLOOKUP(A18,Stations!A:C,2,FALSE)-VLOOKUP(Lines!B18,Stations!A:C,2,FALSE))^2</f>
        <v>3.9999999999999897E-2</v>
      </c>
      <c r="I18">
        <f>(VLOOKUP(A18,Stations!A:D,3,FALSE)-VLOOKUP(B18,Stations!A:D,3,FALSE))^2</f>
        <v>2.5599999999999987</v>
      </c>
      <c r="J18">
        <f t="shared" si="2"/>
        <v>1.6124515496597096</v>
      </c>
    </row>
    <row r="19" spans="1:10" x14ac:dyDescent="0.35">
      <c r="A19" t="s">
        <v>24</v>
      </c>
      <c r="B19" t="s">
        <v>28</v>
      </c>
      <c r="C19">
        <f t="shared" si="0"/>
        <v>932.95230317524874</v>
      </c>
      <c r="D19">
        <f t="shared" si="1"/>
        <v>1.6962769148640886</v>
      </c>
      <c r="E19" t="s">
        <v>62</v>
      </c>
      <c r="F19" t="s">
        <v>79</v>
      </c>
      <c r="G19" s="1">
        <v>3</v>
      </c>
      <c r="H19">
        <f>(VLOOKUP(A19,Stations!A:C,2,FALSE)-VLOOKUP(Lines!B19,Stations!A:C,2,FALSE))^2</f>
        <v>0.3600000000000001</v>
      </c>
      <c r="I19">
        <f>(VLOOKUP(A19,Stations!A:D,3,FALSE)-VLOOKUP(B19,Stations!A:D,3,FALSE))^2</f>
        <v>1.0000000000000018</v>
      </c>
      <c r="J19">
        <f t="shared" si="2"/>
        <v>1.1661903789690609</v>
      </c>
    </row>
    <row r="20" spans="1:10" x14ac:dyDescent="0.35">
      <c r="A20" t="s">
        <v>28</v>
      </c>
      <c r="B20" t="s">
        <v>29</v>
      </c>
      <c r="C20">
        <f t="shared" si="0"/>
        <v>850.41166501877137</v>
      </c>
      <c r="D20">
        <f t="shared" si="1"/>
        <v>1.546203027306857</v>
      </c>
      <c r="E20" t="s">
        <v>62</v>
      </c>
      <c r="F20" t="s">
        <v>79</v>
      </c>
      <c r="G20" s="1">
        <v>3</v>
      </c>
      <c r="H20">
        <f>(VLOOKUP(A20,Stations!A:C,2,FALSE)-VLOOKUP(Lines!B20,Stations!A:C,2,FALSE))^2</f>
        <v>0.63999999999999968</v>
      </c>
      <c r="I20">
        <f>(VLOOKUP(A20,Stations!A:D,3,FALSE)-VLOOKUP(B20,Stations!A:D,3,FALSE))^2</f>
        <v>0.48999999999999899</v>
      </c>
      <c r="J20">
        <f t="shared" si="2"/>
        <v>1.0630145812734642</v>
      </c>
    </row>
    <row r="21" spans="1:10" x14ac:dyDescent="0.35">
      <c r="A21" t="s">
        <v>29</v>
      </c>
      <c r="B21" t="s">
        <v>34</v>
      </c>
      <c r="C21">
        <f t="shared" si="0"/>
        <v>1244.5079348883232</v>
      </c>
      <c r="D21">
        <f t="shared" si="1"/>
        <v>2.2627416997969512</v>
      </c>
      <c r="E21" t="s">
        <v>62</v>
      </c>
      <c r="F21" t="s">
        <v>79</v>
      </c>
      <c r="G21" s="1">
        <v>3</v>
      </c>
      <c r="H21">
        <f>(VLOOKUP(A21,Stations!A:C,2,FALSE)-VLOOKUP(Lines!B21,Stations!A:C,2,FALSE))^2</f>
        <v>1.2099999999999993</v>
      </c>
      <c r="I21">
        <f>(VLOOKUP(A21,Stations!A:D,3,FALSE)-VLOOKUP(B21,Stations!A:D,3,FALSE))^2</f>
        <v>1.2099999999999993</v>
      </c>
      <c r="J21">
        <f t="shared" si="2"/>
        <v>1.5556349186104041</v>
      </c>
    </row>
    <row r="22" spans="1:10" x14ac:dyDescent="0.35">
      <c r="A22" t="s">
        <v>34</v>
      </c>
      <c r="B22" t="s">
        <v>36</v>
      </c>
      <c r="C22">
        <f t="shared" si="0"/>
        <v>1494.5233353815527</v>
      </c>
      <c r="D22">
        <f t="shared" si="1"/>
        <v>2.7173151552391865</v>
      </c>
      <c r="E22" t="s">
        <v>62</v>
      </c>
      <c r="F22" t="s">
        <v>79</v>
      </c>
      <c r="G22" s="1">
        <v>3</v>
      </c>
      <c r="H22">
        <f>(VLOOKUP(A22,Stations!A:C,2,FALSE)-VLOOKUP(Lines!B22,Stations!A:C,2,FALSE))^2</f>
        <v>3.2400000000000011</v>
      </c>
      <c r="I22">
        <f>(VLOOKUP(A22,Stations!A:D,3,FALSE)-VLOOKUP(B22,Stations!A:D,3,FALSE))^2</f>
        <v>0.25</v>
      </c>
      <c r="J22">
        <f t="shared" si="2"/>
        <v>1.8681541692269408</v>
      </c>
    </row>
    <row r="23" spans="1:10" x14ac:dyDescent="0.35">
      <c r="A23" t="s">
        <v>4</v>
      </c>
      <c r="B23" t="s">
        <v>7</v>
      </c>
      <c r="C23">
        <f t="shared" si="0"/>
        <v>1357.6450198781713</v>
      </c>
      <c r="D23">
        <f t="shared" si="1"/>
        <v>2.4684454906875843</v>
      </c>
      <c r="E23" t="s">
        <v>58</v>
      </c>
      <c r="F23" t="s">
        <v>75</v>
      </c>
      <c r="G23" s="1">
        <v>3</v>
      </c>
      <c r="H23">
        <f>(VLOOKUP(A23,Stations!A:C,2,FALSE)-VLOOKUP(Lines!B23,Stations!A:C,2,FALSE))^2</f>
        <v>1.4400000000000004</v>
      </c>
      <c r="I23">
        <f>(VLOOKUP(A23,Stations!A:D,3,FALSE)-VLOOKUP(B23,Stations!A:D,3,FALSE))^2</f>
        <v>1.4400000000000004</v>
      </c>
      <c r="J23">
        <f t="shared" si="2"/>
        <v>1.6970562748477143</v>
      </c>
    </row>
    <row r="24" spans="1:10" x14ac:dyDescent="0.35">
      <c r="A24" t="s">
        <v>7</v>
      </c>
      <c r="B24" t="s">
        <v>60</v>
      </c>
      <c r="C24">
        <f t="shared" si="0"/>
        <v>1043.0723848324237</v>
      </c>
      <c r="D24">
        <f t="shared" si="1"/>
        <v>1.8964952451498613</v>
      </c>
      <c r="E24" t="s">
        <v>58</v>
      </c>
      <c r="F24" t="s">
        <v>75</v>
      </c>
      <c r="G24" s="1">
        <v>3</v>
      </c>
      <c r="H24">
        <f>(VLOOKUP(A24,Stations!A:C,2,FALSE)-VLOOKUP(Lines!B24,Stations!A:C,2,FALSE))^2</f>
        <v>9.9999999999999291E-3</v>
      </c>
      <c r="I24">
        <f>(VLOOKUP(A24,Stations!A:D,3,FALSE)-VLOOKUP(B24,Stations!A:D,3,FALSE))^2</f>
        <v>1.6899999999999995</v>
      </c>
      <c r="J24">
        <f t="shared" si="2"/>
        <v>1.3038404810405295</v>
      </c>
    </row>
    <row r="25" spans="1:10" x14ac:dyDescent="0.35">
      <c r="A25" t="s">
        <v>60</v>
      </c>
      <c r="B25" t="s">
        <v>14</v>
      </c>
      <c r="C25">
        <f t="shared" si="0"/>
        <v>536.65631459994927</v>
      </c>
      <c r="D25">
        <f t="shared" si="1"/>
        <v>0.97573875381808961</v>
      </c>
      <c r="E25" t="s">
        <v>58</v>
      </c>
      <c r="F25" t="s">
        <v>75</v>
      </c>
      <c r="G25" s="1">
        <v>3</v>
      </c>
      <c r="H25">
        <f>(VLOOKUP(A25,Stations!A:C,2,FALSE)-VLOOKUP(Lines!B25,Stations!A:C,2,FALSE))^2</f>
        <v>8.99999999999999E-2</v>
      </c>
      <c r="I25">
        <f>(VLOOKUP(A25,Stations!A:D,3,FALSE)-VLOOKUP(B25,Stations!A:D,3,FALSE))^2</f>
        <v>0.3599999999999996</v>
      </c>
      <c r="J25">
        <f t="shared" si="2"/>
        <v>0.67082039324993659</v>
      </c>
    </row>
    <row r="26" spans="1:10" x14ac:dyDescent="0.35">
      <c r="A26" t="s">
        <v>14</v>
      </c>
      <c r="B26" t="s">
        <v>22</v>
      </c>
      <c r="C26">
        <f t="shared" si="0"/>
        <v>1289.9612397277681</v>
      </c>
      <c r="D26">
        <f t="shared" si="1"/>
        <v>2.3453840722323056</v>
      </c>
      <c r="E26" t="s">
        <v>58</v>
      </c>
      <c r="F26" t="s">
        <v>75</v>
      </c>
      <c r="G26" s="1">
        <v>3</v>
      </c>
      <c r="H26">
        <f>(VLOOKUP(A26,Stations!A:C,2,FALSE)-VLOOKUP(Lines!B26,Stations!A:C,2,FALSE))^2</f>
        <v>0.63999999999999968</v>
      </c>
      <c r="I26">
        <f>(VLOOKUP(A26,Stations!A:D,3,FALSE)-VLOOKUP(B26,Stations!A:D,3,FALSE))^2</f>
        <v>1.9600000000000011</v>
      </c>
      <c r="J26">
        <f t="shared" si="2"/>
        <v>1.61245154965971</v>
      </c>
    </row>
    <row r="27" spans="1:10" x14ac:dyDescent="0.35">
      <c r="A27" t="s">
        <v>22</v>
      </c>
      <c r="B27" t="s">
        <v>31</v>
      </c>
      <c r="C27">
        <f t="shared" si="0"/>
        <v>1587.9546593023369</v>
      </c>
      <c r="D27">
        <f t="shared" si="1"/>
        <v>2.8871902896406128</v>
      </c>
      <c r="E27" t="s">
        <v>58</v>
      </c>
      <c r="F27" t="s">
        <v>75</v>
      </c>
      <c r="G27" s="1">
        <v>3</v>
      </c>
      <c r="H27">
        <f>(VLOOKUP(A27,Stations!A:C,2,FALSE)-VLOOKUP(Lines!B27,Stations!A:C,2,FALSE))^2</f>
        <v>1.6900000000000019</v>
      </c>
      <c r="I27">
        <f>(VLOOKUP(A27,Stations!A:D,3,FALSE)-VLOOKUP(B27,Stations!A:D,3,FALSE))^2</f>
        <v>2.25</v>
      </c>
      <c r="J27">
        <f t="shared" si="2"/>
        <v>1.9849433241279213</v>
      </c>
    </row>
    <row r="28" spans="1:10" x14ac:dyDescent="0.35">
      <c r="A28" t="s">
        <v>31</v>
      </c>
      <c r="B28" t="s">
        <v>32</v>
      </c>
      <c r="C28">
        <f t="shared" si="0"/>
        <v>715.54175279993308</v>
      </c>
      <c r="D28">
        <f t="shared" si="1"/>
        <v>1.3009850050907874</v>
      </c>
      <c r="E28" t="s">
        <v>58</v>
      </c>
      <c r="F28" t="s">
        <v>75</v>
      </c>
      <c r="G28" s="1">
        <v>3</v>
      </c>
      <c r="H28">
        <f>(VLOOKUP(A28,Stations!A:C,2,FALSE)-VLOOKUP(Lines!B28,Stations!A:C,2,FALSE))^2</f>
        <v>0.15999999999999959</v>
      </c>
      <c r="I28">
        <f>(VLOOKUP(A28,Stations!A:D,3,FALSE)-VLOOKUP(B28,Stations!A:D,3,FALSE))^2</f>
        <v>0.64000000000000112</v>
      </c>
      <c r="J28">
        <f t="shared" si="2"/>
        <v>0.8944271909999163</v>
      </c>
    </row>
    <row r="29" spans="1:10" x14ac:dyDescent="0.35">
      <c r="A29" t="s">
        <v>32</v>
      </c>
      <c r="B29" t="s">
        <v>39</v>
      </c>
      <c r="C29">
        <f t="shared" si="0"/>
        <v>1369.3794214898946</v>
      </c>
      <c r="D29">
        <f t="shared" si="1"/>
        <v>2.4897807663452629</v>
      </c>
      <c r="E29" t="s">
        <v>58</v>
      </c>
      <c r="F29" t="s">
        <v>75</v>
      </c>
      <c r="G29" s="1">
        <v>3</v>
      </c>
      <c r="H29">
        <f>(VLOOKUP(A29,Stations!A:C,2,FALSE)-VLOOKUP(Lines!B29,Stations!A:C,2,FALSE))^2</f>
        <v>4.000000000000007E-2</v>
      </c>
      <c r="I29">
        <f>(VLOOKUP(A29,Stations!A:D,3,FALSE)-VLOOKUP(B29,Stations!A:D,3,FALSE))^2</f>
        <v>2.8899999999999975</v>
      </c>
      <c r="J29">
        <f t="shared" si="2"/>
        <v>1.7117242768623682</v>
      </c>
    </row>
    <row r="30" spans="1:10" x14ac:dyDescent="0.35">
      <c r="A30" t="s">
        <v>39</v>
      </c>
      <c r="B30" t="s">
        <v>41</v>
      </c>
      <c r="C30">
        <f t="shared" si="0"/>
        <v>640.00000000000057</v>
      </c>
      <c r="D30">
        <f t="shared" si="1"/>
        <v>1.1636363636363647</v>
      </c>
      <c r="E30" t="s">
        <v>58</v>
      </c>
      <c r="F30" t="s">
        <v>75</v>
      </c>
      <c r="G30" s="1">
        <v>3</v>
      </c>
      <c r="H30">
        <f>(VLOOKUP(A30,Stations!A:C,2,FALSE)-VLOOKUP(Lines!B30,Stations!A:C,2,FALSE))^2</f>
        <v>0</v>
      </c>
      <c r="I30">
        <f>(VLOOKUP(A30,Stations!A:D,3,FALSE)-VLOOKUP(B30,Stations!A:D,3,FALSE))^2</f>
        <v>0.64000000000000112</v>
      </c>
      <c r="J30">
        <f t="shared" si="2"/>
        <v>0.80000000000000071</v>
      </c>
    </row>
    <row r="31" spans="1:10" x14ac:dyDescent="0.35">
      <c r="A31" t="s">
        <v>41</v>
      </c>
      <c r="B31" t="s">
        <v>47</v>
      </c>
      <c r="C31">
        <f t="shared" si="0"/>
        <v>1279.9999999999998</v>
      </c>
      <c r="D31">
        <f t="shared" si="1"/>
        <v>2.3272727272727267</v>
      </c>
      <c r="E31" t="s">
        <v>58</v>
      </c>
      <c r="F31" t="s">
        <v>75</v>
      </c>
      <c r="G31" s="1">
        <v>3</v>
      </c>
      <c r="H31">
        <f>(VLOOKUP(A31,Stations!A:C,2,FALSE)-VLOOKUP(Lines!B31,Stations!A:C,2,FALSE))^2</f>
        <v>0</v>
      </c>
      <c r="I31">
        <f>(VLOOKUP(A31,Stations!A:D,3,FALSE)-VLOOKUP(B31,Stations!A:D,3,FALSE))^2</f>
        <v>2.5599999999999987</v>
      </c>
      <c r="J31">
        <f t="shared" si="2"/>
        <v>1.5999999999999996</v>
      </c>
    </row>
    <row r="32" spans="1:10" x14ac:dyDescent="0.35">
      <c r="A32" t="s">
        <v>47</v>
      </c>
      <c r="B32" t="s">
        <v>48</v>
      </c>
      <c r="C32">
        <f t="shared" si="0"/>
        <v>879.99999999999977</v>
      </c>
      <c r="D32">
        <f t="shared" si="1"/>
        <v>1.5999999999999996</v>
      </c>
      <c r="E32" t="s">
        <v>58</v>
      </c>
      <c r="F32" t="s">
        <v>75</v>
      </c>
      <c r="G32" s="1">
        <v>3</v>
      </c>
      <c r="H32">
        <f>(VLOOKUP(A32,Stations!A:C,2,FALSE)-VLOOKUP(Lines!B32,Stations!A:C,2,FALSE))^2</f>
        <v>0</v>
      </c>
      <c r="I32">
        <f>(VLOOKUP(A32,Stations!A:D,3,FALSE)-VLOOKUP(B32,Stations!A:D,3,FALSE))^2</f>
        <v>1.2099999999999993</v>
      </c>
      <c r="J32">
        <f t="shared" si="2"/>
        <v>1.0999999999999996</v>
      </c>
    </row>
    <row r="33" spans="1:10" x14ac:dyDescent="0.35">
      <c r="A33" t="s">
        <v>4</v>
      </c>
      <c r="B33" t="s">
        <v>5</v>
      </c>
      <c r="C33">
        <f t="shared" si="0"/>
        <v>1011.9288512538814</v>
      </c>
      <c r="D33">
        <f t="shared" si="1"/>
        <v>1.8398706386434207</v>
      </c>
      <c r="E33" t="s">
        <v>59</v>
      </c>
      <c r="F33" t="s">
        <v>78</v>
      </c>
      <c r="G33" s="1">
        <v>3</v>
      </c>
      <c r="H33">
        <f>(VLOOKUP(A33,Stations!A:C,2,FALSE)-VLOOKUP(Lines!B33,Stations!A:C,2,FALSE))^2</f>
        <v>1.4400000000000004</v>
      </c>
      <c r="I33">
        <f>(VLOOKUP(A33,Stations!A:D,3,FALSE)-VLOOKUP(B33,Stations!A:D,3,FALSE))^2</f>
        <v>0.15999999999999992</v>
      </c>
      <c r="J33">
        <f t="shared" si="2"/>
        <v>1.2649110640673518</v>
      </c>
    </row>
    <row r="34" spans="1:10" x14ac:dyDescent="0.35">
      <c r="A34" t="s">
        <v>5</v>
      </c>
      <c r="B34" t="s">
        <v>6</v>
      </c>
      <c r="C34">
        <f t="shared" ref="C34:C65" si="3">J34*800</f>
        <v>894.42719099991587</v>
      </c>
      <c r="D34">
        <f t="shared" ref="D34:D65" si="4">C34/550</f>
        <v>1.6262312563634833</v>
      </c>
      <c r="E34" t="s">
        <v>59</v>
      </c>
      <c r="F34" t="s">
        <v>78</v>
      </c>
      <c r="G34" s="1">
        <v>3</v>
      </c>
      <c r="H34">
        <f>(VLOOKUP(A34,Stations!A:C,2,FALSE)-VLOOKUP(Lines!B34,Stations!A:C,2,FALSE))^2</f>
        <v>4.000000000000007E-2</v>
      </c>
      <c r="I34">
        <f>(VLOOKUP(A34,Stations!A:D,3,FALSE)-VLOOKUP(B34,Stations!A:D,3,FALSE))^2</f>
        <v>1.2100000000000002</v>
      </c>
      <c r="J34">
        <f t="shared" ref="J34:J65" si="5">SQRT(H34+I34)</f>
        <v>1.1180339887498949</v>
      </c>
    </row>
    <row r="35" spans="1:10" x14ac:dyDescent="0.35">
      <c r="A35" t="s">
        <v>6</v>
      </c>
      <c r="B35" t="s">
        <v>15</v>
      </c>
      <c r="C35">
        <f t="shared" si="3"/>
        <v>1442.2205101855959</v>
      </c>
      <c r="D35">
        <f t="shared" si="4"/>
        <v>2.622219109428356</v>
      </c>
      <c r="E35" t="s">
        <v>59</v>
      </c>
      <c r="F35" t="s">
        <v>78</v>
      </c>
      <c r="G35" s="1">
        <v>3</v>
      </c>
      <c r="H35">
        <f>(VLOOKUP(A35,Stations!A:C,2,FALSE)-VLOOKUP(Lines!B35,Stations!A:C,2,FALSE))^2</f>
        <v>0.3600000000000001</v>
      </c>
      <c r="I35">
        <f>(VLOOKUP(A35,Stations!A:D,3,FALSE)-VLOOKUP(B35,Stations!A:D,3,FALSE))^2</f>
        <v>2.8900000000000006</v>
      </c>
      <c r="J35">
        <f t="shared" si="5"/>
        <v>1.8027756377319948</v>
      </c>
    </row>
    <row r="36" spans="1:10" x14ac:dyDescent="0.35">
      <c r="A36" t="s">
        <v>15</v>
      </c>
      <c r="B36" t="s">
        <v>19</v>
      </c>
      <c r="C36">
        <f t="shared" si="3"/>
        <v>973.24200484771518</v>
      </c>
      <c r="D36">
        <f t="shared" si="4"/>
        <v>1.7695309179049368</v>
      </c>
      <c r="E36" t="s">
        <v>59</v>
      </c>
      <c r="F36" t="s">
        <v>78</v>
      </c>
      <c r="G36" s="1">
        <v>6</v>
      </c>
      <c r="H36">
        <f>(VLOOKUP(A36,Stations!A:C,2,FALSE)-VLOOKUP(Lines!B36,Stations!A:C,2,FALSE))^2</f>
        <v>3.999999999999998E-2</v>
      </c>
      <c r="I36">
        <f>(VLOOKUP(A36,Stations!A:D,3,FALSE)-VLOOKUP(B36,Stations!A:D,3,FALSE))^2</f>
        <v>1.4400000000000004</v>
      </c>
      <c r="J36">
        <f t="shared" si="5"/>
        <v>1.216552506059644</v>
      </c>
    </row>
    <row r="37" spans="1:10" x14ac:dyDescent="0.35">
      <c r="A37" t="s">
        <v>19</v>
      </c>
      <c r="B37" t="s">
        <v>20</v>
      </c>
      <c r="C37">
        <f t="shared" si="3"/>
        <v>959.99999999999943</v>
      </c>
      <c r="D37">
        <f t="shared" si="4"/>
        <v>1.7454545454545445</v>
      </c>
      <c r="E37" t="s">
        <v>59</v>
      </c>
      <c r="F37" t="s">
        <v>78</v>
      </c>
      <c r="G37" s="1">
        <v>6</v>
      </c>
      <c r="H37">
        <f>(VLOOKUP(A37,Stations!A:C,2,FALSE)-VLOOKUP(Lines!B37,Stations!A:C,2,FALSE))^2</f>
        <v>0</v>
      </c>
      <c r="I37">
        <f>(VLOOKUP(A37,Stations!A:D,3,FALSE)-VLOOKUP(B37,Stations!A:D,3,FALSE))^2</f>
        <v>1.4399999999999984</v>
      </c>
      <c r="J37">
        <f t="shared" si="5"/>
        <v>1.1999999999999993</v>
      </c>
    </row>
    <row r="38" spans="1:10" x14ac:dyDescent="0.35">
      <c r="A38" t="s">
        <v>20</v>
      </c>
      <c r="B38" t="s">
        <v>21</v>
      </c>
      <c r="C38">
        <f t="shared" si="3"/>
        <v>560.00000000000011</v>
      </c>
      <c r="D38">
        <f t="shared" si="4"/>
        <v>1.0181818181818183</v>
      </c>
      <c r="E38" t="s">
        <v>59</v>
      </c>
      <c r="F38" t="s">
        <v>78</v>
      </c>
      <c r="G38" s="1">
        <v>6</v>
      </c>
      <c r="H38">
        <f>(VLOOKUP(A38,Stations!A:C,2,FALSE)-VLOOKUP(Lines!B38,Stations!A:C,2,FALSE))^2</f>
        <v>0</v>
      </c>
      <c r="I38">
        <f>(VLOOKUP(A38,Stations!A:D,3,FALSE)-VLOOKUP(B38,Stations!A:D,3,FALSE))^2</f>
        <v>0.49000000000000027</v>
      </c>
      <c r="J38">
        <f t="shared" si="5"/>
        <v>0.70000000000000018</v>
      </c>
    </row>
    <row r="39" spans="1:10" x14ac:dyDescent="0.35">
      <c r="A39" t="s">
        <v>21</v>
      </c>
      <c r="B39" t="s">
        <v>25</v>
      </c>
      <c r="C39">
        <f t="shared" si="3"/>
        <v>715.54175279993262</v>
      </c>
      <c r="D39">
        <f t="shared" si="4"/>
        <v>1.3009850050907865</v>
      </c>
      <c r="E39" t="s">
        <v>59</v>
      </c>
      <c r="F39" t="s">
        <v>78</v>
      </c>
      <c r="G39" s="1">
        <v>6</v>
      </c>
      <c r="H39">
        <f>(VLOOKUP(A39,Stations!A:C,2,FALSE)-VLOOKUP(Lines!B39,Stations!A:C,2,FALSE))^2</f>
        <v>0.16000000000000011</v>
      </c>
      <c r="I39">
        <f>(VLOOKUP(A39,Stations!A:D,3,FALSE)-VLOOKUP(B39,Stations!A:D,3,FALSE))^2</f>
        <v>0.63999999999999968</v>
      </c>
      <c r="J39">
        <f t="shared" si="5"/>
        <v>0.89442719099991574</v>
      </c>
    </row>
    <row r="40" spans="1:10" x14ac:dyDescent="0.35">
      <c r="A40" t="s">
        <v>25</v>
      </c>
      <c r="B40" t="s">
        <v>26</v>
      </c>
      <c r="C40">
        <f t="shared" si="3"/>
        <v>850.4116650187724</v>
      </c>
      <c r="D40">
        <f t="shared" si="4"/>
        <v>1.546203027306859</v>
      </c>
      <c r="E40" t="s">
        <v>59</v>
      </c>
      <c r="F40" t="s">
        <v>78</v>
      </c>
      <c r="G40" s="1">
        <v>6</v>
      </c>
      <c r="H40">
        <f>(VLOOKUP(A40,Stations!A:C,2,FALSE)-VLOOKUP(Lines!B40,Stations!A:C,2,FALSE))^2</f>
        <v>0.63999999999999968</v>
      </c>
      <c r="I40">
        <f>(VLOOKUP(A40,Stations!A:D,3,FALSE)-VLOOKUP(B40,Stations!A:D,3,FALSE))^2</f>
        <v>0.49000000000000149</v>
      </c>
      <c r="J40">
        <f t="shared" si="5"/>
        <v>1.0630145812734655</v>
      </c>
    </row>
    <row r="41" spans="1:10" x14ac:dyDescent="0.35">
      <c r="A41" t="s">
        <v>26</v>
      </c>
      <c r="B41" t="s">
        <v>34</v>
      </c>
      <c r="C41">
        <f t="shared" si="3"/>
        <v>1052.2357150372716</v>
      </c>
      <c r="D41">
        <f t="shared" si="4"/>
        <v>1.9131558455223119</v>
      </c>
      <c r="E41" t="s">
        <v>59</v>
      </c>
      <c r="F41" t="s">
        <v>78</v>
      </c>
      <c r="G41" s="1">
        <v>3</v>
      </c>
      <c r="H41">
        <f>(VLOOKUP(A41,Stations!A:C,2,FALSE)-VLOOKUP(Lines!B41,Stations!A:C,2,FALSE))^2</f>
        <v>4.000000000000007E-2</v>
      </c>
      <c r="I41">
        <f>(VLOOKUP(A41,Stations!A:D,3,FALSE)-VLOOKUP(B41,Stations!A:D,3,FALSE))^2</f>
        <v>1.6899999999999973</v>
      </c>
      <c r="J41">
        <f t="shared" si="5"/>
        <v>1.3152946437965896</v>
      </c>
    </row>
    <row r="42" spans="1:10" x14ac:dyDescent="0.35">
      <c r="A42" t="s">
        <v>34</v>
      </c>
      <c r="B42" t="s">
        <v>38</v>
      </c>
      <c r="C42">
        <f t="shared" si="3"/>
        <v>932.95230317524795</v>
      </c>
      <c r="D42">
        <f t="shared" si="4"/>
        <v>1.6962769148640873</v>
      </c>
      <c r="E42" t="s">
        <v>59</v>
      </c>
      <c r="F42" t="s">
        <v>78</v>
      </c>
      <c r="G42" s="1">
        <v>3</v>
      </c>
      <c r="H42">
        <f>(VLOOKUP(A42,Stations!A:C,2,FALSE)-VLOOKUP(Lines!B42,Stations!A:C,2,FALSE))^2</f>
        <v>0.3599999999999996</v>
      </c>
      <c r="I42">
        <f>(VLOOKUP(A42,Stations!A:D,3,FALSE)-VLOOKUP(B42,Stations!A:D,3,FALSE))^2</f>
        <v>1</v>
      </c>
      <c r="J42">
        <f t="shared" si="5"/>
        <v>1.16619037896906</v>
      </c>
    </row>
    <row r="43" spans="1:10" x14ac:dyDescent="0.35">
      <c r="A43" t="s">
        <v>38</v>
      </c>
      <c r="B43" t="s">
        <v>51</v>
      </c>
      <c r="C43">
        <f t="shared" si="3"/>
        <v>1145.4256850621086</v>
      </c>
      <c r="D43">
        <f t="shared" si="4"/>
        <v>2.0825921546583794</v>
      </c>
      <c r="E43" t="s">
        <v>59</v>
      </c>
      <c r="F43" t="s">
        <v>78</v>
      </c>
      <c r="G43" s="1">
        <v>3</v>
      </c>
      <c r="H43">
        <f>(VLOOKUP(A43,Stations!A:C,2,FALSE)-VLOOKUP(Lines!B43,Stations!A:C,2,FALSE))^2</f>
        <v>8.99999999999999E-2</v>
      </c>
      <c r="I43">
        <f>(VLOOKUP(A43,Stations!A:D,3,FALSE)-VLOOKUP(B43,Stations!A:D,3,FALSE))^2</f>
        <v>1.9600000000000011</v>
      </c>
      <c r="J43">
        <f t="shared" si="5"/>
        <v>1.4317821063276357</v>
      </c>
    </row>
    <row r="44" spans="1:10" x14ac:dyDescent="0.35">
      <c r="A44" t="s">
        <v>51</v>
      </c>
      <c r="B44" t="s">
        <v>52</v>
      </c>
      <c r="C44">
        <f t="shared" si="3"/>
        <v>2500.5599372940464</v>
      </c>
      <c r="D44">
        <f t="shared" si="4"/>
        <v>4.5464726132619022</v>
      </c>
      <c r="E44" t="s">
        <v>59</v>
      </c>
      <c r="F44" t="s">
        <v>78</v>
      </c>
      <c r="G44" s="1">
        <v>3</v>
      </c>
      <c r="H44">
        <f>(VLOOKUP(A44,Stations!A:C,2,FALSE)-VLOOKUP(Lines!B44,Stations!A:C,2,FALSE))^2</f>
        <v>0.16000000000000028</v>
      </c>
      <c r="I44">
        <f>(VLOOKUP(A44,Stations!A:D,3,FALSE)-VLOOKUP(B44,Stations!A:D,3,FALSE))^2</f>
        <v>9.6100000000000083</v>
      </c>
      <c r="J44">
        <f t="shared" si="5"/>
        <v>3.1256999216175578</v>
      </c>
    </row>
    <row r="45" spans="1:10" x14ac:dyDescent="0.35">
      <c r="A45" t="s">
        <v>70</v>
      </c>
      <c r="B45" t="s">
        <v>9</v>
      </c>
      <c r="C45">
        <f t="shared" si="3"/>
        <v>883.62888137498066</v>
      </c>
      <c r="D45">
        <f t="shared" si="4"/>
        <v>1.6065979661363285</v>
      </c>
      <c r="E45" t="s">
        <v>69</v>
      </c>
      <c r="F45" t="s">
        <v>81</v>
      </c>
      <c r="G45" s="1">
        <v>3</v>
      </c>
      <c r="H45">
        <f>(VLOOKUP(A45,Stations!A:C,2,FALSE)-VLOOKUP(Lines!B45,Stations!A:C,2,FALSE))^2</f>
        <v>1.2099999999999993</v>
      </c>
      <c r="I45">
        <f>(VLOOKUP(A45,Stations!A:D,3,FALSE)-VLOOKUP(B45,Stations!A:D,3,FALSE))^2</f>
        <v>1.0000000000000018E-2</v>
      </c>
      <c r="J45">
        <f t="shared" si="5"/>
        <v>1.1045361017187258</v>
      </c>
    </row>
    <row r="46" spans="1:10" x14ac:dyDescent="0.35">
      <c r="A46" t="s">
        <v>9</v>
      </c>
      <c r="B46" t="s">
        <v>12</v>
      </c>
      <c r="C46">
        <f t="shared" si="3"/>
        <v>1312.097557348538</v>
      </c>
      <c r="D46">
        <f t="shared" si="4"/>
        <v>2.3856319224518874</v>
      </c>
      <c r="E46" t="s">
        <v>69</v>
      </c>
      <c r="F46" t="s">
        <v>81</v>
      </c>
      <c r="G46" s="1">
        <v>3</v>
      </c>
      <c r="H46">
        <f>(VLOOKUP(A46,Stations!A:C,2,FALSE)-VLOOKUP(Lines!B46,Stations!A:C,2,FALSE))^2</f>
        <v>1</v>
      </c>
      <c r="I46">
        <f>(VLOOKUP(A46,Stations!A:D,3,FALSE)-VLOOKUP(B46,Stations!A:D,3,FALSE))^2</f>
        <v>1.6899999999999995</v>
      </c>
      <c r="J46">
        <f t="shared" si="5"/>
        <v>1.6401219466856725</v>
      </c>
    </row>
    <row r="47" spans="1:10" x14ac:dyDescent="0.35">
      <c r="A47" t="s">
        <v>12</v>
      </c>
      <c r="B47" t="s">
        <v>31</v>
      </c>
      <c r="C47">
        <f t="shared" si="3"/>
        <v>2025.4382241875462</v>
      </c>
      <c r="D47">
        <f t="shared" si="4"/>
        <v>3.6826149530682657</v>
      </c>
      <c r="E47" t="s">
        <v>69</v>
      </c>
      <c r="F47" t="s">
        <v>81</v>
      </c>
      <c r="G47" s="1">
        <v>3</v>
      </c>
      <c r="H47">
        <f>(VLOOKUP(A47,Stations!A:C,2,FALSE)-VLOOKUP(Lines!B47,Stations!A:C,2,FALSE))^2</f>
        <v>0.16000000000000028</v>
      </c>
      <c r="I47">
        <f>(VLOOKUP(A47,Stations!A:D,3,FALSE)-VLOOKUP(B47,Stations!A:D,3,FALSE))^2</f>
        <v>6.25</v>
      </c>
      <c r="J47">
        <f t="shared" si="5"/>
        <v>2.5317977802344327</v>
      </c>
    </row>
    <row r="48" spans="1:10" x14ac:dyDescent="0.35">
      <c r="A48" t="s">
        <v>31</v>
      </c>
      <c r="B48" t="s">
        <v>30</v>
      </c>
      <c r="C48">
        <f t="shared" si="3"/>
        <v>1111.3955191559842</v>
      </c>
      <c r="D48">
        <f t="shared" si="4"/>
        <v>2.0207191257381529</v>
      </c>
      <c r="E48" t="s">
        <v>69</v>
      </c>
      <c r="F48" t="s">
        <v>81</v>
      </c>
      <c r="G48" s="1">
        <v>3</v>
      </c>
      <c r="H48">
        <f>(VLOOKUP(A48,Stations!A:C,2,FALSE)-VLOOKUP(Lines!B48,Stations!A:C,2,FALSE))^2</f>
        <v>1.4400000000000004</v>
      </c>
      <c r="I48">
        <f>(VLOOKUP(A48,Stations!A:D,3,FALSE)-VLOOKUP(B48,Stations!A:D,3,FALSE))^2</f>
        <v>0.48999999999999899</v>
      </c>
      <c r="J48">
        <f t="shared" si="5"/>
        <v>1.3892443989449801</v>
      </c>
    </row>
    <row r="49" spans="1:10" x14ac:dyDescent="0.35">
      <c r="A49" t="s">
        <v>30</v>
      </c>
      <c r="B49" t="s">
        <v>29</v>
      </c>
      <c r="C49">
        <f t="shared" si="3"/>
        <v>1528.3978539634245</v>
      </c>
      <c r="D49">
        <f t="shared" si="4"/>
        <v>2.7789051890244081</v>
      </c>
      <c r="E49" t="s">
        <v>69</v>
      </c>
      <c r="F49" t="s">
        <v>81</v>
      </c>
      <c r="G49" s="1">
        <v>3</v>
      </c>
      <c r="H49">
        <f>(VLOOKUP(A49,Stations!A:C,2,FALSE)-VLOOKUP(Lines!B49,Stations!A:C,2,FALSE))^2</f>
        <v>1.9600000000000011</v>
      </c>
      <c r="I49">
        <f>(VLOOKUP(A49,Stations!A:D,3,FALSE)-VLOOKUP(B49,Stations!A:D,3,FALSE))^2</f>
        <v>1.6900000000000019</v>
      </c>
      <c r="J49">
        <f t="shared" si="5"/>
        <v>1.9104973174542808</v>
      </c>
    </row>
    <row r="50" spans="1:10" x14ac:dyDescent="0.35">
      <c r="A50" t="s">
        <v>29</v>
      </c>
      <c r="B50" t="s">
        <v>26</v>
      </c>
      <c r="C50">
        <f t="shared" si="3"/>
        <v>1052.2357150372723</v>
      </c>
      <c r="D50">
        <f t="shared" si="4"/>
        <v>1.9131558455223132</v>
      </c>
      <c r="E50" t="s">
        <v>69</v>
      </c>
      <c r="F50" t="s">
        <v>81</v>
      </c>
      <c r="G50" s="1">
        <v>3</v>
      </c>
      <c r="H50">
        <f>(VLOOKUP(A50,Stations!A:C,2,FALSE)-VLOOKUP(Lines!B50,Stations!A:C,2,FALSE))^2</f>
        <v>1.6899999999999995</v>
      </c>
      <c r="I50">
        <f>(VLOOKUP(A50,Stations!A:D,3,FALSE)-VLOOKUP(B50,Stations!A:D,3,FALSE))^2</f>
        <v>3.9999999999999716E-2</v>
      </c>
      <c r="J50">
        <f t="shared" si="5"/>
        <v>1.3152946437965902</v>
      </c>
    </row>
    <row r="51" spans="1:10" x14ac:dyDescent="0.35">
      <c r="A51" t="s">
        <v>26</v>
      </c>
      <c r="B51" t="s">
        <v>25</v>
      </c>
      <c r="C51">
        <f t="shared" si="3"/>
        <v>850.4116650187724</v>
      </c>
      <c r="D51">
        <f t="shared" si="4"/>
        <v>1.546203027306859</v>
      </c>
      <c r="E51" t="s">
        <v>69</v>
      </c>
      <c r="F51" t="s">
        <v>81</v>
      </c>
      <c r="G51" s="1">
        <v>3.01</v>
      </c>
      <c r="H51">
        <f>(VLOOKUP(A51,Stations!A:C,2,FALSE)-VLOOKUP(Lines!B51,Stations!A:C,2,FALSE))^2</f>
        <v>0.63999999999999968</v>
      </c>
      <c r="I51">
        <f>(VLOOKUP(A51,Stations!A:D,3,FALSE)-VLOOKUP(B51,Stations!A:D,3,FALSE))^2</f>
        <v>0.49000000000000149</v>
      </c>
      <c r="J51">
        <f t="shared" si="5"/>
        <v>1.0630145812734655</v>
      </c>
    </row>
    <row r="52" spans="1:10" x14ac:dyDescent="0.35">
      <c r="A52" t="s">
        <v>25</v>
      </c>
      <c r="B52" t="s">
        <v>21</v>
      </c>
      <c r="C52">
        <f t="shared" si="3"/>
        <v>715.54175279993262</v>
      </c>
      <c r="D52">
        <f t="shared" si="4"/>
        <v>1.3009850050907865</v>
      </c>
      <c r="E52" t="s">
        <v>69</v>
      </c>
      <c r="F52" t="s">
        <v>81</v>
      </c>
      <c r="G52" s="1">
        <v>3.01</v>
      </c>
      <c r="H52">
        <f>(VLOOKUP(A52,Stations!A:C,2,FALSE)-VLOOKUP(Lines!B52,Stations!A:C,2,FALSE))^2</f>
        <v>0.16000000000000011</v>
      </c>
      <c r="I52">
        <f>(VLOOKUP(A52,Stations!A:D,3,FALSE)-VLOOKUP(B52,Stations!A:D,3,FALSE))^2</f>
        <v>0.63999999999999968</v>
      </c>
      <c r="J52">
        <f t="shared" si="5"/>
        <v>0.89442719099991574</v>
      </c>
    </row>
    <row r="53" spans="1:10" x14ac:dyDescent="0.35">
      <c r="A53" t="s">
        <v>21</v>
      </c>
      <c r="B53" t="s">
        <v>20</v>
      </c>
      <c r="C53">
        <f t="shared" si="3"/>
        <v>560.00000000000011</v>
      </c>
      <c r="D53">
        <f t="shared" si="4"/>
        <v>1.0181818181818183</v>
      </c>
      <c r="E53" t="s">
        <v>69</v>
      </c>
      <c r="F53" t="s">
        <v>81</v>
      </c>
      <c r="G53" s="1">
        <v>3.01</v>
      </c>
      <c r="H53">
        <f>(VLOOKUP(A53,Stations!A:C,2,FALSE)-VLOOKUP(Lines!B53,Stations!A:C,2,FALSE))^2</f>
        <v>0</v>
      </c>
      <c r="I53">
        <f>(VLOOKUP(A53,Stations!A:D,3,FALSE)-VLOOKUP(B53,Stations!A:D,3,FALSE))^2</f>
        <v>0.49000000000000027</v>
      </c>
      <c r="J53">
        <f t="shared" si="5"/>
        <v>0.70000000000000018</v>
      </c>
    </row>
    <row r="54" spans="1:10" x14ac:dyDescent="0.35">
      <c r="A54" t="s">
        <v>20</v>
      </c>
      <c r="B54" t="s">
        <v>19</v>
      </c>
      <c r="C54">
        <f t="shared" si="3"/>
        <v>959.99999999999943</v>
      </c>
      <c r="D54">
        <f t="shared" si="4"/>
        <v>1.7454545454545445</v>
      </c>
      <c r="E54" t="s">
        <v>69</v>
      </c>
      <c r="F54" t="s">
        <v>81</v>
      </c>
      <c r="G54" s="1">
        <v>3.01</v>
      </c>
      <c r="H54">
        <f>(VLOOKUP(A54,Stations!A:C,2,FALSE)-VLOOKUP(Lines!B54,Stations!A:C,2,FALSE))^2</f>
        <v>0</v>
      </c>
      <c r="I54">
        <f>(VLOOKUP(A54,Stations!A:D,3,FALSE)-VLOOKUP(B54,Stations!A:D,3,FALSE))^2</f>
        <v>1.4399999999999984</v>
      </c>
      <c r="J54">
        <f t="shared" si="5"/>
        <v>1.1999999999999993</v>
      </c>
    </row>
    <row r="55" spans="1:10" x14ac:dyDescent="0.35">
      <c r="A55" t="s">
        <v>19</v>
      </c>
      <c r="B55" t="s">
        <v>15</v>
      </c>
      <c r="C55">
        <f t="shared" si="3"/>
        <v>973.24200484771518</v>
      </c>
      <c r="D55">
        <f t="shared" si="4"/>
        <v>1.7695309179049368</v>
      </c>
      <c r="E55" t="s">
        <v>69</v>
      </c>
      <c r="F55" t="s">
        <v>81</v>
      </c>
      <c r="G55" s="1">
        <v>3.01</v>
      </c>
      <c r="H55">
        <f>(VLOOKUP(A55,Stations!A:C,2,FALSE)-VLOOKUP(Lines!B55,Stations!A:C,2,FALSE))^2</f>
        <v>3.999999999999998E-2</v>
      </c>
      <c r="I55">
        <f>(VLOOKUP(A55,Stations!A:D,3,FALSE)-VLOOKUP(B55,Stations!A:D,3,FALSE))^2</f>
        <v>1.4400000000000004</v>
      </c>
      <c r="J55">
        <f t="shared" si="5"/>
        <v>1.216552506059644</v>
      </c>
    </row>
    <row r="56" spans="1:10" x14ac:dyDescent="0.35">
      <c r="A56" t="s">
        <v>15</v>
      </c>
      <c r="B56" t="s">
        <v>7</v>
      </c>
      <c r="C56">
        <f t="shared" si="3"/>
        <v>2752.7440854536408</v>
      </c>
      <c r="D56">
        <f t="shared" si="4"/>
        <v>5.0049892462793473</v>
      </c>
      <c r="E56" t="s">
        <v>69</v>
      </c>
      <c r="F56" t="s">
        <v>81</v>
      </c>
      <c r="G56" s="1">
        <v>3</v>
      </c>
      <c r="H56">
        <f>(VLOOKUP(A56,Stations!A:C,2,FALSE)-VLOOKUP(Lines!B56,Stations!A:C,2,FALSE))^2</f>
        <v>7.8400000000000016</v>
      </c>
      <c r="I56">
        <f>(VLOOKUP(A56,Stations!A:D,3,FALSE)-VLOOKUP(B56,Stations!A:D,3,FALSE))^2</f>
        <v>4</v>
      </c>
      <c r="J56">
        <f t="shared" si="5"/>
        <v>3.440930106817051</v>
      </c>
    </row>
    <row r="57" spans="1:10" x14ac:dyDescent="0.35">
      <c r="A57" t="s">
        <v>7</v>
      </c>
      <c r="B57" t="s">
        <v>8</v>
      </c>
      <c r="C57">
        <f t="shared" si="3"/>
        <v>1264.9110640673518</v>
      </c>
      <c r="D57">
        <f t="shared" si="4"/>
        <v>2.2998382983042762</v>
      </c>
      <c r="E57" t="s">
        <v>69</v>
      </c>
      <c r="F57" t="s">
        <v>81</v>
      </c>
      <c r="G57" s="1">
        <v>3.01</v>
      </c>
      <c r="H57">
        <f>(VLOOKUP(A57,Stations!A:C,2,FALSE)-VLOOKUP(Lines!B57,Stations!A:C,2,FALSE))^2</f>
        <v>2.25</v>
      </c>
      <c r="I57">
        <f>(VLOOKUP(A57,Stations!A:D,3,FALSE)-VLOOKUP(B57,Stations!A:D,3,FALSE))^2</f>
        <v>0.25</v>
      </c>
      <c r="J57">
        <f t="shared" si="5"/>
        <v>1.5811388300841898</v>
      </c>
    </row>
    <row r="58" spans="1:10" x14ac:dyDescent="0.35">
      <c r="A58" t="s">
        <v>8</v>
      </c>
      <c r="B58" t="s">
        <v>9</v>
      </c>
      <c r="C58">
        <f t="shared" si="3"/>
        <v>1341.0443691392165</v>
      </c>
      <c r="D58">
        <f t="shared" si="4"/>
        <v>2.4382624893440301</v>
      </c>
      <c r="E58" t="s">
        <v>69</v>
      </c>
      <c r="F58" t="s">
        <v>81</v>
      </c>
      <c r="G58" s="1">
        <v>3</v>
      </c>
      <c r="H58">
        <f>(VLOOKUP(A58,Stations!A:C,2,FALSE)-VLOOKUP(Lines!B58,Stations!A:C,2,FALSE))^2</f>
        <v>2.5599999999999987</v>
      </c>
      <c r="I58">
        <f>(VLOOKUP(A58,Stations!A:D,3,FALSE)-VLOOKUP(B58,Stations!A:D,3,FALSE))^2</f>
        <v>0.25</v>
      </c>
      <c r="J58">
        <f t="shared" si="5"/>
        <v>1.6763054614240207</v>
      </c>
    </row>
    <row r="59" spans="1:10" x14ac:dyDescent="0.35">
      <c r="A59" t="s">
        <v>42</v>
      </c>
      <c r="B59" t="s">
        <v>41</v>
      </c>
      <c r="C59">
        <f t="shared" si="3"/>
        <v>1468.6047800548654</v>
      </c>
      <c r="D59">
        <f t="shared" si="4"/>
        <v>2.6701905091906641</v>
      </c>
      <c r="E59" t="s">
        <v>65</v>
      </c>
      <c r="F59" t="s">
        <v>76</v>
      </c>
      <c r="G59" s="1">
        <v>3</v>
      </c>
      <c r="H59">
        <f>(VLOOKUP(A59,Stations!A:C,2,FALSE)-VLOOKUP(Lines!B59,Stations!A:C,2,FALSE))^2</f>
        <v>2.5599999999999987</v>
      </c>
      <c r="I59">
        <f>(VLOOKUP(A59,Stations!A:D,3,FALSE)-VLOOKUP(B59,Stations!A:D,3,FALSE))^2</f>
        <v>0.81000000000000061</v>
      </c>
      <c r="J59">
        <f t="shared" si="5"/>
        <v>1.8357559750685817</v>
      </c>
    </row>
    <row r="60" spans="1:10" x14ac:dyDescent="0.35">
      <c r="A60" t="s">
        <v>41</v>
      </c>
      <c r="B60" t="s">
        <v>43</v>
      </c>
      <c r="C60">
        <f t="shared" si="3"/>
        <v>1024.4998779892553</v>
      </c>
      <c r="D60">
        <f t="shared" si="4"/>
        <v>1.862727050889555</v>
      </c>
      <c r="E60" t="s">
        <v>65</v>
      </c>
      <c r="F60" t="s">
        <v>76</v>
      </c>
      <c r="G60" s="1">
        <v>3</v>
      </c>
      <c r="H60">
        <f>(VLOOKUP(A60,Stations!A:C,2,FALSE)-VLOOKUP(Lines!B60,Stations!A:C,2,FALSE))^2</f>
        <v>1</v>
      </c>
      <c r="I60">
        <f>(VLOOKUP(A60,Stations!A:D,3,FALSE)-VLOOKUP(B60,Stations!A:D,3,FALSE))^2</f>
        <v>0.63999999999999835</v>
      </c>
      <c r="J60">
        <f t="shared" si="5"/>
        <v>1.2806248474865691</v>
      </c>
    </row>
    <row r="61" spans="1:10" x14ac:dyDescent="0.35">
      <c r="A61" t="s">
        <v>43</v>
      </c>
      <c r="B61" t="s">
        <v>45</v>
      </c>
      <c r="C61">
        <f t="shared" si="3"/>
        <v>1189.2854997854802</v>
      </c>
      <c r="D61">
        <f t="shared" si="4"/>
        <v>2.1623372723372367</v>
      </c>
      <c r="E61" t="s">
        <v>65</v>
      </c>
      <c r="F61" t="s">
        <v>76</v>
      </c>
      <c r="G61" s="1">
        <v>3</v>
      </c>
      <c r="H61">
        <f>(VLOOKUP(A61,Stations!A:C,2,FALSE)-VLOOKUP(Lines!B61,Stations!A:C,2,FALSE))^2</f>
        <v>1</v>
      </c>
      <c r="I61">
        <f>(VLOOKUP(A61,Stations!A:D,3,FALSE)-VLOOKUP(B61,Stations!A:D,3,FALSE))^2</f>
        <v>1.2099999999999993</v>
      </c>
      <c r="J61">
        <f t="shared" si="5"/>
        <v>1.4866068747318502</v>
      </c>
    </row>
    <row r="62" spans="1:10" x14ac:dyDescent="0.35">
      <c r="A62" t="s">
        <v>45</v>
      </c>
      <c r="B62" t="s">
        <v>51</v>
      </c>
      <c r="C62">
        <f t="shared" si="3"/>
        <v>1145.4256850621086</v>
      </c>
      <c r="D62">
        <f t="shared" si="4"/>
        <v>2.0825921546583794</v>
      </c>
      <c r="E62" t="s">
        <v>65</v>
      </c>
      <c r="F62" t="s">
        <v>76</v>
      </c>
      <c r="G62" s="1">
        <v>3</v>
      </c>
      <c r="H62">
        <f>(VLOOKUP(A62,Stations!A:C,2,FALSE)-VLOOKUP(Lines!B62,Stations!A:C,2,FALSE))^2</f>
        <v>1.9600000000000011</v>
      </c>
      <c r="I62">
        <f>(VLOOKUP(A62,Stations!A:D,3,FALSE)-VLOOKUP(B62,Stations!A:D,3,FALSE))^2</f>
        <v>9.0000000000000427E-2</v>
      </c>
      <c r="J62">
        <f t="shared" si="5"/>
        <v>1.4317821063276359</v>
      </c>
    </row>
    <row r="63" spans="1:10" x14ac:dyDescent="0.35">
      <c r="A63" t="s">
        <v>51</v>
      </c>
      <c r="B63" t="s">
        <v>50</v>
      </c>
      <c r="C63">
        <f t="shared" si="3"/>
        <v>1619.8765385053264</v>
      </c>
      <c r="D63">
        <f t="shared" si="4"/>
        <v>2.9452300700096843</v>
      </c>
      <c r="E63" t="s">
        <v>65</v>
      </c>
      <c r="F63" t="s">
        <v>76</v>
      </c>
      <c r="G63" s="1">
        <v>3</v>
      </c>
      <c r="H63">
        <f>(VLOOKUP(A63,Stations!A:C,2,FALSE)-VLOOKUP(Lines!B63,Stations!A:C,2,FALSE))^2</f>
        <v>3.6099999999999981</v>
      </c>
      <c r="I63">
        <f>(VLOOKUP(A63,Stations!A:D,3,FALSE)-VLOOKUP(B63,Stations!A:D,3,FALSE))^2</f>
        <v>0.48999999999999899</v>
      </c>
      <c r="J63">
        <f t="shared" si="5"/>
        <v>2.024845673131658</v>
      </c>
    </row>
    <row r="64" spans="1:10" x14ac:dyDescent="0.35">
      <c r="A64" t="s">
        <v>10</v>
      </c>
      <c r="B64" t="s">
        <v>11</v>
      </c>
      <c r="C64">
        <f t="shared" si="3"/>
        <v>989.54535014823864</v>
      </c>
      <c r="D64">
        <f t="shared" si="4"/>
        <v>1.7991733639058884</v>
      </c>
      <c r="E64" t="s">
        <v>61</v>
      </c>
      <c r="F64" t="s">
        <v>74</v>
      </c>
      <c r="G64" s="1">
        <v>3</v>
      </c>
      <c r="H64">
        <f>(VLOOKUP(A64,Stations!A:C,2,FALSE)-VLOOKUP(Lines!B64,Stations!A:C,2,FALSE))^2</f>
        <v>1.4400000000000004</v>
      </c>
      <c r="I64">
        <f>(VLOOKUP(A64,Stations!A:D,3,FALSE)-VLOOKUP(B64,Stations!A:D,3,FALSE))^2</f>
        <v>8.99999999999999E-2</v>
      </c>
      <c r="J64">
        <f t="shared" si="5"/>
        <v>1.2369316876852983</v>
      </c>
    </row>
    <row r="65" spans="1:10" x14ac:dyDescent="0.35">
      <c r="A65" t="s">
        <v>11</v>
      </c>
      <c r="B65" t="s">
        <v>12</v>
      </c>
      <c r="C65">
        <f t="shared" si="3"/>
        <v>960.00000000000011</v>
      </c>
      <c r="D65">
        <f t="shared" si="4"/>
        <v>1.7454545454545456</v>
      </c>
      <c r="E65" t="s">
        <v>61</v>
      </c>
      <c r="F65" t="s">
        <v>74</v>
      </c>
      <c r="G65" s="1">
        <v>3</v>
      </c>
      <c r="H65">
        <f>(VLOOKUP(A65,Stations!A:C,2,FALSE)-VLOOKUP(Lines!B65,Stations!A:C,2,FALSE))^2</f>
        <v>1.4400000000000004</v>
      </c>
      <c r="I65">
        <f>(VLOOKUP(A65,Stations!A:D,3,FALSE)-VLOOKUP(B65,Stations!A:D,3,FALSE))^2</f>
        <v>0</v>
      </c>
      <c r="J65">
        <f t="shared" si="5"/>
        <v>1.2000000000000002</v>
      </c>
    </row>
    <row r="66" spans="1:10" x14ac:dyDescent="0.35">
      <c r="A66" t="s">
        <v>12</v>
      </c>
      <c r="B66" t="s">
        <v>14</v>
      </c>
      <c r="C66">
        <f t="shared" ref="C66:C74" si="6">J66*800</f>
        <v>1397.1399357258385</v>
      </c>
      <c r="D66">
        <f t="shared" ref="D66:D74" si="7">C66/550</f>
        <v>2.5402544285924336</v>
      </c>
      <c r="E66" t="s">
        <v>61</v>
      </c>
      <c r="F66" t="s">
        <v>74</v>
      </c>
      <c r="G66" s="1">
        <v>3</v>
      </c>
      <c r="H66">
        <f>(VLOOKUP(A66,Stations!A:C,2,FALSE)-VLOOKUP(Lines!B66,Stations!A:C,2,FALSE))^2</f>
        <v>2.8900000000000006</v>
      </c>
      <c r="I66">
        <f>(VLOOKUP(A66,Stations!A:D,3,FALSE)-VLOOKUP(B66,Stations!A:D,3,FALSE))^2</f>
        <v>0.16000000000000028</v>
      </c>
      <c r="J66">
        <f t="shared" ref="J66:J74" si="8">SQRT(H66+I66)</f>
        <v>1.7464249196572983</v>
      </c>
    </row>
    <row r="67" spans="1:10" x14ac:dyDescent="0.35">
      <c r="A67" t="s">
        <v>14</v>
      </c>
      <c r="B67" t="s">
        <v>17</v>
      </c>
      <c r="C67">
        <f t="shared" si="6"/>
        <v>963.32756630338372</v>
      </c>
      <c r="D67">
        <f t="shared" si="7"/>
        <v>1.7515046660061522</v>
      </c>
      <c r="E67" t="s">
        <v>61</v>
      </c>
      <c r="F67" t="s">
        <v>74</v>
      </c>
      <c r="G67" s="1">
        <v>3</v>
      </c>
      <c r="H67">
        <f>(VLOOKUP(A67,Stations!A:C,2,FALSE)-VLOOKUP(Lines!B67,Stations!A:C,2,FALSE))^2</f>
        <v>0.63999999999999968</v>
      </c>
      <c r="I67">
        <f>(VLOOKUP(A67,Stations!A:D,3,FALSE)-VLOOKUP(B67,Stations!A:D,3,FALSE))^2</f>
        <v>0.81000000000000061</v>
      </c>
      <c r="J67">
        <f t="shared" si="8"/>
        <v>1.2041594578792296</v>
      </c>
    </row>
    <row r="68" spans="1:10" x14ac:dyDescent="0.35">
      <c r="A68" t="s">
        <v>17</v>
      </c>
      <c r="B68" t="s">
        <v>23</v>
      </c>
      <c r="C68">
        <f t="shared" si="6"/>
        <v>1052.2357150372723</v>
      </c>
      <c r="D68">
        <f t="shared" si="7"/>
        <v>1.9131558455223132</v>
      </c>
      <c r="E68" t="s">
        <v>61</v>
      </c>
      <c r="F68" t="s">
        <v>74</v>
      </c>
      <c r="G68" s="1">
        <v>3</v>
      </c>
      <c r="H68">
        <f>(VLOOKUP(A68,Stations!A:C,2,FALSE)-VLOOKUP(Lines!B68,Stations!A:C,2,FALSE))^2</f>
        <v>4.000000000000007E-2</v>
      </c>
      <c r="I68">
        <f>(VLOOKUP(A68,Stations!A:D,3,FALSE)-VLOOKUP(B68,Stations!A:D,3,FALSE))^2</f>
        <v>1.6899999999999995</v>
      </c>
      <c r="J68">
        <f t="shared" si="8"/>
        <v>1.3152946437965904</v>
      </c>
    </row>
    <row r="69" spans="1:10" x14ac:dyDescent="0.35">
      <c r="A69" t="s">
        <v>23</v>
      </c>
      <c r="B69" t="s">
        <v>30</v>
      </c>
      <c r="C69">
        <f t="shared" si="6"/>
        <v>1641.462762294655</v>
      </c>
      <c r="D69">
        <f t="shared" si="7"/>
        <v>2.9844777496266457</v>
      </c>
      <c r="E69" t="s">
        <v>61</v>
      </c>
      <c r="F69" t="s">
        <v>74</v>
      </c>
      <c r="G69" s="1">
        <v>3</v>
      </c>
      <c r="H69">
        <f>(VLOOKUP(A69,Stations!A:C,2,FALSE)-VLOOKUP(Lines!B69,Stations!A:C,2,FALSE))^2</f>
        <v>2.25</v>
      </c>
      <c r="I69">
        <f>(VLOOKUP(A69,Stations!A:D,3,FALSE)-VLOOKUP(B69,Stations!A:D,3,FALSE))^2</f>
        <v>1.9599999999999984</v>
      </c>
      <c r="J69">
        <f t="shared" si="8"/>
        <v>2.0518284528683188</v>
      </c>
    </row>
    <row r="70" spans="1:10" x14ac:dyDescent="0.35">
      <c r="A70" t="s">
        <v>30</v>
      </c>
      <c r="B70" t="s">
        <v>33</v>
      </c>
      <c r="C70">
        <f t="shared" si="6"/>
        <v>1073.3126291998997</v>
      </c>
      <c r="D70">
        <f t="shared" si="7"/>
        <v>1.9514775076361812</v>
      </c>
      <c r="E70" t="s">
        <v>61</v>
      </c>
      <c r="F70" t="s">
        <v>74</v>
      </c>
      <c r="G70" s="1">
        <v>3</v>
      </c>
      <c r="H70">
        <f>(VLOOKUP(A70,Stations!A:C,2,FALSE)-VLOOKUP(Lines!B70,Stations!A:C,2,FALSE))^2</f>
        <v>0.3599999999999996</v>
      </c>
      <c r="I70">
        <f>(VLOOKUP(A70,Stations!A:D,3,FALSE)-VLOOKUP(B70,Stations!A:D,3,FALSE))^2</f>
        <v>1.4400000000000026</v>
      </c>
      <c r="J70">
        <f t="shared" si="8"/>
        <v>1.3416407864998747</v>
      </c>
    </row>
    <row r="71" spans="1:10" x14ac:dyDescent="0.35">
      <c r="A71" t="s">
        <v>33</v>
      </c>
      <c r="B71" t="s">
        <v>40</v>
      </c>
      <c r="C71">
        <f t="shared" si="6"/>
        <v>787.90862414368871</v>
      </c>
      <c r="D71">
        <f t="shared" si="7"/>
        <v>1.4325611348067067</v>
      </c>
      <c r="E71" t="s">
        <v>61</v>
      </c>
      <c r="F71" t="s">
        <v>74</v>
      </c>
      <c r="G71" s="1">
        <v>3</v>
      </c>
      <c r="H71">
        <f>(VLOOKUP(A71,Stations!A:C,2,FALSE)-VLOOKUP(Lines!B71,Stations!A:C,2,FALSE))^2</f>
        <v>0.16000000000000028</v>
      </c>
      <c r="I71">
        <f>(VLOOKUP(A71,Stations!A:D,3,FALSE)-VLOOKUP(B71,Stations!A:D,3,FALSE))^2</f>
        <v>0.81000000000000061</v>
      </c>
      <c r="J71">
        <f t="shared" si="8"/>
        <v>0.98488578017961093</v>
      </c>
    </row>
    <row r="72" spans="1:10" x14ac:dyDescent="0.35">
      <c r="A72" t="s">
        <v>40</v>
      </c>
      <c r="B72" t="s">
        <v>41</v>
      </c>
      <c r="C72">
        <f t="shared" si="6"/>
        <v>754.71849056452822</v>
      </c>
      <c r="D72">
        <f t="shared" si="7"/>
        <v>1.3722154373900513</v>
      </c>
      <c r="E72" t="s">
        <v>61</v>
      </c>
      <c r="F72" t="s">
        <v>74</v>
      </c>
      <c r="G72" s="1">
        <v>3</v>
      </c>
      <c r="H72">
        <f>(VLOOKUP(A72,Stations!A:C,2,FALSE)-VLOOKUP(Lines!B72,Stations!A:C,2,FALSE))^2</f>
        <v>0.63999999999999968</v>
      </c>
      <c r="I72">
        <f>(VLOOKUP(A72,Stations!A:D,3,FALSE)-VLOOKUP(B72,Stations!A:D,3,FALSE))^2</f>
        <v>0.25</v>
      </c>
      <c r="J72">
        <f t="shared" si="8"/>
        <v>0.94339811320566025</v>
      </c>
    </row>
    <row r="73" spans="1:10" x14ac:dyDescent="0.35">
      <c r="A73" t="s">
        <v>41</v>
      </c>
      <c r="B73" t="s">
        <v>44</v>
      </c>
      <c r="C73">
        <f t="shared" si="6"/>
        <v>1536.7498169838834</v>
      </c>
      <c r="D73">
        <f t="shared" si="7"/>
        <v>2.7940905763343333</v>
      </c>
      <c r="E73" t="s">
        <v>61</v>
      </c>
      <c r="F73" t="s">
        <v>74</v>
      </c>
      <c r="G73" s="1">
        <v>3</v>
      </c>
      <c r="H73">
        <f>(VLOOKUP(A73,Stations!A:C,2,FALSE)-VLOOKUP(Lines!B73,Stations!A:C,2,FALSE))^2</f>
        <v>2.25</v>
      </c>
      <c r="I73">
        <f>(VLOOKUP(A73,Stations!A:D,3,FALSE)-VLOOKUP(B73,Stations!A:D,3,FALSE))^2</f>
        <v>1.4399999999999984</v>
      </c>
      <c r="J73">
        <f t="shared" si="8"/>
        <v>1.9209372712298542</v>
      </c>
    </row>
    <row r="74" spans="1:10" x14ac:dyDescent="0.35">
      <c r="A74" t="s">
        <v>44</v>
      </c>
      <c r="B74" t="s">
        <v>54</v>
      </c>
      <c r="C74">
        <f t="shared" si="6"/>
        <v>2683.2815729997483</v>
      </c>
      <c r="D74">
        <f t="shared" si="7"/>
        <v>4.878693769090451</v>
      </c>
      <c r="E74" t="s">
        <v>61</v>
      </c>
      <c r="F74" t="s">
        <v>74</v>
      </c>
      <c r="G74" s="1">
        <v>3</v>
      </c>
      <c r="H74">
        <f>(VLOOKUP(A74,Stations!A:C,2,FALSE)-VLOOKUP(Lines!B74,Stations!A:C,2,FALSE))^2</f>
        <v>0.3599999999999996</v>
      </c>
      <c r="I74">
        <f>(VLOOKUP(A74,Stations!A:D,3,FALSE)-VLOOKUP(B74,Stations!A:D,3,FALSE))^2</f>
        <v>10.890000000000004</v>
      </c>
      <c r="J74">
        <f t="shared" si="8"/>
        <v>3.3541019662496852</v>
      </c>
    </row>
  </sheetData>
  <autoFilter ref="A1:J74" xr:uid="{00000000-0001-0000-0100-000000000000}">
    <sortState xmlns:xlrd2="http://schemas.microsoft.com/office/spreadsheetml/2017/richdata2" ref="A2:J74">
      <sortCondition ref="E1:E74"/>
    </sortState>
  </autoFilter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87EA-C87F-4144-8EFF-189F6413EBBF}">
  <dimension ref="A1:C21"/>
  <sheetViews>
    <sheetView tabSelected="1" zoomScale="71" workbookViewId="0">
      <selection activeCell="B8" sqref="B8"/>
    </sheetView>
  </sheetViews>
  <sheetFormatPr defaultRowHeight="14.5" x14ac:dyDescent="0.35"/>
  <cols>
    <col min="1" max="1" width="19.26953125" bestFit="1" customWidth="1"/>
  </cols>
  <sheetData>
    <row r="1" spans="1:3" x14ac:dyDescent="0.35">
      <c r="A1" t="s">
        <v>84</v>
      </c>
      <c r="B1" t="s">
        <v>1</v>
      </c>
      <c r="C1" t="s">
        <v>2</v>
      </c>
    </row>
    <row r="2" spans="1:3" x14ac:dyDescent="0.35">
      <c r="A2" t="s">
        <v>86</v>
      </c>
      <c r="B2">
        <v>0.5</v>
      </c>
      <c r="C2">
        <v>0.5</v>
      </c>
    </row>
    <row r="3" spans="1:3" x14ac:dyDescent="0.35">
      <c r="A3" t="s">
        <v>96</v>
      </c>
      <c r="B3">
        <v>0.5</v>
      </c>
      <c r="C3">
        <v>2.2999999999999998</v>
      </c>
    </row>
    <row r="4" spans="1:3" x14ac:dyDescent="0.35">
      <c r="A4" t="s">
        <v>99</v>
      </c>
      <c r="B4">
        <v>0.5</v>
      </c>
      <c r="C4">
        <v>7.5</v>
      </c>
    </row>
    <row r="5" spans="1:3" x14ac:dyDescent="0.35">
      <c r="A5" t="s">
        <v>94</v>
      </c>
      <c r="B5">
        <v>2.5</v>
      </c>
      <c r="C5">
        <v>10</v>
      </c>
    </row>
    <row r="6" spans="1:3" x14ac:dyDescent="0.35">
      <c r="A6" t="s">
        <v>95</v>
      </c>
      <c r="B6">
        <v>2.5</v>
      </c>
      <c r="C6">
        <v>12.3</v>
      </c>
    </row>
    <row r="7" spans="1:3" x14ac:dyDescent="0.35">
      <c r="A7" t="s">
        <v>89</v>
      </c>
      <c r="B7">
        <v>3</v>
      </c>
      <c r="C7">
        <v>15</v>
      </c>
    </row>
    <row r="8" spans="1:3" x14ac:dyDescent="0.35">
      <c r="A8" t="s">
        <v>85</v>
      </c>
      <c r="B8">
        <v>0.5</v>
      </c>
      <c r="C8">
        <v>16</v>
      </c>
    </row>
    <row r="9" spans="1:3" x14ac:dyDescent="0.35">
      <c r="A9" t="s">
        <v>90</v>
      </c>
      <c r="B9">
        <v>8</v>
      </c>
      <c r="C9">
        <v>15</v>
      </c>
    </row>
    <row r="10" spans="1:3" x14ac:dyDescent="0.35">
      <c r="A10" t="s">
        <v>92</v>
      </c>
      <c r="B10">
        <v>10</v>
      </c>
      <c r="C10">
        <v>13</v>
      </c>
    </row>
    <row r="11" spans="1:3" x14ac:dyDescent="0.35">
      <c r="A11" t="s">
        <v>104</v>
      </c>
      <c r="B11">
        <v>10</v>
      </c>
      <c r="C11">
        <v>9</v>
      </c>
    </row>
    <row r="12" spans="1:3" x14ac:dyDescent="0.35">
      <c r="A12" t="s">
        <v>98</v>
      </c>
      <c r="B12">
        <v>10</v>
      </c>
      <c r="C12">
        <v>5.5</v>
      </c>
    </row>
    <row r="13" spans="1:3" x14ac:dyDescent="0.35">
      <c r="A13" t="s">
        <v>87</v>
      </c>
      <c r="B13">
        <v>10</v>
      </c>
      <c r="C13">
        <v>2.2999999999999998</v>
      </c>
    </row>
    <row r="14" spans="1:3" x14ac:dyDescent="0.35">
      <c r="A14" t="s">
        <v>97</v>
      </c>
      <c r="B14">
        <v>5</v>
      </c>
      <c r="C14">
        <v>2.2999999999999998</v>
      </c>
    </row>
    <row r="15" spans="1:3" x14ac:dyDescent="0.35">
      <c r="A15" t="s">
        <v>93</v>
      </c>
      <c r="B15">
        <v>3</v>
      </c>
      <c r="C15">
        <v>0.5</v>
      </c>
    </row>
    <row r="16" spans="1:3" x14ac:dyDescent="0.35">
      <c r="A16" t="s">
        <v>88</v>
      </c>
      <c r="B16">
        <v>2.5</v>
      </c>
      <c r="C16">
        <v>7.5</v>
      </c>
    </row>
    <row r="17" spans="1:3" x14ac:dyDescent="0.35">
      <c r="A17" t="s">
        <v>91</v>
      </c>
      <c r="B17">
        <v>5</v>
      </c>
      <c r="C17">
        <v>5.5</v>
      </c>
    </row>
    <row r="18" spans="1:3" x14ac:dyDescent="0.35">
      <c r="A18" t="s">
        <v>100</v>
      </c>
      <c r="B18">
        <v>5</v>
      </c>
      <c r="C18">
        <v>10</v>
      </c>
    </row>
    <row r="19" spans="1:3" x14ac:dyDescent="0.35">
      <c r="A19" t="s">
        <v>101</v>
      </c>
      <c r="B19">
        <v>5</v>
      </c>
      <c r="C19">
        <v>10.4</v>
      </c>
    </row>
    <row r="20" spans="1:3" x14ac:dyDescent="0.35">
      <c r="A20" t="s">
        <v>102</v>
      </c>
      <c r="B20">
        <v>6.5</v>
      </c>
      <c r="C20">
        <v>10</v>
      </c>
    </row>
    <row r="21" spans="1:3" x14ac:dyDescent="0.35">
      <c r="A21" t="s">
        <v>103</v>
      </c>
      <c r="B21">
        <v>8</v>
      </c>
      <c r="C21">
        <v>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BA6CF-C282-40FF-9A41-9C3F293E756C}">
  <dimension ref="A1:B25"/>
  <sheetViews>
    <sheetView workbookViewId="0">
      <selection activeCell="B11" sqref="B11"/>
    </sheetView>
  </sheetViews>
  <sheetFormatPr defaultRowHeight="14.5" x14ac:dyDescent="0.35"/>
  <cols>
    <col min="1" max="1" width="19.1796875" bestFit="1" customWidth="1"/>
    <col min="2" max="2" width="9.54296875" bestFit="1" customWidth="1"/>
  </cols>
  <sheetData>
    <row r="1" spans="1:2" x14ac:dyDescent="0.35">
      <c r="A1" t="s">
        <v>83</v>
      </c>
      <c r="B1" t="s">
        <v>82</v>
      </c>
    </row>
    <row r="2" spans="1:2" x14ac:dyDescent="0.35">
      <c r="A2" t="s">
        <v>86</v>
      </c>
      <c r="B2" t="s">
        <v>96</v>
      </c>
    </row>
    <row r="3" spans="1:2" x14ac:dyDescent="0.35">
      <c r="A3" t="s">
        <v>96</v>
      </c>
      <c r="B3" t="s">
        <v>99</v>
      </c>
    </row>
    <row r="4" spans="1:2" x14ac:dyDescent="0.35">
      <c r="A4" t="s">
        <v>99</v>
      </c>
      <c r="B4" t="s">
        <v>94</v>
      </c>
    </row>
    <row r="5" spans="1:2" x14ac:dyDescent="0.35">
      <c r="A5" t="s">
        <v>94</v>
      </c>
      <c r="B5" t="s">
        <v>95</v>
      </c>
    </row>
    <row r="6" spans="1:2" x14ac:dyDescent="0.35">
      <c r="A6" t="s">
        <v>95</v>
      </c>
      <c r="B6" t="s">
        <v>89</v>
      </c>
    </row>
    <row r="7" spans="1:2" x14ac:dyDescent="0.35">
      <c r="A7" t="s">
        <v>89</v>
      </c>
      <c r="B7" t="s">
        <v>85</v>
      </c>
    </row>
    <row r="8" spans="1:2" x14ac:dyDescent="0.35">
      <c r="A8" t="s">
        <v>89</v>
      </c>
      <c r="B8" t="s">
        <v>90</v>
      </c>
    </row>
    <row r="9" spans="1:2" x14ac:dyDescent="0.35">
      <c r="A9" t="s">
        <v>90</v>
      </c>
      <c r="B9" t="s">
        <v>92</v>
      </c>
    </row>
    <row r="10" spans="1:2" x14ac:dyDescent="0.35">
      <c r="A10" t="s">
        <v>92</v>
      </c>
      <c r="B10" t="s">
        <v>104</v>
      </c>
    </row>
    <row r="11" spans="1:2" x14ac:dyDescent="0.35">
      <c r="A11" t="s">
        <v>104</v>
      </c>
      <c r="B11" t="s">
        <v>98</v>
      </c>
    </row>
    <row r="12" spans="1:2" x14ac:dyDescent="0.35">
      <c r="A12" t="s">
        <v>98</v>
      </c>
      <c r="B12" t="s">
        <v>87</v>
      </c>
    </row>
    <row r="13" spans="1:2" x14ac:dyDescent="0.35">
      <c r="A13" t="s">
        <v>87</v>
      </c>
      <c r="B13" t="s">
        <v>97</v>
      </c>
    </row>
    <row r="14" spans="1:2" x14ac:dyDescent="0.35">
      <c r="A14" t="s">
        <v>97</v>
      </c>
      <c r="B14" t="s">
        <v>93</v>
      </c>
    </row>
    <row r="15" spans="1:2" x14ac:dyDescent="0.35">
      <c r="A15" t="s">
        <v>93</v>
      </c>
      <c r="B15" t="s">
        <v>86</v>
      </c>
    </row>
    <row r="16" spans="1:2" x14ac:dyDescent="0.35">
      <c r="A16" t="s">
        <v>96</v>
      </c>
      <c r="B16" t="s">
        <v>97</v>
      </c>
    </row>
    <row r="17" spans="1:2" x14ac:dyDescent="0.35">
      <c r="A17" t="s">
        <v>99</v>
      </c>
      <c r="B17" t="s">
        <v>88</v>
      </c>
    </row>
    <row r="18" spans="1:2" x14ac:dyDescent="0.35">
      <c r="A18" t="s">
        <v>88</v>
      </c>
      <c r="B18" t="s">
        <v>91</v>
      </c>
    </row>
    <row r="19" spans="1:2" x14ac:dyDescent="0.35">
      <c r="A19" t="s">
        <v>91</v>
      </c>
      <c r="B19" t="s">
        <v>98</v>
      </c>
    </row>
    <row r="20" spans="1:2" x14ac:dyDescent="0.35">
      <c r="A20" t="s">
        <v>94</v>
      </c>
      <c r="B20" t="s">
        <v>100</v>
      </c>
    </row>
    <row r="21" spans="1:2" x14ac:dyDescent="0.35">
      <c r="A21" t="s">
        <v>95</v>
      </c>
      <c r="B21" t="s">
        <v>101</v>
      </c>
    </row>
    <row r="22" spans="1:2" x14ac:dyDescent="0.35">
      <c r="A22" t="s">
        <v>100</v>
      </c>
      <c r="B22" t="s">
        <v>101</v>
      </c>
    </row>
    <row r="23" spans="1:2" x14ac:dyDescent="0.35">
      <c r="A23" t="s">
        <v>100</v>
      </c>
      <c r="B23" t="s">
        <v>102</v>
      </c>
    </row>
    <row r="24" spans="1:2" x14ac:dyDescent="0.35">
      <c r="A24" t="s">
        <v>102</v>
      </c>
      <c r="B24" t="s">
        <v>103</v>
      </c>
    </row>
    <row r="25" spans="1:2" x14ac:dyDescent="0.35">
      <c r="A25" t="s">
        <v>103</v>
      </c>
      <c r="B25" t="s">
        <v>104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Stations</vt:lpstr>
      <vt:lpstr>Lines</vt:lpstr>
      <vt:lpstr>River Nodes</vt:lpstr>
      <vt:lpstr>River Edges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Richard Ingilby</cp:lastModifiedBy>
  <dcterms:created xsi:type="dcterms:W3CDTF">2021-07-23T18:16:19Z</dcterms:created>
  <dcterms:modified xsi:type="dcterms:W3CDTF">2021-07-26T16:22:52Z</dcterms:modified>
</cp:coreProperties>
</file>